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170" yWindow="-90" windowWidth="12120" windowHeight="7725" activeTab="1"/>
  </bookViews>
  <sheets>
    <sheet name="כיצד להשתמש במעקב אחר חשבוניות" sheetId="6" r:id="rId1"/>
    <sheet name="חשבונית" sheetId="1" r:id="rId2"/>
    <sheet name="לקוחות" sheetId="3" r:id="rId3"/>
    <sheet name="חשבוניות - ראשי" sheetId="2" r:id="rId4"/>
    <sheet name="פרטי חשבונית" sheetId="4" r:id="rId5"/>
  </sheets>
  <definedNames>
    <definedName name="CompanyName">חשבונית!$B$1</definedName>
    <definedName name="CustomerLookup">CustomerList[בדיקת מידע]</definedName>
    <definedName name="Invoice_No">InvoicesMain[מס'' חשבונית]</definedName>
    <definedName name="InvoiceNoDetails">"InvoiceDetails[Invoice No]"</definedName>
    <definedName name="rngInvoice">חשבונית!$L$8</definedName>
    <definedName name="_xlnm.Print_Area" localSheetId="3">'חשבוניות - ראשי'!$A$1:$K$32</definedName>
    <definedName name="_xlnm.Print_Area" localSheetId="1">חשבונית!$A$1:$O$33</definedName>
    <definedName name="_xlnm.Print_Area" localSheetId="0">'כיצד להשתמש במעקב אחר חשבוניות'!$A$1:$H$15</definedName>
    <definedName name="_xlnm.Print_Area" localSheetId="2">לקוחות!$A$1:$J$32</definedName>
    <definedName name="_xlnm.Print_Area" localSheetId="4">'פרטי חשבונית'!$A$1:$N$32</definedName>
    <definedName name="_xlnm.Print_Titles" localSheetId="3">'חשבוניות - ראשי'!$3:$3</definedName>
    <definedName name="_xlnm.Print_Titles" localSheetId="2">לקוחות!$3:$3</definedName>
    <definedName name="_xlnm.Print_Titles" localSheetId="4">'פרטי חשבונית'!$3:$3</definedName>
  </definedNames>
  <calcPr calcId="162913"/>
</workbook>
</file>

<file path=xl/calcChain.xml><?xml version="1.0" encoding="utf-8"?>
<calcChain xmlns="http://schemas.openxmlformats.org/spreadsheetml/2006/main">
  <c r="C6" i="3" l="1"/>
  <c r="C6" i="2"/>
  <c r="B43" i="1"/>
  <c r="B12" i="1"/>
  <c r="B14" i="1"/>
  <c r="L9" i="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H24" i="1" a="1"/>
  <c r="H24" i="1" s="1"/>
  <c r="H25" i="1" a="1"/>
  <c r="H25" i="1" s="1"/>
  <c r="L25" i="1" s="1"/>
  <c r="H26" i="1" a="1"/>
  <c r="H26" i="1" s="1"/>
  <c r="H27" i="1" a="1"/>
  <c r="H27" i="1" s="1"/>
  <c r="L27" i="1" s="1"/>
  <c r="H28" i="1" a="1"/>
  <c r="H28" i="1" s="1"/>
  <c r="H29" i="1" a="1"/>
  <c r="H29" i="1" s="1"/>
  <c r="L29" i="1" s="1"/>
  <c r="H30" i="1" a="1"/>
  <c r="H30" i="1" s="1"/>
  <c r="H31" i="1" a="1"/>
  <c r="H31" i="1" s="1"/>
  <c r="L31" i="1" s="1"/>
  <c r="H32" i="1" a="1"/>
  <c r="H32" i="1" s="1"/>
  <c r="H33" i="1" a="1"/>
  <c r="H33" i="1" s="1"/>
  <c r="L33" i="1" s="1"/>
  <c r="H34" i="1" a="1"/>
  <c r="H34" i="1" s="1"/>
  <c r="H35" i="1" a="1"/>
  <c r="H35" i="1" s="1"/>
  <c r="L35" i="1" s="1"/>
  <c r="H36" i="1" a="1"/>
  <c r="H36" i="1" s="1"/>
  <c r="L36" i="1" s="1"/>
  <c r="H37" i="1" a="1"/>
  <c r="H37" i="1" s="1"/>
  <c r="L37" i="1" s="1"/>
  <c r="H38" i="1" a="1"/>
  <c r="H38" i="1" s="1"/>
  <c r="L38"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H28" i="4"/>
  <c r="G6" i="2"/>
  <c r="H6" i="2"/>
  <c r="L42" i="1"/>
  <c r="L43" i="1"/>
  <c r="L40" i="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c r="J5" i="2" s="1"/>
  <c r="I4" i="2"/>
  <c r="I6" i="2" s="1"/>
  <c r="H14" i="1" a="1"/>
  <c r="H14" i="1" s="1"/>
  <c r="K15" i="1" a="1"/>
  <c r="K15" i="1"/>
  <c r="K16" i="1" a="1"/>
  <c r="K16" i="1"/>
  <c r="K17" i="1" a="1"/>
  <c r="K17" i="1"/>
  <c r="K18" i="1" a="1"/>
  <c r="K18" i="1"/>
  <c r="K19" i="1" a="1"/>
  <c r="K19" i="1"/>
  <c r="K20" i="1" a="1"/>
  <c r="K20" i="1"/>
  <c r="K21" i="1" a="1"/>
  <c r="K21" i="1"/>
  <c r="K22" i="1" a="1"/>
  <c r="K22" i="1"/>
  <c r="K23" i="1" a="1"/>
  <c r="K23" i="1"/>
  <c r="I15" i="1" a="1"/>
  <c r="I15" i="1"/>
  <c r="I16" i="1" a="1"/>
  <c r="I16" i="1"/>
  <c r="I17" i="1" a="1"/>
  <c r="I17" i="1"/>
  <c r="I18" i="1" a="1"/>
  <c r="I18" i="1"/>
  <c r="I19" i="1" a="1"/>
  <c r="I19" i="1"/>
  <c r="I20" i="1" a="1"/>
  <c r="I20" i="1"/>
  <c r="I21" i="1" a="1"/>
  <c r="I21" i="1"/>
  <c r="I22" i="1" a="1"/>
  <c r="I22" i="1"/>
  <c r="I23" i="1" a="1"/>
  <c r="I23" i="1"/>
  <c r="H15" i="1" a="1"/>
  <c r="H15" i="1"/>
  <c r="L15" i="1" s="1"/>
  <c r="H16" i="1" a="1"/>
  <c r="H16" i="1"/>
  <c r="L16" i="1" s="1"/>
  <c r="H17" i="1" a="1"/>
  <c r="H17" i="1"/>
  <c r="H18" i="1" a="1"/>
  <c r="H18" i="1"/>
  <c r="H19" i="1" a="1"/>
  <c r="H19" i="1"/>
  <c r="L19" i="1" s="1"/>
  <c r="H20" i="1" a="1"/>
  <c r="H20" i="1"/>
  <c r="L20" i="1" s="1"/>
  <c r="H21" i="1" a="1"/>
  <c r="H21" i="1"/>
  <c r="H22" i="1" a="1"/>
  <c r="H22" i="1"/>
  <c r="L22" i="1" s="1"/>
  <c r="H23" i="1" a="1"/>
  <c r="H23" i="1"/>
  <c r="L23" i="1" s="1"/>
  <c r="C15" i="1" a="1"/>
  <c r="C15" i="1"/>
  <c r="C16" i="1" a="1"/>
  <c r="C16" i="1"/>
  <c r="C17" i="1" a="1"/>
  <c r="C17" i="1"/>
  <c r="C18" i="1" a="1"/>
  <c r="C18" i="1"/>
  <c r="C19" i="1" a="1"/>
  <c r="C19" i="1"/>
  <c r="C20" i="1" a="1"/>
  <c r="C20" i="1"/>
  <c r="B19" i="1" a="1"/>
  <c r="B19" i="1"/>
  <c r="B18" i="1" a="1"/>
  <c r="B18" i="1"/>
  <c r="B17" i="1" a="1"/>
  <c r="B17" i="1"/>
  <c r="B16" i="1" a="1"/>
  <c r="B16" i="1"/>
  <c r="B15" i="1" a="1"/>
  <c r="B15" i="1"/>
  <c r="L17" i="1"/>
  <c r="L18" i="1"/>
  <c r="L21" i="1"/>
  <c r="K14" i="1" a="1"/>
  <c r="K14" i="1" s="1"/>
  <c r="I14" i="1" a="1"/>
  <c r="I14" i="1" s="1"/>
  <c r="C14" i="1" a="1"/>
  <c r="C14" i="1" s="1"/>
  <c r="B5" i="3"/>
  <c r="B4" i="3"/>
  <c r="C10" i="1" s="1"/>
  <c r="B20" i="1" a="1"/>
  <c r="B20" i="1"/>
  <c r="B21" i="1" a="1"/>
  <c r="B21" i="1"/>
  <c r="B22" i="1" a="1"/>
  <c r="B22" i="1"/>
  <c r="B23" i="1" a="1"/>
  <c r="B23" i="1"/>
  <c r="C21" i="1" a="1"/>
  <c r="C21" i="1"/>
  <c r="C22" i="1" a="1"/>
  <c r="C22" i="1"/>
  <c r="C23" i="1" a="1"/>
  <c r="C23" i="1"/>
  <c r="C9" i="1"/>
  <c r="L34" i="1" l="1"/>
  <c r="L30" i="1"/>
  <c r="L26" i="1"/>
  <c r="L14" i="1"/>
  <c r="L39" i="1" s="1"/>
  <c r="L32" i="1"/>
  <c r="L28" i="1"/>
  <c r="L24" i="1"/>
  <c r="C8" i="1"/>
  <c r="G10" i="1"/>
  <c r="J4" i="2"/>
  <c r="J6" i="2" s="1"/>
  <c r="G9" i="1"/>
  <c r="G8" i="1"/>
  <c r="L41" i="1" l="1"/>
  <c r="L44" i="1" s="1"/>
</calcChain>
</file>

<file path=xl/sharedStrings.xml><?xml version="1.0" encoding="utf-8"?>
<sst xmlns="http://schemas.openxmlformats.org/spreadsheetml/2006/main" count="228" uniqueCount="163">
  <si>
    <t>3-456-1</t>
  </si>
  <si>
    <t>someone@example.com</t>
  </si>
  <si>
    <t>1.</t>
  </si>
  <si>
    <t>2.</t>
  </si>
  <si>
    <t>3.</t>
  </si>
  <si>
    <t>4.</t>
  </si>
  <si>
    <t xml:space="preserve">● </t>
  </si>
  <si>
    <t>3-456-2</t>
  </si>
  <si>
    <t>432-555-0123</t>
  </si>
  <si>
    <t>Z4567</t>
  </si>
  <si>
    <t>Z4568</t>
  </si>
  <si>
    <t>Z4569</t>
  </si>
  <si>
    <t>Z4570</t>
  </si>
  <si>
    <t>Z4571</t>
  </si>
  <si>
    <t>Z4572</t>
  </si>
  <si>
    <t>Z4573</t>
  </si>
  <si>
    <t>Z4574</t>
  </si>
  <si>
    <t>Z4575</t>
  </si>
  <si>
    <t>Z4576</t>
  </si>
  <si>
    <t>Z4577</t>
  </si>
  <si>
    <t>Z4578</t>
  </si>
  <si>
    <t>123456</t>
  </si>
  <si>
    <t>098765</t>
  </si>
  <si>
    <t>432-555-0178</t>
  </si>
  <si>
    <t>432-555-0189</t>
  </si>
  <si>
    <t>432-555-0187</t>
  </si>
  <si>
    <t>שם חברה</t>
  </si>
  <si>
    <t>כתובת רחוב</t>
  </si>
  <si>
    <t>מספר טלפון</t>
  </si>
  <si>
    <t>ט:</t>
  </si>
  <si>
    <t>פ:</t>
  </si>
  <si>
    <t>דואר אלקטרוני</t>
  </si>
  <si>
    <t>אתר אינטרנט</t>
  </si>
  <si>
    <t>עיר מיקוד</t>
  </si>
  <si>
    <t>מספר פקס</t>
  </si>
  <si>
    <t>לחיוב:</t>
  </si>
  <si>
    <t>כתובת:</t>
  </si>
  <si>
    <t>טלפון:</t>
  </si>
  <si>
    <t>פקס:</t>
  </si>
  <si>
    <t>דואר אלקטרוני:</t>
  </si>
  <si>
    <t>מס' חשבונית:</t>
  </si>
  <si>
    <t>תאריך חשבונית:</t>
  </si>
  <si>
    <t>מס' פריט</t>
  </si>
  <si>
    <t>תיאור</t>
  </si>
  <si>
    <t>כמות</t>
  </si>
  <si>
    <t>מחיר יחידה</t>
  </si>
  <si>
    <t>הנחה</t>
  </si>
  <si>
    <t>מחיר</t>
  </si>
  <si>
    <t>סכום לפירעון בתוך &lt;#&gt; ימים. חשבונות שתאריך היעד עבורם חלף כפופים לחיוב שירות של &lt;#&gt;% לחודש.</t>
  </si>
  <si>
    <t>סכום ביניים של חשבונית</t>
  </si>
  <si>
    <t>שיעור מס</t>
  </si>
  <si>
    <t>מע"מ</t>
  </si>
  <si>
    <t>אחר</t>
  </si>
  <si>
    <t>הפקדה שהתקבלה</t>
  </si>
  <si>
    <t>סה"כ</t>
  </si>
  <si>
    <t>כיצד להשתמש בכלי המעקב אחר חשבוניות</t>
  </si>
  <si>
    <t>אודות כלי המעקב אחר חשבוניות</t>
  </si>
  <si>
    <t xml:space="preserve">כלי המעקב אחר חשבוניות מיועד לשמור היסטוריה של לקוחות, חשבוניות ופרטי חשבונית כך שתוכל לאחסן חשבוניות מרובות מבלי ליצור קבצים מרובים. באפשרותך גם להשתמש </t>
  </si>
  <si>
    <t>כיצד ניתן להתחיל?</t>
  </si>
  <si>
    <t>שנה את הגיליון 'חשבונית' כך שישקף את מידע החברה שלך באמצעות השלבים הבאים:</t>
  </si>
  <si>
    <t xml:space="preserve">התאם אישית את כותרת החשבונית על-ידי הקלדת שם חברה, כתובת רחוב, עיר ומיקוד, כתובת דואר אלקטרוני, אתר אינטרנט וכן הלאה. בתחתית החשבונית (שורה 43), שנה את הוראות התשלום. </t>
  </si>
  <si>
    <t>התאם אישית ערכת נושא של מסמך.</t>
  </si>
  <si>
    <t>כיצד ניתן ליצור חשבונית?</t>
  </si>
  <si>
    <t>כיצד ניתן להוסיף לקוחות, חשבוניות ופרטי חשבונית?</t>
  </si>
  <si>
    <t xml:space="preserve">הנתונים עבור 'לקוחות', 'חשבוניות' ו'פרטי חשבונית' מאוחסנים בטבלאות של Excel. כאשר תוסיף שורה חדשה לטבלה, השורה החדשה שנוספה תעוצב אוטומטית וכל החישובים </t>
  </si>
  <si>
    <t>אם הטבלה אינה כוללת שורת סכום, התחל להקליד מתחת לטבלה, והיא תתרחב אוטומטית כאשר תקיש על מקש Enter או Tab.</t>
  </si>
  <si>
    <t>מקם את מצביע התא בתא האחרון מעל השורה 'סה"כ', כגון בטבלה "חשבוניות" בתא "הערות" עבור החשבונית האחרונה, ולאחר מכן הקש Tab.</t>
  </si>
  <si>
    <t>בפינה השמאלית התחתונה של הטבלה, הצב את העכבר מעל נקודת האחיזה לשינוי גודל של הטבלה וגרור מטה כדי להגדיל את מספר שורות הטבלה הזמינות.</t>
  </si>
  <si>
    <t>כיצד ניתן לנתח את פרטי החשבונית שלי?</t>
  </si>
  <si>
    <t>עצות לסינון</t>
  </si>
  <si>
    <t>אם טבלה, כגון 'לקוחות' ו'חשבוניות', כוללת שורת סכום, הסכומים המחושבים ישקפו רק את הרשימה המסוננת.</t>
  </si>
  <si>
    <t>השתמש במספר מסננים עבור שדה יחיד או על-פני מספר שדות כדי לכוונן את התוצאות.</t>
  </si>
  <si>
    <t>לקוחות</t>
  </si>
  <si>
    <t>מס' חברה</t>
  </si>
  <si>
    <t>שם איש קשר</t>
  </si>
  <si>
    <t>כתובת</t>
  </si>
  <si>
    <t>מיקוד</t>
  </si>
  <si>
    <t>טלפון</t>
  </si>
  <si>
    <t>פקס</t>
  </si>
  <si>
    <t>עיר</t>
  </si>
  <si>
    <t xml:space="preserve">צעצועי טיילספין </t>
  </si>
  <si>
    <t>קונטוסו בע"מ</t>
  </si>
  <si>
    <t>עמרי קייזלר</t>
  </si>
  <si>
    <t>מקסים גולדין</t>
  </si>
  <si>
    <t>רחוב הדובדבנים 345</t>
  </si>
  <si>
    <t>סמטת האגוזים 567</t>
  </si>
  <si>
    <t>רמת גן</t>
  </si>
  <si>
    <t>לונדון</t>
  </si>
  <si>
    <t>חשבוניות</t>
  </si>
  <si>
    <t>מס' חשבונית</t>
  </si>
  <si>
    <t>חברה</t>
  </si>
  <si>
    <t>תאריך חשבונית</t>
  </si>
  <si>
    <t>תיאור פרוייקט</t>
  </si>
  <si>
    <t>הפקדה</t>
  </si>
  <si>
    <t>סכום פרטים</t>
  </si>
  <si>
    <t>סכום חשבונית</t>
  </si>
  <si>
    <t>הערות</t>
  </si>
  <si>
    <t>פרטי חשבונית</t>
  </si>
  <si>
    <t>חשבונית 3-456-1 נתונים 1</t>
  </si>
  <si>
    <t>חשבונית 3-456-1 נתונים 2</t>
  </si>
  <si>
    <t>חשבונית 3-456-1 נתונים 3</t>
  </si>
  <si>
    <t>חשבונית 3-456-1 נתונים 4</t>
  </si>
  <si>
    <t>חשבונית 3-456-1 נתונים 5</t>
  </si>
  <si>
    <t>חשבונית 3-456-1 נתונים 6</t>
  </si>
  <si>
    <t>חשבונית 3-456-1 נתונים 7</t>
  </si>
  <si>
    <t>חשבונית 3-456-1 נתונים 8</t>
  </si>
  <si>
    <t>חשבונית 3-456-1 נתונים 9</t>
  </si>
  <si>
    <t>חשבונית 3-456-1 נתונים 10</t>
  </si>
  <si>
    <t>חשבונית 3-456-1 נתונים 11</t>
  </si>
  <si>
    <t>חשבונית 3-456-1 נתונים 12</t>
  </si>
  <si>
    <t>חשבונית 3-456-1 נתונים 13</t>
  </si>
  <si>
    <t>חשבונית 3-456-1 נתונים 14</t>
  </si>
  <si>
    <t>חשבונית 3-456-1 נתונים 15</t>
  </si>
  <si>
    <t>חשבונית 3-456-1 נתונים 16</t>
  </si>
  <si>
    <t>חשבונית 3-456-1 נתונים 17</t>
  </si>
  <si>
    <t>חשבונית 3-456-1 נתונים 18</t>
  </si>
  <si>
    <t>חשבונית 3-456-1 נתונים 19</t>
  </si>
  <si>
    <t>חשבונית 3-456-1 נתונים 20</t>
  </si>
  <si>
    <t>חשבונית 3-456-1 נתונים 21</t>
  </si>
  <si>
    <t>חשבונית 3-456-1 נתונים 22</t>
  </si>
  <si>
    <t>חשבונית 3-456-1 נתונים 23</t>
  </si>
  <si>
    <t>חשבונית 3-456-1 נתונים 24</t>
  </si>
  <si>
    <t>חשבונית 3-456-1 נתונים 25</t>
  </si>
  <si>
    <t>חשבונית 3-456-2 נתונים 1</t>
  </si>
  <si>
    <t>חשבונית 3-456-2 נתונים 2</t>
  </si>
  <si>
    <t>חשבונית 3-456-2 נתונים 3</t>
  </si>
  <si>
    <t>חשבונית 3-456-2 נתונים 4</t>
  </si>
  <si>
    <t>חשבונית 3-456-2 נתונים 5</t>
  </si>
  <si>
    <t>חשבונית 3-456-2 נתונים 6</t>
  </si>
  <si>
    <t>חשבונית 3-456-2 נתונים 7</t>
  </si>
  <si>
    <t>חשבונית 3-456-2 נתונים 8</t>
  </si>
  <si>
    <t>חשבונית 3-456-2 נתונים 9</t>
  </si>
  <si>
    <t>חשבונית 3-456-2 נתונים 10</t>
  </si>
  <si>
    <t>חשבונית 3-456-2 נתונים 11</t>
  </si>
  <si>
    <t>חשבונית 3-456-2 נתונים 12</t>
  </si>
  <si>
    <t>סכומים</t>
  </si>
  <si>
    <t xml:space="preserve">1 - צעצועי טיילספין </t>
  </si>
  <si>
    <t>2 - קונטוסו בע"מ</t>
  </si>
  <si>
    <t>פרוייקט 1</t>
  </si>
  <si>
    <t>פרוייקט 2</t>
  </si>
  <si>
    <t>בדיקת מידע</t>
  </si>
  <si>
    <r>
      <t xml:space="preserve">נווט אל הגיליון </t>
    </r>
    <r>
      <rPr>
        <b/>
        <sz val="10"/>
        <color theme="2" tint="-0.749961851863155"/>
        <rFont val="Tahoma"/>
        <family val="2"/>
      </rPr>
      <t>חשבונית</t>
    </r>
    <r>
      <rPr>
        <sz val="10"/>
        <color theme="2" tint="-0.749961851863155"/>
        <rFont val="Tahoma"/>
        <family val="2"/>
      </rPr>
      <t xml:space="preserve"> ובכרטיסיה </t>
    </r>
    <r>
      <rPr>
        <b/>
        <sz val="10"/>
        <color theme="2" tint="-0.749961851863155"/>
        <rFont val="Tahoma"/>
        <family val="2"/>
      </rPr>
      <t>סקירה</t>
    </r>
    <r>
      <rPr>
        <sz val="10"/>
        <color theme="2" tint="-0.749961851863155"/>
        <rFont val="Tahoma"/>
        <family val="2"/>
      </rPr>
      <t xml:space="preserve"> , בקבוצה </t>
    </r>
    <r>
      <rPr>
        <b/>
        <sz val="10"/>
        <color theme="2" tint="-0.749961851863155"/>
        <rFont val="Tahoma"/>
        <family val="2"/>
      </rPr>
      <t>שינויים</t>
    </r>
    <r>
      <rPr>
        <sz val="10"/>
        <color theme="2" tint="-0.749961851863155"/>
        <rFont val="Tahoma"/>
        <family val="2"/>
      </rPr>
      <t xml:space="preserve"> , בחר </t>
    </r>
    <r>
      <rPr>
        <b/>
        <sz val="10"/>
        <color theme="2" tint="-0.749961851863155"/>
        <rFont val="Tahoma"/>
        <family val="2"/>
      </rPr>
      <t>הסרת הגנת גיליון.</t>
    </r>
    <r>
      <rPr>
        <sz val="10"/>
        <color theme="2" tint="-0.749961851863155"/>
        <rFont val="Tahoma"/>
        <family val="2"/>
      </rPr>
      <t xml:space="preserve">  </t>
    </r>
    <r>
      <rPr>
        <b/>
        <sz val="10"/>
        <rFont val="Calibri"/>
        <family val="2"/>
      </rPr>
      <t/>
    </r>
  </si>
  <si>
    <r>
      <rPr>
        <b/>
        <sz val="10"/>
        <color theme="2" tint="-0.749961851863155"/>
        <rFont val="Tahoma"/>
        <family val="2"/>
      </rPr>
      <t>הערה:</t>
    </r>
    <r>
      <rPr>
        <sz val="10"/>
        <color theme="2" tint="-0.749961851863155"/>
        <rFont val="Tahoma"/>
        <family val="2"/>
      </rPr>
      <t xml:space="preserve"> הגיליון 'חשבונית' מוגן כדי לעזור למנוע שינויים לא מכוונים, שכן מרבית הנתונים בגיליון זה, כפי שצוין לעיל, נמשכים מכל הגליונות האחרים בחוברת העבודה. </t>
    </r>
  </si>
  <si>
    <r>
      <rPr>
        <b/>
        <sz val="10"/>
        <color theme="2" tint="-0.749961851863155"/>
        <rFont val="Tahoma"/>
        <family val="2"/>
      </rPr>
      <t>חשוב!</t>
    </r>
    <r>
      <rPr>
        <sz val="10"/>
        <color theme="2" tint="-0.749961851863155"/>
        <rFont val="Tahoma"/>
        <family val="2"/>
      </rPr>
      <t xml:space="preserve"> אין לשנות את פרטי החיוב או החשבונית. כל התאים האלה כוללים נוסחאות שיעדכנו את החשבונית באופן אוטומטי, כפי שצוין בסעיף אודות כלי המעקב אחר חשבוניות ‏.   </t>
    </r>
  </si>
  <si>
    <r>
      <t xml:space="preserve">בגיליון </t>
    </r>
    <r>
      <rPr>
        <b/>
        <sz val="10"/>
        <color theme="2" tint="-0.749961851863155"/>
        <rFont val="Tahoma"/>
        <family val="2"/>
      </rPr>
      <t>לקוחות</t>
    </r>
    <r>
      <rPr>
        <sz val="10"/>
        <color theme="2" tint="-0.749961851863155"/>
        <rFont val="Tahoma"/>
        <family val="2"/>
      </rPr>
      <t xml:space="preserve"> , הזן פרטי לקוחות כגון השם והכתובת של החברה. שים לב שהערך "מס' חברה" הוא ערך חשוב, שכן הוא מספק מזהה ייחודי עבור כל חברה הנמצא בשימוש בכל חלקי כלי המעקב אחר חשבוניות. בנוסף, שים לב שיש להוסיף חברה פעם אחת בלבד. עבור חשבוניות עתידיות לאותה חברה, המערכת תדלג על שלב זה. </t>
    </r>
  </si>
  <si>
    <r>
      <rPr>
        <b/>
        <sz val="10"/>
        <color theme="2" tint="-0.749961851863155"/>
        <rFont val="Tahoma"/>
        <family val="2"/>
      </rPr>
      <t>הערה:</t>
    </r>
    <r>
      <rPr>
        <sz val="10"/>
        <color theme="2" tint="-0.749961851863155"/>
        <rFont val="Tahoma"/>
        <family val="2"/>
      </rPr>
      <t xml:space="preserve">  אם תקצה את אותו מספר ליותר מחברה אחת או תזין את אותו שם חברה יותר מפעם אחת, הערכים יהפכו לאדומים כדי להתריע על הכפילות. . </t>
    </r>
  </si>
  <si>
    <r>
      <t xml:space="preserve">בגיליון </t>
    </r>
    <r>
      <rPr>
        <b/>
        <sz val="10"/>
        <color theme="2" tint="-0.749961851863155"/>
        <rFont val="Tahoma"/>
        <family val="2"/>
      </rPr>
      <t>חשבוניות - ראש</t>
    </r>
    <r>
      <rPr>
        <sz val="10"/>
        <color theme="2" tint="-0.749961851863155"/>
        <rFont val="Tahoma"/>
        <family val="2"/>
      </rPr>
      <t>י , הזן את המידע העיקרי עבור החשבונית, כגון "מס' חשבונית", "תאריך חשבונית" ו"תיאור פרוייקט". בדומה ל"מס' חברה", הערך "מס' חשבונית" הוא חשוב, שכן הוא מספק מזהה ייחודי עבור כל חשבונית ונמצא בשימוש בכל חלקי כלי המעקב אחר חשבוניות. ערך חשוב אחר הוא "חברה". בעת בחירת חברה מהרשימה הנפתחת, ערך זה משייך את החשבונית שלך לחברה זו. לאחר מכן, כאשר תבחר מס' חשבונית בגיליון "חשבונית", המידע של חברה זו, כגון שם חברה וכתובת, יאוכלס אוטומטית בחשבונית.</t>
    </r>
  </si>
  <si>
    <r>
      <rPr>
        <b/>
        <sz val="10"/>
        <color theme="2" tint="-0.749961851863155"/>
        <rFont val="Tahoma"/>
        <family val="2"/>
      </rPr>
      <t>הערה:</t>
    </r>
    <r>
      <rPr>
        <sz val="10"/>
        <color theme="2" tint="-0.749961851863155"/>
        <rFont val="Tahoma"/>
        <family val="2"/>
      </rPr>
      <t xml:space="preserve">  אם תקצה את אותו מספר ליותר מחשבונית אחת, הערכים יהפכו לאדומים כדי להתריע על הכפילות. </t>
    </r>
  </si>
  <si>
    <r>
      <t xml:space="preserve">בגיליון </t>
    </r>
    <r>
      <rPr>
        <b/>
        <sz val="10"/>
        <color theme="2" tint="-0.749961851863155"/>
        <rFont val="Tahoma"/>
        <family val="2"/>
      </rPr>
      <t>פרטי חשבונית</t>
    </r>
    <r>
      <rPr>
        <sz val="10"/>
        <color theme="2" tint="-0.749961851863155"/>
        <rFont val="Tahoma"/>
        <family val="2"/>
      </rPr>
      <t xml:space="preserve"> הזן את הפרטים עבור החשבונית, כגון "תיאור פריט", "מס' פריט", "כמות" ו"מחיר יחידה". הרשימה הנפתחת "מס' חשבונית" מספקת רשימה של חשבוניות שהזנת בגיליון "חשבוניות - ראשי" כדי להקל את הזנת הנתונים. בדומה ל"מס' חברה" בשלב הקודם, הערך "מס' חשבונית" משייך את פריט הנתונים לחשבונית ספציפית. בעת בחירת מספר חשבונית בגיליון "חשבונית" מהרשימה הנפתחת "מס' חשבונית", פריטי החשבונית הקשורים יופיעו עבור חשבונית זו.</t>
    </r>
  </si>
  <si>
    <r>
      <rPr>
        <b/>
        <sz val="10"/>
        <color theme="2" tint="-0.749961851863155"/>
        <rFont val="Tahoma"/>
        <family val="2"/>
      </rPr>
      <t>הערה:</t>
    </r>
    <r>
      <rPr>
        <sz val="10"/>
        <color theme="2" tint="-0.749961851863155"/>
        <rFont val="Tahoma"/>
        <family val="2"/>
      </rPr>
      <t xml:space="preserve"> אתה מוגבל ל- 25 פריטי נתונים בכל חשבונית. אם תוסיף יותר מ- 25 פריטים, כל הערכים המתאימים יהפכו לאדומים כדי להתריע על מגבלה זו. אם יש לך יותר מ- 25 פריטי חשבונית, תצטרך ליצור חשבונית שניה. </t>
    </r>
  </si>
  <si>
    <r>
      <t xml:space="preserve">בכרטיסיה </t>
    </r>
    <r>
      <rPr>
        <b/>
        <sz val="10"/>
        <color theme="2" tint="-0.749961851863155"/>
        <rFont val="Tahoma"/>
        <family val="2"/>
      </rPr>
      <t>בית</t>
    </r>
    <r>
      <rPr>
        <sz val="10"/>
        <color theme="2" tint="-0.749961851863155"/>
        <rFont val="Tahoma"/>
        <family val="2"/>
      </rPr>
      <t xml:space="preserve"> , בקבוצה </t>
    </r>
    <r>
      <rPr>
        <b/>
        <sz val="10"/>
        <color theme="2" tint="-0.749961851863155"/>
        <rFont val="Tahoma"/>
        <family val="2"/>
      </rPr>
      <t>תאים</t>
    </r>
    <r>
      <rPr>
        <sz val="10"/>
        <color theme="2" tint="-0.749961851863155"/>
        <rFont val="Tahoma"/>
        <family val="2"/>
      </rPr>
      <t xml:space="preserve"> , בחר </t>
    </r>
    <r>
      <rPr>
        <b/>
        <sz val="10"/>
        <color theme="2" tint="-0.749961851863155"/>
        <rFont val="Tahoma"/>
        <family val="2"/>
      </rPr>
      <t>הוסף</t>
    </r>
    <r>
      <rPr>
        <sz val="10"/>
        <color theme="2" tint="-0.749961851863155"/>
        <rFont val="Tahoma"/>
        <family val="2"/>
      </rPr>
      <t xml:space="preserve"> ולאחר מכן בחר </t>
    </r>
    <r>
      <rPr>
        <b/>
        <sz val="10"/>
        <color theme="2" tint="-0.749961851863155"/>
        <rFont val="Tahoma"/>
        <family val="2"/>
      </rPr>
      <t>שורות</t>
    </r>
    <r>
      <rPr>
        <sz val="10"/>
        <color theme="2" tint="-0.749961851863155"/>
        <rFont val="Tahoma"/>
        <family val="2"/>
      </rPr>
      <t xml:space="preserve"> </t>
    </r>
    <r>
      <rPr>
        <b/>
        <sz val="10"/>
        <color theme="2" tint="-0.749961851863155"/>
        <rFont val="Tahoma"/>
        <family val="2"/>
      </rPr>
      <t>טבלה מעל</t>
    </r>
    <r>
      <rPr>
        <sz val="10"/>
        <color theme="2" tint="-0.749961851863155"/>
        <rFont val="Tahoma"/>
        <family val="2"/>
      </rPr>
      <t xml:space="preserve"> או </t>
    </r>
    <r>
      <rPr>
        <b/>
        <sz val="10"/>
        <color theme="2" tint="-0.749961851863155"/>
        <rFont val="Tahoma"/>
        <family val="2"/>
      </rPr>
      <t>שורות טבלה מתחת</t>
    </r>
    <r>
      <rPr>
        <sz val="10"/>
        <color theme="2" tint="-0.749961851863155"/>
        <rFont val="Tahoma"/>
        <family val="2"/>
      </rPr>
      <t xml:space="preserve">.  </t>
    </r>
  </si>
  <si>
    <t>כפי שצוין בסעיף אודות כלי המעקב אחר חשבוניות , לאחר הזנת מספר חשבוניות באפשרותך להציג רשימה של כל החשבוניות שלך עבור לקוח ספציפי, פרוייקט, טווח תאריכים מסוים ואפשרויות רבות נוספות. ניתוח מסוג זה מתבצע באמצעות מסנן המאפשר לך לצמצם במהירות רשימת נתונים. כדי לגשת למסנן בטבלאות 'לקוחות', 'חשבוניות' או 'פרטי חשבונית', בחר חץ נפתח לצד כל שם שדה של טבלה. תוצג חלונית מסנן, שתספק לך מגוון אפשרויות סינון. הנה מספר דוגמאות לסינון שיעזרו לך להתחיל::</t>
  </si>
  <si>
    <r>
      <t xml:space="preserve">כדי להציג את הסכום הכולל שרשמת בחשבונית עבור לקוח ספציפי: בגיליון "חשבוניות - ראשי", משמאל לשדה "מס' חברה", בחר את החץ הנפתח. בחלונית המסנן, לחץ על </t>
    </r>
    <r>
      <rPr>
        <b/>
        <sz val="10"/>
        <color theme="2" tint="-0.749961851863155"/>
        <rFont val="Tahoma"/>
        <family val="2"/>
      </rPr>
      <t>בחר הכל</t>
    </r>
    <r>
      <rPr>
        <sz val="10"/>
        <color theme="2" tint="-0.749961851863155"/>
        <rFont val="Tahoma"/>
        <family val="2"/>
      </rPr>
      <t xml:space="preserve"> כדי לבטל את בחירת כל הלקוחות, בחר את החברה המבוקשת ולאחר מכן בחר </t>
    </r>
    <r>
      <rPr>
        <b/>
        <sz val="10"/>
        <color theme="2" tint="-0.749961851863155"/>
        <rFont val="Tahoma"/>
        <family val="2"/>
      </rPr>
      <t xml:space="preserve">אישור. </t>
    </r>
  </si>
  <si>
    <r>
      <rPr>
        <b/>
        <sz val="10"/>
        <color theme="2" tint="-0.749961851863155"/>
        <rFont val="Tahoma"/>
        <family val="2"/>
      </rPr>
      <t>עצה:</t>
    </r>
    <r>
      <rPr>
        <sz val="10"/>
        <color theme="2" tint="-0.749961851863155"/>
        <rFont val="Tahoma"/>
        <family val="2"/>
      </rPr>
      <t xml:space="preserve"> בחלונית </t>
    </r>
    <r>
      <rPr>
        <b/>
        <sz val="10"/>
        <color theme="2" tint="-0.749961851863155"/>
        <rFont val="Tahoma"/>
        <family val="2"/>
      </rPr>
      <t>מסנ</t>
    </r>
    <r>
      <rPr>
        <sz val="10"/>
        <color theme="2" tint="-0.749961851863155"/>
        <rFont val="Tahoma"/>
        <family val="2"/>
      </rPr>
      <t xml:space="preserve">ן באפשרותך גם להקליד את שם הלקוח בתיבת הטקסט </t>
    </r>
    <r>
      <rPr>
        <b/>
        <sz val="10"/>
        <color theme="2" tint="-0.749961851863155"/>
        <rFont val="Tahoma"/>
        <family val="2"/>
      </rPr>
      <t>חיפוש</t>
    </r>
    <r>
      <rPr>
        <sz val="10"/>
        <color theme="2" tint="-0.749961851863155"/>
        <rFont val="Tahoma"/>
        <family val="2"/>
      </rPr>
      <t xml:space="preserve"> כדי לחפש במהירות ברשימה הזמינה.</t>
    </r>
  </si>
  <si>
    <r>
      <rPr>
        <b/>
        <sz val="10"/>
        <color rgb="FF3DAFA7"/>
        <rFont val="Tahoma"/>
        <family val="2"/>
      </rPr>
      <t>כדי להציג את כל החשבוניות עבור לקוח ספציפי ופרוייקטים ספציפיים:</t>
    </r>
    <r>
      <rPr>
        <sz val="10"/>
        <color rgb="FF3DAFA7"/>
        <rFont val="Tahoma"/>
        <family val="2"/>
      </rPr>
      <t xml:space="preserve"> </t>
    </r>
    <r>
      <rPr>
        <sz val="10"/>
        <color theme="2" tint="-0.749992370372631"/>
        <rFont val="Tahoma"/>
        <family val="2"/>
      </rPr>
      <t xml:space="preserve">תחילה, סנן את הלקוח המבוקש באמצעות השלבים שסופקו בדוגמה הקודמת. לאחר מכן, משמאל ל"מס' פרוייקט", בחר את החץ הנפתח. בחלונית המסנן, בחר את הפרוייקט או הפרוייקטים המבוקשים ולאחר מכן בחר </t>
    </r>
    <r>
      <rPr>
        <b/>
        <sz val="10"/>
        <color theme="2" tint="-0.749992370372631"/>
        <rFont val="Tahoma"/>
        <family val="2"/>
      </rPr>
      <t xml:space="preserve">אישור. </t>
    </r>
    <r>
      <rPr>
        <b/>
        <sz val="10"/>
        <color theme="2" tint="-0.749961851863155"/>
        <rFont val="Tahoma"/>
        <family val="2"/>
      </rPr>
      <t xml:space="preserve"> </t>
    </r>
  </si>
  <si>
    <r>
      <t xml:space="preserve">כדי להציג את כל החשבוניות עבור החודש הקודם: </t>
    </r>
    <r>
      <rPr>
        <sz val="10"/>
        <color theme="2" tint="-0.749992370372631"/>
        <rFont val="Tahoma"/>
        <family val="2"/>
      </rPr>
      <t>בגיליון 'חשבוניות - ראשי', משמאל לשדה 'תאריך חשבונית', בחר את החץ הנפתח, הצבע על 'מסנני תאריכים' ולאחר מכן בחר 'בחודש בעבר'.</t>
    </r>
  </si>
  <si>
    <r>
      <rPr>
        <b/>
        <sz val="10"/>
        <color rgb="FF3DAFA7"/>
        <rFont val="Tahoma"/>
        <family val="2"/>
      </rPr>
      <t xml:space="preserve">כדי להציג את כל הלקוחות עם אותו אזור חיוג: </t>
    </r>
    <r>
      <rPr>
        <sz val="10"/>
        <color theme="2" tint="-0.749992370372631"/>
        <rFont val="Tahoma"/>
        <family val="2"/>
      </rPr>
      <t xml:space="preserve">בגיליון "לקוחות", משמאל לשדה "טלפון", בחר את החץ הנפתח. בחלונית המסנן, בתיבת הטקסט "חיפוש", הקלד את אזור החיוג ולאחר מכן בחר אישור.  </t>
    </r>
  </si>
  <si>
    <r>
      <t xml:space="preserve">כדי לנקות מסנן בודד, בחר את החץ הנפתח עבור עמודה שסוננה קודם לכן ולאחר מכן בחר </t>
    </r>
    <r>
      <rPr>
        <b/>
        <sz val="10"/>
        <color theme="2" tint="-0.749961851863155"/>
        <rFont val="Tahoma"/>
        <family val="2"/>
      </rPr>
      <t>נקה מסנן מ- &lt;שם שדה&gt;.</t>
    </r>
  </si>
  <si>
    <r>
      <t xml:space="preserve">לפני שתתחיל, הבט בנתונים לדוגמה שסופקו. בגיליון </t>
    </r>
    <r>
      <rPr>
        <b/>
        <sz val="10"/>
        <color rgb="FF0F5766"/>
        <rFont val="Tahoma"/>
        <family val="2"/>
      </rPr>
      <t>חשבונית</t>
    </r>
    <r>
      <rPr>
        <sz val="10"/>
        <color rgb="FF0F5766"/>
        <rFont val="Tahoma"/>
        <family val="2"/>
      </rPr>
      <t xml:space="preserve"> , בחר את התא משמאל ל </t>
    </r>
    <r>
      <rPr>
        <b/>
        <sz val="10"/>
        <color rgb="FF0F5766"/>
        <rFont val="Tahoma"/>
        <family val="2"/>
      </rPr>
      <t>מס' חשבונית</t>
    </r>
    <r>
      <rPr>
        <sz val="10"/>
        <color rgb="FF0F5766"/>
        <rFont val="Tahoma"/>
        <family val="2"/>
      </rPr>
      <t xml:space="preserve"> (תא </t>
    </r>
    <r>
      <rPr>
        <b/>
        <sz val="10"/>
        <color rgb="FF0F5766"/>
        <rFont val="Tahoma"/>
        <family val="2"/>
      </rPr>
      <t>L8</t>
    </r>
    <r>
      <rPr>
        <sz val="10"/>
        <color rgb="FF0F5766"/>
        <rFont val="Tahoma"/>
        <family val="2"/>
      </rPr>
      <t xml:space="preserve">) ותופיע רשימה נפתחת. בחר את החץ הנפתח ולאחר מכן בחר חשבונית לדוגמה. ראה כיצד כל פרטי החשבונית משתנים אוטומטית בהתאם לחשבונית שנבחרה. כעת הבט בגליונות </t>
    </r>
    <r>
      <rPr>
        <b/>
        <sz val="10"/>
        <color rgb="FF0F5766"/>
        <rFont val="Tahoma"/>
        <family val="2"/>
      </rPr>
      <t>לקוחות, חשבוניות - ראשי ופרטי חשבונית</t>
    </r>
    <r>
      <rPr>
        <sz val="10"/>
        <color rgb="FF0F5766"/>
        <rFont val="Tahoma"/>
        <family val="2"/>
      </rPr>
      <t xml:space="preserve"> . כל אחד מגליונות אלה מספק מידע לחשבונית וכל השינויים שתבצע יעודכנו אוטומטית.      
</t>
    </r>
  </si>
  <si>
    <r>
      <rPr>
        <i/>
        <sz val="10"/>
        <color rgb="FF0F5766"/>
        <rFont val="Tahoma"/>
        <family val="2"/>
      </rPr>
      <t>(אופציונלי)</t>
    </r>
    <r>
      <rPr>
        <sz val="10"/>
        <color rgb="FF0F5766"/>
        <rFont val="Tahoma"/>
        <family val="2"/>
      </rPr>
      <t xml:space="preserve"> שנה את הצבעים ברחבי חוברת העבודה: בכרטיסיה </t>
    </r>
    <r>
      <rPr>
        <b/>
        <sz val="10"/>
        <color rgb="FF0F5766"/>
        <rFont val="Tahoma"/>
        <family val="2"/>
      </rPr>
      <t>פריסת עמוד ,</t>
    </r>
    <r>
      <rPr>
        <sz val="10"/>
        <color rgb="FF0F5766"/>
        <rFont val="Tahoma"/>
        <family val="2"/>
      </rPr>
      <t xml:space="preserve"> בקבוצה </t>
    </r>
    <r>
      <rPr>
        <b/>
        <sz val="10"/>
        <color rgb="FF0F5766"/>
        <rFont val="Tahoma"/>
        <family val="2"/>
      </rPr>
      <t xml:space="preserve">ערכות נושא, </t>
    </r>
    <r>
      <rPr>
        <sz val="10"/>
        <color rgb="FF0F5766"/>
        <rFont val="Tahoma"/>
        <family val="2"/>
      </rPr>
      <t xml:space="preserve">בחר </t>
    </r>
    <r>
      <rPr>
        <b/>
        <sz val="10"/>
        <color rgb="FF0F5766"/>
        <rFont val="Tahoma"/>
        <family val="2"/>
      </rPr>
      <t>צבעים</t>
    </r>
    <r>
      <rPr>
        <sz val="10"/>
        <color rgb="FF0F5766"/>
        <rFont val="Tahoma"/>
        <family val="2"/>
      </rPr>
      <t xml:space="preserve"> ובחר ערכת צבעים אחרת מגלריית הצבעים.</t>
    </r>
  </si>
  <si>
    <r>
      <rPr>
        <b/>
        <sz val="10"/>
        <color rgb="FF0F5766"/>
        <rFont val="Tahoma"/>
        <family val="2"/>
      </rPr>
      <t>עצה:</t>
    </r>
    <r>
      <rPr>
        <sz val="10"/>
        <color rgb="FF0F5766"/>
        <rFont val="Tahoma"/>
        <family val="2"/>
      </rPr>
      <t xml:space="preserve"> צור ערכת צבעים מותאמת אישית לפי מותג החברה שלך! לשם כך, בכרטיסיה </t>
    </r>
    <r>
      <rPr>
        <b/>
        <sz val="10"/>
        <color rgb="FF0F5766"/>
        <rFont val="Tahoma"/>
        <family val="2"/>
      </rPr>
      <t>פריסת עמוד</t>
    </r>
    <r>
      <rPr>
        <sz val="10"/>
        <color rgb="FF0F5766"/>
        <rFont val="Tahoma"/>
        <family val="2"/>
      </rPr>
      <t xml:space="preserve"> , בקבוצה </t>
    </r>
    <r>
      <rPr>
        <b/>
        <sz val="10"/>
        <color rgb="FF0F5766"/>
        <rFont val="Tahoma"/>
        <family val="2"/>
      </rPr>
      <t xml:space="preserve">ערכות נושא </t>
    </r>
    <r>
      <rPr>
        <sz val="10"/>
        <color rgb="FF0F5766"/>
        <rFont val="Tahoma"/>
        <family val="2"/>
      </rPr>
      <t xml:space="preserve">, בחר </t>
    </r>
    <r>
      <rPr>
        <b/>
        <sz val="10"/>
        <color rgb="FF0F5766"/>
        <rFont val="Tahoma"/>
        <family val="2"/>
      </rPr>
      <t xml:space="preserve">צבעים </t>
    </r>
    <r>
      <rPr>
        <sz val="10"/>
        <color rgb="FF0F5766"/>
        <rFont val="Tahoma"/>
        <family val="2"/>
      </rPr>
      <t xml:space="preserve">ולאחר מכן בחר </t>
    </r>
    <r>
      <rPr>
        <b/>
        <sz val="10"/>
        <color rgb="FF0F5766"/>
        <rFont val="Tahoma"/>
        <family val="2"/>
      </rPr>
      <t>יצירת צבעי ערכת נושא חדשים</t>
    </r>
    <r>
      <rPr>
        <sz val="10"/>
        <color rgb="FF0F5766"/>
        <rFont val="Tahoma"/>
        <family val="2"/>
      </rPr>
      <t xml:space="preserve">. לקבלת מידע נוסף אודות יצירת ערכת צבעים מותאמת אישית, הצג את נושא העזרה הבא:  </t>
    </r>
  </si>
  <si>
    <r>
      <t xml:space="preserve">לאחר ביצוע השינויים המבוקשים, חזור לגיליון </t>
    </r>
    <r>
      <rPr>
        <b/>
        <sz val="10"/>
        <color rgb="FF0F5766"/>
        <rFont val="Tahoma"/>
        <family val="2"/>
      </rPr>
      <t>חשבונית</t>
    </r>
    <r>
      <rPr>
        <sz val="10"/>
        <color rgb="FF0F5766"/>
        <rFont val="Tahoma"/>
        <family val="2"/>
      </rPr>
      <t xml:space="preserve"> ובכרטיסיה </t>
    </r>
    <r>
      <rPr>
        <b/>
        <sz val="10"/>
        <color rgb="FF0F5766"/>
        <rFont val="Tahoma"/>
        <family val="2"/>
      </rPr>
      <t>סקירה</t>
    </r>
    <r>
      <rPr>
        <sz val="10"/>
        <color rgb="FF0F5766"/>
        <rFont val="Tahoma"/>
        <family val="2"/>
      </rPr>
      <t xml:space="preserve"> , בקבוצה </t>
    </r>
    <r>
      <rPr>
        <b/>
        <sz val="10"/>
        <color rgb="FF0F5766"/>
        <rFont val="Tahoma"/>
        <family val="2"/>
      </rPr>
      <t>שינויים</t>
    </r>
    <r>
      <rPr>
        <sz val="10"/>
        <color rgb="FF0F5766"/>
        <rFont val="Tahoma"/>
        <family val="2"/>
      </rPr>
      <t xml:space="preserve"> , בחר </t>
    </r>
    <r>
      <rPr>
        <b/>
        <sz val="10"/>
        <color rgb="FF0F5766"/>
        <rFont val="Tahoma"/>
        <family val="2"/>
      </rPr>
      <t xml:space="preserve">הגנת גיליון </t>
    </r>
    <r>
      <rPr>
        <sz val="10"/>
        <color rgb="FF0F5766"/>
        <rFont val="Tahoma"/>
        <family val="2"/>
      </rPr>
      <t xml:space="preserve">ולאחר מכן בחר </t>
    </r>
    <r>
      <rPr>
        <b/>
        <sz val="10"/>
        <color rgb="FF0F5766"/>
        <rFont val="Tahoma"/>
        <family val="2"/>
      </rPr>
      <t>אישור</t>
    </r>
    <r>
      <rPr>
        <sz val="10"/>
        <color rgb="FF0F5766"/>
        <rFont val="Tahoma"/>
        <family val="2"/>
      </rPr>
      <t>. כאשר הגיליון 'חשבונית' מוגן, התא היחיד שניתן לבחור הוא התא עם הרשימה הנפתחת "מס' חשבונית".</t>
    </r>
  </si>
  <si>
    <r>
      <t xml:space="preserve">כדי לנקות מספר מסננים בבת אחת, מקם את מצביע התא בטבלה, בכרטיסיה </t>
    </r>
    <r>
      <rPr>
        <b/>
        <sz val="10"/>
        <color rgb="FF0F5766"/>
        <rFont val="Tahoma"/>
        <family val="2"/>
      </rPr>
      <t>בית</t>
    </r>
    <r>
      <rPr>
        <sz val="10"/>
        <color rgb="FF0F5766"/>
        <rFont val="Tahoma"/>
        <family val="2"/>
      </rPr>
      <t xml:space="preserve"> , בקבוצה </t>
    </r>
    <r>
      <rPr>
        <b/>
        <sz val="10"/>
        <color rgb="FF0F5766"/>
        <rFont val="Tahoma"/>
        <family val="2"/>
      </rPr>
      <t>עריכה</t>
    </r>
    <r>
      <rPr>
        <sz val="10"/>
        <color rgb="FF0F5766"/>
        <rFont val="Tahoma"/>
        <family val="2"/>
      </rPr>
      <t xml:space="preserve"> , בחר </t>
    </r>
    <r>
      <rPr>
        <b/>
        <sz val="10"/>
        <color rgb="FF0F5766"/>
        <rFont val="Tahoma"/>
        <family val="2"/>
      </rPr>
      <t>מיין וסנן</t>
    </r>
    <r>
      <rPr>
        <sz val="10"/>
        <color rgb="FF0F5766"/>
        <rFont val="Tahoma"/>
        <family val="2"/>
      </rPr>
      <t xml:space="preserve"> ולאחר מכן בחר </t>
    </r>
    <r>
      <rPr>
        <b/>
        <sz val="10"/>
        <color rgb="FF0F5766"/>
        <rFont val="Tahoma"/>
        <family val="2"/>
      </rPr>
      <t>נקה.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</si>
</sst>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8" formatCode="&quot;₪&quot;\ #,##0.00;[Red]&quot;₪&quot;\ \-#,##0.00"/>
    <numFmt numFmtId="41" formatCode="_ * #,##0_ ;_ * \-#,##0_ ;_ * &quot;-&quot;_ ;_ @_ "/>
    <numFmt numFmtId="44" formatCode="_ &quot;₪&quot;\ * #,##0.00_ ;_ &quot;₪&quot;\ * \-#,##0.00_ ;_ &quot;₪&quot;\ * &quot;-&quot;??_ ;_ @_ "/>
    <numFmt numFmtId="43" formatCode="_ * #,##0.00_ ;_ * \-#,##0.00_ ;_ * &quot;-&quot;??_ ;_ @_ "/>
    <numFmt numFmtId="164" formatCode="@\ \ "/>
    <numFmt numFmtId="165" formatCode="&quot;$&quot;#,##0.00"/>
    <numFmt numFmtId="166" formatCode="00000"/>
    <numFmt numFmtId="167" formatCode="_)@\ \ "/>
    <numFmt numFmtId="168" formatCode="_)#;_)#;_)#;_)@"/>
    <numFmt numFmtId="169" formatCode="0.00%_)"/>
    <numFmt numFmtId="170" formatCode="_(&quot;$&quot;* #,##0.000_);_(&quot;$&quot;* \(#,##0.000\);_(&quot;$&quot;* &quot;-&quot;???_);_(@_)"/>
    <numFmt numFmtId="171" formatCode="#_)"/>
    <numFmt numFmtId="172" formatCode="&quot;₪ &quot;#,##0.00_);\(&quot;₪ &quot;#,##0.00\)"/>
  </numFmts>
  <fonts count="50" x14ac:knownFonts="1">
    <font>
      <sz val="10"/>
      <color theme="4" tint="-0.24994659260841701"/>
      <name val="Calibri"/>
      <family val="2"/>
      <scheme val="minor"/>
    </font>
    <font>
      <b/>
      <sz val="10"/>
      <name val="Arial"/>
      <family val="2"/>
    </font>
    <font>
      <sz val="10"/>
      <name val="Calibri"/>
      <family val="2"/>
      <scheme val="minor"/>
    </font>
    <font>
      <b/>
      <sz val="10"/>
      <name val="Calibri"/>
      <family val="2"/>
    </font>
    <font>
      <sz val="14"/>
      <color theme="4" tint="-0.24994659260841701"/>
      <name val="Calibri"/>
      <family val="2"/>
    </font>
    <font>
      <sz val="16"/>
      <color theme="4" tint="-0.24994659260841701"/>
      <name val="Calibri"/>
      <family val="2"/>
    </font>
    <font>
      <sz val="10"/>
      <color theme="4" tint="-0.24994659260841701"/>
      <name val="Calibri"/>
      <family val="2"/>
      <scheme val="minor"/>
    </font>
    <font>
      <sz val="10"/>
      <color theme="4" tint="-0.24994659260841701"/>
      <name val="Tahoma"/>
      <family val="2"/>
    </font>
    <font>
      <b/>
      <sz val="25"/>
      <color theme="0"/>
      <name val="Tahoma"/>
      <family val="2"/>
    </font>
    <font>
      <b/>
      <sz val="18"/>
      <name val="Tahoma"/>
      <family val="2"/>
    </font>
    <font>
      <sz val="10"/>
      <name val="Tahoma"/>
      <family val="2"/>
    </font>
    <font>
      <sz val="8"/>
      <name val="Tahoma"/>
      <family val="2"/>
    </font>
    <font>
      <sz val="9"/>
      <color theme="4" tint="-0.499984740745262"/>
      <name val="Tahoma"/>
      <family val="2"/>
    </font>
    <font>
      <sz val="10"/>
      <color theme="2" tint="-0.749992370372631"/>
      <name val="Tahoma"/>
      <family val="2"/>
    </font>
    <font>
      <sz val="9"/>
      <name val="Tahoma"/>
      <family val="2"/>
    </font>
    <font>
      <sz val="12"/>
      <color theme="4" tint="-0.499984740745262"/>
      <name val="Tahoma"/>
      <family val="2"/>
    </font>
    <font>
      <sz val="14"/>
      <color theme="4" tint="-0.249977111117893"/>
      <name val="Tahoma"/>
      <family val="2"/>
    </font>
    <font>
      <sz val="10"/>
      <color theme="3"/>
      <name val="Tahoma"/>
      <family val="2"/>
    </font>
    <font>
      <b/>
      <sz val="10"/>
      <name val="Tahoma"/>
      <family val="2"/>
    </font>
    <font>
      <b/>
      <sz val="24"/>
      <color theme="0"/>
      <name val="Tahoma"/>
      <family val="2"/>
    </font>
    <font>
      <sz val="10"/>
      <color theme="4" tint="0.59999389629810485"/>
      <name val="Tahoma"/>
      <family val="2"/>
    </font>
    <font>
      <sz val="16"/>
      <color theme="4" tint="-0.24994659260841701"/>
      <name val="Tahoma"/>
      <family val="2"/>
    </font>
    <font>
      <sz val="14"/>
      <color theme="4" tint="-0.24994659260841701"/>
      <name val="Tahoma"/>
      <family val="2"/>
    </font>
    <font>
      <sz val="10"/>
      <color theme="2" tint="-0.749961851863155"/>
      <name val="Tahoma"/>
      <family val="2"/>
    </font>
    <font>
      <b/>
      <sz val="10"/>
      <color theme="2" tint="-0.749961851863155"/>
      <name val="Tahoma"/>
      <family val="2"/>
    </font>
    <font>
      <sz val="10"/>
      <color rgb="FF3DAFA7"/>
      <name val="Tahoma"/>
      <family val="2"/>
    </font>
    <font>
      <sz val="10"/>
      <color theme="2" tint="-0.249977111117893"/>
      <name val="Tahoma"/>
      <family val="2"/>
    </font>
    <font>
      <b/>
      <sz val="10"/>
      <color rgb="FF3DAFA7"/>
      <name val="Tahoma"/>
      <family val="2"/>
    </font>
    <font>
      <sz val="11"/>
      <name val="Tahoma"/>
      <family val="2"/>
    </font>
    <font>
      <sz val="11"/>
      <color theme="1"/>
      <name val="Calibri"/>
      <family val="2"/>
      <scheme val="minor"/>
    </font>
    <font>
      <b/>
      <sz val="18"/>
      <color theme="3"/>
      <name val="Arial"/>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2" tint="-0.749992370372631"/>
      <name val="Tahoma"/>
      <family val="2"/>
    </font>
    <font>
      <sz val="10"/>
      <color rgb="FF0F5766"/>
      <name val="Tahoma"/>
      <family val="2"/>
    </font>
    <font>
      <b/>
      <sz val="10"/>
      <color rgb="FF0F5766"/>
      <name val="Tahoma"/>
      <family val="2"/>
    </font>
    <font>
      <i/>
      <sz val="10"/>
      <color rgb="FF0F5766"/>
      <name val="Tahoma"/>
      <family val="2"/>
    </font>
  </fonts>
  <fills count="3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s>
  <cellStyleXfs count="48">
    <xf numFmtId="0" fontId="0" fillId="0" borderId="0">
      <alignment vertical="top" wrapText="1"/>
    </xf>
    <xf numFmtId="0" fontId="6" fillId="0" borderId="0" applyNumberFormat="0" applyFill="0" applyBorder="0" applyAlignment="0" applyProtection="0"/>
    <xf numFmtId="0" fontId="5" fillId="0" borderId="0" applyNumberFormat="0" applyFill="0" applyBorder="0" applyProtection="0">
      <alignment vertical="center"/>
    </xf>
    <xf numFmtId="0" fontId="4" fillId="0" borderId="0" applyNumberForma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wrapText="1"/>
    </xf>
    <xf numFmtId="0" fontId="29" fillId="0" borderId="0"/>
    <xf numFmtId="0" fontId="30" fillId="0" borderId="0" applyNumberFormat="0" applyFill="0" applyBorder="0" applyAlignment="0" applyProtection="0"/>
    <xf numFmtId="0" fontId="31" fillId="0" borderId="13" applyNumberFormat="0" applyFill="0" applyAlignment="0" applyProtection="0"/>
    <xf numFmtId="0" fontId="32" fillId="0" borderId="14" applyNumberFormat="0" applyFill="0" applyAlignment="0" applyProtection="0"/>
    <xf numFmtId="0" fontId="33" fillId="0" borderId="6" applyNumberFormat="0" applyFill="0" applyAlignment="0" applyProtection="0"/>
    <xf numFmtId="0" fontId="33" fillId="0" borderId="0" applyNumberFormat="0" applyFill="0" applyBorder="0" applyAlignment="0" applyProtection="0"/>
    <xf numFmtId="0" fontId="34" fillId="7" borderId="0" applyNumberFormat="0" applyBorder="0" applyAlignment="0" applyProtection="0"/>
    <xf numFmtId="0" fontId="35" fillId="8" borderId="0" applyNumberFormat="0" applyBorder="0" applyAlignment="0" applyProtection="0"/>
    <xf numFmtId="0" fontId="36" fillId="9" borderId="0" applyNumberFormat="0" applyBorder="0" applyAlignment="0" applyProtection="0"/>
    <xf numFmtId="0" fontId="37" fillId="10" borderId="7" applyNumberFormat="0" applyAlignment="0" applyProtection="0"/>
    <xf numFmtId="0" fontId="38" fillId="11" borderId="8" applyNumberFormat="0" applyAlignment="0" applyProtection="0"/>
    <xf numFmtId="0" fontId="39" fillId="11" borderId="7" applyNumberFormat="0" applyAlignment="0" applyProtection="0"/>
    <xf numFmtId="0" fontId="40" fillId="0" borderId="9" applyNumberFormat="0" applyFill="0" applyAlignment="0" applyProtection="0"/>
    <xf numFmtId="0" fontId="41" fillId="12" borderId="10" applyNumberFormat="0" applyAlignment="0" applyProtection="0"/>
    <xf numFmtId="0" fontId="42" fillId="0" borderId="0" applyNumberFormat="0" applyFill="0" applyBorder="0" applyAlignment="0" applyProtection="0"/>
    <xf numFmtId="0" fontId="29" fillId="13" borderId="11" applyNumberFormat="0" applyFont="0" applyAlignment="0" applyProtection="0"/>
    <xf numFmtId="0" fontId="43" fillId="0" borderId="0" applyNumberFormat="0" applyFill="0" applyBorder="0" applyAlignment="0" applyProtection="0"/>
    <xf numFmtId="0" fontId="44" fillId="0" borderId="12" applyNumberFormat="0" applyFill="0" applyAlignment="0" applyProtection="0"/>
    <xf numFmtId="0" fontId="45"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45" fillId="17" borderId="0" applyNumberFormat="0" applyBorder="0" applyAlignment="0" applyProtection="0"/>
    <xf numFmtId="0" fontId="45"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45" fillId="21" borderId="0" applyNumberFormat="0" applyBorder="0" applyAlignment="0" applyProtection="0"/>
    <xf numFmtId="0" fontId="45"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45" fillId="25" borderId="0" applyNumberFormat="0" applyBorder="0" applyAlignment="0" applyProtection="0"/>
    <xf numFmtId="0" fontId="45"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45" fillId="29" borderId="0" applyNumberFormat="0" applyBorder="0" applyAlignment="0" applyProtection="0"/>
    <xf numFmtId="0" fontId="45"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45" fillId="33" borderId="0" applyNumberFormat="0" applyBorder="0" applyAlignment="0" applyProtection="0"/>
    <xf numFmtId="0" fontId="45" fillId="34" borderId="0" applyNumberFormat="0" applyBorder="0" applyAlignment="0" applyProtection="0"/>
    <xf numFmtId="0" fontId="29" fillId="35" borderId="0" applyNumberFormat="0" applyBorder="0" applyAlignment="0" applyProtection="0"/>
    <xf numFmtId="0" fontId="29" fillId="36" borderId="0" applyNumberFormat="0" applyBorder="0" applyAlignment="0" applyProtection="0"/>
    <xf numFmtId="0" fontId="45" fillId="37" borderId="0" applyNumberFormat="0" applyBorder="0" applyAlignment="0" applyProtection="0"/>
  </cellStyleXfs>
  <cellXfs count="111">
    <xf numFmtId="0" fontId="0" fillId="0" borderId="0" xfId="0">
      <alignment vertical="top" wrapText="1"/>
    </xf>
    <xf numFmtId="0" fontId="7" fillId="0" borderId="0" xfId="0" applyFont="1" applyAlignment="1" applyProtection="1">
      <alignment vertical="top" wrapText="1" readingOrder="2"/>
    </xf>
    <xf numFmtId="0" fontId="9" fillId="5" borderId="0" xfId="0" applyFont="1" applyFill="1" applyAlignment="1" applyProtection="1">
      <alignment vertical="center" readingOrder="2"/>
    </xf>
    <xf numFmtId="0" fontId="10" fillId="5" borderId="0" xfId="0" applyFont="1" applyFill="1" applyAlignment="1" applyProtection="1">
      <alignment vertical="top" wrapText="1" readingOrder="2"/>
    </xf>
    <xf numFmtId="0" fontId="10" fillId="0" borderId="0" xfId="0" applyFont="1" applyAlignment="1" applyProtection="1">
      <alignment vertical="top" wrapText="1" readingOrder="2"/>
    </xf>
    <xf numFmtId="0" fontId="7" fillId="6" borderId="0" xfId="0" applyFont="1" applyFill="1" applyAlignment="1" applyProtection="1">
      <alignment horizontal="left" vertical="top" wrapText="1" readingOrder="2"/>
    </xf>
    <xf numFmtId="0" fontId="7" fillId="6" borderId="0" xfId="0" applyFont="1" applyFill="1" applyAlignment="1" applyProtection="1">
      <alignment vertical="top" wrapText="1" readingOrder="2"/>
    </xf>
    <xf numFmtId="0" fontId="7" fillId="4" borderId="0" xfId="0" applyFont="1" applyFill="1" applyAlignment="1" applyProtection="1">
      <alignment horizontal="left" vertical="top" wrapText="1" readingOrder="2"/>
    </xf>
    <xf numFmtId="0" fontId="7" fillId="4" borderId="0" xfId="0" applyFont="1" applyFill="1" applyAlignment="1" applyProtection="1">
      <alignment vertical="top" wrapText="1" readingOrder="2"/>
    </xf>
    <xf numFmtId="0" fontId="11" fillId="4" borderId="0" xfId="0" applyFont="1" applyFill="1" applyAlignment="1" applyProtection="1">
      <alignment horizontal="left" readingOrder="2"/>
    </xf>
    <xf numFmtId="0" fontId="10" fillId="4" borderId="0" xfId="0" applyFont="1" applyFill="1" applyAlignment="1" applyProtection="1">
      <alignment vertical="top" wrapText="1" readingOrder="2"/>
    </xf>
    <xf numFmtId="0" fontId="11" fillId="4" borderId="0" xfId="0" applyFont="1" applyFill="1" applyAlignment="1" applyProtection="1">
      <alignment horizontal="right" readingOrder="2"/>
    </xf>
    <xf numFmtId="0" fontId="11" fillId="4" borderId="0" xfId="0" applyFont="1" applyFill="1" applyAlignment="1" applyProtection="1">
      <alignment readingOrder="2"/>
    </xf>
    <xf numFmtId="0" fontId="10" fillId="0" borderId="0" xfId="0" applyFont="1" applyAlignment="1" applyProtection="1">
      <alignment wrapText="1" readingOrder="2"/>
    </xf>
    <xf numFmtId="0" fontId="12" fillId="0" borderId="0" xfId="0" applyFont="1" applyAlignment="1" applyProtection="1">
      <alignment wrapText="1" readingOrder="2"/>
    </xf>
    <xf numFmtId="0" fontId="12" fillId="0" borderId="0" xfId="0" applyFont="1" applyAlignment="1" applyProtection="1">
      <alignment readingOrder="2"/>
    </xf>
    <xf numFmtId="0" fontId="14" fillId="0" borderId="0" xfId="0" applyFont="1" applyAlignment="1" applyProtection="1">
      <alignment wrapText="1" readingOrder="2"/>
    </xf>
    <xf numFmtId="0" fontId="12" fillId="0" borderId="0" xfId="0" applyFont="1" applyAlignment="1" applyProtection="1">
      <alignment vertical="top" wrapText="1" readingOrder="2"/>
    </xf>
    <xf numFmtId="0" fontId="13" fillId="0" borderId="0" xfId="0" applyFont="1" applyAlignment="1">
      <alignment vertical="top" wrapText="1" readingOrder="2"/>
    </xf>
    <xf numFmtId="0" fontId="12" fillId="0" borderId="0" xfId="0" applyFont="1" applyAlignment="1" applyProtection="1">
      <alignment horizontal="left" vertical="top" readingOrder="2"/>
    </xf>
    <xf numFmtId="0" fontId="14" fillId="0" borderId="0" xfId="0" applyFont="1" applyAlignment="1" applyProtection="1">
      <alignment vertical="top" wrapText="1" readingOrder="2"/>
    </xf>
    <xf numFmtId="0" fontId="10" fillId="0" borderId="0" xfId="0" applyFont="1" applyAlignment="1" applyProtection="1">
      <alignment vertical="center" readingOrder="2"/>
    </xf>
    <xf numFmtId="167" fontId="16" fillId="0" borderId="3" xfId="0" applyNumberFormat="1" applyFont="1" applyBorder="1" applyAlignment="1" applyProtection="1">
      <alignment vertical="center" readingOrder="2"/>
    </xf>
    <xf numFmtId="0" fontId="16" fillId="0" borderId="1" xfId="0" applyNumberFormat="1" applyFont="1" applyBorder="1" applyAlignment="1" applyProtection="1">
      <alignment vertical="center" readingOrder="2"/>
    </xf>
    <xf numFmtId="167" fontId="16" fillId="0" borderId="1" xfId="0" applyNumberFormat="1" applyFont="1" applyBorder="1" applyAlignment="1" applyProtection="1">
      <alignment vertical="center" readingOrder="2"/>
    </xf>
    <xf numFmtId="167" fontId="16" fillId="0" borderId="4" xfId="0" applyNumberFormat="1" applyFont="1" applyBorder="1" applyAlignment="1" applyProtection="1">
      <alignment vertical="center" readingOrder="2"/>
    </xf>
    <xf numFmtId="171" fontId="17" fillId="0" borderId="2" xfId="0" applyNumberFormat="1" applyFont="1" applyBorder="1" applyAlignment="1" applyProtection="1">
      <alignment horizontal="right" vertical="center" readingOrder="2"/>
    </xf>
    <xf numFmtId="43" fontId="17" fillId="0" borderId="3" xfId="0" applyNumberFormat="1" applyFont="1" applyBorder="1" applyAlignment="1" applyProtection="1">
      <alignment horizontal="center" vertical="center" readingOrder="2"/>
    </xf>
    <xf numFmtId="43" fontId="17" fillId="4" borderId="2" xfId="0" applyNumberFormat="1" applyFont="1" applyFill="1" applyBorder="1" applyAlignment="1" applyProtection="1">
      <alignment horizontal="right" vertical="center" readingOrder="2"/>
    </xf>
    <xf numFmtId="0" fontId="10" fillId="0" borderId="0" xfId="0" applyFont="1" applyBorder="1" applyAlignment="1" applyProtection="1">
      <alignment horizontal="left" vertical="center" readingOrder="2"/>
    </xf>
    <xf numFmtId="164" fontId="10" fillId="0" borderId="2" xfId="0" applyNumberFormat="1" applyFont="1" applyFill="1" applyBorder="1" applyAlignment="1" applyProtection="1">
      <alignment horizontal="right" vertical="center" readingOrder="2"/>
    </xf>
    <xf numFmtId="169" fontId="10" fillId="0" borderId="2" xfId="0" applyNumberFormat="1" applyFont="1" applyFill="1" applyBorder="1" applyAlignment="1" applyProtection="1">
      <alignment horizontal="right" vertical="center" readingOrder="2"/>
    </xf>
    <xf numFmtId="43" fontId="10" fillId="2" borderId="2" xfId="0" applyNumberFormat="1" applyFont="1" applyFill="1" applyBorder="1" applyAlignment="1" applyProtection="1">
      <alignment horizontal="right" vertical="center" readingOrder="2"/>
    </xf>
    <xf numFmtId="170" fontId="10" fillId="0" borderId="0" xfId="0" applyNumberFormat="1" applyFont="1" applyAlignment="1" applyProtection="1">
      <alignment vertical="center" readingOrder="2"/>
    </xf>
    <xf numFmtId="0" fontId="10" fillId="0" borderId="0" xfId="0" applyFont="1" applyAlignment="1" applyProtection="1">
      <alignment horizontal="left" readingOrder="2"/>
    </xf>
    <xf numFmtId="43" fontId="10" fillId="0" borderId="2" xfId="0" applyNumberFormat="1" applyFont="1" applyFill="1" applyBorder="1" applyAlignment="1" applyProtection="1">
      <alignment horizontal="right" vertical="center" readingOrder="2"/>
    </xf>
    <xf numFmtId="0" fontId="10" fillId="3" borderId="0" xfId="0" applyFont="1" applyFill="1" applyAlignment="1" applyProtection="1">
      <alignment vertical="center" readingOrder="2"/>
    </xf>
    <xf numFmtId="43" fontId="10" fillId="0" borderId="2" xfId="0" applyNumberFormat="1" applyFont="1" applyBorder="1" applyAlignment="1" applyProtection="1">
      <alignment horizontal="right" vertical="center" readingOrder="2"/>
    </xf>
    <xf numFmtId="164" fontId="18" fillId="4" borderId="2" xfId="0" applyNumberFormat="1" applyFont="1" applyFill="1" applyBorder="1" applyAlignment="1" applyProtection="1">
      <alignment horizontal="right" vertical="center" readingOrder="2"/>
    </xf>
    <xf numFmtId="0" fontId="18" fillId="0" borderId="0" xfId="0" applyFont="1" applyAlignment="1" applyProtection="1">
      <alignment readingOrder="2"/>
    </xf>
    <xf numFmtId="0" fontId="10" fillId="0" borderId="0" xfId="0" applyFont="1" applyAlignment="1" applyProtection="1">
      <alignment readingOrder="2"/>
    </xf>
    <xf numFmtId="0" fontId="11" fillId="4" borderId="0" xfId="0" applyFont="1" applyFill="1" applyAlignment="1" applyProtection="1">
      <alignment vertical="center" readingOrder="2"/>
    </xf>
    <xf numFmtId="14" fontId="13" fillId="0" borderId="0" xfId="0" applyNumberFormat="1" applyFont="1" applyAlignment="1">
      <alignment wrapText="1" readingOrder="2"/>
    </xf>
    <xf numFmtId="0" fontId="13" fillId="0" borderId="0" xfId="0" applyFont="1" applyAlignment="1" applyProtection="1">
      <alignment horizontal="right" wrapText="1" readingOrder="2"/>
      <protection locked="0"/>
    </xf>
    <xf numFmtId="0" fontId="20" fillId="4" borderId="0" xfId="0" applyFont="1" applyFill="1" applyAlignment="1" applyProtection="1">
      <alignment vertical="top" wrapText="1" readingOrder="2"/>
    </xf>
    <xf numFmtId="0" fontId="7" fillId="0" borderId="0" xfId="0" applyFont="1" applyAlignment="1">
      <alignment vertical="top" wrapText="1" readingOrder="2"/>
    </xf>
    <xf numFmtId="0" fontId="21" fillId="0" borderId="0" xfId="2" applyFont="1" applyAlignment="1">
      <alignment vertical="center" readingOrder="2"/>
    </xf>
    <xf numFmtId="0" fontId="22" fillId="0" borderId="0" xfId="3" applyFont="1" applyAlignment="1">
      <alignment vertical="center" readingOrder="2"/>
    </xf>
    <xf numFmtId="0" fontId="23" fillId="0" borderId="0" xfId="0" quotePrefix="1" applyFont="1" applyAlignment="1">
      <alignment horizontal="left" vertical="top" wrapText="1" readingOrder="2"/>
    </xf>
    <xf numFmtId="0" fontId="23" fillId="0" borderId="0" xfId="0" applyFont="1" applyAlignment="1">
      <alignment horizontal="left" vertical="top" wrapText="1" readingOrder="2"/>
    </xf>
    <xf numFmtId="0" fontId="26" fillId="0" borderId="0" xfId="0" applyFont="1" applyAlignment="1">
      <alignment horizontal="right" vertical="top" readingOrder="2"/>
    </xf>
    <xf numFmtId="0" fontId="22" fillId="0" borderId="0" xfId="3" applyFont="1" applyAlignment="1">
      <alignment vertical="top" readingOrder="2"/>
    </xf>
    <xf numFmtId="0" fontId="23" fillId="0" borderId="0" xfId="0" applyFont="1" applyAlignment="1">
      <alignment vertical="top" wrapText="1" readingOrder="2"/>
    </xf>
    <xf numFmtId="0" fontId="23" fillId="0" borderId="0" xfId="0" applyFont="1" applyAlignment="1">
      <alignment vertical="top" readingOrder="2"/>
    </xf>
    <xf numFmtId="49" fontId="7" fillId="0" borderId="0" xfId="0" applyNumberFormat="1" applyFont="1" applyAlignment="1" applyProtection="1">
      <alignment vertical="top" wrapText="1" readingOrder="2"/>
    </xf>
    <xf numFmtId="166" fontId="7" fillId="0" borderId="0" xfId="0" applyNumberFormat="1" applyFont="1" applyAlignment="1" applyProtection="1">
      <alignment vertical="top" wrapText="1" readingOrder="2"/>
    </xf>
    <xf numFmtId="0" fontId="21" fillId="0" borderId="0" xfId="2" applyFont="1" applyAlignment="1" applyProtection="1">
      <alignment vertical="center" readingOrder="2"/>
    </xf>
    <xf numFmtId="167" fontId="7" fillId="0" borderId="0" xfId="0" applyNumberFormat="1" applyFont="1" applyFill="1" applyBorder="1" applyAlignment="1" applyProtection="1">
      <alignment vertical="center" readingOrder="2"/>
    </xf>
    <xf numFmtId="0" fontId="7" fillId="0" borderId="0" xfId="0" applyFont="1" applyFill="1" applyBorder="1" applyAlignment="1" applyProtection="1">
      <alignment vertical="center" readingOrder="2"/>
    </xf>
    <xf numFmtId="0" fontId="28" fillId="0" borderId="0" xfId="0" applyFont="1" applyAlignment="1" applyProtection="1">
      <alignment vertical="center" readingOrder="2"/>
    </xf>
    <xf numFmtId="167" fontId="7" fillId="0" borderId="0" xfId="0" applyNumberFormat="1" applyFont="1" applyFill="1" applyBorder="1" applyAlignment="1" applyProtection="1">
      <alignment vertical="top" wrapText="1" readingOrder="2"/>
    </xf>
    <xf numFmtId="0" fontId="7" fillId="0" borderId="0" xfId="0" applyFont="1" applyFill="1" applyBorder="1" applyAlignment="1" applyProtection="1">
      <alignment vertical="top" wrapText="1" readingOrder="2"/>
    </xf>
    <xf numFmtId="0" fontId="7" fillId="0" borderId="0" xfId="0" applyFont="1" applyFill="1" applyBorder="1" applyAlignment="1" applyProtection="1">
      <alignment horizontal="left" readingOrder="2"/>
    </xf>
    <xf numFmtId="167" fontId="7" fillId="0" borderId="0" xfId="0" applyNumberFormat="1" applyFont="1" applyFill="1" applyBorder="1" applyAlignment="1" applyProtection="1">
      <alignment horizontal="right" vertical="top" wrapText="1" readingOrder="2"/>
    </xf>
    <xf numFmtId="165" fontId="7" fillId="0" borderId="0" xfId="0" applyNumberFormat="1" applyFont="1" applyAlignment="1" applyProtection="1">
      <alignment vertical="top" wrapText="1" readingOrder="2"/>
    </xf>
    <xf numFmtId="165" fontId="7" fillId="0" borderId="0" xfId="0" applyNumberFormat="1" applyFont="1" applyFill="1" applyBorder="1" applyAlignment="1" applyProtection="1">
      <alignment vertical="center" readingOrder="2"/>
    </xf>
    <xf numFmtId="14" fontId="7" fillId="0" borderId="0" xfId="0" applyNumberFormat="1" applyFont="1" applyFill="1" applyBorder="1" applyAlignment="1" applyProtection="1">
      <alignment horizontal="center" vertical="center" readingOrder="2"/>
    </xf>
    <xf numFmtId="168" fontId="7" fillId="0" borderId="0" xfId="0" applyNumberFormat="1" applyFont="1" applyFill="1" applyBorder="1" applyAlignment="1" applyProtection="1">
      <alignment vertical="top" wrapText="1" readingOrder="2"/>
    </xf>
    <xf numFmtId="0" fontId="7" fillId="0" borderId="0" xfId="0" applyFont="1" applyFill="1" applyBorder="1" applyAlignment="1">
      <alignment horizontal="center" vertical="center" readingOrder="2"/>
    </xf>
    <xf numFmtId="0" fontId="7" fillId="0" borderId="0" xfId="0" applyFont="1" applyFill="1" applyBorder="1" applyAlignment="1">
      <alignment horizontal="left" vertical="center" readingOrder="2"/>
    </xf>
    <xf numFmtId="0" fontId="7" fillId="0" borderId="0" xfId="0" applyNumberFormat="1" applyFont="1" applyFill="1" applyBorder="1" applyAlignment="1" applyProtection="1">
      <alignment vertical="center" wrapText="1" readingOrder="2"/>
    </xf>
    <xf numFmtId="0" fontId="7" fillId="0" borderId="0" xfId="0" applyFont="1" applyFill="1" applyBorder="1" applyAlignment="1">
      <alignment vertical="top" wrapText="1" readingOrder="2"/>
    </xf>
    <xf numFmtId="41" fontId="7" fillId="0" borderId="0" xfId="0" applyNumberFormat="1" applyFont="1" applyFill="1" applyBorder="1" applyAlignment="1" applyProtection="1">
      <alignment vertical="top" wrapText="1" readingOrder="2"/>
    </xf>
    <xf numFmtId="44" fontId="17" fillId="0" borderId="3" xfId="0" applyNumberFormat="1" applyFont="1" applyBorder="1" applyAlignment="1" applyProtection="1">
      <alignment horizontal="center" vertical="center" readingOrder="2"/>
    </xf>
    <xf numFmtId="44" fontId="10" fillId="2" borderId="2" xfId="0" applyNumberFormat="1" applyFont="1" applyFill="1" applyBorder="1" applyAlignment="1" applyProtection="1">
      <alignment horizontal="right" vertical="center" readingOrder="2"/>
    </xf>
    <xf numFmtId="44" fontId="10" fillId="4" borderId="2" xfId="0" applyNumberFormat="1" applyFont="1" applyFill="1" applyBorder="1" applyAlignment="1" applyProtection="1">
      <alignment horizontal="right" vertical="center" readingOrder="2"/>
    </xf>
    <xf numFmtId="168" fontId="7" fillId="0" borderId="0" xfId="0" applyNumberFormat="1" applyFont="1" applyFill="1" applyBorder="1" applyAlignment="1" applyProtection="1">
      <alignment vertical="center" readingOrder="2"/>
    </xf>
    <xf numFmtId="44" fontId="17" fillId="4" borderId="2" xfId="0" applyNumberFormat="1" applyFont="1" applyFill="1" applyBorder="1" applyAlignment="1" applyProtection="1">
      <alignment horizontal="right" vertical="center" readingOrder="2"/>
    </xf>
    <xf numFmtId="168" fontId="17" fillId="0" borderId="2" xfId="0" applyNumberFormat="1" applyFont="1" applyBorder="1" applyAlignment="1" applyProtection="1">
      <alignment vertical="center" readingOrder="2"/>
    </xf>
    <xf numFmtId="0" fontId="7" fillId="0" borderId="0" xfId="0" applyNumberFormat="1" applyFont="1" applyFill="1" applyBorder="1" applyAlignment="1" applyProtection="1">
      <alignment horizontal="right" vertical="center" readingOrder="2"/>
    </xf>
    <xf numFmtId="0" fontId="7" fillId="0" borderId="0" xfId="1" applyFont="1" applyFill="1" applyBorder="1" applyAlignment="1" applyProtection="1">
      <alignment horizontal="right" readingOrder="2"/>
    </xf>
    <xf numFmtId="0" fontId="7" fillId="0" borderId="0" xfId="0" applyFont="1" applyFill="1" applyBorder="1" applyAlignment="1" applyProtection="1">
      <alignment horizontal="right" vertical="center" readingOrder="2"/>
    </xf>
    <xf numFmtId="168" fontId="7" fillId="0" borderId="0" xfId="0" applyNumberFormat="1" applyFont="1" applyFill="1" applyBorder="1" applyAlignment="1" applyProtection="1">
      <alignment horizontal="right" vertical="center" readingOrder="2"/>
    </xf>
    <xf numFmtId="172" fontId="7" fillId="0" borderId="0" xfId="0" applyNumberFormat="1" applyFont="1" applyFill="1" applyBorder="1" applyAlignment="1" applyProtection="1">
      <alignment vertical="top" wrapText="1" readingOrder="2"/>
    </xf>
    <xf numFmtId="172" fontId="7" fillId="0" borderId="0" xfId="0" applyNumberFormat="1" applyFont="1" applyFill="1" applyBorder="1" applyAlignment="1" applyProtection="1">
      <alignment horizontal="right" vertical="top" wrapText="1" readingOrder="2"/>
    </xf>
    <xf numFmtId="10" fontId="7" fillId="0" borderId="0" xfId="4" applyNumberFormat="1" applyFont="1" applyFill="1" applyBorder="1" applyAlignment="1" applyProtection="1">
      <alignment horizontal="left" readingOrder="2"/>
    </xf>
    <xf numFmtId="0" fontId="7" fillId="0" borderId="0" xfId="0" applyNumberFormat="1" applyFont="1" applyFill="1" applyBorder="1" applyAlignment="1" applyProtection="1">
      <alignment readingOrder="2"/>
    </xf>
    <xf numFmtId="0" fontId="7" fillId="0" borderId="0" xfId="0" applyNumberFormat="1" applyFont="1" applyFill="1" applyBorder="1" applyAlignment="1" applyProtection="1">
      <alignment horizontal="right" readingOrder="2"/>
    </xf>
    <xf numFmtId="8" fontId="7" fillId="0" borderId="0" xfId="0" applyNumberFormat="1" applyFont="1" applyFill="1" applyBorder="1" applyAlignment="1" applyProtection="1">
      <alignment horizontal="right" vertical="top" wrapText="1" readingOrder="2"/>
    </xf>
    <xf numFmtId="0" fontId="47" fillId="0" borderId="0" xfId="0" quotePrefix="1" applyFont="1" applyFill="1" applyBorder="1" applyAlignment="1">
      <alignment horizontal="left" vertical="top" wrapText="1" readingOrder="2"/>
    </xf>
    <xf numFmtId="0" fontId="19" fillId="5" borderId="0" xfId="0" applyFont="1" applyFill="1" applyAlignment="1" applyProtection="1">
      <alignment horizontal="center" vertical="center" readingOrder="2"/>
    </xf>
    <xf numFmtId="0" fontId="23" fillId="0" borderId="0" xfId="0" applyFont="1" applyAlignment="1">
      <alignment vertical="top" wrapText="1" readingOrder="2"/>
    </xf>
    <xf numFmtId="0" fontId="47" fillId="0" borderId="0" xfId="0" applyFont="1" applyFill="1" applyBorder="1" applyAlignment="1">
      <alignment horizontal="right" vertical="top" wrapText="1" readingOrder="2"/>
    </xf>
    <xf numFmtId="0" fontId="21" fillId="0" borderId="0" xfId="2" applyFont="1" applyAlignment="1">
      <alignment vertical="center" readingOrder="2"/>
    </xf>
    <xf numFmtId="0" fontId="47" fillId="0" borderId="0" xfId="0" applyFont="1" applyFill="1" applyBorder="1" applyAlignment="1">
      <alignment vertical="top" wrapText="1" readingOrder="2"/>
    </xf>
    <xf numFmtId="0" fontId="25" fillId="0" borderId="0" xfId="0" quotePrefix="1" applyFont="1" applyFill="1" applyBorder="1" applyAlignment="1">
      <alignment vertical="top" wrapText="1" readingOrder="2"/>
    </xf>
    <xf numFmtId="0" fontId="47" fillId="0" borderId="0" xfId="0" quotePrefix="1" applyFont="1" applyFill="1" applyBorder="1" applyAlignment="1">
      <alignment vertical="top" wrapText="1" readingOrder="2"/>
    </xf>
    <xf numFmtId="0" fontId="27" fillId="0" borderId="0" xfId="0" applyFont="1" applyAlignment="1">
      <alignment vertical="top" wrapText="1" readingOrder="2"/>
    </xf>
    <xf numFmtId="0" fontId="13" fillId="0" borderId="0" xfId="0" applyFont="1" applyAlignment="1">
      <alignment wrapText="1" readingOrder="2"/>
    </xf>
    <xf numFmtId="0" fontId="15" fillId="0" borderId="5" xfId="0" applyFont="1" applyBorder="1" applyAlignment="1" applyProtection="1">
      <alignment vertical="center" readingOrder="2"/>
    </xf>
    <xf numFmtId="0" fontId="13" fillId="0" borderId="0" xfId="0" applyFont="1" applyAlignment="1">
      <alignment horizontal="right" wrapText="1" readingOrder="2"/>
    </xf>
    <xf numFmtId="43" fontId="17" fillId="0" borderId="2" xfId="0" applyNumberFormat="1" applyFont="1" applyBorder="1" applyAlignment="1" applyProtection="1">
      <alignment horizontal="center" vertical="center" readingOrder="2"/>
    </xf>
    <xf numFmtId="167" fontId="17" fillId="0" borderId="2" xfId="0" applyNumberFormat="1" applyFont="1" applyBorder="1" applyAlignment="1" applyProtection="1">
      <alignment horizontal="right" vertical="center" readingOrder="2"/>
    </xf>
    <xf numFmtId="0" fontId="8" fillId="5" borderId="0" xfId="0" applyFont="1" applyFill="1" applyAlignment="1" applyProtection="1">
      <alignment horizontal="left" vertical="center" readingOrder="2"/>
    </xf>
    <xf numFmtId="0" fontId="11" fillId="4" borderId="0" xfId="0" applyFont="1" applyFill="1" applyAlignment="1" applyProtection="1">
      <alignment vertical="center" readingOrder="2"/>
    </xf>
    <xf numFmtId="167" fontId="16" fillId="0" borderId="1" xfId="0" applyNumberFormat="1" applyFont="1" applyBorder="1" applyAlignment="1" applyProtection="1">
      <alignment vertical="center" readingOrder="2"/>
    </xf>
    <xf numFmtId="44" fontId="17" fillId="0" borderId="3" xfId="0" applyNumberFormat="1" applyFont="1" applyBorder="1" applyAlignment="1" applyProtection="1">
      <alignment horizontal="center" vertical="center" readingOrder="2"/>
    </xf>
    <xf numFmtId="44" fontId="17" fillId="0" borderId="4" xfId="0" applyNumberFormat="1" applyFont="1" applyBorder="1" applyAlignment="1" applyProtection="1">
      <alignment horizontal="center" vertical="center" readingOrder="2"/>
    </xf>
    <xf numFmtId="0" fontId="7" fillId="3" borderId="0" xfId="0" applyFont="1" applyFill="1" applyAlignment="1" applyProtection="1">
      <alignment horizontal="left" vertical="top" readingOrder="2"/>
    </xf>
    <xf numFmtId="0" fontId="10" fillId="3" borderId="0" xfId="0" applyFont="1" applyFill="1" applyAlignment="1" applyProtection="1">
      <alignment horizontal="left" vertical="top" readingOrder="2"/>
    </xf>
    <xf numFmtId="0" fontId="10" fillId="3" borderId="0" xfId="0" applyFont="1" applyFill="1" applyAlignment="1" applyProtection="1">
      <alignment readingOrder="2"/>
    </xf>
  </cellXfs>
  <cellStyles count="48">
    <cellStyle name="20% - הדגשה1 2" xfId="25"/>
    <cellStyle name="20% - הדגשה2 2" xfId="29"/>
    <cellStyle name="20% - הדגשה3 2" xfId="33"/>
    <cellStyle name="20% - הדגשה4 2" xfId="37"/>
    <cellStyle name="20% - הדגשה5 2" xfId="41"/>
    <cellStyle name="20% - הדגשה6 2" xfId="45"/>
    <cellStyle name="40% - הדגשה1 2" xfId="26"/>
    <cellStyle name="40% - הדגשה2 2" xfId="30"/>
    <cellStyle name="40% - הדגשה3 2" xfId="34"/>
    <cellStyle name="40% - הדגשה4 2" xfId="38"/>
    <cellStyle name="40% - הדגשה5 2" xfId="42"/>
    <cellStyle name="40% - הדגשה6 2" xfId="46"/>
    <cellStyle name="60% - הדגשה1 2" xfId="27"/>
    <cellStyle name="60% - הדגשה2 2" xfId="31"/>
    <cellStyle name="60% - הדגשה3 2" xfId="35"/>
    <cellStyle name="60% - הדגשה4 2" xfId="39"/>
    <cellStyle name="60% - הדגשה5 2" xfId="43"/>
    <cellStyle name="60% - הדגשה6 2" xfId="47"/>
    <cellStyle name="Normal" xfId="0" builtinId="0" customBuiltin="1"/>
    <cellStyle name="Normal 2" xfId="6"/>
    <cellStyle name="Percent" xfId="4" builtinId="5"/>
    <cellStyle name="הדגשה1 2" xfId="24"/>
    <cellStyle name="הדגשה2 2" xfId="28"/>
    <cellStyle name="הדגשה3 2" xfId="32"/>
    <cellStyle name="הדגשה4 2" xfId="36"/>
    <cellStyle name="הדגשה5 2" xfId="40"/>
    <cellStyle name="הדגשה6 2" xfId="44"/>
    <cellStyle name="היפר-קישור" xfId="1" builtinId="8" customBuiltin="1"/>
    <cellStyle name="היפר-קישור שהופעל" xfId="5" builtinId="9" customBuiltin="1"/>
    <cellStyle name="הערה 2" xfId="21"/>
    <cellStyle name="חישוב 2" xfId="17"/>
    <cellStyle name="טוב 2" xfId="12"/>
    <cellStyle name="טקסט אזהרה 2" xfId="20"/>
    <cellStyle name="טקסט הסברי 2" xfId="22"/>
    <cellStyle name="כותרת 1" xfId="2" builtinId="16" customBuiltin="1"/>
    <cellStyle name="כותרת 1 2" xfId="8"/>
    <cellStyle name="כותרת 2" xfId="3" builtinId="17" customBuiltin="1"/>
    <cellStyle name="כותרת 2 2" xfId="9"/>
    <cellStyle name="כותרת 3 2" xfId="10"/>
    <cellStyle name="כותרת 4 2" xfId="11"/>
    <cellStyle name="כותרת 5" xfId="7"/>
    <cellStyle name="ניטראלי 2" xfId="14"/>
    <cellStyle name="סה&quot;כ 2" xfId="23"/>
    <cellStyle name="פלט 2" xfId="16"/>
    <cellStyle name="קלט 2" xfId="15"/>
    <cellStyle name="רע 2" xfId="13"/>
    <cellStyle name="תא מסומן 2" xfId="19"/>
    <cellStyle name="תא מקושר 2" xfId="18"/>
  </cellStyles>
  <dxfs count="73">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left" vertical="bottom" textRotation="0" wrapText="0"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left" vertical="bottom" textRotation="0" wrapText="0"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numFmt numFmtId="167" formatCode="_)@\ \ "/>
      <fill>
        <patternFill patternType="none">
          <fgColor indexed="64"/>
          <bgColor indexed="65"/>
        </patternFill>
      </fill>
      <alignment horizontal="general" vertical="center" textRotation="0" wrapText="0"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protection locked="1" hidden="0"/>
    </dxf>
    <dxf>
      <font>
        <b val="0"/>
        <i val="0"/>
        <strike val="0"/>
        <condense val="0"/>
        <extend val="0"/>
        <outline val="0"/>
        <shadow val="0"/>
        <u val="none"/>
        <vertAlign val="baseline"/>
        <sz val="10"/>
        <color theme="4" tint="-0.249977111117893"/>
        <name val="Tahoma"/>
        <scheme val="none"/>
      </font>
      <numFmt numFmtId="12" formatCode="&quot;₪&quot;\ #,##0.00;[Red]&quot;₪&quot;\ \-#,##0.00"/>
      <fill>
        <patternFill patternType="none">
          <fgColor indexed="64"/>
          <bgColor indexed="65"/>
        </patternFill>
      </fill>
      <alignment horizontal="right" vertical="top" textRotation="0" wrapText="1" indent="0" justifyLastLine="0" shrinkToFit="0" readingOrder="2"/>
      <protection locked="1" hidden="0"/>
    </dxf>
    <dxf>
      <font>
        <strike val="0"/>
        <outline val="0"/>
        <shadow val="0"/>
        <u val="none"/>
        <vertAlign val="baseline"/>
        <name val="Tahoma"/>
        <scheme val="none"/>
      </font>
      <numFmt numFmtId="12" formatCode="&quot;₪&quot;\ #,##0.00;[Red]&quot;₪&quot;\ \-#,##0.00"/>
      <fill>
        <patternFill patternType="none">
          <fgColor indexed="64"/>
          <bgColor indexed="65"/>
        </patternFill>
      </fill>
      <alignment horizontal="right" vertical="top" textRotation="0" wrapText="1" indent="0" justifyLastLine="0" shrinkToFit="0" readingOrder="2"/>
      <protection locked="1" hidden="0"/>
    </dxf>
    <dxf>
      <font>
        <strike val="0"/>
        <outline val="0"/>
        <shadow val="0"/>
        <u val="none"/>
        <vertAlign val="baseline"/>
        <name val="Tahoma"/>
        <scheme val="none"/>
      </font>
      <numFmt numFmtId="173" formatCode="&quot;$&quot;#,##0.00_);[Red]\(&quot;$&quot;#,##0.00\)"/>
      <alignment horizontal="right" vertical="top" textRotation="0" wrapText="1" indent="0" justifyLastLine="0" shrinkToFit="0" readingOrder="2"/>
    </dxf>
    <dxf>
      <font>
        <strike val="0"/>
        <outline val="0"/>
        <shadow val="0"/>
        <u val="none"/>
        <vertAlign val="baseline"/>
        <name val="Tahoma"/>
        <scheme val="none"/>
      </font>
      <numFmt numFmtId="33" formatCode="_ * #,##0_ ;_ * \-#,##0_ ;_ * &quot;-&quot;_ ;_ @_ "/>
      <alignment textRotation="0" indent="0" justifyLastLine="0" shrinkToFit="0" readingOrder="2"/>
    </dxf>
    <dxf>
      <font>
        <strike val="0"/>
        <outline val="0"/>
        <shadow val="0"/>
        <u val="none"/>
        <vertAlign val="baseline"/>
        <name val="Tahoma"/>
        <scheme val="none"/>
      </font>
      <numFmt numFmtId="0" formatCode="General"/>
      <alignment horizontal="right" vertical="bottom" textRotation="0" wrapText="0" indent="0" justifyLastLine="0" shrinkToFit="0" readingOrder="2"/>
    </dxf>
    <dxf>
      <font>
        <strike val="0"/>
        <outline val="0"/>
        <shadow val="0"/>
        <u val="none"/>
        <vertAlign val="baseline"/>
        <name val="Tahoma"/>
        <scheme val="none"/>
      </font>
      <numFmt numFmtId="0" formatCode="General"/>
      <alignment horizontal="right" vertical="bottom" textRotation="0" wrapText="0" indent="0" justifyLastLine="0" shrinkToFit="0" readingOrder="2"/>
    </dxf>
    <dxf>
      <font>
        <strike val="0"/>
        <outline val="0"/>
        <shadow val="0"/>
        <u val="none"/>
        <vertAlign val="baseline"/>
        <name val="Tahoma"/>
        <scheme val="none"/>
      </font>
      <numFmt numFmtId="0" formatCode="General"/>
      <fill>
        <patternFill patternType="none">
          <fgColor indexed="64"/>
          <bgColor indexed="65"/>
        </patternFill>
      </fill>
      <alignment horizontal="general" vertical="bottom" textRotation="0" wrapText="0" indent="0" justifyLastLine="0" shrinkToFit="0" readingOrder="2"/>
      <protection locked="1" hidden="0"/>
    </dxf>
    <dxf>
      <font>
        <strike val="0"/>
        <outline val="0"/>
        <shadow val="0"/>
        <u val="none"/>
        <vertAlign val="baseline"/>
        <name val="Tahoma"/>
        <scheme val="none"/>
      </font>
      <alignment textRotation="0" indent="0" justifyLastLine="0" shrinkToFit="0" readingOrder="2"/>
    </dxf>
    <dxf>
      <font>
        <strike val="0"/>
        <outline val="0"/>
        <shadow val="0"/>
        <u val="none"/>
        <vertAlign val="baseline"/>
        <sz val="10"/>
        <color auto="1"/>
        <name val="Tahoma"/>
        <scheme val="none"/>
      </font>
      <alignment horizontal="general" vertical="center" textRotation="0" wrapText="0" indent="0" justifyLastLine="0" shrinkToFit="0" readingOrder="2"/>
    </dxf>
    <dxf>
      <font>
        <color rgb="FFFF0000"/>
      </font>
    </dxf>
    <dxf>
      <font>
        <color rgb="FFFF0000"/>
      </font>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general" vertical="top" textRotation="0" wrapText="1" indent="0" justifyLastLine="0" shrinkToFit="0" readingOrder="2"/>
      <border diagonalUp="0" diagonalDown="0" outline="0">
        <left/>
        <right/>
        <top/>
        <bottom/>
      </border>
    </dxf>
    <dxf>
      <font>
        <strike val="0"/>
        <outline val="0"/>
        <shadow val="0"/>
        <u val="none"/>
        <vertAlign val="baseline"/>
        <color theme="4" tint="-0.24994659260841701"/>
        <name val="Tahoma"/>
        <scheme val="none"/>
      </font>
      <alignment textRotation="0" indent="0" justifyLastLine="0" shrinkToFit="0" readingOrder="2"/>
    </dxf>
    <dxf>
      <font>
        <b val="0"/>
        <i val="0"/>
        <strike val="0"/>
        <condense val="0"/>
        <extend val="0"/>
        <outline val="0"/>
        <shadow val="0"/>
        <u val="none"/>
        <vertAlign val="baseline"/>
        <sz val="10"/>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protection locked="1" hidden="0"/>
    </dxf>
    <dxf>
      <font>
        <b val="0"/>
        <i val="0"/>
        <strike val="0"/>
        <condense val="0"/>
        <extend val="0"/>
        <outline val="0"/>
        <shadow val="0"/>
        <u val="none"/>
        <vertAlign val="baseline"/>
        <sz val="10"/>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protection locked="1" hidden="0"/>
    </dxf>
    <dxf>
      <font>
        <b val="0"/>
        <i val="0"/>
        <strike val="0"/>
        <condense val="0"/>
        <extend val="0"/>
        <outline val="0"/>
        <shadow val="0"/>
        <u val="none"/>
        <vertAlign val="baseline"/>
        <sz val="10"/>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numFmt numFmtId="172" formatCode="&quot;₪ &quot;#,##0.00_);\(&quot;₪ &quot;#,##0.00\)"/>
      <fill>
        <patternFill patternType="none">
          <fgColor indexed="64"/>
          <bgColor indexed="65"/>
        </patternFill>
      </fill>
      <alignment horizontal="general" vertical="top" textRotation="0" wrapText="1" indent="0" justifyLastLine="0" shrinkToFit="0" readingOrder="2"/>
      <protection locked="1" hidden="0"/>
    </dxf>
    <dxf>
      <font>
        <b val="0"/>
        <i val="0"/>
        <strike val="0"/>
        <condense val="0"/>
        <extend val="0"/>
        <outline val="0"/>
        <shadow val="0"/>
        <u val="none"/>
        <vertAlign val="baseline"/>
        <sz val="10"/>
        <color theme="4" tint="-0.24994659260841701"/>
        <name val="Tahoma"/>
        <scheme val="none"/>
      </font>
      <numFmt numFmtId="172" formatCode="&quot;₪ &quot;#,##0.00_);\(&quot;₪ &quot;#,##0.00\)"/>
      <fill>
        <patternFill patternType="none">
          <fgColor indexed="64"/>
          <bgColor indexed="65"/>
        </patternFill>
      </fill>
      <alignment horizontal="right" vertical="top" textRotation="0" wrapText="1"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numFmt numFmtId="172" formatCode="&quot;₪ &quot;#,##0.00_);\(&quot;₪ &quot;#,##0.00\)"/>
      <fill>
        <patternFill patternType="none">
          <fgColor indexed="64"/>
          <bgColor indexed="65"/>
        </patternFill>
      </fill>
      <alignment horizontal="general" vertical="top" textRotation="0" wrapText="1" indent="0" justifyLastLine="0" shrinkToFit="0" readingOrder="2"/>
      <protection locked="1" hidden="0"/>
    </dxf>
    <dxf>
      <font>
        <b val="0"/>
        <i val="0"/>
        <strike val="0"/>
        <condense val="0"/>
        <extend val="0"/>
        <outline val="0"/>
        <shadow val="0"/>
        <u val="none"/>
        <vertAlign val="baseline"/>
        <sz val="10"/>
        <color theme="4" tint="-0.24994659260841701"/>
        <name val="Tahoma"/>
        <scheme val="none"/>
      </font>
      <numFmt numFmtId="0" formatCode="General"/>
      <fill>
        <patternFill patternType="none">
          <fgColor indexed="64"/>
          <bgColor indexed="65"/>
        </patternFill>
      </fill>
      <alignment horizontal="general" vertical="center" textRotation="0" wrapText="1"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alignment horizontal="left" vertical="bottom" textRotation="0" wrapText="0" indent="0" justifyLastLine="0" shrinkToFit="0" readingOrder="2"/>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left" vertical="center" textRotation="0" wrapText="0" indent="0" justifyLastLine="0" shrinkToFit="0" readingOrder="2"/>
      <border diagonalUp="0" diagonalDown="0" outline="0">
        <left/>
        <right/>
        <top/>
        <bottom/>
      </border>
    </dxf>
    <dxf>
      <font>
        <strike val="0"/>
        <outline val="0"/>
        <shadow val="0"/>
        <u val="none"/>
        <vertAlign val="baseline"/>
        <color theme="4" tint="-0.24994659260841701"/>
        <name val="Tahoma"/>
        <scheme val="none"/>
      </font>
      <alignment horizontal="general" vertical="center" textRotation="0" wrapText="0" indent="0" justifyLastLine="0" shrinkToFit="0" readingOrder="2"/>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center" vertical="center" textRotation="0" wrapText="0" indent="0" justifyLastLine="0" shrinkToFit="0" readingOrder="2"/>
      <border diagonalUp="0" diagonalDown="0" outline="0">
        <left/>
        <right/>
        <top/>
        <bottom/>
      </border>
    </dxf>
    <dxf>
      <font>
        <strike val="0"/>
        <outline val="0"/>
        <shadow val="0"/>
        <u val="none"/>
        <vertAlign val="baseline"/>
        <color theme="4" tint="-0.24994659260841701"/>
        <name val="Tahoma"/>
        <scheme val="none"/>
      </font>
      <alignment vertical="center" textRotation="0" wrapText="0" indent="0" justifyLastLine="0" shrinkToFit="0" readingOrder="2"/>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right" vertical="center" textRotation="0" wrapText="0"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alignment horizontal="right" vertical="center" textRotation="0" wrapText="0" indent="0" justifyLastLine="0" shrinkToFit="0" readingOrder="2"/>
    </dxf>
    <dxf>
      <font>
        <b val="0"/>
        <i val="0"/>
        <strike val="0"/>
        <condense val="0"/>
        <extend val="0"/>
        <outline val="0"/>
        <shadow val="0"/>
        <u val="none"/>
        <vertAlign val="baseline"/>
        <sz val="10"/>
        <color theme="4" tint="-0.24994659260841701"/>
        <name val="Tahoma"/>
        <scheme val="none"/>
      </font>
      <fill>
        <patternFill patternType="none">
          <fgColor indexed="64"/>
          <bgColor indexed="65"/>
        </patternFill>
      </fill>
      <alignment horizontal="right" vertical="center" textRotation="0" wrapText="0" indent="0" justifyLastLine="0" shrinkToFit="0" readingOrder="2"/>
      <border diagonalUp="0" diagonalDown="0" outline="0">
        <left/>
        <right/>
        <top/>
        <bottom/>
      </border>
      <protection locked="1" hidden="0"/>
    </dxf>
    <dxf>
      <font>
        <strike val="0"/>
        <outline val="0"/>
        <shadow val="0"/>
        <u val="none"/>
        <vertAlign val="baseline"/>
        <color theme="4" tint="-0.24994659260841701"/>
        <name val="Tahoma"/>
        <scheme val="none"/>
      </font>
      <alignment horizontal="right" vertical="center" textRotation="0" wrapText="0" indent="0" justifyLastLine="0" shrinkToFit="0" readingOrder="2"/>
    </dxf>
    <dxf>
      <font>
        <strike val="0"/>
        <outline val="0"/>
        <shadow val="0"/>
        <u val="none"/>
        <vertAlign val="baseline"/>
        <color theme="4" tint="-0.24994659260841701"/>
        <name val="Tahoma"/>
        <scheme val="none"/>
      </font>
      <alignment textRotation="0" indent="0" justifyLastLine="0" shrinkToFit="0" readingOrder="2"/>
    </dxf>
    <dxf>
      <font>
        <strike val="0"/>
        <outline val="0"/>
        <shadow val="0"/>
        <u val="none"/>
        <vertAlign val="baseline"/>
        <color theme="4" tint="-0.24994659260841701"/>
        <name val="Tahoma"/>
        <scheme val="none"/>
      </font>
      <alignment textRotation="0" indent="0" justifyLastLine="0" shrinkToFit="0" readingOrder="2"/>
    </dxf>
    <dxf>
      <font>
        <strike val="0"/>
        <outline val="0"/>
        <shadow val="0"/>
        <u val="none"/>
        <vertAlign val="baseline"/>
        <color theme="4" tint="-0.24994659260841701"/>
        <name val="Tahoma"/>
        <scheme val="none"/>
      </font>
      <alignment textRotation="0" indent="0" justifyLastLine="0" shrinkToFit="0" readingOrder="2"/>
    </dxf>
    <dxf>
      <font>
        <color rgb="FFFF0000"/>
      </font>
    </dxf>
    <dxf>
      <font>
        <strike val="0"/>
        <outline val="0"/>
        <shadow val="0"/>
        <u val="none"/>
        <vertAlign val="baseline"/>
        <name val="Tahoma"/>
        <scheme val="none"/>
      </font>
      <numFmt numFmtId="0" formatCode="General"/>
      <alignment horizontal="right" vertical="center" textRotation="0" wrapText="0" indent="0" justifyLastLine="0" shrinkToFit="0" readingOrder="2"/>
    </dxf>
    <dxf>
      <font>
        <strike val="0"/>
        <outline val="0"/>
        <shadow val="0"/>
        <u val="none"/>
        <vertAlign val="baseline"/>
        <name val="Tahoma"/>
        <scheme val="none"/>
      </font>
      <alignment horizontal="right" vertical="bottom" textRotation="0" wrapText="0" indent="0" justifyLastLine="0" shrinkToFit="0" readingOrder="2"/>
    </dxf>
    <dxf>
      <font>
        <strike val="0"/>
        <outline val="0"/>
        <shadow val="0"/>
        <u val="none"/>
        <vertAlign val="baseline"/>
        <name val="Tahoma"/>
        <scheme val="none"/>
      </font>
      <numFmt numFmtId="0" formatCode="General"/>
      <alignment horizontal="right" vertical="center" textRotation="0" wrapText="0" indent="0" justifyLastLine="0" shrinkToFit="0" readingOrder="2"/>
    </dxf>
    <dxf>
      <font>
        <strike val="0"/>
        <outline val="0"/>
        <shadow val="0"/>
        <u val="none"/>
        <vertAlign val="baseline"/>
        <name val="Tahoma"/>
        <scheme val="none"/>
      </font>
      <numFmt numFmtId="167" formatCode="_)@\ \ "/>
      <alignment textRotation="0" indent="0" justifyLastLine="0" shrinkToFit="0" readingOrder="2"/>
    </dxf>
    <dxf>
      <font>
        <strike val="0"/>
        <outline val="0"/>
        <shadow val="0"/>
        <u val="none"/>
        <vertAlign val="baseline"/>
        <name val="Tahoma"/>
        <scheme val="none"/>
      </font>
      <alignment horizontal="right" vertical="top" textRotation="0" wrapText="1" indent="0" justifyLastLine="0" shrinkToFit="0" readingOrder="2"/>
    </dxf>
    <dxf>
      <font>
        <strike val="0"/>
        <outline val="0"/>
        <shadow val="0"/>
        <u val="none"/>
        <vertAlign val="baseline"/>
        <name val="Tahoma"/>
        <scheme val="none"/>
      </font>
      <alignment horizontal="right" vertical="top" textRotation="0" wrapText="1" indent="0" justifyLastLine="0" shrinkToFit="0" readingOrder="2"/>
    </dxf>
    <dxf>
      <font>
        <strike val="0"/>
        <outline val="0"/>
        <shadow val="0"/>
        <u val="none"/>
        <vertAlign val="baseline"/>
        <name val="Tahoma"/>
        <scheme val="none"/>
      </font>
      <alignment horizontal="right" vertical="top" textRotation="0" wrapText="1" indent="0" justifyLastLine="0" shrinkToFit="0" readingOrder="2"/>
    </dxf>
    <dxf>
      <font>
        <strike val="0"/>
        <outline val="0"/>
        <shadow val="0"/>
        <u val="none"/>
        <vertAlign val="baseline"/>
        <name val="Tahoma"/>
        <scheme val="none"/>
      </font>
      <alignment horizontal="right" vertical="top" textRotation="0" wrapText="1" indent="0" justifyLastLine="0" shrinkToFit="0" readingOrder="2"/>
    </dxf>
    <dxf>
      <font>
        <strike val="0"/>
        <outline val="0"/>
        <shadow val="0"/>
        <u val="none"/>
        <vertAlign val="baseline"/>
        <name val="Tahoma"/>
        <scheme val="none"/>
      </font>
      <alignment horizontal="general" vertical="center" textRotation="0" wrapText="0" indent="0" justifyLastLine="0" shrinkToFit="0" readingOrder="2"/>
    </dxf>
    <dxf>
      <font>
        <strike val="0"/>
        <outline val="0"/>
        <shadow val="0"/>
        <u val="none"/>
        <vertAlign val="baseline"/>
        <name val="Tahoma"/>
        <scheme val="none"/>
      </font>
      <alignment textRotation="0" indent="0" justifyLastLine="0" shrinkToFit="0" readingOrder="2"/>
    </dxf>
    <dxf>
      <font>
        <strike val="0"/>
        <outline val="0"/>
        <shadow val="0"/>
        <u val="none"/>
        <vertAlign val="baseline"/>
        <name val="Tahoma"/>
        <scheme val="none"/>
      </font>
      <alignment textRotation="0" indent="0" justifyLastLine="0" shrinkToFit="0" readingOrder="2"/>
    </dxf>
    <dxf>
      <font>
        <strike val="0"/>
        <outline val="0"/>
        <shadow val="0"/>
        <u val="none"/>
        <vertAlign val="baseline"/>
        <name val="Tahoma"/>
        <scheme val="none"/>
      </font>
      <alignment textRotation="0" indent="0" justifyLastLine="0" shrinkToFit="0" readingOrder="2"/>
    </dxf>
    <dxf>
      <font>
        <strike val="0"/>
        <outline val="0"/>
        <shadow val="0"/>
        <u val="none"/>
        <vertAlign val="baseline"/>
        <name val="Tahoma"/>
        <scheme val="none"/>
      </font>
      <alignment textRotation="0" indent="0" justifyLastLine="0" shrinkToFit="0" readingOrder="2"/>
    </dxf>
    <dxf>
      <font>
        <color rgb="FFFF0000"/>
      </font>
    </dxf>
    <dxf>
      <font>
        <color rgb="FFFF0000"/>
      </font>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4" tint="-0.249977111117893"/>
      </font>
    </dxf>
    <dxf>
      <font>
        <b/>
        <color theme="4" tint="-0.249977111117893"/>
      </font>
    </dxf>
    <dxf>
      <font>
        <b/>
        <i val="0"/>
      </font>
      <border>
        <top style="double">
          <color theme="4"/>
        </top>
      </border>
    </dxf>
    <dxf>
      <font>
        <color theme="2" tint="-0.749961851863155"/>
      </font>
      <border>
        <left/>
        <right/>
        <vertical/>
        <horizontal/>
      </border>
    </dxf>
    <dxf>
      <font>
        <color theme="4" tint="-0.249977111117893"/>
      </font>
      <border>
        <left style="thin">
          <color theme="4" tint="0.59996337778862885"/>
        </left>
        <right style="thin">
          <color theme="4" tint="0.59996337778862885"/>
        </right>
        <top style="thin">
          <color theme="4" tint="0.59996337778862885"/>
        </top>
        <bottom style="thin">
          <color theme="4" tint="0.59996337778862885"/>
        </bottom>
        <vertical style="thin">
          <color theme="4" tint="0.59996337778862885"/>
        </vertical>
        <horizontal style="thin">
          <color theme="4" tint="0.59996337778862885"/>
        </horizontal>
      </border>
    </dxf>
  </dxfs>
  <tableStyles count="1" defaultTableStyle="Sales Invoice Table" defaultPivotStyle="PivotStyleLight16">
    <tableStyle name="Sales Invoice Table" pivot="0" count="7">
      <tableStyleElement type="wholeTable" dxfId="72"/>
      <tableStyleElement type="headerRow" dxfId="71"/>
      <tableStyleElement type="totalRow" dxfId="70"/>
      <tableStyleElement type="firstColumn" dxfId="69"/>
      <tableStyleElement type="lastColumn" dxfId="68"/>
      <tableStyleElement type="firstRowStripe" dxfId="67"/>
      <tableStyleElement type="firstColumnStripe" dxfId="6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DAFA7"/>
      <color rgb="FFBFE9E6"/>
      <color rgb="FFC5D1D7"/>
      <color rgb="FF00A7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133350</xdr:colOff>
      <xdr:row>43</xdr:row>
      <xdr:rowOff>47625</xdr:rowOff>
    </xdr:from>
    <xdr:to>
      <xdr:col>7</xdr:col>
      <xdr:colOff>1303298</xdr:colOff>
      <xdr:row>44</xdr:row>
      <xdr:rowOff>21717</xdr:rowOff>
    </xdr:to>
    <xdr:grpSp>
      <xdr:nvGrpSpPr>
        <xdr:cNvPr id="2" name="קבוצת איורים לכותרת תחתונה" title="איור לכותרת תחתונה"/>
        <xdr:cNvGrpSpPr/>
      </xdr:nvGrpSpPr>
      <xdr:grpSpPr>
        <a:xfrm>
          <a:off x="9983325577" y="16821150"/>
          <a:ext cx="8085098" cy="164592"/>
          <a:chOff x="9983325577" y="16821150"/>
          <a:chExt cx="8085098" cy="164592"/>
        </a:xfrm>
      </xdr:grpSpPr>
      <xdr:sp macro="" textlink="">
        <xdr:nvSpPr>
          <xdr:cNvPr id="17" name="מלבן 16" title="גרפיקה קצרה לכותרת תחתונה"/>
          <xdr:cNvSpPr/>
        </xdr:nvSpPr>
        <xdr:spPr>
          <a:xfrm flipH="1">
            <a:off x="9985940041" y="16821150"/>
            <a:ext cx="5470634" cy="164592"/>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קבוצה 17"/>
          <xdr:cNvGrpSpPr/>
        </xdr:nvGrpSpPr>
        <xdr:grpSpPr>
          <a:xfrm flipH="1">
            <a:off x="9983325577" y="16821150"/>
            <a:ext cx="2575756" cy="164592"/>
            <a:chOff x="10584358" y="200025"/>
            <a:chExt cx="3749040" cy="164465"/>
          </a:xfrm>
        </xdr:grpSpPr>
        <xdr:sp macro="" textlink="">
          <xdr:nvSpPr>
            <xdr:cNvPr id="19" name="מלבן 18"/>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מלבן 19"/>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מלבן 20"/>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מלבן 21"/>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מלבן 22"/>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219075</xdr:colOff>
      <xdr:row>7</xdr:row>
      <xdr:rowOff>28575</xdr:rowOff>
    </xdr:from>
    <xdr:to>
      <xdr:col>15</xdr:col>
      <xdr:colOff>95250</xdr:colOff>
      <xdr:row>10</xdr:row>
      <xdr:rowOff>93519</xdr:rowOff>
    </xdr:to>
    <xdr:sp macro="" textlink="">
      <xdr:nvSpPr>
        <xdr:cNvPr id="9" name="הערה לגבי הזנת נתונים" descr="לחץ כאן כדי לבחור מספר חשבונית מהרשימה הנפתחת." title="הערה לגבי הזנת נתונים"/>
        <xdr:cNvSpPr/>
      </xdr:nvSpPr>
      <xdr:spPr bwMode="auto">
        <a:xfrm flipH="1">
          <a:off x="9921750887" y="1517939"/>
          <a:ext cx="1235652" cy="723035"/>
        </a:xfrm>
        <a:prstGeom prst="wedgeRectCallout">
          <a:avLst>
            <a:gd name="adj1" fmla="val -64619"/>
            <a:gd name="adj2" fmla="val -21645"/>
          </a:avLst>
        </a:prstGeom>
        <a:solidFill>
          <a:schemeClr val="accent1">
            <a:lumMod val="75000"/>
          </a:schemeClr>
        </a:solidFill>
        <a:ln>
          <a:headEnd type="none" w="med" len="med"/>
          <a:tailEnd type="none" w="med" len="med"/>
        </a:ln>
        <a:extLst/>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r" rtl="1"/>
          <a:r>
            <a:rPr lang="he-IL" sz="900">
              <a:solidFill>
                <a:schemeClr val="bg1"/>
              </a:solidFill>
              <a:latin typeface="Tahoma" panose="020B0604030504040204" pitchFamily="34" charset="0"/>
              <a:ea typeface="Tahoma" panose="020B0604030504040204" pitchFamily="34" charset="0"/>
              <a:cs typeface="Tahoma" panose="020B0604030504040204" pitchFamily="34" charset="0"/>
            </a:rPr>
            <a:t>לחץ כאן כדי לבחור מספר חשבונית מהרשימה הנפתחת.</a:t>
          </a:r>
          <a:endParaRPr lang="en-US" sz="900">
            <a:solidFill>
              <a:schemeClr val="bg1"/>
            </a:solidFill>
            <a:latin typeface="Tahoma" panose="020B0604030504040204" pitchFamily="34" charset="0"/>
            <a:ea typeface="Tahoma" panose="020B0604030504040204" pitchFamily="34" charset="0"/>
            <a:cs typeface="Tahoma" panose="020B0604030504040204" pitchFamily="34" charset="0"/>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10</xdr:col>
      <xdr:colOff>1008460</xdr:colOff>
      <xdr:row>0</xdr:row>
      <xdr:rowOff>259715</xdr:rowOff>
    </xdr:to>
    <xdr:grpSp>
      <xdr:nvGrpSpPr>
        <xdr:cNvPr id="3" name="קבוצת איורים לכותרת עליונה" title="איור לכותרת עליונה"/>
        <xdr:cNvGrpSpPr/>
      </xdr:nvGrpSpPr>
      <xdr:grpSpPr>
        <a:xfrm>
          <a:off x="9980991515" y="95250"/>
          <a:ext cx="11733610" cy="164465"/>
          <a:chOff x="9980991515" y="95250"/>
          <a:chExt cx="11724085" cy="164465"/>
        </a:xfrm>
      </xdr:grpSpPr>
      <xdr:sp macro="" textlink="">
        <xdr:nvSpPr>
          <xdr:cNvPr id="39" name="מלבן38" title="גרפיקה קצרה לכותרת תחתונה"/>
          <xdr:cNvSpPr/>
        </xdr:nvSpPr>
        <xdr:spPr>
          <a:xfrm flipH="1">
            <a:off x="9984237866" y="95250"/>
            <a:ext cx="8477734"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2" name="קבוצה 45"/>
          <xdr:cNvGrpSpPr/>
        </xdr:nvGrpSpPr>
        <xdr:grpSpPr>
          <a:xfrm>
            <a:off x="9980991515" y="95250"/>
            <a:ext cx="3218399" cy="164465"/>
            <a:chOff x="9980991515" y="95250"/>
            <a:chExt cx="3218399" cy="164465"/>
          </a:xfrm>
        </xdr:grpSpPr>
        <xdr:sp macro="" textlink="">
          <xdr:nvSpPr>
            <xdr:cNvPr id="40" name="מלבן 39"/>
            <xdr:cNvSpPr/>
          </xdr:nvSpPr>
          <xdr:spPr>
            <a:xfrm flipH="1">
              <a:off x="9983119655" y="95250"/>
              <a:ext cx="23489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מלבן 40"/>
            <xdr:cNvSpPr/>
          </xdr:nvSpPr>
          <xdr:spPr>
            <a:xfrm flipH="1">
              <a:off x="9983354901" y="95250"/>
              <a:ext cx="855013"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מלבן 41"/>
            <xdr:cNvSpPr/>
          </xdr:nvSpPr>
          <xdr:spPr>
            <a:xfrm flipH="1">
              <a:off x="9982259925" y="95250"/>
              <a:ext cx="861660"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מלבן 42"/>
            <xdr:cNvSpPr/>
          </xdr:nvSpPr>
          <xdr:spPr>
            <a:xfrm flipH="1">
              <a:off x="9981765129" y="95250"/>
              <a:ext cx="49479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מלבן 43"/>
            <xdr:cNvSpPr/>
          </xdr:nvSpPr>
          <xdr:spPr>
            <a:xfrm flipH="1">
              <a:off x="9980991515" y="95250"/>
              <a:ext cx="774050"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2" name="קבוצת איורים לכותרת עליונה" title="איור לכותרת עליונה"/>
        <xdr:cNvGrpSpPr/>
      </xdr:nvGrpSpPr>
      <xdr:grpSpPr>
        <a:xfrm>
          <a:off x="9980513894" y="95250"/>
          <a:ext cx="11820706" cy="164465"/>
          <a:chOff x="9980513894" y="95250"/>
          <a:chExt cx="11820706" cy="164465"/>
        </a:xfrm>
      </xdr:grpSpPr>
      <xdr:sp macro="" textlink="">
        <xdr:nvSpPr>
          <xdr:cNvPr id="4" name="מלבן 3" title="גרפיקה קצרה לכותרת תחתונה"/>
          <xdr:cNvSpPr/>
        </xdr:nvSpPr>
        <xdr:spPr>
          <a:xfrm flipH="1">
            <a:off x="9984479639" y="95250"/>
            <a:ext cx="7854961"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קבוצה 4"/>
          <xdr:cNvGrpSpPr/>
        </xdr:nvGrpSpPr>
        <xdr:grpSpPr>
          <a:xfrm flipH="1">
            <a:off x="9980513894" y="95250"/>
            <a:ext cx="3927482" cy="164465"/>
            <a:chOff x="10584357" y="200025"/>
            <a:chExt cx="3749041" cy="164465"/>
          </a:xfrm>
        </xdr:grpSpPr>
        <xdr:sp macro="" textlink="">
          <xdr:nvSpPr>
            <xdr:cNvPr id="6" name="מלבן 5"/>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מלבן 6"/>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מלבן 7"/>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מלבן 8"/>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מלבן 9"/>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95251</xdr:rowOff>
    </xdr:from>
    <xdr:to>
      <xdr:col>7</xdr:col>
      <xdr:colOff>864806</xdr:colOff>
      <xdr:row>0</xdr:row>
      <xdr:rowOff>259843</xdr:rowOff>
    </xdr:to>
    <xdr:grpSp>
      <xdr:nvGrpSpPr>
        <xdr:cNvPr id="2" name="קבוצת איורים לכותרת עליונה" title="איור לכותרת עליונה"/>
        <xdr:cNvGrpSpPr/>
      </xdr:nvGrpSpPr>
      <xdr:grpSpPr>
        <a:xfrm>
          <a:off x="9982344844" y="95251"/>
          <a:ext cx="7779956" cy="164592"/>
          <a:chOff x="9982344844" y="95251"/>
          <a:chExt cx="7779956" cy="164592"/>
        </a:xfrm>
      </xdr:grpSpPr>
      <xdr:sp macro="" textlink="">
        <xdr:nvSpPr>
          <xdr:cNvPr id="4" name="מלבן 3" title="גרפיקה קצרה לכותרת תחתונה"/>
          <xdr:cNvSpPr/>
        </xdr:nvSpPr>
        <xdr:spPr>
          <a:xfrm flipH="1">
            <a:off x="9984860634" y="95251"/>
            <a:ext cx="5264166" cy="164592"/>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קבוצה 4"/>
          <xdr:cNvGrpSpPr/>
        </xdr:nvGrpSpPr>
        <xdr:grpSpPr>
          <a:xfrm flipH="1">
            <a:off x="9982344844" y="95251"/>
            <a:ext cx="2478544" cy="164592"/>
            <a:chOff x="10584358" y="200025"/>
            <a:chExt cx="3749040" cy="164465"/>
          </a:xfrm>
        </xdr:grpSpPr>
        <xdr:sp macro="" textlink="">
          <xdr:nvSpPr>
            <xdr:cNvPr id="6" name="מלבן 5"/>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מלבן 6"/>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מלבן 7"/>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מלבן 8"/>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מלבן 9"/>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id="1" name="CustomerList" displayName="CustomerList" ref="B3:K6" totalsRowCount="1" headerRowDxfId="57" dataDxfId="56" totalsRowDxfId="55">
  <autoFilter ref="B3:K5"/>
  <tableColumns count="10">
    <tableColumn id="9" name="בדיקת מידע" totalsRowLabel="סה&quot;כ" dataDxfId="54" totalsRowDxfId="9">
      <calculatedColumnFormula>C4&amp; " - "&amp;D4</calculatedColumnFormula>
    </tableColumn>
    <tableColumn id="1" name="מס' חברה" totalsRowFunction="custom" dataDxfId="53" totalsRowDxfId="8">
      <totalsRowFormula>"סה''כ הלקוחות: "&amp;SUBTOTAL(103,CustomerList[מס'' חברה])</totalsRowFormula>
    </tableColumn>
    <tableColumn id="2" name="שם חברה" dataDxfId="52" totalsRowDxfId="7"/>
    <tableColumn id="3" name="שם איש קשר" dataDxfId="51" totalsRowDxfId="6"/>
    <tableColumn id="4" name="כתובת" dataDxfId="50" totalsRowDxfId="5"/>
    <tableColumn id="5" name="עיר" dataDxfId="49" totalsRowDxfId="4"/>
    <tableColumn id="7" name="מיקוד" dataDxfId="48" totalsRowDxfId="3"/>
    <tableColumn id="8" name="טלפון" dataDxfId="47" totalsRowDxfId="2"/>
    <tableColumn id="10" name="דואר אלקטרוני" dataDxfId="46" totalsRowDxfId="1"/>
    <tableColumn id="11" name="פקס" dataDxfId="45" totalsRowDxfId="0"/>
  </tableColumns>
  <tableStyleInfo name="Sales Invoice Table" showFirstColumn="0" showLastColumn="0" showRowStripes="1" showColumnStripes="0"/>
</table>
</file>

<file path=xl/tables/table2.xml><?xml version="1.0" encoding="utf-8"?>
<table xmlns="http://schemas.openxmlformats.org/spreadsheetml/2006/main" id="3" name="InvoicesMain" displayName="InvoicesMain" ref="B3:K6" totalsRowCount="1" headerRowDxfId="43" dataDxfId="42" totalsRowDxfId="41">
  <autoFilter ref="B3:K5"/>
  <tableColumns count="10">
    <tableColumn id="1" name="מס' חשבונית" totalsRowLabel="סכומים" dataDxfId="40" totalsRowDxfId="39"/>
    <tableColumn id="2" name="חברה" totalsRowFunction="custom" dataDxfId="38" totalsRowDxfId="37">
      <totalsRowFormula>"סה'כ חשבוניות: "&amp;SUBTOTAL(103,InvoicesMain[מס'' חשבונית])</totalsRowFormula>
    </tableColumn>
    <tableColumn id="3" name="תאריך חשבונית" dataDxfId="36" totalsRowDxfId="35"/>
    <tableColumn id="4" name="תיאור פרוייקט" dataDxfId="34" totalsRowDxfId="33"/>
    <tableColumn id="8" name="שיעור מס" dataDxfId="32" totalsRowDxfId="31"/>
    <tableColumn id="9" name="אחר" totalsRowFunction="sum" dataDxfId="30" totalsRowDxfId="29"/>
    <tableColumn id="6" name="הפקדה" totalsRowFunction="sum" dataDxfId="28" totalsRowDxfId="27"/>
    <tableColumn id="7" name="סכום פרטים" totalsRowFunction="sum" dataDxfId="26" totalsRowDxfId="25">
      <calculatedColumnFormula>SUMIF(InvoiceDetails[מס'' חשבונית],"="&amp;InvoicesMain[[#This Row],[מס'' חשבונית]],InvoiceDetails[סה"כ])</calculatedColumnFormula>
    </tableColumn>
    <tableColumn id="10" name="סכום חשבונית" totalsRowFunction="sum" dataDxfId="24" totalsRowDxfId="23">
      <calculatedColumnFormula>(InvoicesMain[[#This Row],[סכום פרטים]]*(1+InvoicesMain[[#This Row],[שיעור מס]]))+InvoicesMain[[#This Row],[אחר]]-InvoicesMain[[#This Row],[הפקדה]]</calculatedColumnFormula>
    </tableColumn>
    <tableColumn id="5" name="הערות" dataDxfId="22" totalsRowDxfId="21"/>
  </tableColumns>
  <tableStyleInfo name="Sales Invoice Table" showFirstColumn="0" showLastColumn="0" showRowStripes="1" showColumnStripes="0"/>
</table>
</file>

<file path=xl/tables/table3.xml><?xml version="1.0" encoding="utf-8"?>
<table xmlns="http://schemas.openxmlformats.org/spreadsheetml/2006/main" id="2" name="InvoiceDetails" displayName="InvoiceDetails" ref="B3:H40" totalsRowShown="0" headerRowDxfId="18" dataDxfId="17">
  <autoFilter ref="B3:H40"/>
  <sortState ref="B5:H40">
    <sortCondition ref="C4:C40"/>
  </sortState>
  <tableColumns count="7">
    <tableColumn id="2" name="תיאור" dataDxfId="16"/>
    <tableColumn id="1" name="מס' חשבונית" dataDxfId="15"/>
    <tableColumn id="4" name="מס' פריט" dataDxfId="14"/>
    <tableColumn id="3" name="כמות" dataDxfId="13"/>
    <tableColumn id="6" name="מחיר יחידה" dataDxfId="12"/>
    <tableColumn id="5" name="הנחה" dataDxfId="11"/>
    <tableColumn id="10" name="סה&quot;כ" dataDxfId="10">
      <calculatedColumnFormula>(InvoiceDetails[[#This Row],[כמות]]*InvoiceDetails[[#This Row],[מחיר יחידה]])-InvoiceDetails[[#This Row],[הנחה]]</calculatedColumnFormula>
    </tableColumn>
  </tableColumns>
  <tableStyleInfo name="Sales Invoice Table" showFirstColumn="0" showLastColumn="0" showRowStripes="1" showColumnStripes="0"/>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pageSetUpPr autoPageBreaks="0" fitToPage="1"/>
  </sheetPr>
  <dimension ref="A1:AE49"/>
  <sheetViews>
    <sheetView showGridLines="0" showRowColHeaders="0" rightToLeft="1" workbookViewId="0"/>
  </sheetViews>
  <sheetFormatPr defaultRowHeight="12.75" x14ac:dyDescent="0.2"/>
  <cols>
    <col min="1" max="1" width="4.42578125" style="45" customWidth="1"/>
    <col min="2" max="2" width="5.28515625" style="45" customWidth="1"/>
    <col min="3" max="3" width="13.28515625" style="45" customWidth="1"/>
    <col min="4" max="4" width="44.85546875" style="45" customWidth="1"/>
    <col min="5" max="5" width="13.5703125" style="45" customWidth="1"/>
    <col min="6" max="6" width="1.140625" style="45" customWidth="1"/>
    <col min="7" max="7" width="21.140625" style="45" customWidth="1"/>
    <col min="8" max="8" width="33.28515625" style="45" customWidth="1"/>
    <col min="9" max="9" width="3.140625" style="45" customWidth="1"/>
    <col min="10" max="16384" width="9.140625" style="45"/>
  </cols>
  <sheetData>
    <row r="1" spans="1:31" s="4" customFormat="1" ht="58.5" customHeight="1" x14ac:dyDescent="0.2">
      <c r="A1" s="1"/>
      <c r="B1" s="90" t="s">
        <v>55</v>
      </c>
      <c r="C1" s="90"/>
      <c r="D1" s="90"/>
      <c r="E1" s="90"/>
      <c r="F1" s="90"/>
      <c r="G1" s="90"/>
      <c r="H1" s="2"/>
    </row>
    <row r="2" spans="1:31" s="1" customFormat="1" ht="6" customHeight="1" x14ac:dyDescent="0.2">
      <c r="B2" s="6"/>
      <c r="C2" s="6"/>
      <c r="D2" s="6"/>
      <c r="E2" s="6"/>
      <c r="F2" s="6"/>
      <c r="G2" s="6"/>
      <c r="H2" s="6"/>
    </row>
    <row r="3" spans="1:31" s="1" customFormat="1" ht="35.25" customHeight="1" x14ac:dyDescent="0.2">
      <c r="B3" s="8"/>
      <c r="C3" s="8"/>
      <c r="D3" s="8"/>
      <c r="E3" s="8"/>
      <c r="F3" s="44"/>
      <c r="G3" s="44"/>
      <c r="H3" s="44"/>
      <c r="I3" s="45"/>
      <c r="J3" s="45"/>
      <c r="K3" s="45"/>
      <c r="L3" s="45"/>
      <c r="M3" s="45"/>
      <c r="N3" s="45"/>
      <c r="O3" s="45"/>
      <c r="P3" s="45"/>
      <c r="Q3" s="45"/>
      <c r="R3" s="45"/>
      <c r="S3" s="45"/>
      <c r="T3" s="45"/>
      <c r="U3" s="45"/>
      <c r="V3" s="45"/>
      <c r="W3" s="45"/>
      <c r="X3" s="45"/>
      <c r="Y3" s="45"/>
      <c r="Z3" s="45"/>
      <c r="AA3" s="45"/>
      <c r="AB3" s="45"/>
      <c r="AC3" s="45"/>
      <c r="AD3" s="45"/>
      <c r="AE3" s="45"/>
    </row>
    <row r="4" spans="1:31" ht="9.75" customHeight="1" x14ac:dyDescent="0.2"/>
    <row r="5" spans="1:31" ht="25.5" customHeight="1" x14ac:dyDescent="0.2">
      <c r="B5" s="46" t="s">
        <v>56</v>
      </c>
      <c r="C5" s="47"/>
    </row>
    <row r="6" spans="1:31" ht="47.25" customHeight="1" x14ac:dyDescent="0.2">
      <c r="B6" s="91" t="s">
        <v>57</v>
      </c>
      <c r="C6" s="91"/>
      <c r="D6" s="91"/>
      <c r="E6" s="91"/>
      <c r="F6" s="91"/>
      <c r="G6" s="91"/>
      <c r="H6" s="91"/>
    </row>
    <row r="7" spans="1:31" ht="56.25" customHeight="1" x14ac:dyDescent="0.2">
      <c r="B7" s="92" t="s">
        <v>158</v>
      </c>
      <c r="C7" s="92"/>
      <c r="D7" s="92"/>
      <c r="E7" s="92"/>
      <c r="F7" s="92"/>
      <c r="G7" s="92"/>
      <c r="H7" s="92"/>
    </row>
    <row r="8" spans="1:31" ht="23.25" customHeight="1" x14ac:dyDescent="0.2">
      <c r="B8" s="93" t="s">
        <v>58</v>
      </c>
      <c r="C8" s="93"/>
      <c r="D8" s="93"/>
      <c r="E8" s="93"/>
      <c r="F8" s="93"/>
      <c r="G8" s="93"/>
      <c r="H8" s="93"/>
    </row>
    <row r="9" spans="1:31" ht="19.5" customHeight="1" x14ac:dyDescent="0.2">
      <c r="B9" s="91" t="s">
        <v>59</v>
      </c>
      <c r="C9" s="91"/>
      <c r="D9" s="91"/>
      <c r="E9" s="91"/>
      <c r="F9" s="91"/>
      <c r="G9" s="91"/>
      <c r="H9" s="91"/>
    </row>
    <row r="10" spans="1:31" ht="17.25" customHeight="1" x14ac:dyDescent="0.2">
      <c r="B10" s="48" t="s">
        <v>2</v>
      </c>
      <c r="C10" s="91" t="s">
        <v>141</v>
      </c>
      <c r="D10" s="91"/>
      <c r="E10" s="91"/>
      <c r="F10" s="91"/>
      <c r="G10" s="91"/>
      <c r="H10" s="91"/>
    </row>
    <row r="11" spans="1:31" ht="33.75" customHeight="1" x14ac:dyDescent="0.2">
      <c r="B11" s="48"/>
      <c r="C11" s="91" t="s">
        <v>142</v>
      </c>
      <c r="D11" s="91"/>
      <c r="E11" s="91"/>
      <c r="F11" s="91"/>
      <c r="G11" s="91"/>
      <c r="H11" s="91"/>
    </row>
    <row r="12" spans="1:31" ht="30" customHeight="1" x14ac:dyDescent="0.2">
      <c r="B12" s="48" t="s">
        <v>3</v>
      </c>
      <c r="C12" s="91" t="s">
        <v>60</v>
      </c>
      <c r="D12" s="91"/>
      <c r="E12" s="91"/>
      <c r="F12" s="91"/>
      <c r="G12" s="91"/>
      <c r="H12" s="91"/>
    </row>
    <row r="13" spans="1:31" ht="34.5" customHeight="1" x14ac:dyDescent="0.2">
      <c r="B13" s="48"/>
      <c r="C13" s="91" t="s">
        <v>143</v>
      </c>
      <c r="D13" s="91"/>
      <c r="E13" s="91"/>
      <c r="F13" s="91"/>
      <c r="G13" s="91"/>
      <c r="H13" s="91"/>
    </row>
    <row r="14" spans="1:31" ht="30" customHeight="1" x14ac:dyDescent="0.2">
      <c r="B14" s="89" t="s">
        <v>4</v>
      </c>
      <c r="C14" s="92" t="s">
        <v>159</v>
      </c>
      <c r="D14" s="92"/>
      <c r="E14" s="92"/>
      <c r="F14" s="92"/>
      <c r="G14" s="92"/>
      <c r="H14" s="92"/>
    </row>
    <row r="15" spans="1:31" ht="26.25" customHeight="1" x14ac:dyDescent="0.2">
      <c r="B15" s="96" t="s">
        <v>160</v>
      </c>
      <c r="C15" s="96"/>
      <c r="D15" s="96"/>
      <c r="E15" s="96"/>
      <c r="F15" s="96"/>
      <c r="G15" s="96"/>
      <c r="H15" s="96"/>
    </row>
    <row r="16" spans="1:31" ht="23.25" customHeight="1" x14ac:dyDescent="0.2">
      <c r="B16" s="89"/>
      <c r="C16" s="95" t="s">
        <v>61</v>
      </c>
      <c r="D16" s="95"/>
      <c r="E16" s="89"/>
      <c r="F16" s="89"/>
      <c r="G16" s="89"/>
      <c r="H16" s="89"/>
    </row>
    <row r="17" spans="2:8" ht="36" customHeight="1" x14ac:dyDescent="0.2">
      <c r="B17" s="89" t="s">
        <v>5</v>
      </c>
      <c r="C17" s="94" t="s">
        <v>161</v>
      </c>
      <c r="D17" s="94"/>
      <c r="E17" s="94"/>
      <c r="F17" s="94"/>
      <c r="G17" s="94"/>
      <c r="H17" s="94"/>
    </row>
    <row r="18" spans="2:8" ht="23.25" customHeight="1" x14ac:dyDescent="0.2">
      <c r="B18" s="93" t="s">
        <v>62</v>
      </c>
      <c r="C18" s="93"/>
      <c r="D18" s="93"/>
      <c r="E18" s="93"/>
      <c r="F18" s="93"/>
      <c r="G18" s="93"/>
      <c r="H18" s="93"/>
    </row>
    <row r="19" spans="2:8" ht="42" customHeight="1" x14ac:dyDescent="0.2">
      <c r="B19" s="48" t="s">
        <v>2</v>
      </c>
      <c r="C19" s="91" t="s">
        <v>144</v>
      </c>
      <c r="D19" s="91"/>
      <c r="E19" s="91"/>
      <c r="F19" s="91"/>
      <c r="G19" s="91"/>
      <c r="H19" s="91"/>
    </row>
    <row r="20" spans="2:8" ht="35.25" customHeight="1" x14ac:dyDescent="0.2">
      <c r="B20" s="48"/>
      <c r="C20" s="91" t="s">
        <v>145</v>
      </c>
      <c r="D20" s="91"/>
      <c r="E20" s="91"/>
      <c r="F20" s="91"/>
      <c r="G20" s="91"/>
      <c r="H20" s="91"/>
    </row>
    <row r="21" spans="2:8" ht="68.25" customHeight="1" x14ac:dyDescent="0.2">
      <c r="B21" s="48" t="s">
        <v>3</v>
      </c>
      <c r="C21" s="91" t="s">
        <v>146</v>
      </c>
      <c r="D21" s="91"/>
      <c r="E21" s="91"/>
      <c r="F21" s="91"/>
      <c r="G21" s="91"/>
      <c r="H21" s="91"/>
    </row>
    <row r="22" spans="2:8" ht="23.25" customHeight="1" x14ac:dyDescent="0.2">
      <c r="B22" s="48"/>
      <c r="C22" s="91" t="s">
        <v>147</v>
      </c>
      <c r="D22" s="91"/>
      <c r="E22" s="91"/>
      <c r="F22" s="91"/>
      <c r="G22" s="91"/>
      <c r="H22" s="91"/>
    </row>
    <row r="23" spans="2:8" ht="57.75" customHeight="1" x14ac:dyDescent="0.2">
      <c r="B23" s="48" t="s">
        <v>4</v>
      </c>
      <c r="C23" s="91" t="s">
        <v>148</v>
      </c>
      <c r="D23" s="91"/>
      <c r="E23" s="91"/>
      <c r="F23" s="91"/>
      <c r="G23" s="91"/>
      <c r="H23" s="91"/>
    </row>
    <row r="24" spans="2:8" ht="37.5" customHeight="1" x14ac:dyDescent="0.2">
      <c r="B24" s="49"/>
      <c r="C24" s="91" t="s">
        <v>149</v>
      </c>
      <c r="D24" s="91"/>
      <c r="E24" s="91"/>
      <c r="F24" s="91"/>
      <c r="G24" s="91"/>
      <c r="H24" s="91"/>
    </row>
    <row r="25" spans="2:8" ht="23.25" customHeight="1" x14ac:dyDescent="0.2">
      <c r="B25" s="93" t="s">
        <v>63</v>
      </c>
      <c r="C25" s="93"/>
      <c r="D25" s="93"/>
      <c r="E25" s="93"/>
      <c r="F25" s="93"/>
      <c r="G25" s="93"/>
      <c r="H25" s="93"/>
    </row>
    <row r="26" spans="2:8" ht="30" customHeight="1" x14ac:dyDescent="0.2">
      <c r="B26" s="91" t="s">
        <v>64</v>
      </c>
      <c r="C26" s="91"/>
      <c r="D26" s="91"/>
      <c r="E26" s="91"/>
      <c r="F26" s="91"/>
      <c r="G26" s="91"/>
      <c r="H26" s="91"/>
    </row>
    <row r="27" spans="2:8" ht="19.5" customHeight="1" x14ac:dyDescent="0.2">
      <c r="B27" s="50" t="s">
        <v>6</v>
      </c>
      <c r="C27" s="91" t="s">
        <v>65</v>
      </c>
      <c r="D27" s="91"/>
      <c r="E27" s="91"/>
      <c r="F27" s="91"/>
      <c r="G27" s="91"/>
      <c r="H27" s="91"/>
    </row>
    <row r="28" spans="2:8" ht="19.5" customHeight="1" x14ac:dyDescent="0.2">
      <c r="B28" s="50" t="s">
        <v>6</v>
      </c>
      <c r="C28" s="91" t="s">
        <v>66</v>
      </c>
      <c r="D28" s="91"/>
      <c r="E28" s="91"/>
      <c r="F28" s="91"/>
      <c r="G28" s="91"/>
      <c r="H28" s="91"/>
    </row>
    <row r="29" spans="2:8" ht="20.25" customHeight="1" x14ac:dyDescent="0.2">
      <c r="B29" s="50" t="s">
        <v>6</v>
      </c>
      <c r="C29" s="91" t="s">
        <v>150</v>
      </c>
      <c r="D29" s="91"/>
      <c r="E29" s="91"/>
      <c r="F29" s="91"/>
      <c r="G29" s="91"/>
      <c r="H29" s="91"/>
    </row>
    <row r="30" spans="2:8" ht="30" customHeight="1" x14ac:dyDescent="0.2">
      <c r="B30" s="50" t="s">
        <v>6</v>
      </c>
      <c r="C30" s="91" t="s">
        <v>67</v>
      </c>
      <c r="D30" s="91"/>
      <c r="E30" s="91"/>
      <c r="F30" s="91"/>
      <c r="G30" s="91"/>
      <c r="H30" s="91"/>
    </row>
    <row r="31" spans="2:8" ht="23.25" customHeight="1" x14ac:dyDescent="0.2">
      <c r="B31" s="93" t="s">
        <v>68</v>
      </c>
      <c r="C31" s="93"/>
      <c r="D31" s="93"/>
      <c r="E31" s="93"/>
      <c r="F31" s="93"/>
      <c r="G31" s="93"/>
      <c r="H31" s="93"/>
    </row>
    <row r="32" spans="2:8" ht="58.5" customHeight="1" x14ac:dyDescent="0.2">
      <c r="B32" s="91" t="s">
        <v>151</v>
      </c>
      <c r="C32" s="91"/>
      <c r="D32" s="91"/>
      <c r="E32" s="91"/>
      <c r="F32" s="91"/>
      <c r="G32" s="91"/>
      <c r="H32" s="91"/>
    </row>
    <row r="33" spans="2:8" ht="33.75" customHeight="1" x14ac:dyDescent="0.2">
      <c r="B33" s="50" t="s">
        <v>6</v>
      </c>
      <c r="C33" s="91" t="s">
        <v>152</v>
      </c>
      <c r="D33" s="91"/>
      <c r="E33" s="91"/>
      <c r="F33" s="91"/>
      <c r="G33" s="91"/>
      <c r="H33" s="91"/>
    </row>
    <row r="34" spans="2:8" ht="23.25" customHeight="1" x14ac:dyDescent="0.2">
      <c r="B34" s="50"/>
      <c r="C34" s="91" t="s">
        <v>153</v>
      </c>
      <c r="D34" s="91"/>
      <c r="E34" s="91"/>
      <c r="F34" s="91"/>
      <c r="G34" s="91"/>
      <c r="H34" s="91"/>
    </row>
    <row r="35" spans="2:8" ht="47.25" customHeight="1" x14ac:dyDescent="0.2">
      <c r="B35" s="50" t="s">
        <v>6</v>
      </c>
      <c r="C35" s="91" t="s">
        <v>154</v>
      </c>
      <c r="D35" s="91"/>
      <c r="E35" s="91"/>
      <c r="F35" s="91"/>
      <c r="G35" s="91"/>
      <c r="H35" s="91"/>
    </row>
    <row r="36" spans="2:8" ht="33" customHeight="1" x14ac:dyDescent="0.2">
      <c r="B36" s="50" t="s">
        <v>6</v>
      </c>
      <c r="C36" s="97" t="s">
        <v>155</v>
      </c>
      <c r="D36" s="91"/>
      <c r="E36" s="91"/>
      <c r="F36" s="91"/>
      <c r="G36" s="91"/>
      <c r="H36" s="91"/>
    </row>
    <row r="37" spans="2:8" ht="38.25" customHeight="1" x14ac:dyDescent="0.2">
      <c r="B37" s="50" t="s">
        <v>6</v>
      </c>
      <c r="C37" s="91" t="s">
        <v>156</v>
      </c>
      <c r="D37" s="91"/>
      <c r="E37" s="91"/>
      <c r="F37" s="91"/>
      <c r="G37" s="91"/>
      <c r="H37" s="91"/>
    </row>
    <row r="38" spans="2:8" ht="21.75" customHeight="1" x14ac:dyDescent="0.2">
      <c r="B38" s="51" t="s">
        <v>69</v>
      </c>
      <c r="C38" s="52"/>
      <c r="D38" s="53"/>
      <c r="E38" s="53"/>
      <c r="F38" s="53"/>
      <c r="G38" s="53"/>
      <c r="H38" s="53"/>
    </row>
    <row r="39" spans="2:8" ht="19.5" customHeight="1" x14ac:dyDescent="0.2">
      <c r="B39" s="50" t="s">
        <v>6</v>
      </c>
      <c r="C39" s="91" t="s">
        <v>70</v>
      </c>
      <c r="D39" s="91"/>
      <c r="E39" s="91"/>
      <c r="F39" s="91"/>
      <c r="G39" s="91"/>
      <c r="H39" s="91"/>
    </row>
    <row r="40" spans="2:8" ht="19.5" customHeight="1" x14ac:dyDescent="0.2">
      <c r="B40" s="50" t="s">
        <v>6</v>
      </c>
      <c r="C40" s="91" t="s">
        <v>71</v>
      </c>
      <c r="D40" s="91"/>
      <c r="E40" s="91"/>
      <c r="F40" s="91"/>
      <c r="G40" s="91"/>
      <c r="H40" s="91"/>
    </row>
    <row r="41" spans="2:8" ht="17.25" customHeight="1" x14ac:dyDescent="0.2">
      <c r="B41" s="50" t="s">
        <v>6</v>
      </c>
      <c r="C41" s="91" t="s">
        <v>157</v>
      </c>
      <c r="D41" s="91"/>
      <c r="E41" s="91"/>
      <c r="F41" s="91"/>
      <c r="G41" s="91"/>
      <c r="H41" s="91"/>
    </row>
    <row r="42" spans="2:8" ht="28.5" customHeight="1" x14ac:dyDescent="0.2">
      <c r="B42" s="50" t="s">
        <v>6</v>
      </c>
      <c r="C42" s="94" t="s">
        <v>162</v>
      </c>
      <c r="D42" s="94"/>
      <c r="E42" s="94"/>
      <c r="F42" s="94"/>
      <c r="G42" s="94"/>
      <c r="H42" s="94"/>
    </row>
    <row r="43" spans="2:8" ht="15" customHeight="1" x14ac:dyDescent="0.2"/>
    <row r="44" spans="2:8" ht="15" customHeight="1" x14ac:dyDescent="0.2"/>
    <row r="45" spans="2:8" ht="15" customHeight="1" x14ac:dyDescent="0.2"/>
    <row r="46" spans="2:8" ht="15" customHeight="1" x14ac:dyDescent="0.2"/>
    <row r="47" spans="2:8" ht="15" customHeight="1" x14ac:dyDescent="0.2"/>
    <row r="48" spans="2:8" ht="15" customHeight="1" x14ac:dyDescent="0.2"/>
    <row r="49" ht="15" customHeight="1" x14ac:dyDescent="0.2"/>
  </sheetData>
  <mergeCells count="37">
    <mergeCell ref="C37:H37"/>
    <mergeCell ref="C42:H42"/>
    <mergeCell ref="C35:H35"/>
    <mergeCell ref="C41:H41"/>
    <mergeCell ref="B31:H31"/>
    <mergeCell ref="B32:H32"/>
    <mergeCell ref="C33:H33"/>
    <mergeCell ref="C36:H36"/>
    <mergeCell ref="C34:H34"/>
    <mergeCell ref="C40:H40"/>
    <mergeCell ref="C39:H39"/>
    <mergeCell ref="C28:H28"/>
    <mergeCell ref="C29:H29"/>
    <mergeCell ref="C30:H30"/>
    <mergeCell ref="C20:H20"/>
    <mergeCell ref="C22:H22"/>
    <mergeCell ref="B25:H25"/>
    <mergeCell ref="B26:H26"/>
    <mergeCell ref="C21:H21"/>
    <mergeCell ref="C23:H23"/>
    <mergeCell ref="C24:H24"/>
    <mergeCell ref="B1:G1"/>
    <mergeCell ref="B6:H6"/>
    <mergeCell ref="B7:H7"/>
    <mergeCell ref="B18:H18"/>
    <mergeCell ref="C27:H27"/>
    <mergeCell ref="B8:H8"/>
    <mergeCell ref="B9:H9"/>
    <mergeCell ref="C10:H10"/>
    <mergeCell ref="C12:H12"/>
    <mergeCell ref="C14:H14"/>
    <mergeCell ref="C17:H17"/>
    <mergeCell ref="C13:H13"/>
    <mergeCell ref="C16:D16"/>
    <mergeCell ref="C19:H19"/>
    <mergeCell ref="B15:H15"/>
    <mergeCell ref="C11:H11"/>
  </mergeCells>
  <hyperlinks>
    <hyperlink ref="C16:D16" r:id="rId1" location="_Toc261352312" display="Customize a document theme."/>
  </hyperlinks>
  <pageMargins left="0.7" right="0.7" top="0.75" bottom="0.75" header="0.3" footer="0.3"/>
  <pageSetup fitToHeight="0" orientation="landscape" r:id="rId2"/>
  <ignoredErrors>
    <ignoredError sqref="B19 B21 B23 B12 B10 B14 B17"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pageSetUpPr autoPageBreaks="0" fitToPage="1"/>
  </sheetPr>
  <dimension ref="A1:O51"/>
  <sheetViews>
    <sheetView showGridLines="0" rightToLeft="1" tabSelected="1" zoomScale="110" zoomScaleNormal="110" workbookViewId="0">
      <selection activeCell="L8" sqref="L8"/>
    </sheetView>
  </sheetViews>
  <sheetFormatPr defaultColWidth="9.140625" defaultRowHeight="12.75" x14ac:dyDescent="0.2"/>
  <cols>
    <col min="1" max="1" width="3.140625" style="4" customWidth="1"/>
    <col min="2" max="2" width="15.28515625" style="4" customWidth="1"/>
    <col min="3" max="3" width="18.28515625" style="4" customWidth="1"/>
    <col min="4" max="4" width="4.42578125" style="4" customWidth="1"/>
    <col min="5" max="5" width="6.5703125" style="4" customWidth="1"/>
    <col min="6" max="6" width="14.28515625" style="4" customWidth="1"/>
    <col min="7" max="7" width="4.42578125" style="4" customWidth="1"/>
    <col min="8" max="8" width="12.28515625" style="4" customWidth="1"/>
    <col min="9" max="9" width="13.5703125" style="4" customWidth="1"/>
    <col min="10" max="10" width="4.85546875" style="4" customWidth="1"/>
    <col min="11" max="11" width="22.85546875" style="4" customWidth="1"/>
    <col min="12" max="12" width="19" style="4" customWidth="1"/>
    <col min="13" max="13" width="3.140625" style="4" customWidth="1"/>
    <col min="14" max="14" width="9.140625" style="4"/>
    <col min="15" max="15" width="11.28515625" style="4" customWidth="1"/>
    <col min="16" max="16384" width="9.140625" style="4"/>
  </cols>
  <sheetData>
    <row r="1" spans="1:13" ht="58.5" customHeight="1" x14ac:dyDescent="0.2">
      <c r="A1" s="1"/>
      <c r="B1" s="103" t="s">
        <v>26</v>
      </c>
      <c r="C1" s="103"/>
      <c r="D1" s="103"/>
      <c r="E1" s="103"/>
      <c r="F1" s="103"/>
      <c r="G1" s="103"/>
      <c r="H1" s="103"/>
      <c r="I1" s="103"/>
      <c r="J1" s="2"/>
      <c r="K1" s="2"/>
      <c r="L1" s="2"/>
      <c r="M1" s="3"/>
    </row>
    <row r="2" spans="1:13" s="1" customFormat="1" ht="6" customHeight="1" x14ac:dyDescent="0.2">
      <c r="B2" s="5"/>
      <c r="C2" s="5"/>
      <c r="D2" s="5"/>
      <c r="E2" s="5"/>
      <c r="F2" s="5"/>
      <c r="G2" s="5"/>
      <c r="H2" s="5"/>
      <c r="I2" s="5"/>
      <c r="J2" s="6"/>
      <c r="K2" s="6"/>
      <c r="L2" s="6"/>
      <c r="M2" s="6"/>
    </row>
    <row r="3" spans="1:13" s="1" customFormat="1" ht="6.75" customHeight="1" x14ac:dyDescent="0.2">
      <c r="B3" s="7"/>
      <c r="C3" s="7"/>
      <c r="D3" s="7"/>
      <c r="E3" s="7"/>
      <c r="F3" s="7"/>
      <c r="G3" s="7"/>
      <c r="H3" s="7"/>
      <c r="I3" s="7"/>
      <c r="J3" s="8"/>
      <c r="K3" s="8"/>
      <c r="L3" s="8"/>
      <c r="M3" s="8"/>
    </row>
    <row r="4" spans="1:13" ht="12.75" customHeight="1" x14ac:dyDescent="0.15">
      <c r="B4" s="104" t="s">
        <v>27</v>
      </c>
      <c r="C4" s="104"/>
      <c r="D4" s="41" t="s">
        <v>29</v>
      </c>
      <c r="E4" s="104" t="s">
        <v>28</v>
      </c>
      <c r="F4" s="104"/>
      <c r="G4" s="12"/>
      <c r="H4" s="104" t="s">
        <v>31</v>
      </c>
      <c r="I4" s="104"/>
      <c r="J4" s="10"/>
      <c r="K4" s="10"/>
      <c r="L4" s="10"/>
      <c r="M4" s="10"/>
    </row>
    <row r="5" spans="1:13" ht="12.75" customHeight="1" x14ac:dyDescent="0.15">
      <c r="B5" s="104" t="s">
        <v>33</v>
      </c>
      <c r="C5" s="104"/>
      <c r="D5" s="41" t="s">
        <v>30</v>
      </c>
      <c r="E5" s="104" t="s">
        <v>34</v>
      </c>
      <c r="F5" s="104"/>
      <c r="G5" s="12"/>
      <c r="H5" s="104" t="s">
        <v>32</v>
      </c>
      <c r="I5" s="104"/>
      <c r="J5" s="10"/>
      <c r="K5" s="10"/>
      <c r="L5" s="10"/>
      <c r="M5" s="10"/>
    </row>
    <row r="6" spans="1:13" ht="6.75" customHeight="1" x14ac:dyDescent="0.15">
      <c r="B6" s="9"/>
      <c r="C6" s="9"/>
      <c r="D6" s="11"/>
      <c r="E6" s="12"/>
      <c r="F6" s="12"/>
      <c r="G6" s="12"/>
      <c r="H6" s="9"/>
      <c r="I6" s="9"/>
      <c r="J6" s="10"/>
      <c r="K6" s="10"/>
      <c r="L6" s="10"/>
      <c r="M6" s="10"/>
    </row>
    <row r="8" spans="1:13" s="13" customFormat="1" ht="18" customHeight="1" x14ac:dyDescent="0.2">
      <c r="B8" s="15" t="s">
        <v>35</v>
      </c>
      <c r="C8" s="100" t="str">
        <f>IFERROR(VLOOKUP(VLOOKUP(rngInvoice,InvoicesMain[],2),CustomerList[],3,FALSE),"")</f>
        <v xml:space="preserve">צעצועי טיילספין </v>
      </c>
      <c r="D8" s="100"/>
      <c r="E8" s="100"/>
      <c r="F8" s="15" t="s">
        <v>37</v>
      </c>
      <c r="G8" s="98" t="str">
        <f>IFERROR(VLOOKUP(VLOOKUP(rngInvoice,InvoicesMain[],2),CustomerList[],8,FALSE),"")</f>
        <v>432-555-0178</v>
      </c>
      <c r="H8" s="98"/>
      <c r="I8" s="98"/>
      <c r="J8" s="14"/>
      <c r="K8" s="15" t="s">
        <v>40</v>
      </c>
      <c r="L8" s="43" t="s">
        <v>0</v>
      </c>
    </row>
    <row r="9" spans="1:13" s="13" customFormat="1" ht="18" customHeight="1" x14ac:dyDescent="0.2">
      <c r="B9" s="15" t="s">
        <v>36</v>
      </c>
      <c r="C9" s="100" t="str">
        <f>IFERROR(VLOOKUP(VLOOKUP(rngInvoice,InvoicesMain[],2),CustomerList[],5,FALSE),"")</f>
        <v>רחוב הדובדבנים 345</v>
      </c>
      <c r="D9" s="100"/>
      <c r="E9" s="100"/>
      <c r="F9" s="15" t="s">
        <v>38</v>
      </c>
      <c r="G9" s="98" t="str">
        <f>IFERROR(VLOOKUP(VLOOKUP(rngInvoice,InvoicesMain[],2),CustomerList[],10,FALSE),"")</f>
        <v>432-555-0187</v>
      </c>
      <c r="H9" s="98"/>
      <c r="I9" s="98"/>
      <c r="J9" s="15"/>
      <c r="K9" s="15" t="s">
        <v>41</v>
      </c>
      <c r="L9" s="42">
        <f>IFERROR(VLOOKUP(rngInvoice,InvoicesMain[],3,FALSE),"")</f>
        <v>42569</v>
      </c>
    </row>
    <row r="10" spans="1:13" s="13" customFormat="1" ht="16.5" customHeight="1" x14ac:dyDescent="0.2">
      <c r="B10" s="14"/>
      <c r="C10" s="100" t="str">
        <f>IFERROR(VLOOKUP(VLOOKUP(rngInvoice,InvoicesMain[],2),CustomerList[],6,FALSE)&amp;" "&amp;VLOOKUP(VLOOKUP(L8,InvoicesMain[],2,FALSE),CustomerList[],7,FALSE),"")</f>
        <v>רמת גן 123456</v>
      </c>
      <c r="D10" s="100"/>
      <c r="E10" s="100"/>
      <c r="F10" s="15" t="s">
        <v>39</v>
      </c>
      <c r="G10" s="98" t="str">
        <f>IFERROR(VLOOKUP(VLOOKUP(rngInvoice,InvoicesMain[],2),CustomerList[],9,FALSE),"")</f>
        <v>someone@example.com</v>
      </c>
      <c r="H10" s="98"/>
      <c r="I10" s="98"/>
      <c r="J10" s="14"/>
      <c r="K10" s="16"/>
      <c r="L10" s="16"/>
    </row>
    <row r="11" spans="1:13" ht="18" customHeight="1" x14ac:dyDescent="0.2">
      <c r="B11" s="17"/>
      <c r="C11" s="18"/>
      <c r="D11" s="18"/>
      <c r="E11" s="18"/>
      <c r="F11" s="19"/>
      <c r="G11" s="18"/>
      <c r="H11" s="18"/>
      <c r="I11" s="18"/>
      <c r="J11" s="17"/>
      <c r="K11" s="20"/>
      <c r="L11" s="20"/>
    </row>
    <row r="12" spans="1:13" ht="21" customHeight="1" x14ac:dyDescent="0.2">
      <c r="B12" s="99" t="str">
        <f>"חשבונית עבור: "&amp;IFERROR(VLOOKUP(rngInvoice,InvoicesMain[],4),"")</f>
        <v>חשבונית עבור: פרוייקט 1</v>
      </c>
      <c r="C12" s="99"/>
      <c r="D12" s="99"/>
      <c r="E12" s="99"/>
      <c r="F12" s="99"/>
      <c r="G12" s="99"/>
      <c r="H12" s="99"/>
      <c r="I12" s="99"/>
      <c r="J12" s="99"/>
      <c r="K12" s="99"/>
    </row>
    <row r="13" spans="1:13" s="21" customFormat="1" ht="23.25" customHeight="1" x14ac:dyDescent="0.2">
      <c r="B13" s="22" t="s">
        <v>42</v>
      </c>
      <c r="C13" s="23" t="s">
        <v>43</v>
      </c>
      <c r="D13" s="24"/>
      <c r="E13" s="24"/>
      <c r="F13" s="24"/>
      <c r="G13" s="24"/>
      <c r="H13" s="24" t="s">
        <v>44</v>
      </c>
      <c r="I13" s="105" t="s">
        <v>45</v>
      </c>
      <c r="J13" s="105"/>
      <c r="K13" s="24" t="s">
        <v>46</v>
      </c>
      <c r="L13" s="25" t="s">
        <v>47</v>
      </c>
    </row>
    <row r="14" spans="1:13" s="21" customFormat="1" ht="20.100000000000001" customHeight="1" x14ac:dyDescent="0.2">
      <c r="B14" s="78">
        <f>IFERROR(INDEX(InvoiceDetails[],SMALL(IF(InvoiceDetails[מס'' חשבונית]=rngInvoice,ROW(InvoiceDetails[])-ROW(InvoiceDetails[#Headers])), ROW(1:1)), MATCH($B$13, InvoiceDetails[#Headers], 0)),"")</f>
        <v>1</v>
      </c>
      <c r="C14" s="102" t="str">
        <f t="array" ref="C14">IFERROR(INDEX(InvoiceDetails[],SMALL(IF(InvoiceDetails[מס'' חשבונית]=rngInvoice,ROW(InvoiceDetails[])-ROW(InvoiceDetails[#Headers])), ROW(1:1)), MATCH($C$13, InvoiceDetails[#Headers], 0)),"")</f>
        <v>חשבונית 3-456-1 נתונים 1</v>
      </c>
      <c r="D14" s="102"/>
      <c r="E14" s="102"/>
      <c r="F14" s="102"/>
      <c r="G14" s="102"/>
      <c r="H14" s="26">
        <f t="array" ref="H14">IFERROR(INDEX(InvoiceDetails[],SMALL(IF(InvoiceDetails[מס'' חשבונית]=rngInvoice,ROW(InvoiceDetails[])-ROW(InvoiceDetails[#Headers])), ROW(1:1)), MATCH($H$13, InvoiceDetails[#Headers], 0)),"")</f>
        <v>1</v>
      </c>
      <c r="I14" s="106">
        <f t="array" ref="I14">IFERROR(INDEX(InvoiceDetails[],SMALL(IF(InvoiceDetails[מס'' חשבונית]=rngInvoice,ROW(InvoiceDetails[])-ROW(InvoiceDetails[#Headers])), ROW(1:1)), MATCH($I$13, InvoiceDetails[#Headers], 0)),"")</f>
        <v>1</v>
      </c>
      <c r="J14" s="107"/>
      <c r="K14" s="73">
        <f t="array" ref="K14">IFERROR(INDEX(InvoiceDetails[],SMALL(IF(InvoiceDetails[מס'' חשבונית]=rngInvoice,ROW(InvoiceDetails[])-ROW(InvoiceDetails[#Headers])), ROW(1:1)), MATCH($K$13, InvoiceDetails[#Headers], 0)),"")</f>
        <v>1</v>
      </c>
      <c r="L14" s="77">
        <f>IFERROR((H14*I14)-K14,"")</f>
        <v>0</v>
      </c>
    </row>
    <row r="15" spans="1:13" s="21" customFormat="1" ht="20.100000000000001" customHeight="1" x14ac:dyDescent="0.2">
      <c r="B15" s="78">
        <f t="array" ref="B15">IFERROR(INDEX(InvoiceDetails[],SMALL(IF(InvoiceDetails[מס'' חשבונית]=rngInvoice,ROW(InvoiceDetails[])-ROW(InvoiceDetails[#Headers])), ROW(2:2)), MATCH($B$13, InvoiceDetails[#Headers], 0)),"")</f>
        <v>2</v>
      </c>
      <c r="C15" s="102" t="str">
        <f t="array" ref="C15">IFERROR(INDEX(InvoiceDetails[],SMALL(IF(InvoiceDetails[מס'' חשבונית]=rngInvoice,ROW(InvoiceDetails[])-ROW(InvoiceDetails[#Headers])), ROW(2:2)), MATCH($C$13, InvoiceDetails[#Headers], 0)),"")</f>
        <v>חשבונית 3-456-1 נתונים 2</v>
      </c>
      <c r="D15" s="102"/>
      <c r="E15" s="102"/>
      <c r="F15" s="102"/>
      <c r="G15" s="102"/>
      <c r="H15" s="26">
        <f t="array" ref="H15">IFERROR(INDEX(InvoiceDetails[],SMALL(IF(InvoiceDetails[מס'' חשבונית]=rngInvoice,ROW(InvoiceDetails[])-ROW(InvoiceDetails[#Headers])), ROW(2:2)), MATCH($H$13, InvoiceDetails[#Headers], 0)),"")</f>
        <v>2</v>
      </c>
      <c r="I15" s="101">
        <f t="array" ref="I15">IFERROR(INDEX(InvoiceDetails[],SMALL(IF(InvoiceDetails[מס'' חשבונית]=rngInvoice,ROW(InvoiceDetails[])-ROW(InvoiceDetails[#Headers])), ROW(2:2)), MATCH($I$13, InvoiceDetails[#Headers], 0)),"")</f>
        <v>2</v>
      </c>
      <c r="J15" s="101"/>
      <c r="K15" s="27">
        <f t="array" ref="K15">IFERROR(INDEX(InvoiceDetails[],SMALL(IF(InvoiceDetails[מס'' חשבונית]=rngInvoice,ROW(InvoiceDetails[])-ROW(InvoiceDetails[#Headers])), ROW(2:2)), MATCH($K$13, InvoiceDetails[#Headers], 0)),"")</f>
        <v>2</v>
      </c>
      <c r="L15" s="28">
        <f t="shared" ref="L15:L38" si="0">IFERROR((H15*I15)-K15,"")</f>
        <v>2</v>
      </c>
    </row>
    <row r="16" spans="1:13" s="21" customFormat="1" ht="20.100000000000001" customHeight="1" x14ac:dyDescent="0.2">
      <c r="B16" s="78">
        <f t="array" ref="B16">IFERROR(INDEX(InvoiceDetails[],SMALL(IF(InvoiceDetails[מס'' חשבונית]=rngInvoice,ROW(InvoiceDetails[])-ROW(InvoiceDetails[#Headers])), ROW(3:3)), MATCH($B$13, InvoiceDetails[#Headers], 0)),"")</f>
        <v>3</v>
      </c>
      <c r="C16" s="102" t="str">
        <f t="array" ref="C16">IFERROR(INDEX(InvoiceDetails[],SMALL(IF(InvoiceDetails[מס'' חשבונית]=rngInvoice,ROW(InvoiceDetails[])-ROW(InvoiceDetails[#Headers])), ROW(3:3)), MATCH($C$13, InvoiceDetails[#Headers], 0)),"")</f>
        <v>חשבונית 3-456-1 נתונים 3</v>
      </c>
      <c r="D16" s="102"/>
      <c r="E16" s="102"/>
      <c r="F16" s="102"/>
      <c r="G16" s="102"/>
      <c r="H16" s="26">
        <f t="array" ref="H16">IFERROR(INDEX(InvoiceDetails[],SMALL(IF(InvoiceDetails[מס'' חשבונית]=rngInvoice,ROW(InvoiceDetails[])-ROW(InvoiceDetails[#Headers])), ROW(3:3)), MATCH($H$13, InvoiceDetails[#Headers], 0)),"")</f>
        <v>3</v>
      </c>
      <c r="I16" s="101">
        <f t="array" ref="I16">IFERROR(INDEX(InvoiceDetails[],SMALL(IF(InvoiceDetails[מס'' חשבונית]=rngInvoice,ROW(InvoiceDetails[])-ROW(InvoiceDetails[#Headers])), ROW(3:3)), MATCH($I$13, InvoiceDetails[#Headers], 0)),"")</f>
        <v>3</v>
      </c>
      <c r="J16" s="101"/>
      <c r="K16" s="27">
        <f t="array" ref="K16">IFERROR(INDEX(InvoiceDetails[],SMALL(IF(InvoiceDetails[מס'' חשבונית]=rngInvoice,ROW(InvoiceDetails[])-ROW(InvoiceDetails[#Headers])), ROW(3:3)), MATCH($K$13, InvoiceDetails[#Headers], 0)),"")</f>
        <v>3</v>
      </c>
      <c r="L16" s="28">
        <f t="shared" si="0"/>
        <v>6</v>
      </c>
    </row>
    <row r="17" spans="2:12" s="21" customFormat="1" ht="20.100000000000001" customHeight="1" x14ac:dyDescent="0.2">
      <c r="B17" s="78">
        <f t="array" ref="B17">IFERROR(INDEX(InvoiceDetails[],SMALL(IF(InvoiceDetails[מס'' חשבונית]=rngInvoice,ROW(InvoiceDetails[])-ROW(InvoiceDetails[#Headers])), ROW(4:4)), MATCH($B$13, InvoiceDetails[#Headers], 0)),"")</f>
        <v>4</v>
      </c>
      <c r="C17" s="102" t="str">
        <f t="array" ref="C17">IFERROR(INDEX(InvoiceDetails[],SMALL(IF(InvoiceDetails[מס'' חשבונית]=rngInvoice,ROW(InvoiceDetails[])-ROW(InvoiceDetails[#Headers])), ROW(4:4)), MATCH($C$13, InvoiceDetails[#Headers], 0)),"")</f>
        <v>חשבונית 3-456-1 נתונים 4</v>
      </c>
      <c r="D17" s="102"/>
      <c r="E17" s="102"/>
      <c r="F17" s="102"/>
      <c r="G17" s="102"/>
      <c r="H17" s="26">
        <f t="array" ref="H17">IFERROR(INDEX(InvoiceDetails[],SMALL(IF(InvoiceDetails[מס'' חשבונית]=rngInvoice,ROW(InvoiceDetails[])-ROW(InvoiceDetails[#Headers])), ROW(4:4)), MATCH($H$13, InvoiceDetails[#Headers], 0)),"")</f>
        <v>4</v>
      </c>
      <c r="I17" s="101">
        <f t="array" ref="I17">IFERROR(INDEX(InvoiceDetails[],SMALL(IF(InvoiceDetails[מס'' חשבונית]=rngInvoice,ROW(InvoiceDetails[])-ROW(InvoiceDetails[#Headers])), ROW(4:4)), MATCH($I$13, InvoiceDetails[#Headers], 0)),"")</f>
        <v>4</v>
      </c>
      <c r="J17" s="101"/>
      <c r="K17" s="27">
        <f t="array" ref="K17">IFERROR(INDEX(InvoiceDetails[],SMALL(IF(InvoiceDetails[מס'' חשבונית]=rngInvoice,ROW(InvoiceDetails[])-ROW(InvoiceDetails[#Headers])), ROW(4:4)), MATCH($K$13, InvoiceDetails[#Headers], 0)),"")</f>
        <v>4</v>
      </c>
      <c r="L17" s="28">
        <f t="shared" si="0"/>
        <v>12</v>
      </c>
    </row>
    <row r="18" spans="2:12" s="21" customFormat="1" ht="20.100000000000001" customHeight="1" x14ac:dyDescent="0.2">
      <c r="B18" s="78">
        <f t="array" ref="B18">IFERROR(INDEX(InvoiceDetails[],SMALL(IF(InvoiceDetails[מס'' חשבונית]=rngInvoice,ROW(InvoiceDetails[])-ROW(InvoiceDetails[#Headers])), ROW(5:5)), MATCH($B$13, InvoiceDetails[#Headers], 0)),"")</f>
        <v>5</v>
      </c>
      <c r="C18" s="102" t="str">
        <f t="array" ref="C18">IFERROR(INDEX(InvoiceDetails[],SMALL(IF(InvoiceDetails[מס'' חשבונית]=rngInvoice,ROW(InvoiceDetails[])-ROW(InvoiceDetails[#Headers])), ROW(5:5)), MATCH($C$13, InvoiceDetails[#Headers], 0)),"")</f>
        <v>חשבונית 3-456-1 נתונים 5</v>
      </c>
      <c r="D18" s="102"/>
      <c r="E18" s="102"/>
      <c r="F18" s="102"/>
      <c r="G18" s="102"/>
      <c r="H18" s="26">
        <f t="array" ref="H18">IFERROR(INDEX(InvoiceDetails[],SMALL(IF(InvoiceDetails[מס'' חשבונית]=rngInvoice,ROW(InvoiceDetails[])-ROW(InvoiceDetails[#Headers])), ROW(5:5)), MATCH($H$13, InvoiceDetails[#Headers], 0)),"")</f>
        <v>5</v>
      </c>
      <c r="I18" s="101">
        <f t="array" ref="I18">IFERROR(INDEX(InvoiceDetails[],SMALL(IF(InvoiceDetails[מס'' חשבונית]=rngInvoice,ROW(InvoiceDetails[])-ROW(InvoiceDetails[#Headers])), ROW(5:5)), MATCH($I$13, InvoiceDetails[#Headers], 0)),"")</f>
        <v>5</v>
      </c>
      <c r="J18" s="101"/>
      <c r="K18" s="27">
        <f t="array" ref="K18">IFERROR(INDEX(InvoiceDetails[],SMALL(IF(InvoiceDetails[מס'' חשבונית]=rngInvoice,ROW(InvoiceDetails[])-ROW(InvoiceDetails[#Headers])), ROW(5:5)), MATCH($K$13, InvoiceDetails[#Headers], 0)),"")</f>
        <v>5</v>
      </c>
      <c r="L18" s="28">
        <f t="shared" si="0"/>
        <v>20</v>
      </c>
    </row>
    <row r="19" spans="2:12" s="21" customFormat="1" ht="20.100000000000001" customHeight="1" x14ac:dyDescent="0.2">
      <c r="B19" s="78">
        <f t="array" ref="B19">IFERROR(INDEX(InvoiceDetails[],SMALL(IF(InvoiceDetails[מס'' חשבונית]=rngInvoice,ROW(InvoiceDetails[])-ROW(InvoiceDetails[#Headers])), ROW(6:6)), MATCH($B$13, InvoiceDetails[#Headers], 0)),"")</f>
        <v>6</v>
      </c>
      <c r="C19" s="102" t="str">
        <f t="array" ref="C19">IFERROR(INDEX(InvoiceDetails[],SMALL(IF(InvoiceDetails[מס'' חשבונית]=rngInvoice,ROW(InvoiceDetails[])-ROW(InvoiceDetails[#Headers])), ROW(6:6)), MATCH($C$13, InvoiceDetails[#Headers], 0)),"")</f>
        <v>חשבונית 3-456-1 נתונים 6</v>
      </c>
      <c r="D19" s="102"/>
      <c r="E19" s="102"/>
      <c r="F19" s="102"/>
      <c r="G19" s="102"/>
      <c r="H19" s="26">
        <f t="array" ref="H19">IFERROR(INDEX(InvoiceDetails[],SMALL(IF(InvoiceDetails[מס'' חשבונית]=rngInvoice,ROW(InvoiceDetails[])-ROW(InvoiceDetails[#Headers])), ROW(6:6)), MATCH($H$13, InvoiceDetails[#Headers], 0)),"")</f>
        <v>6</v>
      </c>
      <c r="I19" s="101">
        <f t="array" ref="I19">IFERROR(INDEX(InvoiceDetails[],SMALL(IF(InvoiceDetails[מס'' חשבונית]=rngInvoice,ROW(InvoiceDetails[])-ROW(InvoiceDetails[#Headers])), ROW(6:6)), MATCH($I$13, InvoiceDetails[#Headers], 0)),"")</f>
        <v>6</v>
      </c>
      <c r="J19" s="101"/>
      <c r="K19" s="27">
        <f t="array" ref="K19">IFERROR(INDEX(InvoiceDetails[],SMALL(IF(InvoiceDetails[מס'' חשבונית]=rngInvoice,ROW(InvoiceDetails[])-ROW(InvoiceDetails[#Headers])), ROW(6:6)), MATCH($K$13, InvoiceDetails[#Headers], 0)),"")</f>
        <v>6</v>
      </c>
      <c r="L19" s="28">
        <f t="shared" si="0"/>
        <v>30</v>
      </c>
    </row>
    <row r="20" spans="2:12" s="21" customFormat="1" ht="20.100000000000001" customHeight="1" x14ac:dyDescent="0.2">
      <c r="B20" s="78">
        <f t="array" ref="B20">IFERROR(INDEX(InvoiceDetails[],SMALL(IF(InvoiceDetails[מס'' חשבונית]=rngInvoice,ROW(InvoiceDetails[])-ROW(InvoiceDetails[#Headers])), ROW(7:7)), MATCH($B$13, InvoiceDetails[#Headers], 0)),"")</f>
        <v>7</v>
      </c>
      <c r="C20" s="102" t="str">
        <f t="array" ref="C20">IFERROR(INDEX(InvoiceDetails[],SMALL(IF(InvoiceDetails[מס'' חשבונית]=rngInvoice,ROW(InvoiceDetails[])-ROW(InvoiceDetails[#Headers])), ROW(7:7)), MATCH($C$13, InvoiceDetails[#Headers], 0)),"")</f>
        <v>חשבונית 3-456-1 נתונים 7</v>
      </c>
      <c r="D20" s="102"/>
      <c r="E20" s="102"/>
      <c r="F20" s="102"/>
      <c r="G20" s="102"/>
      <c r="H20" s="26">
        <f t="array" ref="H20">IFERROR(INDEX(InvoiceDetails[],SMALL(IF(InvoiceDetails[מס'' חשבונית]=rngInvoice,ROW(InvoiceDetails[])-ROW(InvoiceDetails[#Headers])), ROW(7:7)), MATCH($H$13, InvoiceDetails[#Headers], 0)),"")</f>
        <v>7</v>
      </c>
      <c r="I20" s="101">
        <f t="array" ref="I20">IFERROR(INDEX(InvoiceDetails[],SMALL(IF(InvoiceDetails[מס'' חשבונית]=rngInvoice,ROW(InvoiceDetails[])-ROW(InvoiceDetails[#Headers])), ROW(7:7)), MATCH($I$13, InvoiceDetails[#Headers], 0)),"")</f>
        <v>7</v>
      </c>
      <c r="J20" s="101"/>
      <c r="K20" s="27">
        <f t="array" ref="K20">IFERROR(INDEX(InvoiceDetails[],SMALL(IF(InvoiceDetails[מס'' חשבונית]=rngInvoice,ROW(InvoiceDetails[])-ROW(InvoiceDetails[#Headers])), ROW(7:7)), MATCH($K$13, InvoiceDetails[#Headers], 0)),"")</f>
        <v>7</v>
      </c>
      <c r="L20" s="28">
        <f t="shared" si="0"/>
        <v>42</v>
      </c>
    </row>
    <row r="21" spans="2:12" s="21" customFormat="1" ht="20.100000000000001" customHeight="1" x14ac:dyDescent="0.2">
      <c r="B21" s="78">
        <f t="array" ref="B21">IFERROR(INDEX(InvoiceDetails[],SMALL(IF(InvoiceDetails[מס'' חשבונית]=rngInvoice,ROW(InvoiceDetails[])-ROW(InvoiceDetails[#Headers])), ROW(8:8)), MATCH($B$13, InvoiceDetails[#Headers], 0)),"")</f>
        <v>8</v>
      </c>
      <c r="C21" s="102" t="str">
        <f t="array" ref="C21">IFERROR(INDEX(InvoiceDetails[],SMALL(IF(InvoiceDetails[מס'' חשבונית]=rngInvoice,ROW(InvoiceDetails[])-ROW(InvoiceDetails[#Headers])), ROW(8:8)), MATCH($C$13, InvoiceDetails[#Headers], 0)),"")</f>
        <v>חשבונית 3-456-1 נתונים 8</v>
      </c>
      <c r="D21" s="102"/>
      <c r="E21" s="102"/>
      <c r="F21" s="102"/>
      <c r="G21" s="102"/>
      <c r="H21" s="26">
        <f t="array" ref="H21">IFERROR(INDEX(InvoiceDetails[],SMALL(IF(InvoiceDetails[מס'' חשבונית]=rngInvoice,ROW(InvoiceDetails[])-ROW(InvoiceDetails[#Headers])), ROW(8:8)), MATCH($H$13, InvoiceDetails[#Headers], 0)),"")</f>
        <v>8</v>
      </c>
      <c r="I21" s="101">
        <f t="array" ref="I21">IFERROR(INDEX(InvoiceDetails[],SMALL(IF(InvoiceDetails[מס'' חשבונית]=rngInvoice,ROW(InvoiceDetails[])-ROW(InvoiceDetails[#Headers])), ROW(8:8)), MATCH($I$13, InvoiceDetails[#Headers], 0)),"")</f>
        <v>8</v>
      </c>
      <c r="J21" s="101"/>
      <c r="K21" s="27">
        <f t="array" ref="K21">IFERROR(INDEX(InvoiceDetails[],SMALL(IF(InvoiceDetails[מס'' חשבונית]=rngInvoice,ROW(InvoiceDetails[])-ROW(InvoiceDetails[#Headers])), ROW(8:8)), MATCH($K$13, InvoiceDetails[#Headers], 0)),"")</f>
        <v>8</v>
      </c>
      <c r="L21" s="28">
        <f t="shared" si="0"/>
        <v>56</v>
      </c>
    </row>
    <row r="22" spans="2:12" s="21" customFormat="1" ht="20.100000000000001" customHeight="1" x14ac:dyDescent="0.2">
      <c r="B22" s="78">
        <f t="array" ref="B22">IFERROR(INDEX(InvoiceDetails[],SMALL(IF(InvoiceDetails[מס'' חשבונית]=rngInvoice,ROW(InvoiceDetails[])-ROW(InvoiceDetails[#Headers])), ROW(9:9)), MATCH($B$13, InvoiceDetails[#Headers], 0)),"")</f>
        <v>9</v>
      </c>
      <c r="C22" s="102" t="str">
        <f t="array" ref="C22">IFERROR(INDEX(InvoiceDetails[],SMALL(IF(InvoiceDetails[מס'' חשבונית]=rngInvoice,ROW(InvoiceDetails[])-ROW(InvoiceDetails[#Headers])), ROW(9:9)), MATCH($C$13, InvoiceDetails[#Headers], 0)),"")</f>
        <v>חשבונית 3-456-1 נתונים 9</v>
      </c>
      <c r="D22" s="102"/>
      <c r="E22" s="102"/>
      <c r="F22" s="102"/>
      <c r="G22" s="102"/>
      <c r="H22" s="26">
        <f t="array" ref="H22">IFERROR(INDEX(InvoiceDetails[],SMALL(IF(InvoiceDetails[מס'' חשבונית]=rngInvoice,ROW(InvoiceDetails[])-ROW(InvoiceDetails[#Headers])), ROW(9:9)), MATCH($H$13, InvoiceDetails[#Headers], 0)),"")</f>
        <v>9</v>
      </c>
      <c r="I22" s="101">
        <f t="array" ref="I22">IFERROR(INDEX(InvoiceDetails[],SMALL(IF(InvoiceDetails[מס'' חשבונית]=rngInvoice,ROW(InvoiceDetails[])-ROW(InvoiceDetails[#Headers])), ROW(9:9)), MATCH($I$13, InvoiceDetails[#Headers], 0)),"")</f>
        <v>9</v>
      </c>
      <c r="J22" s="101"/>
      <c r="K22" s="27">
        <f t="array" ref="K22">IFERROR(INDEX(InvoiceDetails[],SMALL(IF(InvoiceDetails[מס'' חשבונית]=rngInvoice,ROW(InvoiceDetails[])-ROW(InvoiceDetails[#Headers])), ROW(9:9)), MATCH($K$13, InvoiceDetails[#Headers], 0)),"")</f>
        <v>9</v>
      </c>
      <c r="L22" s="28">
        <f t="shared" si="0"/>
        <v>72</v>
      </c>
    </row>
    <row r="23" spans="2:12" s="21" customFormat="1" ht="20.100000000000001" customHeight="1" x14ac:dyDescent="0.2">
      <c r="B23" s="78">
        <f t="array" ref="B23">IFERROR(INDEX(InvoiceDetails[],SMALL(IF(InvoiceDetails[מס'' חשבונית]=rngInvoice,ROW(InvoiceDetails[])-ROW(InvoiceDetails[#Headers])), ROW(10:10)), MATCH($B$13, InvoiceDetails[#Headers], 0)),"")</f>
        <v>10</v>
      </c>
      <c r="C23" s="102" t="str">
        <f t="array" ref="C23">IFERROR(INDEX(InvoiceDetails[],SMALL(IF(InvoiceDetails[מס'' חשבונית]=rngInvoice,ROW(InvoiceDetails[])-ROW(InvoiceDetails[#Headers])), ROW(10:10)), MATCH($C$13, InvoiceDetails[#Headers], 0)),"")</f>
        <v>חשבונית 3-456-1 נתונים 10</v>
      </c>
      <c r="D23" s="102"/>
      <c r="E23" s="102"/>
      <c r="F23" s="102"/>
      <c r="G23" s="102"/>
      <c r="H23" s="26">
        <f t="array" ref="H23">IFERROR(INDEX(InvoiceDetails[],SMALL(IF(InvoiceDetails[מס'' חשבונית]=rngInvoice,ROW(InvoiceDetails[])-ROW(InvoiceDetails[#Headers])), ROW(10:10)), MATCH($H$13, InvoiceDetails[#Headers], 0)),"")</f>
        <v>10</v>
      </c>
      <c r="I23" s="101">
        <f t="array" ref="I23">IFERROR(INDEX(InvoiceDetails[],SMALL(IF(InvoiceDetails[מס'' חשבונית]=rngInvoice,ROW(InvoiceDetails[])-ROW(InvoiceDetails[#Headers])), ROW(10:10)), MATCH($I$13, InvoiceDetails[#Headers], 0)),"")</f>
        <v>10</v>
      </c>
      <c r="J23" s="101"/>
      <c r="K23" s="27">
        <f t="array" ref="K23">IFERROR(INDEX(InvoiceDetails[],SMALL(IF(InvoiceDetails[מס'' חשבונית]=rngInvoice,ROW(InvoiceDetails[])-ROW(InvoiceDetails[#Headers])), ROW(10:10)), MATCH($K$13, InvoiceDetails[#Headers], 0)),"")</f>
        <v>10</v>
      </c>
      <c r="L23" s="28">
        <f t="shared" si="0"/>
        <v>90</v>
      </c>
    </row>
    <row r="24" spans="2:12" s="21" customFormat="1" ht="20.100000000000001" customHeight="1" x14ac:dyDescent="0.2">
      <c r="B24" s="78">
        <f t="array" ref="B24">IFERROR(INDEX(InvoiceDetails[],SMALL(IF(InvoiceDetails[מס'' חשבונית]=rngInvoice,ROW(InvoiceDetails[])-ROW(InvoiceDetails[#Headers])), ROW(12:12)), MATCH($B$13, InvoiceDetails[#Headers], 0)),"")</f>
        <v>12</v>
      </c>
      <c r="C24" s="102" t="str">
        <f t="array" ref="C24">IFERROR(INDEX(InvoiceDetails[],SMALL(IF(InvoiceDetails[מס'' חשבונית]=rngInvoice,ROW(InvoiceDetails[])-ROW(InvoiceDetails[#Headers])), ROW(12:12)), MATCH($C$13, InvoiceDetails[#Headers], 0)),"")</f>
        <v>חשבונית 3-456-1 נתונים 12</v>
      </c>
      <c r="D24" s="102"/>
      <c r="E24" s="102"/>
      <c r="F24" s="102"/>
      <c r="G24" s="102"/>
      <c r="H24" s="26">
        <f t="array" ref="H24">IFERROR(INDEX(InvoiceDetails[],SMALL(IF(InvoiceDetails[מס'' חשבונית]=rngInvoice,ROW(InvoiceDetails[])-ROW(InvoiceDetails[#Headers])), ROW(12:12)), MATCH($H$13, InvoiceDetails[#Headers], 0)),"")</f>
        <v>12</v>
      </c>
      <c r="I24" s="101">
        <f t="array" ref="I24">IFERROR(INDEX(InvoiceDetails[],SMALL(IF(InvoiceDetails[מס'' חשבונית]=rngInvoice,ROW(InvoiceDetails[])-ROW(InvoiceDetails[#Headers])), ROW(12:12)), MATCH($I$13, InvoiceDetails[#Headers], 0)),"")</f>
        <v>12</v>
      </c>
      <c r="J24" s="101"/>
      <c r="K24" s="27">
        <f t="array" ref="K24">IFERROR(INDEX(InvoiceDetails[],SMALL(IF(InvoiceDetails[מס'' חשבונית]=rngInvoice,ROW(InvoiceDetails[])-ROW(InvoiceDetails[#Headers])), ROW(12:12)), MATCH($K$13, InvoiceDetails[#Headers], 0)),"")</f>
        <v>12</v>
      </c>
      <c r="L24" s="28">
        <f t="shared" si="0"/>
        <v>132</v>
      </c>
    </row>
    <row r="25" spans="2:12" s="21" customFormat="1" ht="20.100000000000001" customHeight="1" x14ac:dyDescent="0.2">
      <c r="B25" s="78">
        <f t="array" ref="B25">IFERROR(INDEX(InvoiceDetails[],SMALL(IF(InvoiceDetails[מס'' חשבונית]=rngInvoice,ROW(InvoiceDetails[])-ROW(InvoiceDetails[#Headers])), ROW(13:13)), MATCH($B$13, InvoiceDetails[#Headers], 0)),"")</f>
        <v>13</v>
      </c>
      <c r="C25" s="102" t="str">
        <f t="array" ref="C25">IFERROR(INDEX(InvoiceDetails[],SMALL(IF(InvoiceDetails[מס'' חשבונית]=rngInvoice,ROW(InvoiceDetails[])-ROW(InvoiceDetails[#Headers])), ROW(13:13)), MATCH($C$13, InvoiceDetails[#Headers], 0)),"")</f>
        <v>חשבונית 3-456-1 נתונים 13</v>
      </c>
      <c r="D25" s="102"/>
      <c r="E25" s="102"/>
      <c r="F25" s="102"/>
      <c r="G25" s="102"/>
      <c r="H25" s="26">
        <f t="array" ref="H25">IFERROR(INDEX(InvoiceDetails[],SMALL(IF(InvoiceDetails[מס'' חשבונית]=rngInvoice,ROW(InvoiceDetails[])-ROW(InvoiceDetails[#Headers])), ROW(13:13)), MATCH($H$13, InvoiceDetails[#Headers], 0)),"")</f>
        <v>13</v>
      </c>
      <c r="I25" s="101">
        <f t="array" ref="I25">IFERROR(INDEX(InvoiceDetails[],SMALL(IF(InvoiceDetails[מס'' חשבונית]=rngInvoice,ROW(InvoiceDetails[])-ROW(InvoiceDetails[#Headers])), ROW(13:13)), MATCH($I$13, InvoiceDetails[#Headers], 0)),"")</f>
        <v>13</v>
      </c>
      <c r="J25" s="101"/>
      <c r="K25" s="27">
        <f t="array" ref="K25">IFERROR(INDEX(InvoiceDetails[],SMALL(IF(InvoiceDetails[מס'' חשבונית]=rngInvoice,ROW(InvoiceDetails[])-ROW(InvoiceDetails[#Headers])), ROW(13:13)), MATCH($K$13, InvoiceDetails[#Headers], 0)),"")</f>
        <v>13</v>
      </c>
      <c r="L25" s="28">
        <f t="shared" si="0"/>
        <v>156</v>
      </c>
    </row>
    <row r="26" spans="2:12" s="21" customFormat="1" ht="20.100000000000001" customHeight="1" x14ac:dyDescent="0.2">
      <c r="B26" s="78">
        <f t="array" ref="B26">IFERROR(INDEX(InvoiceDetails[],SMALL(IF(InvoiceDetails[מס'' חשבונית]=rngInvoice,ROW(InvoiceDetails[])-ROW(InvoiceDetails[#Headers])), ROW(14:14)), MATCH($B$13, InvoiceDetails[#Headers], 0)),"")</f>
        <v>14</v>
      </c>
      <c r="C26" s="102" t="str">
        <f t="array" ref="C26">IFERROR(INDEX(InvoiceDetails[],SMALL(IF(InvoiceDetails[מס'' חשבונית]=rngInvoice,ROW(InvoiceDetails[])-ROW(InvoiceDetails[#Headers])), ROW(14:14)), MATCH($C$13, InvoiceDetails[#Headers], 0)),"")</f>
        <v>חשבונית 3-456-1 נתונים 14</v>
      </c>
      <c r="D26" s="102"/>
      <c r="E26" s="102"/>
      <c r="F26" s="102"/>
      <c r="G26" s="102"/>
      <c r="H26" s="26">
        <f t="array" ref="H26">IFERROR(INDEX(InvoiceDetails[],SMALL(IF(InvoiceDetails[מס'' חשבונית]=rngInvoice,ROW(InvoiceDetails[])-ROW(InvoiceDetails[#Headers])), ROW(14:14)), MATCH($H$13, InvoiceDetails[#Headers], 0)),"")</f>
        <v>14</v>
      </c>
      <c r="I26" s="101">
        <f t="array" ref="I26">IFERROR(INDEX(InvoiceDetails[],SMALL(IF(InvoiceDetails[מס'' חשבונית]=rngInvoice,ROW(InvoiceDetails[])-ROW(InvoiceDetails[#Headers])), ROW(14:14)), MATCH($I$13, InvoiceDetails[#Headers], 0)),"")</f>
        <v>14</v>
      </c>
      <c r="J26" s="101"/>
      <c r="K26" s="27">
        <f t="array" ref="K26">IFERROR(INDEX(InvoiceDetails[],SMALL(IF(InvoiceDetails[מס'' חשבונית]=rngInvoice,ROW(InvoiceDetails[])-ROW(InvoiceDetails[#Headers])), ROW(14:14)), MATCH($K$13, InvoiceDetails[#Headers], 0)),"")</f>
        <v>14</v>
      </c>
      <c r="L26" s="28">
        <f t="shared" si="0"/>
        <v>182</v>
      </c>
    </row>
    <row r="27" spans="2:12" s="21" customFormat="1" ht="20.100000000000001" customHeight="1" x14ac:dyDescent="0.2">
      <c r="B27" s="78">
        <f t="array" ref="B27">IFERROR(INDEX(InvoiceDetails[],SMALL(IF(InvoiceDetails[מס'' חשבונית]=rngInvoice,ROW(InvoiceDetails[])-ROW(InvoiceDetails[#Headers])), ROW(15:15)), MATCH($B$13, InvoiceDetails[#Headers], 0)),"")</f>
        <v>15</v>
      </c>
      <c r="C27" s="102" t="str">
        <f t="array" ref="C27">IFERROR(INDEX(InvoiceDetails[],SMALL(IF(InvoiceDetails[מס'' חשבונית]=rngInvoice,ROW(InvoiceDetails[])-ROW(InvoiceDetails[#Headers])), ROW(15:15)), MATCH($C$13, InvoiceDetails[#Headers], 0)),"")</f>
        <v>חשבונית 3-456-1 נתונים 15</v>
      </c>
      <c r="D27" s="102"/>
      <c r="E27" s="102"/>
      <c r="F27" s="102"/>
      <c r="G27" s="102"/>
      <c r="H27" s="26">
        <f t="array" ref="H27">IFERROR(INDEX(InvoiceDetails[],SMALL(IF(InvoiceDetails[מס'' חשבונית]=rngInvoice,ROW(InvoiceDetails[])-ROW(InvoiceDetails[#Headers])), ROW(15:15)), MATCH($H$13, InvoiceDetails[#Headers], 0)),"")</f>
        <v>15</v>
      </c>
      <c r="I27" s="101">
        <f t="array" ref="I27">IFERROR(INDEX(InvoiceDetails[],SMALL(IF(InvoiceDetails[מס'' חשבונית]=rngInvoice,ROW(InvoiceDetails[])-ROW(InvoiceDetails[#Headers])), ROW(15:15)), MATCH($I$13, InvoiceDetails[#Headers], 0)),"")</f>
        <v>15</v>
      </c>
      <c r="J27" s="101"/>
      <c r="K27" s="27">
        <f t="array" ref="K27">IFERROR(INDEX(InvoiceDetails[],SMALL(IF(InvoiceDetails[מס'' חשבונית]=rngInvoice,ROW(InvoiceDetails[])-ROW(InvoiceDetails[#Headers])), ROW(15:15)), MATCH($K$13, InvoiceDetails[#Headers], 0)),"")</f>
        <v>15</v>
      </c>
      <c r="L27" s="28">
        <f t="shared" si="0"/>
        <v>210</v>
      </c>
    </row>
    <row r="28" spans="2:12" s="21" customFormat="1" ht="20.100000000000001" customHeight="1" x14ac:dyDescent="0.2">
      <c r="B28" s="78">
        <f t="array" ref="B28">IFERROR(INDEX(InvoiceDetails[],SMALL(IF(InvoiceDetails[מס'' חשבונית]=rngInvoice,ROW(InvoiceDetails[])-ROW(InvoiceDetails[#Headers])), ROW(16:16)), MATCH($B$13, InvoiceDetails[#Headers], 0)),"")</f>
        <v>16</v>
      </c>
      <c r="C28" s="102" t="str">
        <f t="array" ref="C28">IFERROR(INDEX(InvoiceDetails[],SMALL(IF(InvoiceDetails[מס'' חשבונית]=rngInvoice,ROW(InvoiceDetails[])-ROW(InvoiceDetails[#Headers])), ROW(16:16)), MATCH($C$13, InvoiceDetails[#Headers], 0)),"")</f>
        <v>חשבונית 3-456-1 נתונים 16</v>
      </c>
      <c r="D28" s="102"/>
      <c r="E28" s="102"/>
      <c r="F28" s="102"/>
      <c r="G28" s="102"/>
      <c r="H28" s="26">
        <f t="array" ref="H28">IFERROR(INDEX(InvoiceDetails[],SMALL(IF(InvoiceDetails[מס'' חשבונית]=rngInvoice,ROW(InvoiceDetails[])-ROW(InvoiceDetails[#Headers])), ROW(16:16)), MATCH($H$13, InvoiceDetails[#Headers], 0)),"")</f>
        <v>16</v>
      </c>
      <c r="I28" s="101">
        <f t="array" ref="I28">IFERROR(INDEX(InvoiceDetails[],SMALL(IF(InvoiceDetails[מס'' חשבונית]=rngInvoice,ROW(InvoiceDetails[])-ROW(InvoiceDetails[#Headers])), ROW(16:16)), MATCH($I$13, InvoiceDetails[#Headers], 0)),"")</f>
        <v>16</v>
      </c>
      <c r="J28" s="101"/>
      <c r="K28" s="27">
        <f t="array" ref="K28">IFERROR(INDEX(InvoiceDetails[],SMALL(IF(InvoiceDetails[מס'' חשבונית]=rngInvoice,ROW(InvoiceDetails[])-ROW(InvoiceDetails[#Headers])), ROW(16:16)), MATCH($K$13, InvoiceDetails[#Headers], 0)),"")</f>
        <v>16</v>
      </c>
      <c r="L28" s="28">
        <f t="shared" si="0"/>
        <v>240</v>
      </c>
    </row>
    <row r="29" spans="2:12" s="21" customFormat="1" ht="20.100000000000001" customHeight="1" x14ac:dyDescent="0.2">
      <c r="B29" s="78">
        <f t="array" ref="B29">IFERROR(INDEX(InvoiceDetails[],SMALL(IF(InvoiceDetails[מס'' חשבונית]=rngInvoice,ROW(InvoiceDetails[])-ROW(InvoiceDetails[#Headers])), ROW(17:17)), MATCH($B$13, InvoiceDetails[#Headers], 0)),"")</f>
        <v>17</v>
      </c>
      <c r="C29" s="102" t="str">
        <f t="array" ref="C29">IFERROR(INDEX(InvoiceDetails[],SMALL(IF(InvoiceDetails[מס'' חשבונית]=rngInvoice,ROW(InvoiceDetails[])-ROW(InvoiceDetails[#Headers])), ROW(17:17)), MATCH($C$13, InvoiceDetails[#Headers], 0)),"")</f>
        <v>חשבונית 3-456-1 נתונים 17</v>
      </c>
      <c r="D29" s="102"/>
      <c r="E29" s="102"/>
      <c r="F29" s="102"/>
      <c r="G29" s="102"/>
      <c r="H29" s="26">
        <f t="array" ref="H29">IFERROR(INDEX(InvoiceDetails[],SMALL(IF(InvoiceDetails[מס'' חשבונית]=rngInvoice,ROW(InvoiceDetails[])-ROW(InvoiceDetails[#Headers])), ROW(17:17)), MATCH($H$13, InvoiceDetails[#Headers], 0)),"")</f>
        <v>17</v>
      </c>
      <c r="I29" s="101">
        <f t="array" ref="I29">IFERROR(INDEX(InvoiceDetails[],SMALL(IF(InvoiceDetails[מס'' חשבונית]=rngInvoice,ROW(InvoiceDetails[])-ROW(InvoiceDetails[#Headers])), ROW(17:17)), MATCH($I$13, InvoiceDetails[#Headers], 0)),"")</f>
        <v>17</v>
      </c>
      <c r="J29" s="101"/>
      <c r="K29" s="27">
        <f t="array" ref="K29">IFERROR(INDEX(InvoiceDetails[],SMALL(IF(InvoiceDetails[מס'' חשבונית]=rngInvoice,ROW(InvoiceDetails[])-ROW(InvoiceDetails[#Headers])), ROW(17:17)), MATCH($K$13, InvoiceDetails[#Headers], 0)),"")</f>
        <v>17</v>
      </c>
      <c r="L29" s="28">
        <f t="shared" si="0"/>
        <v>272</v>
      </c>
    </row>
    <row r="30" spans="2:12" s="21" customFormat="1" ht="20.100000000000001" customHeight="1" x14ac:dyDescent="0.2">
      <c r="B30" s="78">
        <f t="array" ref="B30">IFERROR(INDEX(InvoiceDetails[],SMALL(IF(InvoiceDetails[מס'' חשבונית]=rngInvoice,ROW(InvoiceDetails[])-ROW(InvoiceDetails[#Headers])), ROW(18:18)), MATCH($B$13, InvoiceDetails[#Headers], 0)),"")</f>
        <v>18</v>
      </c>
      <c r="C30" s="102" t="str">
        <f t="array" ref="C30">IFERROR(INDEX(InvoiceDetails[],SMALL(IF(InvoiceDetails[מס'' חשבונית]=rngInvoice,ROW(InvoiceDetails[])-ROW(InvoiceDetails[#Headers])), ROW(18:18)), MATCH($C$13, InvoiceDetails[#Headers], 0)),"")</f>
        <v>חשבונית 3-456-1 נתונים 18</v>
      </c>
      <c r="D30" s="102"/>
      <c r="E30" s="102"/>
      <c r="F30" s="102"/>
      <c r="G30" s="102"/>
      <c r="H30" s="26">
        <f t="array" ref="H30">IFERROR(INDEX(InvoiceDetails[],SMALL(IF(InvoiceDetails[מס'' חשבונית]=rngInvoice,ROW(InvoiceDetails[])-ROW(InvoiceDetails[#Headers])), ROW(18:18)), MATCH($H$13, InvoiceDetails[#Headers], 0)),"")</f>
        <v>18</v>
      </c>
      <c r="I30" s="101">
        <f t="array" ref="I30">IFERROR(INDEX(InvoiceDetails[],SMALL(IF(InvoiceDetails[מס'' חשבונית]=rngInvoice,ROW(InvoiceDetails[])-ROW(InvoiceDetails[#Headers])), ROW(18:18)), MATCH($I$13, InvoiceDetails[#Headers], 0)),"")</f>
        <v>18</v>
      </c>
      <c r="J30" s="101"/>
      <c r="K30" s="27">
        <f t="array" ref="K30">IFERROR(INDEX(InvoiceDetails[],SMALL(IF(InvoiceDetails[מס'' חשבונית]=rngInvoice,ROW(InvoiceDetails[])-ROW(InvoiceDetails[#Headers])), ROW(18:18)), MATCH($K$13, InvoiceDetails[#Headers], 0)),"")</f>
        <v>18</v>
      </c>
      <c r="L30" s="28">
        <f t="shared" si="0"/>
        <v>306</v>
      </c>
    </row>
    <row r="31" spans="2:12" s="21" customFormat="1" ht="20.100000000000001" customHeight="1" x14ac:dyDescent="0.2">
      <c r="B31" s="78">
        <f t="array" ref="B31">IFERROR(INDEX(InvoiceDetails[],SMALL(IF(InvoiceDetails[מס'' חשבונית]=rngInvoice,ROW(InvoiceDetails[])-ROW(InvoiceDetails[#Headers])), ROW(19:19)), MATCH($B$13, InvoiceDetails[#Headers], 0)),"")</f>
        <v>19</v>
      </c>
      <c r="C31" s="102" t="str">
        <f t="array" ref="C31">IFERROR(INDEX(InvoiceDetails[],SMALL(IF(InvoiceDetails[מס'' חשבונית]=rngInvoice,ROW(InvoiceDetails[])-ROW(InvoiceDetails[#Headers])), ROW(19:19)), MATCH($C$13, InvoiceDetails[#Headers], 0)),"")</f>
        <v>חשבונית 3-456-1 נתונים 19</v>
      </c>
      <c r="D31" s="102"/>
      <c r="E31" s="102"/>
      <c r="F31" s="102"/>
      <c r="G31" s="102"/>
      <c r="H31" s="26">
        <f t="array" ref="H31">IFERROR(INDEX(InvoiceDetails[],SMALL(IF(InvoiceDetails[מס'' חשבונית]=rngInvoice,ROW(InvoiceDetails[])-ROW(InvoiceDetails[#Headers])), ROW(19:19)), MATCH($H$13, InvoiceDetails[#Headers], 0)),"")</f>
        <v>19</v>
      </c>
      <c r="I31" s="101">
        <f t="array" ref="I31">IFERROR(INDEX(InvoiceDetails[],SMALL(IF(InvoiceDetails[מס'' חשבונית]=rngInvoice,ROW(InvoiceDetails[])-ROW(InvoiceDetails[#Headers])), ROW(19:19)), MATCH($I$13, InvoiceDetails[#Headers], 0)),"")</f>
        <v>19</v>
      </c>
      <c r="J31" s="101"/>
      <c r="K31" s="27">
        <f t="array" ref="K31">IFERROR(INDEX(InvoiceDetails[],SMALL(IF(InvoiceDetails[מס'' חשבונית]=rngInvoice,ROW(InvoiceDetails[])-ROW(InvoiceDetails[#Headers])), ROW(19:19)), MATCH($K$13, InvoiceDetails[#Headers], 0)),"")</f>
        <v>19</v>
      </c>
      <c r="L31" s="28">
        <f t="shared" si="0"/>
        <v>342</v>
      </c>
    </row>
    <row r="32" spans="2:12" s="21" customFormat="1" ht="20.100000000000001" customHeight="1" x14ac:dyDescent="0.2">
      <c r="B32" s="78">
        <f t="array" ref="B32">IFERROR(INDEX(InvoiceDetails[],SMALL(IF(InvoiceDetails[מס'' חשבונית]=rngInvoice,ROW(InvoiceDetails[])-ROW(InvoiceDetails[#Headers])), ROW(20:20)), MATCH($B$13, InvoiceDetails[#Headers], 0)),"")</f>
        <v>20</v>
      </c>
      <c r="C32" s="102" t="str">
        <f t="array" ref="C32">IFERROR(INDEX(InvoiceDetails[],SMALL(IF(InvoiceDetails[מס'' חשבונית]=rngInvoice,ROW(InvoiceDetails[])-ROW(InvoiceDetails[#Headers])), ROW(20:20)), MATCH($C$13, InvoiceDetails[#Headers], 0)),"")</f>
        <v>חשבונית 3-456-1 נתונים 20</v>
      </c>
      <c r="D32" s="102"/>
      <c r="E32" s="102"/>
      <c r="F32" s="102"/>
      <c r="G32" s="102"/>
      <c r="H32" s="26">
        <f t="array" ref="H32">IFERROR(INDEX(InvoiceDetails[],SMALL(IF(InvoiceDetails[מס'' חשבונית]=rngInvoice,ROW(InvoiceDetails[])-ROW(InvoiceDetails[#Headers])), ROW(20:20)), MATCH($H$13, InvoiceDetails[#Headers], 0)),"")</f>
        <v>20</v>
      </c>
      <c r="I32" s="101">
        <f t="array" ref="I32">IFERROR(INDEX(InvoiceDetails[],SMALL(IF(InvoiceDetails[מס'' חשבונית]=rngInvoice,ROW(InvoiceDetails[])-ROW(InvoiceDetails[#Headers])), ROW(20:20)), MATCH($I$13, InvoiceDetails[#Headers], 0)),"")</f>
        <v>20</v>
      </c>
      <c r="J32" s="101"/>
      <c r="K32" s="27">
        <f t="array" ref="K32">IFERROR(INDEX(InvoiceDetails[],SMALL(IF(InvoiceDetails[מס'' חשבונית]=rngInvoice,ROW(InvoiceDetails[])-ROW(InvoiceDetails[#Headers])), ROW(20:20)), MATCH($K$13, InvoiceDetails[#Headers], 0)),"")</f>
        <v>20</v>
      </c>
      <c r="L32" s="28">
        <f t="shared" si="0"/>
        <v>380</v>
      </c>
    </row>
    <row r="33" spans="2:15" s="21" customFormat="1" ht="20.100000000000001" customHeight="1" x14ac:dyDescent="0.2">
      <c r="B33" s="78">
        <f t="array" ref="B33">IFERROR(INDEX(InvoiceDetails[],SMALL(IF(InvoiceDetails[מס'' חשבונית]=rngInvoice,ROW(InvoiceDetails[])-ROW(InvoiceDetails[#Headers])), ROW(21:21)), MATCH($B$13, InvoiceDetails[#Headers], 0)),"")</f>
        <v>21</v>
      </c>
      <c r="C33" s="102" t="str">
        <f t="array" ref="C33">IFERROR(INDEX(InvoiceDetails[],SMALL(IF(InvoiceDetails[מס'' חשבונית]=rngInvoice,ROW(InvoiceDetails[])-ROW(InvoiceDetails[#Headers])), ROW(21:21)), MATCH($C$13, InvoiceDetails[#Headers], 0)),"")</f>
        <v>חשבונית 3-456-1 נתונים 21</v>
      </c>
      <c r="D33" s="102"/>
      <c r="E33" s="102"/>
      <c r="F33" s="102"/>
      <c r="G33" s="102"/>
      <c r="H33" s="26">
        <f t="array" ref="H33">IFERROR(INDEX(InvoiceDetails[],SMALL(IF(InvoiceDetails[מס'' חשבונית]=rngInvoice,ROW(InvoiceDetails[])-ROW(InvoiceDetails[#Headers])), ROW(21:21)), MATCH($H$13, InvoiceDetails[#Headers], 0)),"")</f>
        <v>21</v>
      </c>
      <c r="I33" s="101">
        <f t="array" ref="I33">IFERROR(INDEX(InvoiceDetails[],SMALL(IF(InvoiceDetails[מס'' חשבונית]=rngInvoice,ROW(InvoiceDetails[])-ROW(InvoiceDetails[#Headers])), ROW(21:21)), MATCH($I$13, InvoiceDetails[#Headers], 0)),"")</f>
        <v>21</v>
      </c>
      <c r="J33" s="101"/>
      <c r="K33" s="27">
        <f t="array" ref="K33">IFERROR(INDEX(InvoiceDetails[],SMALL(IF(InvoiceDetails[מס'' חשבונית]=rngInvoice,ROW(InvoiceDetails[])-ROW(InvoiceDetails[#Headers])), ROW(21:21)), MATCH($K$13, InvoiceDetails[#Headers], 0)),"")</f>
        <v>21</v>
      </c>
      <c r="L33" s="28">
        <f t="shared" si="0"/>
        <v>420</v>
      </c>
    </row>
    <row r="34" spans="2:15" s="21" customFormat="1" ht="20.100000000000001" customHeight="1" x14ac:dyDescent="0.2">
      <c r="B34" s="78">
        <f t="array" ref="B34">IFERROR(INDEX(InvoiceDetails[],SMALL(IF(InvoiceDetails[מס'' חשבונית]=rngInvoice,ROW(InvoiceDetails[])-ROW(InvoiceDetails[#Headers])), ROW(22:22)), MATCH($B$13, InvoiceDetails[#Headers], 0)),"")</f>
        <v>22</v>
      </c>
      <c r="C34" s="102" t="str">
        <f t="array" ref="C34">IFERROR(INDEX(InvoiceDetails[],SMALL(IF(InvoiceDetails[מס'' חשבונית]=rngInvoice,ROW(InvoiceDetails[])-ROW(InvoiceDetails[#Headers])), ROW(22:22)), MATCH($C$13, InvoiceDetails[#Headers], 0)),"")</f>
        <v>חשבונית 3-456-1 נתונים 22</v>
      </c>
      <c r="D34" s="102"/>
      <c r="E34" s="102"/>
      <c r="F34" s="102"/>
      <c r="G34" s="102"/>
      <c r="H34" s="26">
        <f t="array" ref="H34">IFERROR(INDEX(InvoiceDetails[],SMALL(IF(InvoiceDetails[מס'' חשבונית]=rngInvoice,ROW(InvoiceDetails[])-ROW(InvoiceDetails[#Headers])), ROW(22:22)), MATCH($H$13, InvoiceDetails[#Headers], 0)),"")</f>
        <v>22</v>
      </c>
      <c r="I34" s="101">
        <f t="array" ref="I34">IFERROR(INDEX(InvoiceDetails[],SMALL(IF(InvoiceDetails[מס'' חשבונית]=rngInvoice,ROW(InvoiceDetails[])-ROW(InvoiceDetails[#Headers])), ROW(22:22)), MATCH($I$13, InvoiceDetails[#Headers], 0)),"")</f>
        <v>22</v>
      </c>
      <c r="J34" s="101"/>
      <c r="K34" s="27">
        <f t="array" ref="K34">IFERROR(INDEX(InvoiceDetails[],SMALL(IF(InvoiceDetails[מס'' חשבונית]=rngInvoice,ROW(InvoiceDetails[])-ROW(InvoiceDetails[#Headers])), ROW(22:22)), MATCH($K$13, InvoiceDetails[#Headers], 0)),"")</f>
        <v>22</v>
      </c>
      <c r="L34" s="28">
        <f t="shared" si="0"/>
        <v>462</v>
      </c>
    </row>
    <row r="35" spans="2:15" s="21" customFormat="1" ht="20.100000000000001" customHeight="1" x14ac:dyDescent="0.2">
      <c r="B35" s="78">
        <f t="array" ref="B35">IFERROR(INDEX(InvoiceDetails[],SMALL(IF(InvoiceDetails[מס'' חשבונית]=rngInvoice,ROW(InvoiceDetails[])-ROW(InvoiceDetails[#Headers])), ROW(23:23)), MATCH($B$13, InvoiceDetails[#Headers], 0)),"")</f>
        <v>23</v>
      </c>
      <c r="C35" s="102" t="str">
        <f t="array" ref="C35">IFERROR(INDEX(InvoiceDetails[],SMALL(IF(InvoiceDetails[מס'' חשבונית]=rngInvoice,ROW(InvoiceDetails[])-ROW(InvoiceDetails[#Headers])), ROW(23:23)), MATCH($C$13, InvoiceDetails[#Headers], 0)),"")</f>
        <v>חשבונית 3-456-1 נתונים 23</v>
      </c>
      <c r="D35" s="102"/>
      <c r="E35" s="102"/>
      <c r="F35" s="102"/>
      <c r="G35" s="102"/>
      <c r="H35" s="26">
        <f t="array" ref="H35">IFERROR(INDEX(InvoiceDetails[],SMALL(IF(InvoiceDetails[מס'' חשבונית]=rngInvoice,ROW(InvoiceDetails[])-ROW(InvoiceDetails[#Headers])), ROW(23:23)), MATCH($H$13, InvoiceDetails[#Headers], 0)),"")</f>
        <v>23</v>
      </c>
      <c r="I35" s="101">
        <f t="array" ref="I35">IFERROR(INDEX(InvoiceDetails[],SMALL(IF(InvoiceDetails[מס'' חשבונית]=rngInvoice,ROW(InvoiceDetails[])-ROW(InvoiceDetails[#Headers])), ROW(23:23)), MATCH($I$13, InvoiceDetails[#Headers], 0)),"")</f>
        <v>23</v>
      </c>
      <c r="J35" s="101"/>
      <c r="K35" s="27">
        <f t="array" ref="K35">IFERROR(INDEX(InvoiceDetails[],SMALL(IF(InvoiceDetails[מס'' חשבונית]=rngInvoice,ROW(InvoiceDetails[])-ROW(InvoiceDetails[#Headers])), ROW(23:23)), MATCH($K$13, InvoiceDetails[#Headers], 0)),"")</f>
        <v>23</v>
      </c>
      <c r="L35" s="28">
        <f t="shared" si="0"/>
        <v>506</v>
      </c>
    </row>
    <row r="36" spans="2:15" s="21" customFormat="1" ht="20.100000000000001" customHeight="1" x14ac:dyDescent="0.2">
      <c r="B36" s="78">
        <f t="array" ref="B36">IFERROR(INDEX(InvoiceDetails[],SMALL(IF(InvoiceDetails[מס'' חשבונית]=rngInvoice,ROW(InvoiceDetails[])-ROW(InvoiceDetails[#Headers])), ROW(24:24)), MATCH($B$13, InvoiceDetails[#Headers], 0)),"")</f>
        <v>24</v>
      </c>
      <c r="C36" s="102" t="str">
        <f t="array" ref="C36">IFERROR(INDEX(InvoiceDetails[],SMALL(IF(InvoiceDetails[מס'' חשבונית]=rngInvoice,ROW(InvoiceDetails[])-ROW(InvoiceDetails[#Headers])), ROW(24:24)), MATCH($C$13, InvoiceDetails[#Headers], 0)),"")</f>
        <v>חשבונית 3-456-1 נתונים 24</v>
      </c>
      <c r="D36" s="102"/>
      <c r="E36" s="102"/>
      <c r="F36" s="102"/>
      <c r="G36" s="102"/>
      <c r="H36" s="26">
        <f t="array" ref="H36">IFERROR(INDEX(InvoiceDetails[],SMALL(IF(InvoiceDetails[מס'' חשבונית]=rngInvoice,ROW(InvoiceDetails[])-ROW(InvoiceDetails[#Headers])), ROW(24:24)), MATCH($H$13, InvoiceDetails[#Headers], 0)),"")</f>
        <v>24</v>
      </c>
      <c r="I36" s="101">
        <f t="array" ref="I36">IFERROR(INDEX(InvoiceDetails[],SMALL(IF(InvoiceDetails[מס'' חשבונית]=rngInvoice,ROW(InvoiceDetails[])-ROW(InvoiceDetails[#Headers])), ROW(24:24)), MATCH($I$13, InvoiceDetails[#Headers], 0)),"")</f>
        <v>24</v>
      </c>
      <c r="J36" s="101"/>
      <c r="K36" s="27">
        <f t="array" ref="K36">IFERROR(INDEX(InvoiceDetails[],SMALL(IF(InvoiceDetails[מס'' חשבונית]=rngInvoice,ROW(InvoiceDetails[])-ROW(InvoiceDetails[#Headers])), ROW(24:24)), MATCH($K$13, InvoiceDetails[#Headers], 0)),"")</f>
        <v>24</v>
      </c>
      <c r="L36" s="28">
        <f t="shared" si="0"/>
        <v>552</v>
      </c>
    </row>
    <row r="37" spans="2:15" s="21" customFormat="1" ht="20.100000000000001" customHeight="1" x14ac:dyDescent="0.2">
      <c r="B37" s="78">
        <f t="array" ref="B37">IFERROR(INDEX(InvoiceDetails[],SMALL(IF(InvoiceDetails[מס'' חשבונית]=rngInvoice,ROW(InvoiceDetails[])-ROW(InvoiceDetails[#Headers])), ROW(25:25)), MATCH($B$13, InvoiceDetails[#Headers], 0)),"")</f>
        <v>25</v>
      </c>
      <c r="C37" s="102" t="str">
        <f t="array" ref="C37">IFERROR(INDEX(InvoiceDetails[],SMALL(IF(InvoiceDetails[מס'' חשבונית]=rngInvoice,ROW(InvoiceDetails[])-ROW(InvoiceDetails[#Headers])), ROW(25:25)), MATCH($C$13, InvoiceDetails[#Headers], 0)),"")</f>
        <v>חשבונית 3-456-1 נתונים 25</v>
      </c>
      <c r="D37" s="102"/>
      <c r="E37" s="102"/>
      <c r="F37" s="102"/>
      <c r="G37" s="102"/>
      <c r="H37" s="26">
        <f t="array" ref="H37">IFERROR(INDEX(InvoiceDetails[],SMALL(IF(InvoiceDetails[מס'' חשבונית]=rngInvoice,ROW(InvoiceDetails[])-ROW(InvoiceDetails[#Headers])), ROW(25:25)), MATCH($H$13, InvoiceDetails[#Headers], 0)),"")</f>
        <v>25</v>
      </c>
      <c r="I37" s="101">
        <f t="array" ref="I37">IFERROR(INDEX(InvoiceDetails[],SMALL(IF(InvoiceDetails[מס'' חשבונית]=rngInvoice,ROW(InvoiceDetails[])-ROW(InvoiceDetails[#Headers])), ROW(25:25)), MATCH($I$13, InvoiceDetails[#Headers], 0)),"")</f>
        <v>25</v>
      </c>
      <c r="J37" s="101"/>
      <c r="K37" s="27">
        <f t="array" ref="K37">IFERROR(INDEX(InvoiceDetails[],SMALL(IF(InvoiceDetails[מס'' חשבונית]=rngInvoice,ROW(InvoiceDetails[])-ROW(InvoiceDetails[#Headers])), ROW(25:25)), MATCH($K$13, InvoiceDetails[#Headers], 0)),"")</f>
        <v>25</v>
      </c>
      <c r="L37" s="28">
        <f t="shared" si="0"/>
        <v>600</v>
      </c>
    </row>
    <row r="38" spans="2:15" s="21" customFormat="1" ht="20.100000000000001" customHeight="1" x14ac:dyDescent="0.2">
      <c r="B38" s="78" t="str">
        <f t="array" ref="B38">IFERROR(INDEX(InvoiceDetails[],SMALL(IF(InvoiceDetails[מס'' חשבונית]=rngInvoice,ROW(InvoiceDetails[])-ROW(InvoiceDetails[#Headers])), ROW(26:26)), MATCH($B$13, InvoiceDetails[#Headers], 0)),"")</f>
        <v/>
      </c>
      <c r="C38" s="102" t="str">
        <f t="array" ref="C38">IFERROR(INDEX(InvoiceDetails[],SMALL(IF(InvoiceDetails[מס'' חשבונית]=rngInvoice,ROW(InvoiceDetails[])-ROW(InvoiceDetails[#Headers])), ROW(26:26)), MATCH($C$13, InvoiceDetails[#Headers], 0)),"")</f>
        <v/>
      </c>
      <c r="D38" s="102"/>
      <c r="E38" s="102"/>
      <c r="F38" s="102"/>
      <c r="G38" s="102"/>
      <c r="H38" s="26" t="str">
        <f t="array" ref="H38">IFERROR(INDEX(InvoiceDetails[],SMALL(IF(InvoiceDetails[מס'' חשבונית]=rngInvoice,ROW(InvoiceDetails[])-ROW(InvoiceDetails[#Headers])), ROW(26:26)), MATCH($H$13, InvoiceDetails[#Headers], 0)),"")</f>
        <v/>
      </c>
      <c r="I38" s="101" t="str">
        <f t="array" ref="I38">IFERROR(INDEX(InvoiceDetails[],SMALL(IF(InvoiceDetails[מס'' חשבונית]=rngInvoice,ROW(InvoiceDetails[])-ROW(InvoiceDetails[#Headers])), ROW(26:26)), MATCH($I$13, InvoiceDetails[#Headers], 0)),"")</f>
        <v/>
      </c>
      <c r="J38" s="101"/>
      <c r="K38" s="27" t="str">
        <f t="array" ref="K38">IFERROR(INDEX(InvoiceDetails[],SMALL(IF(InvoiceDetails[מס'' חשבונית]=rngInvoice,ROW(InvoiceDetails[])-ROW(InvoiceDetails[#Headers])), ROW(26:26)), MATCH($K$13, InvoiceDetails[#Headers], 0)),"")</f>
        <v/>
      </c>
      <c r="L38" s="28" t="str">
        <f t="shared" si="0"/>
        <v/>
      </c>
    </row>
    <row r="39" spans="2:15" s="21" customFormat="1" ht="18" customHeight="1" x14ac:dyDescent="0.2">
      <c r="D39" s="29"/>
      <c r="E39" s="29"/>
      <c r="F39" s="29"/>
      <c r="G39" s="29"/>
      <c r="H39" s="29"/>
      <c r="I39" s="29"/>
      <c r="K39" s="30" t="s">
        <v>49</v>
      </c>
      <c r="L39" s="74">
        <f>SUM(L14:L38)</f>
        <v>5090</v>
      </c>
    </row>
    <row r="40" spans="2:15" s="21" customFormat="1" ht="18" customHeight="1" x14ac:dyDescent="0.2">
      <c r="D40" s="29"/>
      <c r="E40" s="29"/>
      <c r="F40" s="29"/>
      <c r="G40" s="29"/>
      <c r="H40" s="29"/>
      <c r="I40" s="29"/>
      <c r="K40" s="30" t="s">
        <v>50</v>
      </c>
      <c r="L40" s="31">
        <f>VLOOKUP(rngInvoice,InvoicesMain[],5)</f>
        <v>8.7499999999999994E-2</v>
      </c>
    </row>
    <row r="41" spans="2:15" s="21" customFormat="1" ht="18" customHeight="1" x14ac:dyDescent="0.2">
      <c r="D41" s="29"/>
      <c r="E41" s="29"/>
      <c r="F41" s="29"/>
      <c r="G41" s="29"/>
      <c r="H41" s="29"/>
      <c r="I41" s="29"/>
      <c r="K41" s="30" t="s">
        <v>51</v>
      </c>
      <c r="L41" s="32">
        <f>L39*L40</f>
        <v>445.375</v>
      </c>
      <c r="O41" s="33"/>
    </row>
    <row r="42" spans="2:15" s="21" customFormat="1" ht="18" customHeight="1" x14ac:dyDescent="0.2">
      <c r="C42" s="34"/>
      <c r="K42" s="30" t="s">
        <v>52</v>
      </c>
      <c r="L42" s="35">
        <f>VLOOKUP(rngInvoice,InvoicesMain[],7)</f>
        <v>100</v>
      </c>
    </row>
    <row r="43" spans="2:15" s="21" customFormat="1" ht="18" customHeight="1" x14ac:dyDescent="0.2">
      <c r="B43" s="110" t="str">
        <f>"רשום את כל השיקים לפקודת "&amp;CompanyName&amp;"."</f>
        <v>רשום את כל השיקים לפקודת שם חברה.</v>
      </c>
      <c r="C43" s="110"/>
      <c r="D43" s="110"/>
      <c r="E43" s="110"/>
      <c r="F43" s="110"/>
      <c r="G43" s="110"/>
      <c r="H43" s="110"/>
      <c r="I43" s="110"/>
      <c r="J43" s="36"/>
      <c r="K43" s="30" t="s">
        <v>53</v>
      </c>
      <c r="L43" s="37">
        <f>VLOOKUP(rngInvoice,InvoicesMain[],6)</f>
        <v>100</v>
      </c>
    </row>
    <row r="44" spans="2:15" ht="18" customHeight="1" x14ac:dyDescent="0.2">
      <c r="B44" s="108" t="s">
        <v>48</v>
      </c>
      <c r="C44" s="109"/>
      <c r="D44" s="109"/>
      <c r="E44" s="109"/>
      <c r="F44" s="109"/>
      <c r="G44" s="109"/>
      <c r="H44" s="109"/>
      <c r="I44" s="109"/>
      <c r="J44" s="36"/>
      <c r="K44" s="38" t="s">
        <v>54</v>
      </c>
      <c r="L44" s="75">
        <f>(L39+L41+L42)-L43</f>
        <v>5535.375</v>
      </c>
    </row>
    <row r="48" spans="2:15" x14ac:dyDescent="0.2">
      <c r="B48" s="39"/>
      <c r="C48" s="39"/>
      <c r="D48" s="39"/>
      <c r="E48" s="39"/>
      <c r="F48" s="39"/>
      <c r="G48" s="39"/>
      <c r="H48" s="39"/>
      <c r="I48" s="39"/>
      <c r="J48" s="39"/>
      <c r="K48" s="39"/>
      <c r="L48" s="39"/>
    </row>
    <row r="51" spans="4:12" s="40" customFormat="1" x14ac:dyDescent="0.2">
      <c r="D51" s="4"/>
      <c r="E51" s="4"/>
      <c r="F51" s="4"/>
      <c r="G51" s="4"/>
      <c r="H51" s="4"/>
      <c r="I51" s="4"/>
      <c r="J51" s="4"/>
      <c r="K51" s="4"/>
      <c r="L51" s="4"/>
    </row>
  </sheetData>
  <sheetProtection sheet="1" objects="1" scenarios="1" formatCells="0" formatColumns="0" formatRows="0" selectLockedCells="1" sort="0"/>
  <mergeCells count="67">
    <mergeCell ref="B44:I44"/>
    <mergeCell ref="B43:I43"/>
    <mergeCell ref="I34:J34"/>
    <mergeCell ref="I35:J35"/>
    <mergeCell ref="I36:J36"/>
    <mergeCell ref="I37:J37"/>
    <mergeCell ref="I38:J38"/>
    <mergeCell ref="C34:G34"/>
    <mergeCell ref="C35:G35"/>
    <mergeCell ref="C36:G36"/>
    <mergeCell ref="C37:G37"/>
    <mergeCell ref="C38:G38"/>
    <mergeCell ref="B1:I1"/>
    <mergeCell ref="C30:G30"/>
    <mergeCell ref="C31:G31"/>
    <mergeCell ref="B4:C4"/>
    <mergeCell ref="B5:C5"/>
    <mergeCell ref="H4:I4"/>
    <mergeCell ref="H5:I5"/>
    <mergeCell ref="E4:F4"/>
    <mergeCell ref="E5:F5"/>
    <mergeCell ref="I13:J13"/>
    <mergeCell ref="I14:J14"/>
    <mergeCell ref="I15:J15"/>
    <mergeCell ref="I16:J16"/>
    <mergeCell ref="I17:J17"/>
    <mergeCell ref="I18:J18"/>
    <mergeCell ref="I19:J19"/>
    <mergeCell ref="I20:J20"/>
    <mergeCell ref="I21:J21"/>
    <mergeCell ref="I23:J23"/>
    <mergeCell ref="I33:J33"/>
    <mergeCell ref="C32:G32"/>
    <mergeCell ref="C33:G33"/>
    <mergeCell ref="C24:G24"/>
    <mergeCell ref="C26:G26"/>
    <mergeCell ref="C25:G25"/>
    <mergeCell ref="I22:J22"/>
    <mergeCell ref="C27:G27"/>
    <mergeCell ref="I30:J30"/>
    <mergeCell ref="I31:J31"/>
    <mergeCell ref="I32:J32"/>
    <mergeCell ref="C28:G28"/>
    <mergeCell ref="C29:G29"/>
    <mergeCell ref="C14:G14"/>
    <mergeCell ref="C15:G15"/>
    <mergeCell ref="C16:G16"/>
    <mergeCell ref="C17:G17"/>
    <mergeCell ref="C18:G18"/>
    <mergeCell ref="C19:G19"/>
    <mergeCell ref="C20:G20"/>
    <mergeCell ref="C21:G21"/>
    <mergeCell ref="C22:G22"/>
    <mergeCell ref="C23:G23"/>
    <mergeCell ref="I29:J29"/>
    <mergeCell ref="I24:J24"/>
    <mergeCell ref="I25:J25"/>
    <mergeCell ref="I26:J26"/>
    <mergeCell ref="I27:J27"/>
    <mergeCell ref="I28:J28"/>
    <mergeCell ref="G9:I9"/>
    <mergeCell ref="B12:K12"/>
    <mergeCell ref="C8:E8"/>
    <mergeCell ref="C10:E10"/>
    <mergeCell ref="G8:I8"/>
    <mergeCell ref="G10:I10"/>
    <mergeCell ref="C9:E9"/>
  </mergeCells>
  <phoneticPr fontId="1" type="noConversion"/>
  <conditionalFormatting sqref="K39:K43">
    <cfRule type="expression" dxfId="65" priority="7">
      <formula>MOD(ROW(),2)=0</formula>
    </cfRule>
  </conditionalFormatting>
  <conditionalFormatting sqref="L14:L38">
    <cfRule type="expression" dxfId="64" priority="4">
      <formula>MOD(ROW(),2)=0</formula>
    </cfRule>
    <cfRule type="expression" dxfId="63" priority="5">
      <formula>MOD(ROW(),2)=1</formula>
    </cfRule>
  </conditionalFormatting>
  <conditionalFormatting sqref="B14:K38">
    <cfRule type="expression" dxfId="62" priority="3">
      <formula>MOD(ROW(),2)=0</formula>
    </cfRule>
  </conditionalFormatting>
  <conditionalFormatting sqref="L39:L43">
    <cfRule type="expression" dxfId="61" priority="1">
      <formula>MOD(ROW(),2)=1</formula>
    </cfRule>
    <cfRule type="expression" dxfId="60"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L8">
      <formula1>Invoice_No</formula1>
    </dataValidation>
  </dataValidations>
  <printOptions horizontalCentered="1"/>
  <pageMargins left="0.7" right="0.7" top="1" bottom="1" header="0.3" footer="0.3"/>
  <pageSetup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pageSetUpPr autoPageBreaks="0" fitToPage="1"/>
  </sheetPr>
  <dimension ref="B1:K6"/>
  <sheetViews>
    <sheetView showGridLines="0" rightToLeft="1" zoomScaleNormal="100" workbookViewId="0"/>
  </sheetViews>
  <sheetFormatPr defaultColWidth="9.140625" defaultRowHeight="18.75" customHeight="1" x14ac:dyDescent="0.2"/>
  <cols>
    <col min="1" max="1" width="2.140625" style="1" customWidth="1"/>
    <col min="2" max="2" width="0.140625" style="1" customWidth="1"/>
    <col min="3" max="3" width="18.85546875" style="1" customWidth="1"/>
    <col min="4" max="4" width="24.85546875" style="1" customWidth="1"/>
    <col min="5" max="5" width="22.28515625" style="1" customWidth="1"/>
    <col min="6" max="6" width="26.7109375" style="1" customWidth="1"/>
    <col min="7" max="7" width="17.28515625" style="1" customWidth="1"/>
    <col min="8" max="8" width="13.140625" style="54" customWidth="1"/>
    <col min="9" max="9" width="14.85546875" style="1" customWidth="1"/>
    <col min="10" max="10" width="22.7109375" style="1" customWidth="1"/>
    <col min="11" max="11" width="15.28515625" style="55" customWidth="1"/>
    <col min="12" max="16384" width="9.140625" style="1"/>
  </cols>
  <sheetData>
    <row r="1" spans="2:11" ht="31.5" customHeight="1" x14ac:dyDescent="0.2"/>
    <row r="2" spans="2:11" ht="28.5" customHeight="1" x14ac:dyDescent="0.2">
      <c r="C2" s="56" t="s">
        <v>72</v>
      </c>
    </row>
    <row r="3" spans="2:11" s="59" customFormat="1" ht="21.75" customHeight="1" x14ac:dyDescent="0.2">
      <c r="B3" s="57" t="s">
        <v>140</v>
      </c>
      <c r="C3" s="57" t="s">
        <v>73</v>
      </c>
      <c r="D3" s="57" t="s">
        <v>26</v>
      </c>
      <c r="E3" s="57" t="s">
        <v>74</v>
      </c>
      <c r="F3" s="57" t="s">
        <v>75</v>
      </c>
      <c r="G3" s="57" t="s">
        <v>79</v>
      </c>
      <c r="H3" s="57" t="s">
        <v>76</v>
      </c>
      <c r="I3" s="58" t="s">
        <v>77</v>
      </c>
      <c r="J3" s="58" t="s">
        <v>31</v>
      </c>
      <c r="K3" s="58" t="s">
        <v>78</v>
      </c>
    </row>
    <row r="4" spans="2:11" ht="18.75" customHeight="1" x14ac:dyDescent="0.2">
      <c r="B4" s="60" t="str">
        <f t="shared" ref="B4:B5" si="0">C4&amp; " - "&amp;D4</f>
        <v xml:space="preserve">1 - צעצועי טיילספין </v>
      </c>
      <c r="C4" s="76">
        <v>1</v>
      </c>
      <c r="D4" s="63" t="s">
        <v>80</v>
      </c>
      <c r="E4" s="63" t="s">
        <v>82</v>
      </c>
      <c r="F4" s="63" t="s">
        <v>84</v>
      </c>
      <c r="G4" s="63" t="s">
        <v>86</v>
      </c>
      <c r="H4" s="60" t="s">
        <v>21</v>
      </c>
      <c r="I4" s="79" t="s">
        <v>23</v>
      </c>
      <c r="J4" s="80" t="s">
        <v>1</v>
      </c>
      <c r="K4" s="79" t="s">
        <v>25</v>
      </c>
    </row>
    <row r="5" spans="2:11" ht="18.75" customHeight="1" x14ac:dyDescent="0.2">
      <c r="B5" s="60" t="str">
        <f t="shared" si="0"/>
        <v>2 - קונטוסו בע"מ</v>
      </c>
      <c r="C5" s="76">
        <v>2</v>
      </c>
      <c r="D5" s="63" t="s">
        <v>81</v>
      </c>
      <c r="E5" s="63" t="s">
        <v>83</v>
      </c>
      <c r="F5" s="63" t="s">
        <v>85</v>
      </c>
      <c r="G5" s="63" t="s">
        <v>87</v>
      </c>
      <c r="H5" s="60" t="s">
        <v>22</v>
      </c>
      <c r="I5" s="79" t="s">
        <v>24</v>
      </c>
      <c r="J5" s="80" t="s">
        <v>1</v>
      </c>
      <c r="K5" s="79" t="s">
        <v>8</v>
      </c>
    </row>
    <row r="6" spans="2:11" ht="18.75" customHeight="1" x14ac:dyDescent="0.2">
      <c r="B6" s="61" t="s">
        <v>54</v>
      </c>
      <c r="C6" s="57" t="str">
        <f>"סה''כ הלקוחות: "&amp;SUBTOTAL(103,CustomerList[מס'' חברה])</f>
        <v>סה''כ הלקוחות: 2</v>
      </c>
      <c r="D6" s="61"/>
      <c r="E6" s="61"/>
      <c r="F6" s="61"/>
      <c r="G6" s="61"/>
      <c r="H6" s="61"/>
      <c r="I6" s="62"/>
      <c r="J6" s="61"/>
      <c r="K6" s="62"/>
    </row>
  </sheetData>
  <sheetProtection formatCells="0" formatColumns="0" formatRows="0" insertColumns="0" insertRows="0" insertHyperlinks="0" deleteColumns="0" deleteRows="0" selectLockedCells="1" sort="0" autoFilter="0" pivotTables="0"/>
  <conditionalFormatting sqref="C4:C5">
    <cfRule type="duplicateValues" dxfId="59" priority="11"/>
  </conditionalFormatting>
  <conditionalFormatting sqref="D4:D5">
    <cfRule type="duplicateValues" dxfId="58" priority="12"/>
  </conditionalFormatting>
  <hyperlinks>
    <hyperlink ref="J4" r:id="rId1"/>
    <hyperlink ref="J5" r:id="rId2"/>
  </hyperlinks>
  <printOptions horizontalCentered="1"/>
  <pageMargins left="0.25" right="0.25" top="0.75" bottom="0.75" header="0.3" footer="0.3"/>
  <pageSetup fitToHeight="0" orientation="landscape" r:id="rId3"/>
  <ignoredErrors>
    <ignoredError sqref="H4:H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39997558519241921"/>
    <pageSetUpPr autoPageBreaks="0" fitToPage="1"/>
  </sheetPr>
  <dimension ref="B1:K6"/>
  <sheetViews>
    <sheetView showGridLines="0" rightToLeft="1" zoomScaleNormal="100" workbookViewId="0"/>
  </sheetViews>
  <sheetFormatPr defaultColWidth="9.140625" defaultRowHeight="18.75" customHeight="1" x14ac:dyDescent="0.2"/>
  <cols>
    <col min="1" max="1" width="2.140625" style="1" customWidth="1"/>
    <col min="2" max="2" width="15" style="1" customWidth="1"/>
    <col min="3" max="3" width="20.85546875" style="1" customWidth="1"/>
    <col min="4" max="4" width="15.28515625" style="1" customWidth="1"/>
    <col min="5" max="5" width="25.140625" style="1" customWidth="1"/>
    <col min="6" max="6" width="12.85546875" style="64" customWidth="1"/>
    <col min="7" max="7" width="11.42578125" style="64" customWidth="1"/>
    <col min="8" max="8" width="13.7109375" style="64" customWidth="1"/>
    <col min="9" max="9" width="16.5703125" style="64" customWidth="1"/>
    <col min="10" max="10" width="16.42578125" style="64" customWidth="1"/>
    <col min="11" max="11" width="30" style="1" customWidth="1"/>
    <col min="12" max="12" width="2.140625" style="1" customWidth="1"/>
    <col min="13" max="16384" width="9.140625" style="1"/>
  </cols>
  <sheetData>
    <row r="1" spans="2:11" ht="31.5" customHeight="1" x14ac:dyDescent="0.2"/>
    <row r="2" spans="2:11" ht="28.5" customHeight="1" x14ac:dyDescent="0.2">
      <c r="B2" s="56" t="s">
        <v>88</v>
      </c>
    </row>
    <row r="3" spans="2:11" ht="21.75" customHeight="1" x14ac:dyDescent="0.2">
      <c r="B3" s="58" t="s">
        <v>89</v>
      </c>
      <c r="C3" s="58" t="s">
        <v>90</v>
      </c>
      <c r="D3" s="58" t="s">
        <v>91</v>
      </c>
      <c r="E3" s="58" t="s">
        <v>92</v>
      </c>
      <c r="F3" s="65" t="s">
        <v>50</v>
      </c>
      <c r="G3" s="65" t="s">
        <v>52</v>
      </c>
      <c r="H3" s="65" t="s">
        <v>93</v>
      </c>
      <c r="I3" s="65" t="s">
        <v>94</v>
      </c>
      <c r="J3" s="65" t="s">
        <v>95</v>
      </c>
      <c r="K3" s="58" t="s">
        <v>96</v>
      </c>
    </row>
    <row r="4" spans="2:11" ht="18.75" customHeight="1" x14ac:dyDescent="0.2">
      <c r="B4" s="82" t="s">
        <v>0</v>
      </c>
      <c r="C4" s="82" t="s">
        <v>136</v>
      </c>
      <c r="D4" s="66">
        <v>42569</v>
      </c>
      <c r="E4" s="76" t="s">
        <v>138</v>
      </c>
      <c r="F4" s="85">
        <v>8.7499999999999994E-2</v>
      </c>
      <c r="G4" s="84">
        <v>100</v>
      </c>
      <c r="H4" s="84">
        <v>100</v>
      </c>
      <c r="I4" s="84">
        <f>SUMIF(InvoiceDetails[מס'' חשבונית],"="&amp;InvoicesMain[[#This Row],[מס'' חשבונית]],InvoiceDetails[סה"כ])</f>
        <v>5200</v>
      </c>
      <c r="J4" s="84">
        <f>(InvoicesMain[[#This Row],[סכום פרטים]]*(1+InvoicesMain[[#This Row],[שיעור מס]]))+InvoicesMain[[#This Row],[אחר]]-InvoicesMain[[#This Row],[הפקדה]]</f>
        <v>5654.9999999999991</v>
      </c>
      <c r="K4" s="67"/>
    </row>
    <row r="5" spans="2:11" ht="18.75" customHeight="1" x14ac:dyDescent="0.2">
      <c r="B5" s="82" t="s">
        <v>7</v>
      </c>
      <c r="C5" s="82" t="s">
        <v>137</v>
      </c>
      <c r="D5" s="66">
        <v>42571</v>
      </c>
      <c r="E5" s="76" t="s">
        <v>139</v>
      </c>
      <c r="F5" s="85">
        <v>8.7499999999999994E-2</v>
      </c>
      <c r="G5" s="83"/>
      <c r="H5" s="83"/>
      <c r="I5" s="84">
        <f>SUMIF(InvoiceDetails[מס'' חשבונית],"="&amp;InvoicesMain[[#This Row],[מס'' חשבונית]],InvoiceDetails[סה"כ])</f>
        <v>2014</v>
      </c>
      <c r="J5" s="84">
        <f>(InvoicesMain[[#This Row],[סכום פרטים]]*(1+InvoicesMain[[#This Row],[שיעור מס]]))+InvoicesMain[[#This Row],[אחר]]-InvoicesMain[[#This Row],[הפקדה]]</f>
        <v>2190.2249999999999</v>
      </c>
      <c r="K5" s="67"/>
    </row>
    <row r="6" spans="2:11" ht="18.75" customHeight="1" x14ac:dyDescent="0.2">
      <c r="B6" s="81" t="s">
        <v>135</v>
      </c>
      <c r="C6" s="81" t="str">
        <f>"סה'כ חשבוניות: "&amp;SUBTOTAL(103,InvoicesMain[מס'' חשבונית])</f>
        <v>סה'כ חשבוניות: 2</v>
      </c>
      <c r="D6" s="68"/>
      <c r="E6" s="69"/>
      <c r="F6" s="70"/>
      <c r="G6" s="84">
        <f>SUBTOTAL(109,InvoicesMain[אחר])</f>
        <v>100</v>
      </c>
      <c r="H6" s="84">
        <f>SUBTOTAL(109,InvoicesMain[הפקדה])</f>
        <v>100</v>
      </c>
      <c r="I6" s="84">
        <f>SUBTOTAL(109,InvoicesMain[סכום פרטים])</f>
        <v>7214</v>
      </c>
      <c r="J6" s="84">
        <f>SUBTOTAL(109,InvoicesMain[סכום חשבונית])</f>
        <v>7845.2249999999985</v>
      </c>
      <c r="K6" s="71"/>
    </row>
  </sheetData>
  <sheetProtection formatCells="0" formatColumns="0" formatRows="0" insertRows="0" insertHyperlinks="0" deleteRows="0" selectLockedCells="1" sort="0" autoFilter="0" pivotTables="0"/>
  <conditionalFormatting sqref="B4:B5">
    <cfRule type="duplicateValues" dxfId="44" priority="13"/>
  </conditionalFormatting>
  <dataValidations count="1">
    <dataValidation type="list" allowBlank="1" showInputMessage="1" showErrorMessage="1" sqref="C4:C5">
      <formula1>CustomerLookup</formula1>
    </dataValidation>
  </dataValidations>
  <printOptions horizontalCentered="1"/>
  <pageMargins left="0.25" right="0.25" top="0.75" bottom="0.75" header="0.3" footer="0.3"/>
  <pageSetup fitToHeight="0"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59999389629810485"/>
    <pageSetUpPr autoPageBreaks="0" fitToPage="1"/>
  </sheetPr>
  <dimension ref="B1:H40"/>
  <sheetViews>
    <sheetView showGridLines="0" rightToLeft="1" zoomScaleNormal="100" workbookViewId="0"/>
  </sheetViews>
  <sheetFormatPr defaultColWidth="9.140625" defaultRowHeight="18.75" customHeight="1" x14ac:dyDescent="0.2"/>
  <cols>
    <col min="1" max="1" width="2.140625" style="1" customWidth="1"/>
    <col min="2" max="2" width="24.85546875" style="1" customWidth="1"/>
    <col min="3" max="3" width="15.85546875" style="1" customWidth="1"/>
    <col min="4" max="4" width="15.42578125" style="1" customWidth="1"/>
    <col min="5" max="5" width="16.140625" style="1" customWidth="1"/>
    <col min="6" max="6" width="15.5703125" style="1" customWidth="1"/>
    <col min="7" max="7" width="15.85546875" style="1" customWidth="1"/>
    <col min="8" max="8" width="13" style="1" customWidth="1"/>
    <col min="9" max="9" width="2.140625" style="1" customWidth="1"/>
    <col min="10" max="16384" width="9.140625" style="1"/>
  </cols>
  <sheetData>
    <row r="1" spans="2:8" ht="31.5" customHeight="1" x14ac:dyDescent="0.2"/>
    <row r="2" spans="2:8" ht="28.5" customHeight="1" x14ac:dyDescent="0.2">
      <c r="B2" s="56" t="s">
        <v>97</v>
      </c>
    </row>
    <row r="3" spans="2:8" ht="21.75" customHeight="1" x14ac:dyDescent="0.2">
      <c r="B3" s="58" t="s">
        <v>43</v>
      </c>
      <c r="C3" s="58" t="s">
        <v>89</v>
      </c>
      <c r="D3" s="58" t="s">
        <v>42</v>
      </c>
      <c r="E3" s="58" t="s">
        <v>44</v>
      </c>
      <c r="F3" s="58" t="s">
        <v>45</v>
      </c>
      <c r="G3" s="58" t="s">
        <v>46</v>
      </c>
      <c r="H3" s="58" t="s">
        <v>54</v>
      </c>
    </row>
    <row r="4" spans="2:8" ht="18.75" customHeight="1" x14ac:dyDescent="0.2">
      <c r="B4" s="86" t="s">
        <v>98</v>
      </c>
      <c r="C4" s="87" t="s">
        <v>0</v>
      </c>
      <c r="D4" s="87">
        <v>1</v>
      </c>
      <c r="E4" s="72">
        <v>1</v>
      </c>
      <c r="F4" s="88">
        <v>1</v>
      </c>
      <c r="G4" s="88">
        <v>1</v>
      </c>
      <c r="H4" s="88">
        <f>(InvoiceDetails[[#This Row],[כמות]]*InvoiceDetails[[#This Row],[מחיר יחידה]])-InvoiceDetails[[#This Row],[הנחה]]</f>
        <v>0</v>
      </c>
    </row>
    <row r="5" spans="2:8" ht="18.75" customHeight="1" x14ac:dyDescent="0.2">
      <c r="B5" s="86" t="s">
        <v>99</v>
      </c>
      <c r="C5" s="87" t="s">
        <v>0</v>
      </c>
      <c r="D5" s="87">
        <v>2</v>
      </c>
      <c r="E5" s="72">
        <v>2</v>
      </c>
      <c r="F5" s="88">
        <v>2</v>
      </c>
      <c r="G5" s="88">
        <v>2</v>
      </c>
      <c r="H5" s="88">
        <f>(InvoiceDetails[[#This Row],[כמות]]*InvoiceDetails[[#This Row],[מחיר יחידה]])-InvoiceDetails[[#This Row],[הנחה]]</f>
        <v>2</v>
      </c>
    </row>
    <row r="6" spans="2:8" ht="18.75" customHeight="1" x14ac:dyDescent="0.2">
      <c r="B6" s="86" t="s">
        <v>100</v>
      </c>
      <c r="C6" s="87" t="s">
        <v>0</v>
      </c>
      <c r="D6" s="87">
        <v>3</v>
      </c>
      <c r="E6" s="72">
        <v>3</v>
      </c>
      <c r="F6" s="88">
        <v>3</v>
      </c>
      <c r="G6" s="88">
        <v>3</v>
      </c>
      <c r="H6" s="88">
        <f>(InvoiceDetails[[#This Row],[כמות]]*InvoiceDetails[[#This Row],[מחיר יחידה]])-InvoiceDetails[[#This Row],[הנחה]]</f>
        <v>6</v>
      </c>
    </row>
    <row r="7" spans="2:8" ht="18.75" customHeight="1" x14ac:dyDescent="0.2">
      <c r="B7" s="86" t="s">
        <v>101</v>
      </c>
      <c r="C7" s="87" t="s">
        <v>0</v>
      </c>
      <c r="D7" s="87">
        <v>4</v>
      </c>
      <c r="E7" s="72">
        <v>4</v>
      </c>
      <c r="F7" s="88">
        <v>4</v>
      </c>
      <c r="G7" s="88">
        <v>4</v>
      </c>
      <c r="H7" s="88">
        <f>(InvoiceDetails[[#This Row],[כמות]]*InvoiceDetails[[#This Row],[מחיר יחידה]])-InvoiceDetails[[#This Row],[הנחה]]</f>
        <v>12</v>
      </c>
    </row>
    <row r="8" spans="2:8" ht="18.75" customHeight="1" x14ac:dyDescent="0.2">
      <c r="B8" s="86" t="s">
        <v>102</v>
      </c>
      <c r="C8" s="87" t="s">
        <v>0</v>
      </c>
      <c r="D8" s="87">
        <v>5</v>
      </c>
      <c r="E8" s="72">
        <v>5</v>
      </c>
      <c r="F8" s="88">
        <v>5</v>
      </c>
      <c r="G8" s="88">
        <v>5</v>
      </c>
      <c r="H8" s="88">
        <f>(InvoiceDetails[[#This Row],[כמות]]*InvoiceDetails[[#This Row],[מחיר יחידה]])-InvoiceDetails[[#This Row],[הנחה]]</f>
        <v>20</v>
      </c>
    </row>
    <row r="9" spans="2:8" ht="18.75" customHeight="1" x14ac:dyDescent="0.2">
      <c r="B9" s="86" t="s">
        <v>103</v>
      </c>
      <c r="C9" s="87" t="s">
        <v>0</v>
      </c>
      <c r="D9" s="87">
        <v>6</v>
      </c>
      <c r="E9" s="72">
        <v>6</v>
      </c>
      <c r="F9" s="88">
        <v>6</v>
      </c>
      <c r="G9" s="88">
        <v>6</v>
      </c>
      <c r="H9" s="88">
        <f>(InvoiceDetails[[#This Row],[כמות]]*InvoiceDetails[[#This Row],[מחיר יחידה]])-InvoiceDetails[[#This Row],[הנחה]]</f>
        <v>30</v>
      </c>
    </row>
    <row r="10" spans="2:8" ht="18.75" customHeight="1" x14ac:dyDescent="0.2">
      <c r="B10" s="86" t="s">
        <v>104</v>
      </c>
      <c r="C10" s="87" t="s">
        <v>0</v>
      </c>
      <c r="D10" s="87">
        <v>7</v>
      </c>
      <c r="E10" s="72">
        <v>7</v>
      </c>
      <c r="F10" s="88">
        <v>7</v>
      </c>
      <c r="G10" s="88">
        <v>7</v>
      </c>
      <c r="H10" s="88">
        <f>(InvoiceDetails[[#This Row],[כמות]]*InvoiceDetails[[#This Row],[מחיר יחידה]])-InvoiceDetails[[#This Row],[הנחה]]</f>
        <v>42</v>
      </c>
    </row>
    <row r="11" spans="2:8" ht="18.75" customHeight="1" x14ac:dyDescent="0.2">
      <c r="B11" s="86" t="s">
        <v>105</v>
      </c>
      <c r="C11" s="87" t="s">
        <v>0</v>
      </c>
      <c r="D11" s="87">
        <v>8</v>
      </c>
      <c r="E11" s="72">
        <v>8</v>
      </c>
      <c r="F11" s="88">
        <v>8</v>
      </c>
      <c r="G11" s="88">
        <v>8</v>
      </c>
      <c r="H11" s="88">
        <f>(InvoiceDetails[[#This Row],[כמות]]*InvoiceDetails[[#This Row],[מחיר יחידה]])-InvoiceDetails[[#This Row],[הנחה]]</f>
        <v>56</v>
      </c>
    </row>
    <row r="12" spans="2:8" ht="18.75" customHeight="1" x14ac:dyDescent="0.2">
      <c r="B12" s="86" t="s">
        <v>106</v>
      </c>
      <c r="C12" s="87" t="s">
        <v>0</v>
      </c>
      <c r="D12" s="87">
        <v>9</v>
      </c>
      <c r="E12" s="72">
        <v>9</v>
      </c>
      <c r="F12" s="88">
        <v>9</v>
      </c>
      <c r="G12" s="88">
        <v>9</v>
      </c>
      <c r="H12" s="88">
        <f>(InvoiceDetails[[#This Row],[כמות]]*InvoiceDetails[[#This Row],[מחיר יחידה]])-InvoiceDetails[[#This Row],[הנחה]]</f>
        <v>72</v>
      </c>
    </row>
    <row r="13" spans="2:8" ht="18.75" customHeight="1" x14ac:dyDescent="0.2">
      <c r="B13" s="86" t="s">
        <v>107</v>
      </c>
      <c r="C13" s="87" t="s">
        <v>0</v>
      </c>
      <c r="D13" s="87">
        <v>10</v>
      </c>
      <c r="E13" s="72">
        <v>10</v>
      </c>
      <c r="F13" s="88">
        <v>10</v>
      </c>
      <c r="G13" s="88">
        <v>10</v>
      </c>
      <c r="H13" s="88">
        <f>(InvoiceDetails[[#This Row],[כמות]]*InvoiceDetails[[#This Row],[מחיר יחידה]])-InvoiceDetails[[#This Row],[הנחה]]</f>
        <v>90</v>
      </c>
    </row>
    <row r="14" spans="2:8" ht="18.75" customHeight="1" x14ac:dyDescent="0.2">
      <c r="B14" s="86" t="s">
        <v>108</v>
      </c>
      <c r="C14" s="87" t="s">
        <v>0</v>
      </c>
      <c r="D14" s="87">
        <v>11</v>
      </c>
      <c r="E14" s="72">
        <v>11</v>
      </c>
      <c r="F14" s="88">
        <v>11</v>
      </c>
      <c r="G14" s="88">
        <v>11</v>
      </c>
      <c r="H14" s="88">
        <f>(InvoiceDetails[[#This Row],[כמות]]*InvoiceDetails[[#This Row],[מחיר יחידה]])-InvoiceDetails[[#This Row],[הנחה]]</f>
        <v>110</v>
      </c>
    </row>
    <row r="15" spans="2:8" ht="18.75" customHeight="1" x14ac:dyDescent="0.2">
      <c r="B15" s="86" t="s">
        <v>109</v>
      </c>
      <c r="C15" s="87" t="s">
        <v>0</v>
      </c>
      <c r="D15" s="87">
        <v>12</v>
      </c>
      <c r="E15" s="72">
        <v>12</v>
      </c>
      <c r="F15" s="88">
        <v>12</v>
      </c>
      <c r="G15" s="88">
        <v>12</v>
      </c>
      <c r="H15" s="88">
        <f>(InvoiceDetails[[#This Row],[כמות]]*InvoiceDetails[[#This Row],[מחיר יחידה]])-InvoiceDetails[[#This Row],[הנחה]]</f>
        <v>132</v>
      </c>
    </row>
    <row r="16" spans="2:8" ht="18.75" customHeight="1" x14ac:dyDescent="0.2">
      <c r="B16" s="86" t="s">
        <v>110</v>
      </c>
      <c r="C16" s="87" t="s">
        <v>0</v>
      </c>
      <c r="D16" s="87">
        <v>13</v>
      </c>
      <c r="E16" s="72">
        <v>13</v>
      </c>
      <c r="F16" s="88">
        <v>13</v>
      </c>
      <c r="G16" s="88">
        <v>13</v>
      </c>
      <c r="H16" s="88">
        <f>(InvoiceDetails[[#This Row],[כמות]]*InvoiceDetails[[#This Row],[מחיר יחידה]])-InvoiceDetails[[#This Row],[הנחה]]</f>
        <v>156</v>
      </c>
    </row>
    <row r="17" spans="2:8" ht="18.75" customHeight="1" x14ac:dyDescent="0.2">
      <c r="B17" s="86" t="s">
        <v>111</v>
      </c>
      <c r="C17" s="87" t="s">
        <v>0</v>
      </c>
      <c r="D17" s="87">
        <v>14</v>
      </c>
      <c r="E17" s="72">
        <v>14</v>
      </c>
      <c r="F17" s="88">
        <v>14</v>
      </c>
      <c r="G17" s="88">
        <v>14</v>
      </c>
      <c r="H17" s="88">
        <f>(InvoiceDetails[[#This Row],[כמות]]*InvoiceDetails[[#This Row],[מחיר יחידה]])-InvoiceDetails[[#This Row],[הנחה]]</f>
        <v>182</v>
      </c>
    </row>
    <row r="18" spans="2:8" ht="18.75" customHeight="1" x14ac:dyDescent="0.2">
      <c r="B18" s="86" t="s">
        <v>112</v>
      </c>
      <c r="C18" s="87" t="s">
        <v>0</v>
      </c>
      <c r="D18" s="87">
        <v>15</v>
      </c>
      <c r="E18" s="72">
        <v>15</v>
      </c>
      <c r="F18" s="88">
        <v>15</v>
      </c>
      <c r="G18" s="88">
        <v>15</v>
      </c>
      <c r="H18" s="88">
        <f>(InvoiceDetails[[#This Row],[כמות]]*InvoiceDetails[[#This Row],[מחיר יחידה]])-InvoiceDetails[[#This Row],[הנחה]]</f>
        <v>210</v>
      </c>
    </row>
    <row r="19" spans="2:8" ht="18.75" customHeight="1" x14ac:dyDescent="0.2">
      <c r="B19" s="86" t="s">
        <v>113</v>
      </c>
      <c r="C19" s="87" t="s">
        <v>0</v>
      </c>
      <c r="D19" s="87">
        <v>16</v>
      </c>
      <c r="E19" s="72">
        <v>16</v>
      </c>
      <c r="F19" s="88">
        <v>16</v>
      </c>
      <c r="G19" s="88">
        <v>16</v>
      </c>
      <c r="H19" s="88">
        <f>(InvoiceDetails[[#This Row],[כמות]]*InvoiceDetails[[#This Row],[מחיר יחידה]])-InvoiceDetails[[#This Row],[הנחה]]</f>
        <v>240</v>
      </c>
    </row>
    <row r="20" spans="2:8" ht="18.75" customHeight="1" x14ac:dyDescent="0.2">
      <c r="B20" s="86" t="s">
        <v>114</v>
      </c>
      <c r="C20" s="87" t="s">
        <v>0</v>
      </c>
      <c r="D20" s="87">
        <v>17</v>
      </c>
      <c r="E20" s="72">
        <v>17</v>
      </c>
      <c r="F20" s="88">
        <v>17</v>
      </c>
      <c r="G20" s="88">
        <v>17</v>
      </c>
      <c r="H20" s="88">
        <f>(InvoiceDetails[[#This Row],[כמות]]*InvoiceDetails[[#This Row],[מחיר יחידה]])-InvoiceDetails[[#This Row],[הנחה]]</f>
        <v>272</v>
      </c>
    </row>
    <row r="21" spans="2:8" ht="18.75" customHeight="1" x14ac:dyDescent="0.2">
      <c r="B21" s="86" t="s">
        <v>115</v>
      </c>
      <c r="C21" s="87" t="s">
        <v>0</v>
      </c>
      <c r="D21" s="87">
        <v>18</v>
      </c>
      <c r="E21" s="72">
        <v>18</v>
      </c>
      <c r="F21" s="88">
        <v>18</v>
      </c>
      <c r="G21" s="88">
        <v>18</v>
      </c>
      <c r="H21" s="88">
        <f>(InvoiceDetails[[#This Row],[כמות]]*InvoiceDetails[[#This Row],[מחיר יחידה]])-InvoiceDetails[[#This Row],[הנחה]]</f>
        <v>306</v>
      </c>
    </row>
    <row r="22" spans="2:8" ht="18.75" customHeight="1" x14ac:dyDescent="0.2">
      <c r="B22" s="86" t="s">
        <v>116</v>
      </c>
      <c r="C22" s="87" t="s">
        <v>0</v>
      </c>
      <c r="D22" s="87">
        <v>19</v>
      </c>
      <c r="E22" s="72">
        <v>19</v>
      </c>
      <c r="F22" s="88">
        <v>19</v>
      </c>
      <c r="G22" s="88">
        <v>19</v>
      </c>
      <c r="H22" s="88">
        <f>(InvoiceDetails[[#This Row],[כמות]]*InvoiceDetails[[#This Row],[מחיר יחידה]])-InvoiceDetails[[#This Row],[הנחה]]</f>
        <v>342</v>
      </c>
    </row>
    <row r="23" spans="2:8" ht="18.75" customHeight="1" x14ac:dyDescent="0.2">
      <c r="B23" s="86" t="s">
        <v>117</v>
      </c>
      <c r="C23" s="87" t="s">
        <v>0</v>
      </c>
      <c r="D23" s="87">
        <v>20</v>
      </c>
      <c r="E23" s="72">
        <v>20</v>
      </c>
      <c r="F23" s="88">
        <v>20</v>
      </c>
      <c r="G23" s="88">
        <v>20</v>
      </c>
      <c r="H23" s="88">
        <f>(InvoiceDetails[[#This Row],[כמות]]*InvoiceDetails[[#This Row],[מחיר יחידה]])-InvoiceDetails[[#This Row],[הנחה]]</f>
        <v>380</v>
      </c>
    </row>
    <row r="24" spans="2:8" ht="18.75" customHeight="1" x14ac:dyDescent="0.2">
      <c r="B24" s="86" t="s">
        <v>118</v>
      </c>
      <c r="C24" s="87" t="s">
        <v>0</v>
      </c>
      <c r="D24" s="87">
        <v>21</v>
      </c>
      <c r="E24" s="72">
        <v>21</v>
      </c>
      <c r="F24" s="88">
        <v>21</v>
      </c>
      <c r="G24" s="88">
        <v>21</v>
      </c>
      <c r="H24" s="88">
        <f>(InvoiceDetails[[#This Row],[כמות]]*InvoiceDetails[[#This Row],[מחיר יחידה]])-InvoiceDetails[[#This Row],[הנחה]]</f>
        <v>420</v>
      </c>
    </row>
    <row r="25" spans="2:8" ht="18.75" customHeight="1" x14ac:dyDescent="0.2">
      <c r="B25" s="86" t="s">
        <v>119</v>
      </c>
      <c r="C25" s="87" t="s">
        <v>0</v>
      </c>
      <c r="D25" s="87">
        <v>22</v>
      </c>
      <c r="E25" s="72">
        <v>22</v>
      </c>
      <c r="F25" s="88">
        <v>22</v>
      </c>
      <c r="G25" s="88">
        <v>22</v>
      </c>
      <c r="H25" s="88">
        <f>(InvoiceDetails[[#This Row],[כמות]]*InvoiceDetails[[#This Row],[מחיר יחידה]])-InvoiceDetails[[#This Row],[הנחה]]</f>
        <v>462</v>
      </c>
    </row>
    <row r="26" spans="2:8" ht="18.75" customHeight="1" x14ac:dyDescent="0.2">
      <c r="B26" s="86" t="s">
        <v>120</v>
      </c>
      <c r="C26" s="87" t="s">
        <v>0</v>
      </c>
      <c r="D26" s="87">
        <v>23</v>
      </c>
      <c r="E26" s="72">
        <v>23</v>
      </c>
      <c r="F26" s="88">
        <v>23</v>
      </c>
      <c r="G26" s="88">
        <v>23</v>
      </c>
      <c r="H26" s="88">
        <f>(InvoiceDetails[[#This Row],[כמות]]*InvoiceDetails[[#This Row],[מחיר יחידה]])-InvoiceDetails[[#This Row],[הנחה]]</f>
        <v>506</v>
      </c>
    </row>
    <row r="27" spans="2:8" ht="18.75" customHeight="1" x14ac:dyDescent="0.2">
      <c r="B27" s="86" t="s">
        <v>121</v>
      </c>
      <c r="C27" s="87" t="s">
        <v>0</v>
      </c>
      <c r="D27" s="87">
        <v>24</v>
      </c>
      <c r="E27" s="72">
        <v>24</v>
      </c>
      <c r="F27" s="88">
        <v>24</v>
      </c>
      <c r="G27" s="88">
        <v>24</v>
      </c>
      <c r="H27" s="88">
        <f>(InvoiceDetails[[#This Row],[כמות]]*InvoiceDetails[[#This Row],[מחיר יחידה]])-InvoiceDetails[[#This Row],[הנחה]]</f>
        <v>552</v>
      </c>
    </row>
    <row r="28" spans="2:8" ht="18.75" customHeight="1" x14ac:dyDescent="0.2">
      <c r="B28" s="86" t="s">
        <v>122</v>
      </c>
      <c r="C28" s="87" t="s">
        <v>0</v>
      </c>
      <c r="D28" s="87">
        <v>25</v>
      </c>
      <c r="E28" s="72">
        <v>25</v>
      </c>
      <c r="F28" s="88">
        <v>25</v>
      </c>
      <c r="G28" s="88">
        <v>25</v>
      </c>
      <c r="H28" s="88">
        <f>(InvoiceDetails[[#This Row],[כמות]]*InvoiceDetails[[#This Row],[מחיר יחידה]])-InvoiceDetails[[#This Row],[הנחה]]</f>
        <v>600</v>
      </c>
    </row>
    <row r="29" spans="2:8" ht="18.75" customHeight="1" x14ac:dyDescent="0.2">
      <c r="B29" s="86" t="s">
        <v>123</v>
      </c>
      <c r="C29" s="87" t="s">
        <v>7</v>
      </c>
      <c r="D29" s="87" t="s">
        <v>9</v>
      </c>
      <c r="E29" s="72">
        <v>39</v>
      </c>
      <c r="F29" s="88">
        <v>5</v>
      </c>
      <c r="G29" s="88"/>
      <c r="H29" s="88">
        <f>(InvoiceDetails[[#This Row],[כמות]]*InvoiceDetails[[#This Row],[מחיר יחידה]])-InvoiceDetails[[#This Row],[הנחה]]</f>
        <v>195</v>
      </c>
    </row>
    <row r="30" spans="2:8" ht="18.75" customHeight="1" x14ac:dyDescent="0.2">
      <c r="B30" s="86" t="s">
        <v>124</v>
      </c>
      <c r="C30" s="87" t="s">
        <v>7</v>
      </c>
      <c r="D30" s="87" t="s">
        <v>10</v>
      </c>
      <c r="E30" s="72">
        <v>40</v>
      </c>
      <c r="F30" s="88">
        <v>4</v>
      </c>
      <c r="G30" s="88">
        <v>5</v>
      </c>
      <c r="H30" s="88">
        <f>(InvoiceDetails[[#This Row],[כמות]]*InvoiceDetails[[#This Row],[מחיר יחידה]])-InvoiceDetails[[#This Row],[הנחה]]</f>
        <v>155</v>
      </c>
    </row>
    <row r="31" spans="2:8" ht="18.75" customHeight="1" x14ac:dyDescent="0.2">
      <c r="B31" s="86" t="s">
        <v>125</v>
      </c>
      <c r="C31" s="87" t="s">
        <v>7</v>
      </c>
      <c r="D31" s="87" t="s">
        <v>11</v>
      </c>
      <c r="E31" s="72">
        <v>30</v>
      </c>
      <c r="F31" s="88">
        <v>6</v>
      </c>
      <c r="G31" s="88">
        <v>7</v>
      </c>
      <c r="H31" s="88">
        <f>(InvoiceDetails[[#This Row],[כמות]]*InvoiceDetails[[#This Row],[מחיר יחידה]])-InvoiceDetails[[#This Row],[הנחה]]</f>
        <v>173</v>
      </c>
    </row>
    <row r="32" spans="2:8" ht="18.75" customHeight="1" x14ac:dyDescent="0.2">
      <c r="B32" s="86" t="s">
        <v>126</v>
      </c>
      <c r="C32" s="87" t="s">
        <v>7</v>
      </c>
      <c r="D32" s="87" t="s">
        <v>12</v>
      </c>
      <c r="E32" s="72">
        <v>40</v>
      </c>
      <c r="F32" s="88">
        <v>7</v>
      </c>
      <c r="G32" s="88"/>
      <c r="H32" s="88">
        <f>(InvoiceDetails[[#This Row],[כמות]]*InvoiceDetails[[#This Row],[מחיר יחידה]])-InvoiceDetails[[#This Row],[הנחה]]</f>
        <v>280</v>
      </c>
    </row>
    <row r="33" spans="2:8" ht="18.75" customHeight="1" x14ac:dyDescent="0.2">
      <c r="B33" s="86" t="s">
        <v>127</v>
      </c>
      <c r="C33" s="87" t="s">
        <v>7</v>
      </c>
      <c r="D33" s="87" t="s">
        <v>13</v>
      </c>
      <c r="E33" s="72">
        <v>10</v>
      </c>
      <c r="F33" s="88">
        <v>4</v>
      </c>
      <c r="G33" s="88"/>
      <c r="H33" s="88">
        <f>(InvoiceDetails[[#This Row],[כמות]]*InvoiceDetails[[#This Row],[מחיר יחידה]])-InvoiceDetails[[#This Row],[הנחה]]</f>
        <v>40</v>
      </c>
    </row>
    <row r="34" spans="2:8" ht="18.75" customHeight="1" x14ac:dyDescent="0.2">
      <c r="B34" s="86" t="s">
        <v>128</v>
      </c>
      <c r="C34" s="87" t="s">
        <v>7</v>
      </c>
      <c r="D34" s="87" t="s">
        <v>14</v>
      </c>
      <c r="E34" s="72">
        <v>5</v>
      </c>
      <c r="F34" s="88">
        <v>8</v>
      </c>
      <c r="G34" s="88"/>
      <c r="H34" s="88">
        <f>(InvoiceDetails[[#This Row],[כמות]]*InvoiceDetails[[#This Row],[מחיר יחידה]])-InvoiceDetails[[#This Row],[הנחה]]</f>
        <v>40</v>
      </c>
    </row>
    <row r="35" spans="2:8" ht="18.75" customHeight="1" x14ac:dyDescent="0.2">
      <c r="B35" s="86" t="s">
        <v>129</v>
      </c>
      <c r="C35" s="87" t="s">
        <v>7</v>
      </c>
      <c r="D35" s="87" t="s">
        <v>15</v>
      </c>
      <c r="E35" s="72">
        <v>70</v>
      </c>
      <c r="F35" s="88">
        <v>6</v>
      </c>
      <c r="G35" s="88"/>
      <c r="H35" s="88">
        <f>(InvoiceDetails[[#This Row],[כמות]]*InvoiceDetails[[#This Row],[מחיר יחידה]])-InvoiceDetails[[#This Row],[הנחה]]</f>
        <v>420</v>
      </c>
    </row>
    <row r="36" spans="2:8" ht="18.75" customHeight="1" x14ac:dyDescent="0.2">
      <c r="B36" s="86" t="s">
        <v>130</v>
      </c>
      <c r="C36" s="87" t="s">
        <v>7</v>
      </c>
      <c r="D36" s="87" t="s">
        <v>16</v>
      </c>
      <c r="E36" s="72">
        <v>25</v>
      </c>
      <c r="F36" s="88">
        <v>4</v>
      </c>
      <c r="G36" s="88"/>
      <c r="H36" s="88">
        <f>(InvoiceDetails[[#This Row],[כמות]]*InvoiceDetails[[#This Row],[מחיר יחידה]])-InvoiceDetails[[#This Row],[הנחה]]</f>
        <v>100</v>
      </c>
    </row>
    <row r="37" spans="2:8" ht="18.75" customHeight="1" x14ac:dyDescent="0.2">
      <c r="B37" s="86" t="s">
        <v>131</v>
      </c>
      <c r="C37" s="87" t="s">
        <v>7</v>
      </c>
      <c r="D37" s="87" t="s">
        <v>17</v>
      </c>
      <c r="E37" s="72">
        <v>5</v>
      </c>
      <c r="F37" s="88">
        <v>7</v>
      </c>
      <c r="G37" s="88">
        <v>3</v>
      </c>
      <c r="H37" s="88">
        <f>(InvoiceDetails[[#This Row],[כמות]]*InvoiceDetails[[#This Row],[מחיר יחידה]])-InvoiceDetails[[#This Row],[הנחה]]</f>
        <v>32</v>
      </c>
    </row>
    <row r="38" spans="2:8" ht="18.75" customHeight="1" x14ac:dyDescent="0.2">
      <c r="B38" s="86" t="s">
        <v>132</v>
      </c>
      <c r="C38" s="87" t="s">
        <v>7</v>
      </c>
      <c r="D38" s="87" t="s">
        <v>18</v>
      </c>
      <c r="E38" s="72">
        <v>80</v>
      </c>
      <c r="F38" s="88">
        <v>1</v>
      </c>
      <c r="G38" s="88"/>
      <c r="H38" s="88">
        <f>(InvoiceDetails[[#This Row],[כמות]]*InvoiceDetails[[#This Row],[מחיר יחידה]])-InvoiceDetails[[#This Row],[הנחה]]</f>
        <v>80</v>
      </c>
    </row>
    <row r="39" spans="2:8" ht="18.75" customHeight="1" x14ac:dyDescent="0.2">
      <c r="B39" s="86" t="s">
        <v>133</v>
      </c>
      <c r="C39" s="87" t="s">
        <v>7</v>
      </c>
      <c r="D39" s="87" t="s">
        <v>19</v>
      </c>
      <c r="E39" s="72">
        <v>65</v>
      </c>
      <c r="F39" s="88">
        <v>7</v>
      </c>
      <c r="G39" s="88"/>
      <c r="H39" s="88">
        <f>(InvoiceDetails[[#This Row],[כמות]]*InvoiceDetails[[#This Row],[מחיר יחידה]])-InvoiceDetails[[#This Row],[הנחה]]</f>
        <v>455</v>
      </c>
    </row>
    <row r="40" spans="2:8" ht="18.75" customHeight="1" x14ac:dyDescent="0.2">
      <c r="B40" s="86" t="s">
        <v>134</v>
      </c>
      <c r="C40" s="87" t="s">
        <v>7</v>
      </c>
      <c r="D40" s="87" t="s">
        <v>20</v>
      </c>
      <c r="E40" s="72">
        <v>44</v>
      </c>
      <c r="F40" s="88">
        <v>1</v>
      </c>
      <c r="G40" s="88"/>
      <c r="H40" s="88">
        <f>(InvoiceDetails[[#This Row],[כמות]]*InvoiceDetails[[#This Row],[מחיר יחידה]])-InvoiceDetails[[#This Row],[הנחה]]</f>
        <v>44</v>
      </c>
    </row>
  </sheetData>
  <sheetProtection formatCells="0" formatColumns="0" formatRows="0" insertRows="0" deleteRows="0" selectLockedCells="1" sort="0" autoFilter="0" pivotTables="0"/>
  <conditionalFormatting sqref="C4:C40">
    <cfRule type="expression" dxfId="20" priority="16">
      <formula>COUNTIF($C$4:$C$40,C4)&gt;25</formula>
    </cfRule>
  </conditionalFormatting>
  <conditionalFormatting sqref="B4:B40">
    <cfRule type="expression" dxfId="19" priority="1">
      <formula>COUNTIF($C$4:$C$40,B4)&gt;25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formula1>Invoice_No</formula1>
    </dataValidation>
  </dataValidations>
  <printOptions horizontalCentered="1"/>
  <pageMargins left="0.25" right="0.25" top="0.75" bottom="0.75" header="0.3" footer="0.3"/>
  <pageSetup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1C91FC-83A2-4768-8982-51E97B215B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5</vt:i4>
      </vt:variant>
      <vt:variant>
        <vt:lpstr>טווחים בעלי שם</vt:lpstr>
      </vt:variant>
      <vt:variant>
        <vt:i4>12</vt:i4>
      </vt:variant>
    </vt:vector>
  </HeadingPairs>
  <TitlesOfParts>
    <vt:vector size="17" baseType="lpstr">
      <vt:lpstr>כיצד להשתמש במעקב אחר חשבוניות</vt:lpstr>
      <vt:lpstr>חשבונית</vt:lpstr>
      <vt:lpstr>לקוחות</vt:lpstr>
      <vt:lpstr>חשבוניות - ראשי</vt:lpstr>
      <vt:lpstr>פרטי חשבונית</vt:lpstr>
      <vt:lpstr>CompanyName</vt:lpstr>
      <vt:lpstr>CustomerLookup</vt:lpstr>
      <vt:lpstr>Invoice_No</vt:lpstr>
      <vt:lpstr>rngInvoice</vt:lpstr>
      <vt:lpstr>'חשבוניות - ראשי'!WPrint_Area_W</vt:lpstr>
      <vt:lpstr>חשבונית!WPrint_Area_W</vt:lpstr>
      <vt:lpstr>'כיצד להשתמש במעקב אחר חשבוניות'!WPrint_Area_W</vt:lpstr>
      <vt:lpstr>לקוחות!WPrint_Area_W</vt:lpstr>
      <vt:lpstr>'פרטי חשבונית'!WPrint_Area_W</vt:lpstr>
      <vt:lpstr>'חשבוניות - ראשי'!WPrint_TitlesW</vt:lpstr>
      <vt:lpstr>לקוחות!WPrint_TitlesW</vt:lpstr>
      <vt:lpstr>'פרטי חשבונית'!WPrint_TitlesW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2017-07-12T17:08:06Z</dcterms:created>
  <dcterms:modified xsi:type="dcterms:W3CDTF">2017-07-12T17:08:06Z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TC031076589991</vt:lpwstr>
  </property>
</Properties>
</file>