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uthbow-my.sharepoint.com/personal/zixiang_chen_southbow_com/Documents/Development/LDE_ZXC/excel/"/>
    </mc:Choice>
  </mc:AlternateContent>
  <xr:revisionPtr revIDLastSave="2" documentId="8_{565BC02E-2E64-4F63-AC85-B95E72FD8064}" xr6:coauthVersionLast="47" xr6:coauthVersionMax="47" xr10:uidLastSave="{FAD1217B-F5D8-4105-8D9C-FAC33CE8A39A}"/>
  <bookViews>
    <workbookView xWindow="-110" yWindow="-110" windowWidth="25180" windowHeight="16140" xr2:uid="{17C11F83-7B04-4E7F-B3A7-929736223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  <c r="P1" i="1"/>
  <c r="O1" i="1"/>
  <c r="N3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  <c r="T24" i="1"/>
  <c r="T41" i="1"/>
  <c r="S42" i="1"/>
  <c r="T48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Q17" i="1" s="1"/>
  <c r="T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Q24" i="1" s="1"/>
  <c r="I25" i="1"/>
  <c r="Q25" i="1" s="1"/>
  <c r="I26" i="1"/>
  <c r="Q26" i="1" s="1"/>
  <c r="I27" i="1"/>
  <c r="J27" i="1" s="1"/>
  <c r="I28" i="1"/>
  <c r="Q28" i="1" s="1"/>
  <c r="I29" i="1"/>
  <c r="Q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Q41" i="1" s="1"/>
  <c r="I42" i="1"/>
  <c r="P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Q48" i="1" s="1"/>
  <c r="I49" i="1"/>
  <c r="Q49" i="1" s="1"/>
  <c r="I50" i="1"/>
  <c r="Q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2" i="1"/>
  <c r="J2" i="1" s="1"/>
  <c r="K3" i="1"/>
  <c r="M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T8" i="1" l="1"/>
  <c r="S52" i="1"/>
  <c r="S50" i="1"/>
  <c r="S49" i="1"/>
  <c r="S27" i="1"/>
  <c r="S29" i="1"/>
  <c r="S25" i="1"/>
  <c r="S58" i="1"/>
  <c r="R39" i="1"/>
  <c r="S31" i="1"/>
  <c r="S28" i="1"/>
  <c r="T13" i="1"/>
  <c r="T11" i="1"/>
  <c r="R3" i="1"/>
  <c r="S7" i="1"/>
  <c r="T52" i="1"/>
  <c r="R4" i="1"/>
  <c r="T34" i="1"/>
  <c r="S34" i="1"/>
  <c r="T57" i="1"/>
  <c r="T29" i="1"/>
  <c r="T28" i="1"/>
  <c r="T51" i="1"/>
  <c r="T27" i="1"/>
  <c r="T3" i="1"/>
  <c r="S51" i="1"/>
  <c r="T50" i="1"/>
  <c r="T26" i="1"/>
  <c r="R6" i="1"/>
  <c r="S35" i="1"/>
  <c r="T58" i="1"/>
  <c r="T33" i="1"/>
  <c r="T32" i="1"/>
  <c r="T6" i="1"/>
  <c r="R11" i="1"/>
  <c r="T56" i="1"/>
  <c r="T49" i="1"/>
  <c r="T25" i="1"/>
  <c r="J50" i="1"/>
  <c r="M50" i="1" s="1"/>
  <c r="J49" i="1"/>
  <c r="N49" i="1" s="1"/>
  <c r="J48" i="1"/>
  <c r="O53" i="1"/>
  <c r="R53" i="1" s="1"/>
  <c r="O52" i="1"/>
  <c r="R52" i="1" s="1"/>
  <c r="O51" i="1"/>
  <c r="R51" i="1" s="1"/>
  <c r="O29" i="1"/>
  <c r="R29" i="1" s="1"/>
  <c r="O28" i="1"/>
  <c r="R28" i="1" s="1"/>
  <c r="O27" i="1"/>
  <c r="R27" i="1" s="1"/>
  <c r="J42" i="1"/>
  <c r="N42" i="1" s="1"/>
  <c r="O4" i="1"/>
  <c r="J41" i="1"/>
  <c r="M41" i="1" s="1"/>
  <c r="P54" i="1"/>
  <c r="S54" i="1" s="1"/>
  <c r="P53" i="1"/>
  <c r="S53" i="1" s="1"/>
  <c r="P48" i="1"/>
  <c r="S48" i="1" s="1"/>
  <c r="P41" i="1"/>
  <c r="S41" i="1" s="1"/>
  <c r="P30" i="1"/>
  <c r="S30" i="1" s="1"/>
  <c r="P29" i="1"/>
  <c r="P28" i="1"/>
  <c r="P27" i="1"/>
  <c r="P24" i="1"/>
  <c r="S24" i="1" s="1"/>
  <c r="P12" i="1"/>
  <c r="S12" i="1" s="1"/>
  <c r="J29" i="1"/>
  <c r="M29" i="1" s="1"/>
  <c r="P4" i="1"/>
  <c r="S4" i="1" s="1"/>
  <c r="J28" i="1"/>
  <c r="N28" i="1" s="1"/>
  <c r="P3" i="1"/>
  <c r="S3" i="1" s="1"/>
  <c r="Q53" i="1"/>
  <c r="T53" i="1" s="1"/>
  <c r="J26" i="1"/>
  <c r="M26" i="1" s="1"/>
  <c r="J25" i="1"/>
  <c r="M25" i="1" s="1"/>
  <c r="J24" i="1"/>
  <c r="N24" i="1" s="1"/>
  <c r="N53" i="1"/>
  <c r="J17" i="1"/>
  <c r="M17" i="1" s="1"/>
  <c r="Q14" i="1"/>
  <c r="T14" i="1" s="1"/>
  <c r="Q13" i="1"/>
  <c r="Q12" i="1"/>
  <c r="T12" i="1" s="1"/>
  <c r="N5" i="1"/>
  <c r="M48" i="1"/>
  <c r="M24" i="1"/>
  <c r="M12" i="1"/>
  <c r="M13" i="1"/>
  <c r="O44" i="1"/>
  <c r="R44" i="1" s="1"/>
  <c r="O20" i="1"/>
  <c r="R20" i="1" s="1"/>
  <c r="Q52" i="1"/>
  <c r="O43" i="1"/>
  <c r="R43" i="1" s="1"/>
  <c r="O19" i="1"/>
  <c r="R19" i="1" s="1"/>
  <c r="P52" i="1"/>
  <c r="O42" i="1"/>
  <c r="R42" i="1" s="1"/>
  <c r="O18" i="1"/>
  <c r="R18" i="1" s="1"/>
  <c r="P51" i="1"/>
  <c r="P18" i="1"/>
  <c r="S18" i="1" s="1"/>
  <c r="O41" i="1"/>
  <c r="R41" i="1" s="1"/>
  <c r="O17" i="1"/>
  <c r="R17" i="1" s="1"/>
  <c r="P17" i="1"/>
  <c r="S17" i="1" s="1"/>
  <c r="Q16" i="1"/>
  <c r="T16" i="1" s="1"/>
  <c r="O40" i="1"/>
  <c r="R40" i="1" s="1"/>
  <c r="O16" i="1"/>
  <c r="R16" i="1" s="1"/>
  <c r="P16" i="1"/>
  <c r="S16" i="1" s="1"/>
  <c r="O39" i="1"/>
  <c r="O15" i="1"/>
  <c r="R15" i="1" s="1"/>
  <c r="P15" i="1"/>
  <c r="S15" i="1" s="1"/>
  <c r="Q40" i="1"/>
  <c r="T40" i="1" s="1"/>
  <c r="O56" i="1"/>
  <c r="R56" i="1" s="1"/>
  <c r="O32" i="1"/>
  <c r="R32" i="1" s="1"/>
  <c r="O8" i="1"/>
  <c r="R8" i="1" s="1"/>
  <c r="P40" i="1"/>
  <c r="S40" i="1" s="1"/>
  <c r="Q38" i="1"/>
  <c r="T38" i="1" s="1"/>
  <c r="O55" i="1"/>
  <c r="R55" i="1" s="1"/>
  <c r="O31" i="1"/>
  <c r="R31" i="1" s="1"/>
  <c r="O6" i="1"/>
  <c r="P39" i="1"/>
  <c r="S39" i="1" s="1"/>
  <c r="P6" i="1"/>
  <c r="S6" i="1" s="1"/>
  <c r="Q37" i="1"/>
  <c r="T37" i="1" s="1"/>
  <c r="Q5" i="1"/>
  <c r="T5" i="1" s="1"/>
  <c r="N51" i="1"/>
  <c r="M39" i="1"/>
  <c r="N27" i="1"/>
  <c r="N15" i="1"/>
  <c r="O54" i="1"/>
  <c r="R54" i="1" s="1"/>
  <c r="O30" i="1"/>
  <c r="R30" i="1" s="1"/>
  <c r="O5" i="1"/>
  <c r="R5" i="1" s="1"/>
  <c r="P36" i="1"/>
  <c r="S36" i="1" s="1"/>
  <c r="P5" i="1"/>
  <c r="S5" i="1" s="1"/>
  <c r="Q36" i="1"/>
  <c r="T36" i="1" s="1"/>
  <c r="Q4" i="1"/>
  <c r="T4" i="1" s="1"/>
  <c r="O7" i="1"/>
  <c r="R7" i="1" s="1"/>
  <c r="Q35" i="1"/>
  <c r="T35" i="1" s="1"/>
  <c r="Q34" i="1"/>
  <c r="P49" i="1"/>
  <c r="P37" i="1"/>
  <c r="S37" i="1" s="1"/>
  <c r="P25" i="1"/>
  <c r="P13" i="1"/>
  <c r="S13" i="1" s="1"/>
  <c r="Q57" i="1"/>
  <c r="Q45" i="1"/>
  <c r="T45" i="1" s="1"/>
  <c r="Q33" i="1"/>
  <c r="Q21" i="1"/>
  <c r="T21" i="1" s="1"/>
  <c r="Q9" i="1"/>
  <c r="T9" i="1" s="1"/>
  <c r="Q11" i="1"/>
  <c r="P50" i="1"/>
  <c r="P26" i="1"/>
  <c r="S26" i="1" s="1"/>
  <c r="Q58" i="1"/>
  <c r="Q10" i="1"/>
  <c r="T10" i="1" s="1"/>
  <c r="M56" i="1"/>
  <c r="M20" i="1"/>
  <c r="M8" i="1"/>
  <c r="O50" i="1"/>
  <c r="R50" i="1" s="1"/>
  <c r="O26" i="1"/>
  <c r="R26" i="1" s="1"/>
  <c r="O14" i="1"/>
  <c r="R14" i="1" s="1"/>
  <c r="Q56" i="1"/>
  <c r="Q32" i="1"/>
  <c r="Q20" i="1"/>
  <c r="T20" i="1" s="1"/>
  <c r="N55" i="1"/>
  <c r="N43" i="1"/>
  <c r="M31" i="1"/>
  <c r="N19" i="1"/>
  <c r="N7" i="1"/>
  <c r="O49" i="1"/>
  <c r="R49" i="1" s="1"/>
  <c r="O37" i="1"/>
  <c r="R37" i="1" s="1"/>
  <c r="O25" i="1"/>
  <c r="R25" i="1" s="1"/>
  <c r="O13" i="1"/>
  <c r="R13" i="1" s="1"/>
  <c r="Q2" i="1"/>
  <c r="P47" i="1"/>
  <c r="S47" i="1" s="1"/>
  <c r="P35" i="1"/>
  <c r="P23" i="1"/>
  <c r="S23" i="1" s="1"/>
  <c r="P11" i="1"/>
  <c r="S11" i="1" s="1"/>
  <c r="Q55" i="1"/>
  <c r="T55" i="1" s="1"/>
  <c r="Q43" i="1"/>
  <c r="T43" i="1" s="1"/>
  <c r="Q31" i="1"/>
  <c r="T31" i="1" s="1"/>
  <c r="Q19" i="1"/>
  <c r="T19" i="1" s="1"/>
  <c r="Q7" i="1"/>
  <c r="T7" i="1" s="1"/>
  <c r="Q47" i="1"/>
  <c r="T47" i="1" s="1"/>
  <c r="Q23" i="1"/>
  <c r="T23" i="1" s="1"/>
  <c r="P38" i="1"/>
  <c r="S38" i="1" s="1"/>
  <c r="P14" i="1"/>
  <c r="S14" i="1" s="1"/>
  <c r="Q46" i="1"/>
  <c r="T46" i="1" s="1"/>
  <c r="Q22" i="1"/>
  <c r="T22" i="1" s="1"/>
  <c r="M44" i="1"/>
  <c r="O38" i="1"/>
  <c r="R38" i="1" s="1"/>
  <c r="P2" i="1"/>
  <c r="Q44" i="1"/>
  <c r="T44" i="1" s="1"/>
  <c r="Q8" i="1"/>
  <c r="M54" i="1"/>
  <c r="N30" i="1"/>
  <c r="M18" i="1"/>
  <c r="N6" i="1"/>
  <c r="O48" i="1"/>
  <c r="R48" i="1" s="1"/>
  <c r="O36" i="1"/>
  <c r="R36" i="1" s="1"/>
  <c r="O24" i="1"/>
  <c r="R24" i="1" s="1"/>
  <c r="O12" i="1"/>
  <c r="R12" i="1" s="1"/>
  <c r="P58" i="1"/>
  <c r="P46" i="1"/>
  <c r="S46" i="1" s="1"/>
  <c r="P34" i="1"/>
  <c r="P22" i="1"/>
  <c r="S22" i="1" s="1"/>
  <c r="P10" i="1"/>
  <c r="S10" i="1" s="1"/>
  <c r="Q54" i="1"/>
  <c r="T54" i="1" s="1"/>
  <c r="Q42" i="1"/>
  <c r="T42" i="1" s="1"/>
  <c r="Q30" i="1"/>
  <c r="T30" i="1" s="1"/>
  <c r="Q18" i="1"/>
  <c r="T18" i="1" s="1"/>
  <c r="Q6" i="1"/>
  <c r="O47" i="1"/>
  <c r="R47" i="1" s="1"/>
  <c r="O35" i="1"/>
  <c r="R35" i="1" s="1"/>
  <c r="O23" i="1"/>
  <c r="R23" i="1" s="1"/>
  <c r="O11" i="1"/>
  <c r="P57" i="1"/>
  <c r="S57" i="1" s="1"/>
  <c r="P45" i="1"/>
  <c r="S45" i="1" s="1"/>
  <c r="P33" i="1"/>
  <c r="S33" i="1" s="1"/>
  <c r="P21" i="1"/>
  <c r="S21" i="1" s="1"/>
  <c r="P9" i="1"/>
  <c r="S9" i="1" s="1"/>
  <c r="O58" i="1"/>
  <c r="R58" i="1" s="1"/>
  <c r="O46" i="1"/>
  <c r="R46" i="1" s="1"/>
  <c r="O34" i="1"/>
  <c r="R34" i="1" s="1"/>
  <c r="O22" i="1"/>
  <c r="R22" i="1" s="1"/>
  <c r="O10" i="1"/>
  <c r="R10" i="1" s="1"/>
  <c r="P56" i="1"/>
  <c r="S56" i="1" s="1"/>
  <c r="P44" i="1"/>
  <c r="S44" i="1" s="1"/>
  <c r="P32" i="1"/>
  <c r="S32" i="1" s="1"/>
  <c r="P20" i="1"/>
  <c r="S20" i="1" s="1"/>
  <c r="P8" i="1"/>
  <c r="S8" i="1" s="1"/>
  <c r="O57" i="1"/>
  <c r="R57" i="1" s="1"/>
  <c r="O45" i="1"/>
  <c r="R45" i="1" s="1"/>
  <c r="O33" i="1"/>
  <c r="R33" i="1" s="1"/>
  <c r="O21" i="1"/>
  <c r="R21" i="1" s="1"/>
  <c r="O9" i="1"/>
  <c r="R9" i="1" s="1"/>
  <c r="P55" i="1"/>
  <c r="S55" i="1" s="1"/>
  <c r="P43" i="1"/>
  <c r="S43" i="1" s="1"/>
  <c r="P31" i="1"/>
  <c r="P19" i="1"/>
  <c r="S19" i="1" s="1"/>
  <c r="P7" i="1"/>
  <c r="Q51" i="1"/>
  <c r="Q39" i="1"/>
  <c r="T39" i="1" s="1"/>
  <c r="Q27" i="1"/>
  <c r="Q15" i="1"/>
  <c r="T15" i="1" s="1"/>
  <c r="Q3" i="1"/>
  <c r="M47" i="1"/>
  <c r="M35" i="1"/>
  <c r="M23" i="1"/>
  <c r="M11" i="1"/>
  <c r="N57" i="1"/>
  <c r="N45" i="1"/>
  <c r="N21" i="1"/>
  <c r="N9" i="1"/>
  <c r="N58" i="1"/>
  <c r="N46" i="1"/>
  <c r="N34" i="1"/>
  <c r="N22" i="1"/>
  <c r="M52" i="1"/>
  <c r="M38" i="1"/>
  <c r="M14" i="1"/>
  <c r="N56" i="1"/>
  <c r="M36" i="1"/>
  <c r="M49" i="1"/>
  <c r="N33" i="1"/>
  <c r="M32" i="1"/>
  <c r="N32" i="1"/>
  <c r="M16" i="1"/>
  <c r="N44" i="1"/>
  <c r="N20" i="1"/>
  <c r="N8" i="1"/>
  <c r="N50" i="1"/>
  <c r="N38" i="1"/>
  <c r="N26" i="1"/>
  <c r="N14" i="1"/>
  <c r="N37" i="1"/>
  <c r="N25" i="1"/>
  <c r="N13" i="1"/>
  <c r="M37" i="1"/>
  <c r="M28" i="1"/>
  <c r="M40" i="1"/>
  <c r="M4" i="1"/>
  <c r="N36" i="1"/>
  <c r="N47" i="1"/>
  <c r="N35" i="1"/>
  <c r="N23" i="1"/>
  <c r="N11" i="1"/>
  <c r="M58" i="1"/>
  <c r="M34" i="1"/>
  <c r="M10" i="1"/>
  <c r="N10" i="1"/>
  <c r="N48" i="1"/>
  <c r="N12" i="1"/>
  <c r="M46" i="1"/>
  <c r="M22" i="1"/>
  <c r="N31" i="1"/>
  <c r="N54" i="1"/>
  <c r="N18" i="1"/>
  <c r="N52" i="1"/>
  <c r="N16" i="1"/>
  <c r="N4" i="1"/>
  <c r="M27" i="1"/>
  <c r="M51" i="1"/>
  <c r="N39" i="1"/>
  <c r="M5" i="1"/>
  <c r="M53" i="1"/>
  <c r="M6" i="1"/>
  <c r="M30" i="1"/>
  <c r="M42" i="1"/>
  <c r="N40" i="1"/>
  <c r="M7" i="1"/>
  <c r="M19" i="1"/>
  <c r="M43" i="1"/>
  <c r="M55" i="1"/>
  <c r="M15" i="1"/>
  <c r="M9" i="1"/>
  <c r="M21" i="1"/>
  <c r="M33" i="1"/>
  <c r="M45" i="1"/>
  <c r="M57" i="1"/>
  <c r="S2" i="1" l="1"/>
  <c r="R2" i="1"/>
  <c r="T2" i="1"/>
  <c r="N41" i="1"/>
  <c r="N17" i="1"/>
  <c r="N29" i="1"/>
  <c r="M2" i="1"/>
  <c r="N2" i="1" l="1"/>
</calcChain>
</file>

<file path=xl/sharedStrings.xml><?xml version="1.0" encoding="utf-8"?>
<sst xmlns="http://schemas.openxmlformats.org/spreadsheetml/2006/main" count="140" uniqueCount="28">
  <si>
    <t>HYDRAULIC_SEGMENT_NAME</t>
  </si>
  <si>
    <t>KS1 to KS9 Hydraulic Section</t>
  </si>
  <si>
    <t>NETWORK_ROUTE_NAME</t>
  </si>
  <si>
    <t>KS6 Fort Ransom - Freeman</t>
  </si>
  <si>
    <t>BeginMeasure_M</t>
  </si>
  <si>
    <t>EndElevation_M</t>
  </si>
  <si>
    <t>PRESSURE</t>
  </si>
  <si>
    <t>WALL_THICKNESS</t>
  </si>
  <si>
    <t>OUTSIDE_DIAMETER</t>
  </si>
  <si>
    <t>VALVE_IDENTIFIER</t>
  </si>
  <si>
    <t>FTRSM-A0-MOV-0102</t>
  </si>
  <si>
    <t>FTRSM+09_5-A0-MLV-001</t>
  </si>
  <si>
    <t>P_ref_MOV_09_15</t>
  </si>
  <si>
    <t>kPag</t>
  </si>
  <si>
    <t>Desity</t>
  </si>
  <si>
    <t>kg/m3</t>
  </si>
  <si>
    <t>P_static</t>
  </si>
  <si>
    <t>A</t>
  </si>
  <si>
    <t>P_vapor</t>
  </si>
  <si>
    <t>P_atm</t>
  </si>
  <si>
    <t>kPaa</t>
  </si>
  <si>
    <t>Slack volume</t>
  </si>
  <si>
    <t>Vapour volume</t>
  </si>
  <si>
    <t>Slack</t>
  </si>
  <si>
    <t>Slack volume: portion of the pipeline where hydrostatic head is below elevation.</t>
  </si>
  <si>
    <t>Vapour volume: total amount of vapour in the pipeline.</t>
  </si>
  <si>
    <t>Pipe volume (forward diff)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</si>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</sst>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9" fontId="0" fillId="0" borderId="0" xfId="1" applyFont="1"/>
    <xf numFmtId="9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Hydrostatic</a:t>
            </a:r>
            <a:r>
              <a:rPr lang="en-CA" baseline="0"/>
              <a:t> slack volume estimation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EndElevation_M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Sheet1!$D$2:$D$1104</c:f>
              <c:numCache>
                <c:formatCode>0.000</c:formatCode>
                <c:ptCount val="1103"/>
                <c:pt idx="0">
                  <c:v>0</c:v>
                </c:pt>
                <c:pt idx="1">
                  <c:v>4.63</c:v>
                </c:pt>
                <c:pt idx="2">
                  <c:v>4.6340000000000003</c:v>
                </c:pt>
                <c:pt idx="3">
                  <c:v>7.3220000000000001</c:v>
                </c:pt>
                <c:pt idx="4">
                  <c:v>8.734</c:v>
                </c:pt>
                <c:pt idx="5">
                  <c:v>8.8350000000000009</c:v>
                </c:pt>
                <c:pt idx="6">
                  <c:v>9.9309999999999992</c:v>
                </c:pt>
                <c:pt idx="7">
                  <c:v>13.131</c:v>
                </c:pt>
                <c:pt idx="8">
                  <c:v>14.343</c:v>
                </c:pt>
                <c:pt idx="9">
                  <c:v>17.798999999999999</c:v>
                </c:pt>
                <c:pt idx="10">
                  <c:v>19.126000000000001</c:v>
                </c:pt>
                <c:pt idx="11">
                  <c:v>20.178999999999998</c:v>
                </c:pt>
                <c:pt idx="12">
                  <c:v>21.376999999999999</c:v>
                </c:pt>
                <c:pt idx="13">
                  <c:v>27.719000000000001</c:v>
                </c:pt>
                <c:pt idx="14">
                  <c:v>31.138000000000002</c:v>
                </c:pt>
                <c:pt idx="15">
                  <c:v>32.177</c:v>
                </c:pt>
                <c:pt idx="16">
                  <c:v>33.978000000000002</c:v>
                </c:pt>
                <c:pt idx="17">
                  <c:v>36.402000000000001</c:v>
                </c:pt>
                <c:pt idx="18">
                  <c:v>38.246000000000002</c:v>
                </c:pt>
                <c:pt idx="19">
                  <c:v>39.924999999999997</c:v>
                </c:pt>
                <c:pt idx="20">
                  <c:v>80.647999999999996</c:v>
                </c:pt>
                <c:pt idx="21">
                  <c:v>1333.6010000000001</c:v>
                </c:pt>
                <c:pt idx="22">
                  <c:v>1846.6569999999999</c:v>
                </c:pt>
                <c:pt idx="23">
                  <c:v>1882.769</c:v>
                </c:pt>
                <c:pt idx="24">
                  <c:v>2869.0219999999999</c:v>
                </c:pt>
                <c:pt idx="25">
                  <c:v>2905.355</c:v>
                </c:pt>
                <c:pt idx="26">
                  <c:v>2942.567</c:v>
                </c:pt>
                <c:pt idx="27">
                  <c:v>3578.096</c:v>
                </c:pt>
                <c:pt idx="28">
                  <c:v>3602.4389999999999</c:v>
                </c:pt>
                <c:pt idx="29">
                  <c:v>4552.0540000000001</c:v>
                </c:pt>
                <c:pt idx="30">
                  <c:v>5284.1109999999999</c:v>
                </c:pt>
                <c:pt idx="31">
                  <c:v>5308.6229999999996</c:v>
                </c:pt>
                <c:pt idx="32">
                  <c:v>6161.6509999999998</c:v>
                </c:pt>
                <c:pt idx="33">
                  <c:v>6899.1760000000004</c:v>
                </c:pt>
                <c:pt idx="34">
                  <c:v>6923.6480000000001</c:v>
                </c:pt>
                <c:pt idx="35">
                  <c:v>7771.3590000000004</c:v>
                </c:pt>
                <c:pt idx="36">
                  <c:v>8475.0210000000006</c:v>
                </c:pt>
                <c:pt idx="37">
                  <c:v>8535.8680000000004</c:v>
                </c:pt>
                <c:pt idx="38">
                  <c:v>9381.0509999999995</c:v>
                </c:pt>
                <c:pt idx="39">
                  <c:v>10133.228999999999</c:v>
                </c:pt>
                <c:pt idx="40">
                  <c:v>10157.584999999999</c:v>
                </c:pt>
                <c:pt idx="41">
                  <c:v>10990.602000000001</c:v>
                </c:pt>
                <c:pt idx="42">
                  <c:v>11758.406999999999</c:v>
                </c:pt>
                <c:pt idx="43">
                  <c:v>11782.847</c:v>
                </c:pt>
                <c:pt idx="44">
                  <c:v>12600.337</c:v>
                </c:pt>
                <c:pt idx="45">
                  <c:v>13396.666999999999</c:v>
                </c:pt>
                <c:pt idx="46">
                  <c:v>13433.157999999999</c:v>
                </c:pt>
                <c:pt idx="47">
                  <c:v>14209.455</c:v>
                </c:pt>
                <c:pt idx="48">
                  <c:v>15010.156999999999</c:v>
                </c:pt>
                <c:pt idx="49">
                  <c:v>15059.130999999999</c:v>
                </c:pt>
                <c:pt idx="50">
                  <c:v>15173.453</c:v>
                </c:pt>
                <c:pt idx="51">
                  <c:v>15197.873</c:v>
                </c:pt>
                <c:pt idx="52">
                  <c:v>15247.194</c:v>
                </c:pt>
                <c:pt idx="53">
                  <c:v>15248.387000000001</c:v>
                </c:pt>
                <c:pt idx="54">
                  <c:v>15248.909</c:v>
                </c:pt>
                <c:pt idx="55">
                  <c:v>15249.554</c:v>
                </c:pt>
                <c:pt idx="56">
                  <c:v>15251.175999999999</c:v>
                </c:pt>
              </c:numCache>
            </c:numRef>
          </c:xVal>
          <c:yVal>
            <c:numRef>
              <c:f>Sheet1!$E$2:$E$1104</c:f>
              <c:numCache>
                <c:formatCode>0.000</c:formatCode>
                <c:ptCount val="1103"/>
                <c:pt idx="0">
                  <c:v>415.68595958399999</c:v>
                </c:pt>
                <c:pt idx="1">
                  <c:v>415.68596745038502</c:v>
                </c:pt>
                <c:pt idx="2">
                  <c:v>415.68996081910001</c:v>
                </c:pt>
                <c:pt idx="3">
                  <c:v>415.69522550400001</c:v>
                </c:pt>
                <c:pt idx="4">
                  <c:v>415.69560198940002</c:v>
                </c:pt>
                <c:pt idx="5">
                  <c:v>415.69863902949999</c:v>
                </c:pt>
                <c:pt idx="6">
                  <c:v>415.70375873440003</c:v>
                </c:pt>
                <c:pt idx="7">
                  <c:v>415.42718059020001</c:v>
                </c:pt>
                <c:pt idx="8">
                  <c:v>413.7166542754</c:v>
                </c:pt>
                <c:pt idx="9">
                  <c:v>413.05738527649999</c:v>
                </c:pt>
                <c:pt idx="10">
                  <c:v>412.53856468750001</c:v>
                </c:pt>
                <c:pt idx="11">
                  <c:v>412.23195329570001</c:v>
                </c:pt>
                <c:pt idx="12">
                  <c:v>412.28180463159998</c:v>
                </c:pt>
                <c:pt idx="13">
                  <c:v>412.3305575361</c:v>
                </c:pt>
                <c:pt idx="14">
                  <c:v>412.34827976280002</c:v>
                </c:pt>
                <c:pt idx="15">
                  <c:v>412.36557722800001</c:v>
                </c:pt>
                <c:pt idx="16">
                  <c:v>412.37764987949998</c:v>
                </c:pt>
                <c:pt idx="17">
                  <c:v>412.36364908669998</c:v>
                </c:pt>
                <c:pt idx="18">
                  <c:v>412.33277909740002</c:v>
                </c:pt>
                <c:pt idx="19">
                  <c:v>411.09295196599999</c:v>
                </c:pt>
                <c:pt idx="20">
                  <c:v>411.56856579940001</c:v>
                </c:pt>
                <c:pt idx="21">
                  <c:v>413.11127364229998</c:v>
                </c:pt>
                <c:pt idx="22">
                  <c:v>412.98400793899998</c:v>
                </c:pt>
                <c:pt idx="23">
                  <c:v>414.30152703909999</c:v>
                </c:pt>
                <c:pt idx="24">
                  <c:v>414.3199538961</c:v>
                </c:pt>
                <c:pt idx="25">
                  <c:v>415.44910661</c:v>
                </c:pt>
                <c:pt idx="26">
                  <c:v>413.61020929829999</c:v>
                </c:pt>
                <c:pt idx="27">
                  <c:v>413.73393634209998</c:v>
                </c:pt>
                <c:pt idx="28">
                  <c:v>417.75649761099999</c:v>
                </c:pt>
                <c:pt idx="29">
                  <c:v>426.81937509959999</c:v>
                </c:pt>
                <c:pt idx="30">
                  <c:v>427.62724014849999</c:v>
                </c:pt>
                <c:pt idx="31">
                  <c:v>430.78738493290001</c:v>
                </c:pt>
                <c:pt idx="32">
                  <c:v>434.59233317349998</c:v>
                </c:pt>
                <c:pt idx="33">
                  <c:v>434.06189140179998</c:v>
                </c:pt>
                <c:pt idx="34">
                  <c:v>426.53922084269999</c:v>
                </c:pt>
                <c:pt idx="35">
                  <c:v>419.69314079999998</c:v>
                </c:pt>
                <c:pt idx="36">
                  <c:v>417.0046021</c:v>
                </c:pt>
                <c:pt idx="37">
                  <c:v>416.46513357510003</c:v>
                </c:pt>
                <c:pt idx="38">
                  <c:v>418.51630799999998</c:v>
                </c:pt>
                <c:pt idx="39">
                  <c:v>418.33098960000001</c:v>
                </c:pt>
                <c:pt idx="40">
                  <c:v>419.96607450800002</c:v>
                </c:pt>
                <c:pt idx="41">
                  <c:v>421.4640280415</c:v>
                </c:pt>
                <c:pt idx="42">
                  <c:v>421.38723075259998</c:v>
                </c:pt>
                <c:pt idx="43">
                  <c:v>421.27247820960002</c:v>
                </c:pt>
                <c:pt idx="44">
                  <c:v>407.5342533548</c:v>
                </c:pt>
                <c:pt idx="45">
                  <c:v>408.01297595099999</c:v>
                </c:pt>
                <c:pt idx="46">
                  <c:v>410.41459255389998</c:v>
                </c:pt>
                <c:pt idx="47">
                  <c:v>405.43830425060003</c:v>
                </c:pt>
                <c:pt idx="48">
                  <c:v>405.54623617850001</c:v>
                </c:pt>
                <c:pt idx="49">
                  <c:v>404.22085651129998</c:v>
                </c:pt>
                <c:pt idx="50">
                  <c:v>404.2989205527</c:v>
                </c:pt>
                <c:pt idx="51">
                  <c:v>404.27236521010002</c:v>
                </c:pt>
                <c:pt idx="52">
                  <c:v>404.27748252570001</c:v>
                </c:pt>
                <c:pt idx="53">
                  <c:v>404.26762403880002</c:v>
                </c:pt>
                <c:pt idx="54">
                  <c:v>404.25776369520003</c:v>
                </c:pt>
                <c:pt idx="55">
                  <c:v>404.81219520000002</c:v>
                </c:pt>
                <c:pt idx="56">
                  <c:v>404.24039040000002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4-49EB-99C2-3E1B2B35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26176"/>
        <c:axId val="1678024256"/>
      </c:scatterChart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Slack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</c:f>
              <c:numCache>
                <c:formatCode>0.000</c:formatCode>
                <c:ptCount val="57"/>
                <c:pt idx="0">
                  <c:v>0</c:v>
                </c:pt>
                <c:pt idx="1">
                  <c:v>4.63</c:v>
                </c:pt>
                <c:pt idx="2">
                  <c:v>4.6340000000000003</c:v>
                </c:pt>
                <c:pt idx="3">
                  <c:v>7.3220000000000001</c:v>
                </c:pt>
                <c:pt idx="4">
                  <c:v>8.734</c:v>
                </c:pt>
                <c:pt idx="5">
                  <c:v>8.8350000000000009</c:v>
                </c:pt>
                <c:pt idx="6">
                  <c:v>9.9309999999999992</c:v>
                </c:pt>
                <c:pt idx="7">
                  <c:v>13.131</c:v>
                </c:pt>
                <c:pt idx="8">
                  <c:v>14.343</c:v>
                </c:pt>
                <c:pt idx="9">
                  <c:v>17.798999999999999</c:v>
                </c:pt>
                <c:pt idx="10">
                  <c:v>19.126000000000001</c:v>
                </c:pt>
                <c:pt idx="11">
                  <c:v>20.178999999999998</c:v>
                </c:pt>
                <c:pt idx="12">
                  <c:v>21.376999999999999</c:v>
                </c:pt>
                <c:pt idx="13">
                  <c:v>27.719000000000001</c:v>
                </c:pt>
                <c:pt idx="14">
                  <c:v>31.138000000000002</c:v>
                </c:pt>
                <c:pt idx="15">
                  <c:v>32.177</c:v>
                </c:pt>
                <c:pt idx="16">
                  <c:v>33.978000000000002</c:v>
                </c:pt>
                <c:pt idx="17">
                  <c:v>36.402000000000001</c:v>
                </c:pt>
                <c:pt idx="18">
                  <c:v>38.246000000000002</c:v>
                </c:pt>
                <c:pt idx="19">
                  <c:v>39.924999999999997</c:v>
                </c:pt>
                <c:pt idx="20">
                  <c:v>80.647999999999996</c:v>
                </c:pt>
                <c:pt idx="21">
                  <c:v>1333.6010000000001</c:v>
                </c:pt>
                <c:pt idx="22">
                  <c:v>1846.6569999999999</c:v>
                </c:pt>
                <c:pt idx="23">
                  <c:v>1882.769</c:v>
                </c:pt>
                <c:pt idx="24">
                  <c:v>2869.0219999999999</c:v>
                </c:pt>
                <c:pt idx="25">
                  <c:v>2905.355</c:v>
                </c:pt>
                <c:pt idx="26">
                  <c:v>2942.567</c:v>
                </c:pt>
                <c:pt idx="27">
                  <c:v>3578.096</c:v>
                </c:pt>
                <c:pt idx="28">
                  <c:v>3602.4389999999999</c:v>
                </c:pt>
                <c:pt idx="29">
                  <c:v>4552.0540000000001</c:v>
                </c:pt>
                <c:pt idx="30">
                  <c:v>5284.1109999999999</c:v>
                </c:pt>
                <c:pt idx="31">
                  <c:v>5308.6229999999996</c:v>
                </c:pt>
                <c:pt idx="32">
                  <c:v>6161.6509999999998</c:v>
                </c:pt>
                <c:pt idx="33">
                  <c:v>6899.1760000000004</c:v>
                </c:pt>
                <c:pt idx="34">
                  <c:v>6923.6480000000001</c:v>
                </c:pt>
                <c:pt idx="35">
                  <c:v>7771.3590000000004</c:v>
                </c:pt>
                <c:pt idx="36">
                  <c:v>8475.0210000000006</c:v>
                </c:pt>
                <c:pt idx="37">
                  <c:v>8535.8680000000004</c:v>
                </c:pt>
                <c:pt idx="38">
                  <c:v>9381.0509999999995</c:v>
                </c:pt>
                <c:pt idx="39">
                  <c:v>10133.228999999999</c:v>
                </c:pt>
                <c:pt idx="40">
                  <c:v>10157.584999999999</c:v>
                </c:pt>
                <c:pt idx="41">
                  <c:v>10990.602000000001</c:v>
                </c:pt>
                <c:pt idx="42">
                  <c:v>11758.406999999999</c:v>
                </c:pt>
                <c:pt idx="43">
                  <c:v>11782.847</c:v>
                </c:pt>
                <c:pt idx="44">
                  <c:v>12600.337</c:v>
                </c:pt>
                <c:pt idx="45">
                  <c:v>13396.666999999999</c:v>
                </c:pt>
                <c:pt idx="46">
                  <c:v>13433.157999999999</c:v>
                </c:pt>
                <c:pt idx="47">
                  <c:v>14209.455</c:v>
                </c:pt>
                <c:pt idx="48">
                  <c:v>15010.156999999999</c:v>
                </c:pt>
                <c:pt idx="49">
                  <c:v>15059.130999999999</c:v>
                </c:pt>
                <c:pt idx="50">
                  <c:v>15173.453</c:v>
                </c:pt>
                <c:pt idx="51">
                  <c:v>15197.873</c:v>
                </c:pt>
                <c:pt idx="52">
                  <c:v>15247.194</c:v>
                </c:pt>
                <c:pt idx="53">
                  <c:v>15248.387000000001</c:v>
                </c:pt>
                <c:pt idx="54">
                  <c:v>15248.909</c:v>
                </c:pt>
                <c:pt idx="55">
                  <c:v>15249.554</c:v>
                </c:pt>
                <c:pt idx="56">
                  <c:v>15251.175999999999</c:v>
                </c:pt>
              </c:numCache>
            </c:numRef>
          </c:xVal>
          <c:yVal>
            <c:numRef>
              <c:f>Sheet1!$J$2:$J$58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4-49EB-99C2-3E1B2B35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36784"/>
        <c:axId val="24245264"/>
      </c:scatterChart>
      <c:valAx>
        <c:axId val="167802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Pipe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4256"/>
        <c:crosses val="autoZero"/>
        <c:crossBetween val="midCat"/>
      </c:valAx>
      <c:valAx>
        <c:axId val="1678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6176"/>
        <c:crosses val="autoZero"/>
        <c:crossBetween val="midCat"/>
      </c:valAx>
      <c:valAx>
        <c:axId val="2424526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1==Ture</a:t>
                </a:r>
                <a:r>
                  <a:rPr lang="en-CA" baseline="0"/>
                  <a:t>; 0==False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36784"/>
        <c:crosses val="max"/>
        <c:crossBetween val="midCat"/>
        <c:majorUnit val="1"/>
      </c:valAx>
      <c:valAx>
        <c:axId val="167803678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424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Hydrostatic</a:t>
            </a:r>
            <a:r>
              <a:rPr lang="en-CA" baseline="0"/>
              <a:t> vapour volume estimation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</c:f>
              <c:numCache>
                <c:formatCode>0.000</c:formatCode>
                <c:ptCount val="57"/>
                <c:pt idx="0">
                  <c:v>0</c:v>
                </c:pt>
                <c:pt idx="1">
                  <c:v>4.63</c:v>
                </c:pt>
                <c:pt idx="2">
                  <c:v>4.6340000000000003</c:v>
                </c:pt>
                <c:pt idx="3">
                  <c:v>7.3220000000000001</c:v>
                </c:pt>
                <c:pt idx="4">
                  <c:v>8.734</c:v>
                </c:pt>
                <c:pt idx="5">
                  <c:v>8.8350000000000009</c:v>
                </c:pt>
                <c:pt idx="6">
                  <c:v>9.9309999999999992</c:v>
                </c:pt>
                <c:pt idx="7">
                  <c:v>13.131</c:v>
                </c:pt>
                <c:pt idx="8">
                  <c:v>14.343</c:v>
                </c:pt>
                <c:pt idx="9">
                  <c:v>17.798999999999999</c:v>
                </c:pt>
                <c:pt idx="10">
                  <c:v>19.126000000000001</c:v>
                </c:pt>
                <c:pt idx="11">
                  <c:v>20.178999999999998</c:v>
                </c:pt>
                <c:pt idx="12">
                  <c:v>21.376999999999999</c:v>
                </c:pt>
                <c:pt idx="13">
                  <c:v>27.719000000000001</c:v>
                </c:pt>
                <c:pt idx="14">
                  <c:v>31.138000000000002</c:v>
                </c:pt>
                <c:pt idx="15">
                  <c:v>32.177</c:v>
                </c:pt>
                <c:pt idx="16">
                  <c:v>33.978000000000002</c:v>
                </c:pt>
                <c:pt idx="17">
                  <c:v>36.402000000000001</c:v>
                </c:pt>
                <c:pt idx="18">
                  <c:v>38.246000000000002</c:v>
                </c:pt>
                <c:pt idx="19">
                  <c:v>39.924999999999997</c:v>
                </c:pt>
                <c:pt idx="20">
                  <c:v>80.647999999999996</c:v>
                </c:pt>
                <c:pt idx="21">
                  <c:v>1333.6010000000001</c:v>
                </c:pt>
                <c:pt idx="22">
                  <c:v>1846.6569999999999</c:v>
                </c:pt>
                <c:pt idx="23">
                  <c:v>1882.769</c:v>
                </c:pt>
                <c:pt idx="24">
                  <c:v>2869.0219999999999</c:v>
                </c:pt>
                <c:pt idx="25">
                  <c:v>2905.355</c:v>
                </c:pt>
                <c:pt idx="26">
                  <c:v>2942.567</c:v>
                </c:pt>
                <c:pt idx="27">
                  <c:v>3578.096</c:v>
                </c:pt>
                <c:pt idx="28">
                  <c:v>3602.4389999999999</c:v>
                </c:pt>
                <c:pt idx="29">
                  <c:v>4552.0540000000001</c:v>
                </c:pt>
                <c:pt idx="30">
                  <c:v>5284.1109999999999</c:v>
                </c:pt>
                <c:pt idx="31">
                  <c:v>5308.6229999999996</c:v>
                </c:pt>
                <c:pt idx="32">
                  <c:v>6161.6509999999998</c:v>
                </c:pt>
                <c:pt idx="33">
                  <c:v>6899.1760000000004</c:v>
                </c:pt>
                <c:pt idx="34">
                  <c:v>6923.6480000000001</c:v>
                </c:pt>
                <c:pt idx="35">
                  <c:v>7771.3590000000004</c:v>
                </c:pt>
                <c:pt idx="36">
                  <c:v>8475.0210000000006</c:v>
                </c:pt>
                <c:pt idx="37">
                  <c:v>8535.8680000000004</c:v>
                </c:pt>
                <c:pt idx="38">
                  <c:v>9381.0509999999995</c:v>
                </c:pt>
                <c:pt idx="39">
                  <c:v>10133.228999999999</c:v>
                </c:pt>
                <c:pt idx="40">
                  <c:v>10157.584999999999</c:v>
                </c:pt>
                <c:pt idx="41">
                  <c:v>10990.602000000001</c:v>
                </c:pt>
                <c:pt idx="42">
                  <c:v>11758.406999999999</c:v>
                </c:pt>
                <c:pt idx="43">
                  <c:v>11782.847</c:v>
                </c:pt>
                <c:pt idx="44">
                  <c:v>12600.337</c:v>
                </c:pt>
                <c:pt idx="45">
                  <c:v>13396.666999999999</c:v>
                </c:pt>
                <c:pt idx="46">
                  <c:v>13433.157999999999</c:v>
                </c:pt>
                <c:pt idx="47">
                  <c:v>14209.455</c:v>
                </c:pt>
                <c:pt idx="48">
                  <c:v>15010.156999999999</c:v>
                </c:pt>
                <c:pt idx="49">
                  <c:v>15059.130999999999</c:v>
                </c:pt>
                <c:pt idx="50">
                  <c:v>15173.453</c:v>
                </c:pt>
                <c:pt idx="51">
                  <c:v>15197.873</c:v>
                </c:pt>
                <c:pt idx="52">
                  <c:v>15247.194</c:v>
                </c:pt>
                <c:pt idx="53">
                  <c:v>15248.387000000001</c:v>
                </c:pt>
                <c:pt idx="54">
                  <c:v>15248.909</c:v>
                </c:pt>
                <c:pt idx="55">
                  <c:v>15249.554</c:v>
                </c:pt>
                <c:pt idx="56">
                  <c:v>15251.175999999999</c:v>
                </c:pt>
              </c:numCache>
            </c:numRef>
          </c:xVal>
          <c:yVal>
            <c:numRef>
              <c:f>Sheet1!$I$2:$I$58</c:f>
              <c:numCache>
                <c:formatCode>General</c:formatCode>
                <c:ptCount val="57"/>
                <c:pt idx="0">
                  <c:v>181.27206967446432</c:v>
                </c:pt>
                <c:pt idx="1">
                  <c:v>181.27200022215087</c:v>
                </c:pt>
                <c:pt idx="2">
                  <c:v>181.23674276976624</c:v>
                </c:pt>
                <c:pt idx="3">
                  <c:v>181.19026086678417</c:v>
                </c:pt>
                <c:pt idx="4">
                  <c:v>181.18693687718746</c:v>
                </c:pt>
                <c:pt idx="5">
                  <c:v>181.16012285014483</c:v>
                </c:pt>
                <c:pt idx="6">
                  <c:v>181.11492097558238</c:v>
                </c:pt>
                <c:pt idx="7">
                  <c:v>183.55682941072433</c:v>
                </c:pt>
                <c:pt idx="8">
                  <c:v>198.65906624409359</c:v>
                </c:pt>
                <c:pt idx="9">
                  <c:v>204.47975223538185</c:v>
                </c:pt>
                <c:pt idx="10">
                  <c:v>209.06041921566259</c:v>
                </c:pt>
                <c:pt idx="11">
                  <c:v>211.76749119386483</c:v>
                </c:pt>
                <c:pt idx="12">
                  <c:v>211.32735374920395</c:v>
                </c:pt>
                <c:pt idx="13">
                  <c:v>210.89691435537327</c:v>
                </c:pt>
                <c:pt idx="14">
                  <c:v>210.74044481583883</c:v>
                </c:pt>
                <c:pt idx="15">
                  <c:v>210.58772549558816</c:v>
                </c:pt>
                <c:pt idx="16">
                  <c:v>210.48113605549486</c:v>
                </c:pt>
                <c:pt idx="17">
                  <c:v>210.60474905512609</c:v>
                </c:pt>
                <c:pt idx="18">
                  <c:v>210.87730019065543</c:v>
                </c:pt>
                <c:pt idx="19">
                  <c:v>221.82373393378634</c:v>
                </c:pt>
                <c:pt idx="20">
                  <c:v>217.62453939869755</c:v>
                </c:pt>
                <c:pt idx="21">
                  <c:v>204.00397185373373</c:v>
                </c:pt>
                <c:pt idx="22">
                  <c:v>205.12760074816939</c:v>
                </c:pt>
                <c:pt idx="23">
                  <c:v>193.49522461338637</c:v>
                </c:pt>
                <c:pt idx="24">
                  <c:v>193.33253389293327</c:v>
                </c:pt>
                <c:pt idx="25">
                  <c:v>183.36324458191021</c:v>
                </c:pt>
                <c:pt idx="26">
                  <c:v>199.59886894690959</c:v>
                </c:pt>
                <c:pt idx="27">
                  <c:v>198.50648287719949</c:v>
                </c:pt>
                <c:pt idx="28">
                  <c:v>162.99128943408135</c:v>
                </c:pt>
                <c:pt idx="29">
                  <c:v>82.975144087231868</c:v>
                </c:pt>
                <c:pt idx="30">
                  <c:v>75.842503570493776</c:v>
                </c:pt>
                <c:pt idx="31">
                  <c:v>47.941585269026021</c:v>
                </c:pt>
                <c:pt idx="32">
                  <c:v>14.347697252768924</c:v>
                </c:pt>
                <c:pt idx="33">
                  <c:v>19.030967655108114</c:v>
                </c:pt>
                <c:pt idx="34">
                  <c:v>85.448626021401978</c:v>
                </c:pt>
                <c:pt idx="35">
                  <c:v>145.89266671840039</c:v>
                </c:pt>
                <c:pt idx="36">
                  <c:v>169.62977490070023</c:v>
                </c:pt>
                <c:pt idx="37">
                  <c:v>174.3927425070421</c:v>
                </c:pt>
                <c:pt idx="38">
                  <c:v>156.28292350960038</c:v>
                </c:pt>
                <c:pt idx="39">
                  <c:v>157.91909966320014</c:v>
                </c:pt>
                <c:pt idx="40">
                  <c:v>143.48293501046805</c:v>
                </c:pt>
                <c:pt idx="41">
                  <c:v>130.25750326319672</c:v>
                </c:pt>
                <c:pt idx="42">
                  <c:v>130.935546526895</c:v>
                </c:pt>
                <c:pt idx="43">
                  <c:v>131.94869672904161</c:v>
                </c:pt>
                <c:pt idx="44">
                  <c:v>253.24348397207103</c:v>
                </c:pt>
                <c:pt idx="45">
                  <c:v>249.01684217022131</c:v>
                </c:pt>
                <c:pt idx="46">
                  <c:v>227.81296918321732</c:v>
                </c:pt>
                <c:pt idx="47">
                  <c:v>271.7486186130526</c:v>
                </c:pt>
                <c:pt idx="48">
                  <c:v>270.79568762162364</c:v>
                </c:pt>
                <c:pt idx="49">
                  <c:v>282.49746470333264</c:v>
                </c:pt>
                <c:pt idx="50">
                  <c:v>281.80823728181196</c:v>
                </c:pt>
                <c:pt idx="51">
                  <c:v>282.04269440162716</c:v>
                </c:pt>
                <c:pt idx="52">
                  <c:v>281.99751362219484</c:v>
                </c:pt>
                <c:pt idx="53">
                  <c:v>282.08455420303483</c:v>
                </c:pt>
                <c:pt idx="54">
                  <c:v>282.17161117667916</c:v>
                </c:pt>
                <c:pt idx="55">
                  <c:v>277.27653542080003</c:v>
                </c:pt>
                <c:pt idx="56">
                  <c:v>282.32499999999999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96A-BF0D-121E5D57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26176"/>
        <c:axId val="1678024256"/>
      </c:scatterChart>
      <c:scatterChart>
        <c:scatterStyle val="lineMarker"/>
        <c:varyColors val="0"/>
        <c:ser>
          <c:idx val="1"/>
          <c:order val="1"/>
          <c:tx>
            <c:strRef>
              <c:f>Sheet1!$V$7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</c:f>
              <c:numCache>
                <c:formatCode>0.000</c:formatCode>
                <c:ptCount val="57"/>
                <c:pt idx="0">
                  <c:v>0</c:v>
                </c:pt>
                <c:pt idx="1">
                  <c:v>4.63</c:v>
                </c:pt>
                <c:pt idx="2">
                  <c:v>4.6340000000000003</c:v>
                </c:pt>
                <c:pt idx="3">
                  <c:v>7.3220000000000001</c:v>
                </c:pt>
                <c:pt idx="4">
                  <c:v>8.734</c:v>
                </c:pt>
                <c:pt idx="5">
                  <c:v>8.8350000000000009</c:v>
                </c:pt>
                <c:pt idx="6">
                  <c:v>9.9309999999999992</c:v>
                </c:pt>
                <c:pt idx="7">
                  <c:v>13.131</c:v>
                </c:pt>
                <c:pt idx="8">
                  <c:v>14.343</c:v>
                </c:pt>
                <c:pt idx="9">
                  <c:v>17.798999999999999</c:v>
                </c:pt>
                <c:pt idx="10">
                  <c:v>19.126000000000001</c:v>
                </c:pt>
                <c:pt idx="11">
                  <c:v>20.178999999999998</c:v>
                </c:pt>
                <c:pt idx="12">
                  <c:v>21.376999999999999</c:v>
                </c:pt>
                <c:pt idx="13">
                  <c:v>27.719000000000001</c:v>
                </c:pt>
                <c:pt idx="14">
                  <c:v>31.138000000000002</c:v>
                </c:pt>
                <c:pt idx="15">
                  <c:v>32.177</c:v>
                </c:pt>
                <c:pt idx="16">
                  <c:v>33.978000000000002</c:v>
                </c:pt>
                <c:pt idx="17">
                  <c:v>36.402000000000001</c:v>
                </c:pt>
                <c:pt idx="18">
                  <c:v>38.246000000000002</c:v>
                </c:pt>
                <c:pt idx="19">
                  <c:v>39.924999999999997</c:v>
                </c:pt>
                <c:pt idx="20">
                  <c:v>80.647999999999996</c:v>
                </c:pt>
                <c:pt idx="21">
                  <c:v>1333.6010000000001</c:v>
                </c:pt>
                <c:pt idx="22">
                  <c:v>1846.6569999999999</c:v>
                </c:pt>
                <c:pt idx="23">
                  <c:v>1882.769</c:v>
                </c:pt>
                <c:pt idx="24">
                  <c:v>2869.0219999999999</c:v>
                </c:pt>
                <c:pt idx="25">
                  <c:v>2905.355</c:v>
                </c:pt>
                <c:pt idx="26">
                  <c:v>2942.567</c:v>
                </c:pt>
                <c:pt idx="27">
                  <c:v>3578.096</c:v>
                </c:pt>
                <c:pt idx="28">
                  <c:v>3602.4389999999999</c:v>
                </c:pt>
                <c:pt idx="29">
                  <c:v>4552.0540000000001</c:v>
                </c:pt>
                <c:pt idx="30">
                  <c:v>5284.1109999999999</c:v>
                </c:pt>
                <c:pt idx="31">
                  <c:v>5308.6229999999996</c:v>
                </c:pt>
                <c:pt idx="32">
                  <c:v>6161.6509999999998</c:v>
                </c:pt>
                <c:pt idx="33">
                  <c:v>6899.1760000000004</c:v>
                </c:pt>
                <c:pt idx="34">
                  <c:v>6923.6480000000001</c:v>
                </c:pt>
                <c:pt idx="35">
                  <c:v>7771.3590000000004</c:v>
                </c:pt>
                <c:pt idx="36">
                  <c:v>8475.0210000000006</c:v>
                </c:pt>
                <c:pt idx="37">
                  <c:v>8535.8680000000004</c:v>
                </c:pt>
                <c:pt idx="38">
                  <c:v>9381.0509999999995</c:v>
                </c:pt>
                <c:pt idx="39">
                  <c:v>10133.228999999999</c:v>
                </c:pt>
                <c:pt idx="40">
                  <c:v>10157.584999999999</c:v>
                </c:pt>
                <c:pt idx="41">
                  <c:v>10990.602000000001</c:v>
                </c:pt>
                <c:pt idx="42">
                  <c:v>11758.406999999999</c:v>
                </c:pt>
                <c:pt idx="43">
                  <c:v>11782.847</c:v>
                </c:pt>
                <c:pt idx="44">
                  <c:v>12600.337</c:v>
                </c:pt>
                <c:pt idx="45">
                  <c:v>13396.666999999999</c:v>
                </c:pt>
                <c:pt idx="46">
                  <c:v>13433.157999999999</c:v>
                </c:pt>
                <c:pt idx="47">
                  <c:v>14209.455</c:v>
                </c:pt>
                <c:pt idx="48">
                  <c:v>15010.156999999999</c:v>
                </c:pt>
                <c:pt idx="49">
                  <c:v>15059.130999999999</c:v>
                </c:pt>
                <c:pt idx="50">
                  <c:v>15173.453</c:v>
                </c:pt>
                <c:pt idx="51">
                  <c:v>15197.873</c:v>
                </c:pt>
                <c:pt idx="52">
                  <c:v>15247.194</c:v>
                </c:pt>
                <c:pt idx="53">
                  <c:v>15248.387000000001</c:v>
                </c:pt>
                <c:pt idx="54">
                  <c:v>15248.909</c:v>
                </c:pt>
                <c:pt idx="55">
                  <c:v>15249.554</c:v>
                </c:pt>
                <c:pt idx="56">
                  <c:v>15251.175999999999</c:v>
                </c:pt>
              </c:numCache>
            </c:numRef>
          </c:xVal>
          <c:yVal>
            <c:numRef>
              <c:f>Sheet1!$Q$2:$Q$58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96A-BF0D-121E5D572219}"/>
            </c:ext>
          </c:extLst>
        </c:ser>
        <c:ser>
          <c:idx val="2"/>
          <c:order val="2"/>
          <c:tx>
            <c:strRef>
              <c:f>Sheet1!$V$6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</c:f>
              <c:numCache>
                <c:formatCode>0.000</c:formatCode>
                <c:ptCount val="57"/>
                <c:pt idx="0">
                  <c:v>0</c:v>
                </c:pt>
                <c:pt idx="1">
                  <c:v>4.63</c:v>
                </c:pt>
                <c:pt idx="2">
                  <c:v>4.6340000000000003</c:v>
                </c:pt>
                <c:pt idx="3">
                  <c:v>7.3220000000000001</c:v>
                </c:pt>
                <c:pt idx="4">
                  <c:v>8.734</c:v>
                </c:pt>
                <c:pt idx="5">
                  <c:v>8.8350000000000009</c:v>
                </c:pt>
                <c:pt idx="6">
                  <c:v>9.9309999999999992</c:v>
                </c:pt>
                <c:pt idx="7">
                  <c:v>13.131</c:v>
                </c:pt>
                <c:pt idx="8">
                  <c:v>14.343</c:v>
                </c:pt>
                <c:pt idx="9">
                  <c:v>17.798999999999999</c:v>
                </c:pt>
                <c:pt idx="10">
                  <c:v>19.126000000000001</c:v>
                </c:pt>
                <c:pt idx="11">
                  <c:v>20.178999999999998</c:v>
                </c:pt>
                <c:pt idx="12">
                  <c:v>21.376999999999999</c:v>
                </c:pt>
                <c:pt idx="13">
                  <c:v>27.719000000000001</c:v>
                </c:pt>
                <c:pt idx="14">
                  <c:v>31.138000000000002</c:v>
                </c:pt>
                <c:pt idx="15">
                  <c:v>32.177</c:v>
                </c:pt>
                <c:pt idx="16">
                  <c:v>33.978000000000002</c:v>
                </c:pt>
                <c:pt idx="17">
                  <c:v>36.402000000000001</c:v>
                </c:pt>
                <c:pt idx="18">
                  <c:v>38.246000000000002</c:v>
                </c:pt>
                <c:pt idx="19">
                  <c:v>39.924999999999997</c:v>
                </c:pt>
                <c:pt idx="20">
                  <c:v>80.647999999999996</c:v>
                </c:pt>
                <c:pt idx="21">
                  <c:v>1333.6010000000001</c:v>
                </c:pt>
                <c:pt idx="22">
                  <c:v>1846.6569999999999</c:v>
                </c:pt>
                <c:pt idx="23">
                  <c:v>1882.769</c:v>
                </c:pt>
                <c:pt idx="24">
                  <c:v>2869.0219999999999</c:v>
                </c:pt>
                <c:pt idx="25">
                  <c:v>2905.355</c:v>
                </c:pt>
                <c:pt idx="26">
                  <c:v>2942.567</c:v>
                </c:pt>
                <c:pt idx="27">
                  <c:v>3578.096</c:v>
                </c:pt>
                <c:pt idx="28">
                  <c:v>3602.4389999999999</c:v>
                </c:pt>
                <c:pt idx="29">
                  <c:v>4552.0540000000001</c:v>
                </c:pt>
                <c:pt idx="30">
                  <c:v>5284.1109999999999</c:v>
                </c:pt>
                <c:pt idx="31">
                  <c:v>5308.6229999999996</c:v>
                </c:pt>
                <c:pt idx="32">
                  <c:v>6161.6509999999998</c:v>
                </c:pt>
                <c:pt idx="33">
                  <c:v>6899.1760000000004</c:v>
                </c:pt>
                <c:pt idx="34">
                  <c:v>6923.6480000000001</c:v>
                </c:pt>
                <c:pt idx="35">
                  <c:v>7771.3590000000004</c:v>
                </c:pt>
                <c:pt idx="36">
                  <c:v>8475.0210000000006</c:v>
                </c:pt>
                <c:pt idx="37">
                  <c:v>8535.8680000000004</c:v>
                </c:pt>
                <c:pt idx="38">
                  <c:v>9381.0509999999995</c:v>
                </c:pt>
                <c:pt idx="39">
                  <c:v>10133.228999999999</c:v>
                </c:pt>
                <c:pt idx="40">
                  <c:v>10157.584999999999</c:v>
                </c:pt>
                <c:pt idx="41">
                  <c:v>10990.602000000001</c:v>
                </c:pt>
                <c:pt idx="42">
                  <c:v>11758.406999999999</c:v>
                </c:pt>
                <c:pt idx="43">
                  <c:v>11782.847</c:v>
                </c:pt>
                <c:pt idx="44">
                  <c:v>12600.337</c:v>
                </c:pt>
                <c:pt idx="45">
                  <c:v>13396.666999999999</c:v>
                </c:pt>
                <c:pt idx="46">
                  <c:v>13433.157999999999</c:v>
                </c:pt>
                <c:pt idx="47">
                  <c:v>14209.455</c:v>
                </c:pt>
                <c:pt idx="48">
                  <c:v>15010.156999999999</c:v>
                </c:pt>
                <c:pt idx="49">
                  <c:v>15059.130999999999</c:v>
                </c:pt>
                <c:pt idx="50">
                  <c:v>15173.453</c:v>
                </c:pt>
                <c:pt idx="51">
                  <c:v>15197.873</c:v>
                </c:pt>
                <c:pt idx="52">
                  <c:v>15247.194</c:v>
                </c:pt>
                <c:pt idx="53">
                  <c:v>15248.387000000001</c:v>
                </c:pt>
                <c:pt idx="54">
                  <c:v>15248.909</c:v>
                </c:pt>
                <c:pt idx="55">
                  <c:v>15249.554</c:v>
                </c:pt>
                <c:pt idx="56">
                  <c:v>15251.175999999999</c:v>
                </c:pt>
              </c:numCache>
            </c:numRef>
          </c:xVal>
          <c:yVal>
            <c:numRef>
              <c:f>Sheet1!$P$2:$P$58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96A-BF0D-121E5D572219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Sheet1!$D$2:$D$58</c:f>
              <c:numCache>
                <c:formatCode>0.000</c:formatCode>
                <c:ptCount val="57"/>
                <c:pt idx="0">
                  <c:v>0</c:v>
                </c:pt>
                <c:pt idx="1">
                  <c:v>4.63</c:v>
                </c:pt>
                <c:pt idx="2">
                  <c:v>4.6340000000000003</c:v>
                </c:pt>
                <c:pt idx="3">
                  <c:v>7.3220000000000001</c:v>
                </c:pt>
                <c:pt idx="4">
                  <c:v>8.734</c:v>
                </c:pt>
                <c:pt idx="5">
                  <c:v>8.8350000000000009</c:v>
                </c:pt>
                <c:pt idx="6">
                  <c:v>9.9309999999999992</c:v>
                </c:pt>
                <c:pt idx="7">
                  <c:v>13.131</c:v>
                </c:pt>
                <c:pt idx="8">
                  <c:v>14.343</c:v>
                </c:pt>
                <c:pt idx="9">
                  <c:v>17.798999999999999</c:v>
                </c:pt>
                <c:pt idx="10">
                  <c:v>19.126000000000001</c:v>
                </c:pt>
                <c:pt idx="11">
                  <c:v>20.178999999999998</c:v>
                </c:pt>
                <c:pt idx="12">
                  <c:v>21.376999999999999</c:v>
                </c:pt>
                <c:pt idx="13">
                  <c:v>27.719000000000001</c:v>
                </c:pt>
                <c:pt idx="14">
                  <c:v>31.138000000000002</c:v>
                </c:pt>
                <c:pt idx="15">
                  <c:v>32.177</c:v>
                </c:pt>
                <c:pt idx="16">
                  <c:v>33.978000000000002</c:v>
                </c:pt>
                <c:pt idx="17">
                  <c:v>36.402000000000001</c:v>
                </c:pt>
                <c:pt idx="18">
                  <c:v>38.246000000000002</c:v>
                </c:pt>
                <c:pt idx="19">
                  <c:v>39.924999999999997</c:v>
                </c:pt>
                <c:pt idx="20">
                  <c:v>80.647999999999996</c:v>
                </c:pt>
                <c:pt idx="21">
                  <c:v>1333.6010000000001</c:v>
                </c:pt>
                <c:pt idx="22">
                  <c:v>1846.6569999999999</c:v>
                </c:pt>
                <c:pt idx="23">
                  <c:v>1882.769</c:v>
                </c:pt>
                <c:pt idx="24">
                  <c:v>2869.0219999999999</c:v>
                </c:pt>
                <c:pt idx="25">
                  <c:v>2905.355</c:v>
                </c:pt>
                <c:pt idx="26">
                  <c:v>2942.567</c:v>
                </c:pt>
                <c:pt idx="27">
                  <c:v>3578.096</c:v>
                </c:pt>
                <c:pt idx="28">
                  <c:v>3602.4389999999999</c:v>
                </c:pt>
                <c:pt idx="29">
                  <c:v>4552.0540000000001</c:v>
                </c:pt>
                <c:pt idx="30">
                  <c:v>5284.1109999999999</c:v>
                </c:pt>
                <c:pt idx="31">
                  <c:v>5308.6229999999996</c:v>
                </c:pt>
                <c:pt idx="32">
                  <c:v>6161.6509999999998</c:v>
                </c:pt>
                <c:pt idx="33">
                  <c:v>6899.1760000000004</c:v>
                </c:pt>
                <c:pt idx="34">
                  <c:v>6923.6480000000001</c:v>
                </c:pt>
                <c:pt idx="35">
                  <c:v>7771.3590000000004</c:v>
                </c:pt>
                <c:pt idx="36">
                  <c:v>8475.0210000000006</c:v>
                </c:pt>
                <c:pt idx="37">
                  <c:v>8535.8680000000004</c:v>
                </c:pt>
                <c:pt idx="38">
                  <c:v>9381.0509999999995</c:v>
                </c:pt>
                <c:pt idx="39">
                  <c:v>10133.228999999999</c:v>
                </c:pt>
                <c:pt idx="40">
                  <c:v>10157.584999999999</c:v>
                </c:pt>
                <c:pt idx="41">
                  <c:v>10990.602000000001</c:v>
                </c:pt>
                <c:pt idx="42">
                  <c:v>11758.406999999999</c:v>
                </c:pt>
                <c:pt idx="43">
                  <c:v>11782.847</c:v>
                </c:pt>
                <c:pt idx="44">
                  <c:v>12600.337</c:v>
                </c:pt>
                <c:pt idx="45">
                  <c:v>13396.666999999999</c:v>
                </c:pt>
                <c:pt idx="46">
                  <c:v>13433.157999999999</c:v>
                </c:pt>
                <c:pt idx="47">
                  <c:v>14209.455</c:v>
                </c:pt>
                <c:pt idx="48">
                  <c:v>15010.156999999999</c:v>
                </c:pt>
                <c:pt idx="49">
                  <c:v>15059.130999999999</c:v>
                </c:pt>
                <c:pt idx="50">
                  <c:v>15173.453</c:v>
                </c:pt>
                <c:pt idx="51">
                  <c:v>15197.873</c:v>
                </c:pt>
                <c:pt idx="52">
                  <c:v>15247.194</c:v>
                </c:pt>
                <c:pt idx="53">
                  <c:v>15248.387000000001</c:v>
                </c:pt>
                <c:pt idx="54">
                  <c:v>15248.909</c:v>
                </c:pt>
                <c:pt idx="55">
                  <c:v>15249.554</c:v>
                </c:pt>
                <c:pt idx="56">
                  <c:v>15251.175999999999</c:v>
                </c:pt>
              </c:numCache>
            </c:numRef>
          </c:xVal>
          <c:yVal>
            <c:numRef>
              <c:f>Sheet1!$O$2:$O$58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96A-BF0D-121E5D57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52320"/>
        <c:axId val="544848000"/>
      </c:scatterChart>
      <c:valAx>
        <c:axId val="167802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Pipe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4256"/>
        <c:crosses val="autoZero"/>
        <c:crossBetween val="midCat"/>
      </c:valAx>
      <c:valAx>
        <c:axId val="1678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Pressure</a:t>
                </a:r>
                <a:r>
                  <a:rPr lang="en-CA" baseline="0"/>
                  <a:t> </a:t>
                </a:r>
                <a:r>
                  <a:rPr lang="en-CA"/>
                  <a:t>(kPa.a.)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6176"/>
        <c:crosses val="autoZero"/>
        <c:crossBetween val="midCat"/>
      </c:valAx>
      <c:valAx>
        <c:axId val="544848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1==True;0==False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2320"/>
        <c:crosses val="max"/>
        <c:crossBetween val="midCat"/>
      </c:valAx>
      <c:valAx>
        <c:axId val="54485232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4484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Vapour</a:t>
            </a:r>
            <a:r>
              <a:rPr lang="en-US" baseline="0"/>
              <a:t> volume vs Quanlity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Sheet1!$R$1:$T$1</c:f>
              <c:numCache>
                <c:formatCode>General</c:formatCode>
                <c:ptCount val="3"/>
                <c:pt idx="0">
                  <c:v>1</c:v>
                </c:pt>
                <c:pt idx="1">
                  <c:v>0.3</c:v>
                </c:pt>
                <c:pt idx="2">
                  <c:v>0.15</c:v>
                </c:pt>
              </c:numCache>
            </c:numRef>
          </c:cat>
          <c:val>
            <c:numRef>
              <c:f>Sheet1!$R$2:$T$2</c:f>
              <c:numCache>
                <c:formatCode>General</c:formatCode>
                <c:ptCount val="3"/>
                <c:pt idx="0">
                  <c:v>506.25572880459271</c:v>
                </c:pt>
                <c:pt idx="1">
                  <c:v>696.18973718123448</c:v>
                </c:pt>
                <c:pt idx="2">
                  <c:v>1409.787755329404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C6D-9580-A6C3D549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786368"/>
        <c:axId val="328787328"/>
      </c:barChart>
      <c:catAx>
        <c:axId val="32878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7328"/>
        <c:crosses val="autoZero"/>
        <c:auto val="0"/>
        <c:lblAlgn val="ctr"/>
        <c:lblOffset val="100"/>
        <c:noMultiLvlLbl val="0"/>
      </c:catAx>
      <c:valAx>
        <c:axId val="328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Quality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Sheet1!$U$5:$U$7</c:f>
              <c:numCache>
                <c:formatCode>General</c:formatCode>
                <c:ptCount val="3"/>
                <c:pt idx="0">
                  <c:v>90</c:v>
                </c:pt>
                <c:pt idx="1">
                  <c:v>60</c:v>
                </c:pt>
                <c:pt idx="2">
                  <c:v>20</c:v>
                </c:pt>
              </c:numCache>
            </c:numRef>
          </c:xVal>
          <c:yVal>
            <c:numRef>
              <c:f>Sheet1!$V$5:$V$7</c:f>
              <c:numCache>
                <c:formatCode>0%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EB-4AC2-AC33-54289C93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101648"/>
        <c:axId val="1365060848"/>
      </c:scatterChart>
      <c:valAx>
        <c:axId val="136510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Fluid 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60848"/>
        <c:crosses val="autoZero"/>
        <c:crossBetween val="midCat"/>
      </c:valAx>
      <c:valAx>
        <c:axId val="1365060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Vapour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231774</xdr:colOff>
      <xdr:row>0</xdr:row>
      <xdr:rowOff>125411</xdr:rowOff>
    </xdr:from>
    <xdr:to>
      <xdr:col>39</xdr:col>
      <xdr:colOff>244475</xdr:colOff>
      <xdr:row>20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CA0F9-43AD-C852-A885-BCD1D32B7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25</xdr:row>
      <xdr:rowOff>9525</xdr:rowOff>
    </xdr:from>
    <xdr:to>
      <xdr:col>39</xdr:col>
      <xdr:colOff>19051</xdr:colOff>
      <xdr:row>45</xdr:row>
      <xdr:rowOff>39688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9D6E-FD13-418E-B9DF-BBD4708E9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79375</xdr:colOff>
      <xdr:row>45</xdr:row>
      <xdr:rowOff>139700</xdr:rowOff>
    </xdr:from>
    <xdr:to>
      <xdr:col>30</xdr:col>
      <xdr:colOff>384175</xdr:colOff>
      <xdr:row>60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2109E-81FB-80EB-4CC1-542B8879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492125</xdr:colOff>
      <xdr:row>30</xdr:row>
      <xdr:rowOff>85725</xdr:rowOff>
    </xdr:from>
    <xdr:to>
      <xdr:col>36</xdr:col>
      <xdr:colOff>206375</xdr:colOff>
      <xdr:row>33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A7F7A61-3899-5782-1940-C9A9ABC64F23}"/>
            </a:ext>
          </a:extLst>
        </xdr:cNvPr>
        <xdr:cNvSpPr txBox="1"/>
      </xdr:nvSpPr>
      <xdr:spPr>
        <a:xfrm>
          <a:off x="27568525" y="5610225"/>
          <a:ext cx="1543050" cy="51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Slack volume</a:t>
          </a:r>
          <a:r>
            <a:rPr lang="en-US" sz="1100" baseline="0"/>
            <a:t>: 1410 m3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Vapour volume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624 m3</a:t>
          </a:r>
          <a:endParaRPr lang="en-US" sz="1100" baseline="0"/>
        </a:p>
      </xdr:txBody>
    </xdr:sp>
    <xdr:clientData/>
  </xdr:twoCellAnchor>
  <xdr:twoCellAnchor>
    <xdr:from>
      <xdr:col>32</xdr:col>
      <xdr:colOff>479424</xdr:colOff>
      <xdr:row>34</xdr:row>
      <xdr:rowOff>77787</xdr:rowOff>
    </xdr:from>
    <xdr:to>
      <xdr:col>36</xdr:col>
      <xdr:colOff>327025</xdr:colOff>
      <xdr:row>41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61ACB-CD12-1429-7645-4233A6CD2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38096</xdr:colOff>
      <xdr:row>33</xdr:row>
      <xdr:rowOff>104775</xdr:rowOff>
    </xdr:from>
    <xdr:to>
      <xdr:col>24</xdr:col>
      <xdr:colOff>312416</xdr:colOff>
      <xdr:row>35</xdr:row>
      <xdr:rowOff>85725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CFB4069-DA82-C1C6-C8F5-873DC18F9A50}"/>
            </a:ext>
          </a:extLst>
        </xdr:cNvPr>
        <xdr:cNvCxnSpPr/>
      </xdr:nvCxnSpPr>
      <xdr:spPr>
        <a:xfrm flipH="1" flipV="1">
          <a:off x="21621746" y="6076950"/>
          <a:ext cx="274320" cy="3429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0.08615</cdr:x>
      <cdr:y>0.50934</cdr:y>
    </cdr:from>
    <cdr:to>
      <cdr:x>0.13492</cdr:x>
      <cdr:y>0.60322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CD620B-9C1F-F150-45AB-2F73A69895DF}"/>
            </a:ext>
          </a:extLst>
        </cdr:cNvPr>
        <cdr:cNvSpPr txBox="1"/>
      </cdr:nvSpPr>
      <cdr:spPr>
        <a:xfrm xmlns:a="http://schemas.openxmlformats.org/drawingml/2006/main">
          <a:off x="841376" y="1860550"/>
          <a:ext cx="4762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kern="1200">
              <a:solidFill>
                <a:srgbClr val="FF0000"/>
              </a:solidFill>
            </a:rPr>
            <a:t>P</a:t>
          </a:r>
          <a:r>
            <a:rPr lang="en-US" sz="1000" kern="1200">
              <a:solidFill>
                <a:srgbClr val="FF0000"/>
              </a:solidFill>
            </a:rPr>
            <a:t>atm</a:t>
          </a:r>
          <a:endParaRPr lang="en-US" sz="1400" kern="12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3A80-1118-40F8-9856-D593D1EBEC82}">
  <dimension ref="A1:W58"/>
  <sheetViews>
    <sheetView tabSelected="1" topLeftCell="Q12" workbookViewId="0">
      <selection activeCell="V38" sqref="V38"/>
    </sheetView>
  </sheetViews>
  <sheetFormatPr defaultRowHeight="14.5" x14ac:dyDescent="0.35"/>
  <cols>
    <col min="1" max="1" width="23.08984375" bestFit="1" customWidth="1"/>
    <col min="2" max="2" width="28.7265625" bestFit="1" customWidth="1"/>
    <col min="3" max="3" width="19.08984375" bestFit="1" customWidth="1"/>
    <col min="4" max="4" width="14.453125" style="5" bestFit="1" customWidth="1"/>
    <col min="5" max="5" width="13.7265625" style="5" bestFit="1" customWidth="1"/>
    <col min="6" max="6" width="10.54296875" bestFit="1" customWidth="1"/>
    <col min="7" max="7" width="15.453125" bestFit="1" customWidth="1"/>
    <col min="8" max="8" width="16.81640625" bestFit="1" customWidth="1"/>
    <col min="9" max="9" width="19.08984375" customWidth="1"/>
    <col min="11" max="11" width="9.36328125" customWidth="1"/>
    <col min="12" max="12" width="18.453125" bestFit="1" customWidth="1"/>
    <col min="13" max="13" width="8.90625" customWidth="1"/>
    <col min="21" max="21" width="15.36328125" bestFit="1" customWidth="1"/>
  </cols>
  <sheetData>
    <row r="1" spans="1:23" x14ac:dyDescent="0.35">
      <c r="A1" s="1" t="s">
        <v>0</v>
      </c>
      <c r="B1" s="1" t="s">
        <v>2</v>
      </c>
      <c r="C1" s="1" t="s">
        <v>9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1" t="s">
        <v>16</v>
      </c>
      <c r="J1" s="1" t="s">
        <v>23</v>
      </c>
      <c r="K1" s="1" t="s">
        <v>17</v>
      </c>
      <c r="L1" s="1" t="s">
        <v>26</v>
      </c>
      <c r="M1" s="1" t="s">
        <v>21</v>
      </c>
      <c r="N1" s="1" t="s">
        <v>22</v>
      </c>
      <c r="O1" s="7">
        <f>V7</f>
        <v>0.8</v>
      </c>
      <c r="P1" s="7">
        <f>V6</f>
        <v>0.4</v>
      </c>
      <c r="Q1" s="7">
        <f>V5</f>
        <v>0.2</v>
      </c>
      <c r="R1" s="1">
        <v>1</v>
      </c>
      <c r="S1" s="1">
        <v>0.3</v>
      </c>
      <c r="T1" s="1">
        <v>0.15</v>
      </c>
      <c r="U1" t="s">
        <v>12</v>
      </c>
      <c r="V1">
        <v>181</v>
      </c>
      <c r="W1" t="s">
        <v>13</v>
      </c>
    </row>
    <row r="2" spans="1:23" x14ac:dyDescent="0.35">
      <c r="A2" s="2" t="s">
        <v>1</v>
      </c>
      <c r="B2" s="2" t="s">
        <v>3</v>
      </c>
      <c r="C2" s="2"/>
      <c r="D2" s="4">
        <v>0</v>
      </c>
      <c r="E2" s="4">
        <v>415.68595958399999</v>
      </c>
      <c r="F2" s="2">
        <v>9930</v>
      </c>
      <c r="G2" s="2">
        <v>9.8000000000000007</v>
      </c>
      <c r="H2" s="2">
        <v>762</v>
      </c>
      <c r="I2" s="2">
        <f>-V$2*9.81*(E2-E$58)/1000+V$1+V$3</f>
        <v>181.27206967446432</v>
      </c>
      <c r="J2">
        <f>IF(I2&lt;$V$3,1,0)</f>
        <v>0</v>
      </c>
      <c r="K2">
        <f t="shared" ref="K2:K33" si="0">PI()*((H2-2*G2)/1000)^2/4</f>
        <v>0.43287829244625153</v>
      </c>
      <c r="M2">
        <f>SUM(M3:M58)</f>
        <v>1409.787755329404</v>
      </c>
      <c r="N2">
        <f>SUM(N3:N58)</f>
        <v>623.69779002396479</v>
      </c>
      <c r="O2">
        <f>IF(I2&lt;U$7,1,0)</f>
        <v>0</v>
      </c>
      <c r="P2">
        <f>IF(I2&lt;U$6,1,0)</f>
        <v>0</v>
      </c>
      <c r="Q2">
        <f>IF(I2&lt;U$5,1,0)</f>
        <v>0</v>
      </c>
      <c r="R2">
        <f>SUM(R3:R58)</f>
        <v>506.25572880459271</v>
      </c>
      <c r="S2">
        <f t="shared" ref="S2:T2" si="1">SUM(S3:S58)</f>
        <v>696.18973718123448</v>
      </c>
      <c r="T2">
        <f t="shared" si="1"/>
        <v>1409.787755329404</v>
      </c>
      <c r="U2" t="s">
        <v>14</v>
      </c>
      <c r="V2">
        <v>900</v>
      </c>
      <c r="W2" t="s">
        <v>15</v>
      </c>
    </row>
    <row r="3" spans="1:23" x14ac:dyDescent="0.35">
      <c r="A3" s="2" t="s">
        <v>1</v>
      </c>
      <c r="B3" s="2" t="s">
        <v>3</v>
      </c>
      <c r="C3" s="2" t="s">
        <v>10</v>
      </c>
      <c r="D3" s="4">
        <v>4.63</v>
      </c>
      <c r="E3" s="4">
        <v>415.68596745038502</v>
      </c>
      <c r="F3" s="2">
        <v>9930</v>
      </c>
      <c r="G3" s="2">
        <v>9.8000000000000007</v>
      </c>
      <c r="H3" s="2">
        <v>762</v>
      </c>
      <c r="I3" s="2">
        <f t="shared" ref="I3:I58" si="2">-V$2*9.81*(E3-E$58)/1000+V$1+V$3</f>
        <v>181.27200022215087</v>
      </c>
      <c r="J3">
        <f t="shared" ref="J3:J58" si="3">IF(I3&lt;$V$3,1,0)</f>
        <v>0</v>
      </c>
      <c r="K3">
        <f t="shared" si="0"/>
        <v>0.43287829244625153</v>
      </c>
      <c r="L3" s="5">
        <f>(D3-D2)*K3</f>
        <v>2.0042264940261445</v>
      </c>
      <c r="M3">
        <f>K3*(D4-D2)/2*J3</f>
        <v>0</v>
      </c>
      <c r="N3">
        <f>K3*(D4-D2)/2*J3*(IF(I3&lt;U$7,V$7,IF(I3&lt;U$6,V$6,IF(I3&lt;U$5,V$5,0))))</f>
        <v>0</v>
      </c>
      <c r="O3">
        <f>IF(I3&lt;U$7,1,0)</f>
        <v>0</v>
      </c>
      <c r="P3">
        <f t="shared" ref="P3:P58" si="4">IF(I3&lt;U$6,1,0)</f>
        <v>0</v>
      </c>
      <c r="Q3">
        <f t="shared" ref="Q3:Q58" si="5">IF(I3&lt;U$5,1,0)</f>
        <v>0</v>
      </c>
      <c r="R3">
        <f>$K3*($D4-$D2)/2*O3</f>
        <v>0</v>
      </c>
      <c r="S3">
        <f t="shared" ref="S3:T18" si="6">$K3*($D4-$D2)/2*P3</f>
        <v>0</v>
      </c>
      <c r="T3">
        <f t="shared" si="6"/>
        <v>0</v>
      </c>
      <c r="U3" t="s">
        <v>19</v>
      </c>
      <c r="V3">
        <v>101.325</v>
      </c>
      <c r="W3" t="s">
        <v>20</v>
      </c>
    </row>
    <row r="4" spans="1:23" x14ac:dyDescent="0.35">
      <c r="A4" s="2" t="s">
        <v>1</v>
      </c>
      <c r="B4" s="2" t="s">
        <v>3</v>
      </c>
      <c r="D4" s="4">
        <v>4.6340000000000003</v>
      </c>
      <c r="E4" s="4">
        <v>415.68996081910001</v>
      </c>
      <c r="F4" s="2">
        <v>9930</v>
      </c>
      <c r="G4" s="2">
        <v>9.8000000000000007</v>
      </c>
      <c r="H4" s="2">
        <v>762</v>
      </c>
      <c r="I4" s="2">
        <f t="shared" si="2"/>
        <v>181.23674276976624</v>
      </c>
      <c r="J4">
        <f t="shared" si="3"/>
        <v>0</v>
      </c>
      <c r="K4">
        <f t="shared" si="0"/>
        <v>0.43287829244625153</v>
      </c>
      <c r="L4" s="5">
        <f t="shared" ref="L4:L58" si="7">(D4-D3)*K4</f>
        <v>1.7315131697851999E-3</v>
      </c>
      <c r="M4">
        <f t="shared" ref="M4:M58" si="8">K4*(D5-D3)/2*J4</f>
        <v>0</v>
      </c>
      <c r="N4">
        <f t="shared" ref="N4:N58" si="9">K4*(D5-D3)/2*J4*(IF(I4&lt;U$7,V$7,IF(I4&lt;U$6,V$6,IF(I4&lt;U$5,V$5,0))))</f>
        <v>0</v>
      </c>
      <c r="O4">
        <f t="shared" ref="O4:O58" si="10">IF(I4&lt;U$7,1,0)</f>
        <v>0</v>
      </c>
      <c r="P4">
        <f t="shared" si="4"/>
        <v>0</v>
      </c>
      <c r="Q4">
        <f t="shared" si="5"/>
        <v>0</v>
      </c>
      <c r="R4">
        <f t="shared" ref="R4:R58" si="11">$K4*($D5-$D3)/2*O4</f>
        <v>0</v>
      </c>
      <c r="S4">
        <f t="shared" si="6"/>
        <v>0</v>
      </c>
      <c r="T4">
        <f t="shared" si="6"/>
        <v>0</v>
      </c>
      <c r="U4" t="s">
        <v>18</v>
      </c>
      <c r="V4" t="s">
        <v>27</v>
      </c>
    </row>
    <row r="5" spans="1:23" x14ac:dyDescent="0.35">
      <c r="A5" s="2" t="s">
        <v>1</v>
      </c>
      <c r="B5" s="2" t="s">
        <v>3</v>
      </c>
      <c r="D5" s="4">
        <v>7.3220000000000001</v>
      </c>
      <c r="E5" s="4">
        <v>415.69522550400001</v>
      </c>
      <c r="F5" s="2">
        <v>9930</v>
      </c>
      <c r="G5" s="2">
        <v>12.52</v>
      </c>
      <c r="H5" s="2">
        <v>762</v>
      </c>
      <c r="I5" s="2">
        <f t="shared" si="2"/>
        <v>181.19026086678417</v>
      </c>
      <c r="J5">
        <f t="shared" si="3"/>
        <v>0</v>
      </c>
      <c r="K5">
        <f t="shared" si="0"/>
        <v>0.42655762919535178</v>
      </c>
      <c r="L5" s="5">
        <f t="shared" si="7"/>
        <v>1.1465869072771055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4"/>
        <v>0</v>
      </c>
      <c r="Q5">
        <f t="shared" si="5"/>
        <v>0</v>
      </c>
      <c r="R5">
        <f t="shared" si="11"/>
        <v>0</v>
      </c>
      <c r="S5">
        <f t="shared" si="6"/>
        <v>0</v>
      </c>
      <c r="T5">
        <f t="shared" si="6"/>
        <v>0</v>
      </c>
      <c r="U5">
        <v>90</v>
      </c>
      <c r="V5" s="6">
        <v>0.2</v>
      </c>
      <c r="W5" s="6"/>
    </row>
    <row r="6" spans="1:23" x14ac:dyDescent="0.35">
      <c r="A6" s="2" t="s">
        <v>1</v>
      </c>
      <c r="B6" s="2" t="s">
        <v>3</v>
      </c>
      <c r="D6" s="4">
        <v>8.734</v>
      </c>
      <c r="E6" s="4">
        <v>415.69560198940002</v>
      </c>
      <c r="F6" s="2">
        <v>9930</v>
      </c>
      <c r="G6" s="2">
        <v>12.52</v>
      </c>
      <c r="H6" s="2">
        <v>762</v>
      </c>
      <c r="I6" s="2">
        <f t="shared" si="2"/>
        <v>181.18693687718746</v>
      </c>
      <c r="J6">
        <f t="shared" si="3"/>
        <v>0</v>
      </c>
      <c r="K6">
        <f t="shared" si="0"/>
        <v>0.42655762919535178</v>
      </c>
      <c r="L6" s="5">
        <f t="shared" si="7"/>
        <v>0.60229937242383669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4"/>
        <v>0</v>
      </c>
      <c r="Q6">
        <f t="shared" si="5"/>
        <v>0</v>
      </c>
      <c r="R6">
        <f t="shared" si="11"/>
        <v>0</v>
      </c>
      <c r="S6">
        <f t="shared" si="6"/>
        <v>0</v>
      </c>
      <c r="T6">
        <f t="shared" si="6"/>
        <v>0</v>
      </c>
      <c r="U6">
        <v>60</v>
      </c>
      <c r="V6" s="6">
        <v>0.4</v>
      </c>
      <c r="W6" s="6"/>
    </row>
    <row r="7" spans="1:23" x14ac:dyDescent="0.35">
      <c r="A7" s="2" t="s">
        <v>1</v>
      </c>
      <c r="B7" s="2" t="s">
        <v>3</v>
      </c>
      <c r="D7" s="4">
        <v>8.8350000000000009</v>
      </c>
      <c r="E7" s="4">
        <v>415.69863902949999</v>
      </c>
      <c r="F7" s="2">
        <v>9930</v>
      </c>
      <c r="G7" s="2">
        <v>17.48</v>
      </c>
      <c r="H7" s="2">
        <v>762</v>
      </c>
      <c r="I7" s="2">
        <f t="shared" si="2"/>
        <v>181.16012285014483</v>
      </c>
      <c r="J7">
        <f t="shared" si="3"/>
        <v>0</v>
      </c>
      <c r="K7">
        <f t="shared" si="0"/>
        <v>0.41515138591611006</v>
      </c>
      <c r="L7" s="5">
        <f t="shared" si="7"/>
        <v>4.1930289977527478E-2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4"/>
        <v>0</v>
      </c>
      <c r="Q7">
        <f t="shared" si="5"/>
        <v>0</v>
      </c>
      <c r="R7">
        <f t="shared" si="11"/>
        <v>0</v>
      </c>
      <c r="S7">
        <f t="shared" si="6"/>
        <v>0</v>
      </c>
      <c r="T7">
        <f t="shared" si="6"/>
        <v>0</v>
      </c>
      <c r="U7">
        <v>20</v>
      </c>
      <c r="V7" s="6">
        <v>0.8</v>
      </c>
      <c r="W7" s="6"/>
    </row>
    <row r="8" spans="1:23" x14ac:dyDescent="0.35">
      <c r="A8" s="2" t="s">
        <v>1</v>
      </c>
      <c r="B8" s="2" t="s">
        <v>3</v>
      </c>
      <c r="D8" s="4">
        <v>9.9309999999999992</v>
      </c>
      <c r="E8" s="4">
        <v>415.70375873440003</v>
      </c>
      <c r="F8" s="2">
        <v>9930</v>
      </c>
      <c r="G8" s="2">
        <v>12.7</v>
      </c>
      <c r="H8" s="2">
        <v>762</v>
      </c>
      <c r="I8" s="2">
        <f t="shared" si="2"/>
        <v>181.11492097558238</v>
      </c>
      <c r="J8">
        <f t="shared" si="3"/>
        <v>0</v>
      </c>
      <c r="K8">
        <f t="shared" si="0"/>
        <v>0.42614098992099564</v>
      </c>
      <c r="L8" s="5">
        <f t="shared" si="7"/>
        <v>0.46705052495341048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4"/>
        <v>0</v>
      </c>
      <c r="Q8">
        <f t="shared" si="5"/>
        <v>0</v>
      </c>
      <c r="R8">
        <f t="shared" si="11"/>
        <v>0</v>
      </c>
      <c r="S8">
        <f t="shared" si="6"/>
        <v>0</v>
      </c>
      <c r="T8">
        <f t="shared" si="6"/>
        <v>0</v>
      </c>
    </row>
    <row r="9" spans="1:23" x14ac:dyDescent="0.35">
      <c r="A9" s="2" t="s">
        <v>1</v>
      </c>
      <c r="B9" s="2" t="s">
        <v>3</v>
      </c>
      <c r="D9" s="4">
        <v>13.131</v>
      </c>
      <c r="E9" s="4">
        <v>415.42718059020001</v>
      </c>
      <c r="F9" s="2">
        <v>9930</v>
      </c>
      <c r="G9" s="2">
        <v>13.08</v>
      </c>
      <c r="H9" s="2">
        <v>762</v>
      </c>
      <c r="I9" s="2">
        <f t="shared" si="2"/>
        <v>183.55682941072433</v>
      </c>
      <c r="J9">
        <f t="shared" si="3"/>
        <v>0</v>
      </c>
      <c r="K9">
        <f t="shared" si="0"/>
        <v>0.42526208665049381</v>
      </c>
      <c r="L9" s="5">
        <f t="shared" si="7"/>
        <v>1.3608386772815806</v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4"/>
        <v>0</v>
      </c>
      <c r="Q9">
        <f t="shared" si="5"/>
        <v>0</v>
      </c>
      <c r="R9">
        <f t="shared" si="11"/>
        <v>0</v>
      </c>
      <c r="S9">
        <f t="shared" si="6"/>
        <v>0</v>
      </c>
      <c r="T9">
        <f t="shared" si="6"/>
        <v>0</v>
      </c>
    </row>
    <row r="10" spans="1:23" x14ac:dyDescent="0.35">
      <c r="A10" s="2" t="s">
        <v>1</v>
      </c>
      <c r="B10" s="2" t="s">
        <v>3</v>
      </c>
      <c r="D10" s="4">
        <v>14.343</v>
      </c>
      <c r="E10" s="4">
        <v>413.7166542754</v>
      </c>
      <c r="F10" s="2">
        <v>9930</v>
      </c>
      <c r="G10" s="2">
        <v>12.7</v>
      </c>
      <c r="H10" s="2">
        <v>762</v>
      </c>
      <c r="I10" s="2">
        <f t="shared" si="2"/>
        <v>198.65906624409359</v>
      </c>
      <c r="J10">
        <f t="shared" si="3"/>
        <v>0</v>
      </c>
      <c r="K10">
        <f t="shared" si="0"/>
        <v>0.42614098992099564</v>
      </c>
      <c r="L10" s="5">
        <f t="shared" si="7"/>
        <v>0.51648287978424656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4"/>
        <v>0</v>
      </c>
      <c r="Q10">
        <f t="shared" si="5"/>
        <v>0</v>
      </c>
      <c r="R10">
        <f t="shared" si="11"/>
        <v>0</v>
      </c>
      <c r="S10">
        <f t="shared" si="6"/>
        <v>0</v>
      </c>
      <c r="T10">
        <f t="shared" si="6"/>
        <v>0</v>
      </c>
    </row>
    <row r="11" spans="1:23" x14ac:dyDescent="0.35">
      <c r="A11" s="2" t="s">
        <v>1</v>
      </c>
      <c r="B11" s="2" t="s">
        <v>3</v>
      </c>
      <c r="D11" s="4">
        <v>17.798999999999999</v>
      </c>
      <c r="E11" s="4">
        <v>413.05738527649999</v>
      </c>
      <c r="F11" s="2">
        <v>9930</v>
      </c>
      <c r="G11" s="2">
        <v>11.13</v>
      </c>
      <c r="H11" s="2">
        <v>762</v>
      </c>
      <c r="I11" s="2">
        <f t="shared" si="2"/>
        <v>204.47975223538185</v>
      </c>
      <c r="J11">
        <f t="shared" si="3"/>
        <v>0</v>
      </c>
      <c r="K11">
        <f t="shared" si="0"/>
        <v>0.42978186615608321</v>
      </c>
      <c r="L11" s="5">
        <f t="shared" si="7"/>
        <v>1.4853261294354234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4"/>
        <v>0</v>
      </c>
      <c r="Q11">
        <f t="shared" si="5"/>
        <v>0</v>
      </c>
      <c r="R11">
        <f t="shared" si="11"/>
        <v>0</v>
      </c>
      <c r="S11">
        <f t="shared" si="6"/>
        <v>0</v>
      </c>
      <c r="T11">
        <f t="shared" si="6"/>
        <v>0</v>
      </c>
    </row>
    <row r="12" spans="1:23" x14ac:dyDescent="0.35">
      <c r="A12" s="2" t="s">
        <v>1</v>
      </c>
      <c r="B12" s="2" t="s">
        <v>3</v>
      </c>
      <c r="D12" s="4">
        <v>19.126000000000001</v>
      </c>
      <c r="E12" s="4">
        <v>412.53856468750001</v>
      </c>
      <c r="F12" s="2">
        <v>9930</v>
      </c>
      <c r="G12" s="2">
        <v>12.7</v>
      </c>
      <c r="H12" s="2">
        <v>762</v>
      </c>
      <c r="I12" s="2">
        <f t="shared" si="2"/>
        <v>209.06041921566259</v>
      </c>
      <c r="J12">
        <f t="shared" si="3"/>
        <v>0</v>
      </c>
      <c r="K12">
        <f t="shared" si="0"/>
        <v>0.42614098992099564</v>
      </c>
      <c r="L12" s="5">
        <f t="shared" si="7"/>
        <v>0.56548909362516198</v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4"/>
        <v>0</v>
      </c>
      <c r="Q12">
        <f t="shared" si="5"/>
        <v>0</v>
      </c>
      <c r="R12">
        <f t="shared" si="11"/>
        <v>0</v>
      </c>
      <c r="S12">
        <f t="shared" si="6"/>
        <v>0</v>
      </c>
      <c r="T12">
        <f t="shared" si="6"/>
        <v>0</v>
      </c>
    </row>
    <row r="13" spans="1:23" x14ac:dyDescent="0.35">
      <c r="A13" s="2" t="s">
        <v>1</v>
      </c>
      <c r="B13" s="2" t="s">
        <v>3</v>
      </c>
      <c r="D13" s="4">
        <v>20.178999999999998</v>
      </c>
      <c r="E13" s="4">
        <v>412.23195329570001</v>
      </c>
      <c r="F13" s="2">
        <v>9930</v>
      </c>
      <c r="G13" s="2">
        <v>13.08</v>
      </c>
      <c r="H13" s="2">
        <v>762</v>
      </c>
      <c r="I13" s="2">
        <f t="shared" si="2"/>
        <v>211.76749119386483</v>
      </c>
      <c r="J13">
        <f t="shared" si="3"/>
        <v>0</v>
      </c>
      <c r="K13">
        <f t="shared" si="0"/>
        <v>0.42526208665049381</v>
      </c>
      <c r="L13" s="5">
        <f t="shared" si="7"/>
        <v>0.4478009772429688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4"/>
        <v>0</v>
      </c>
      <c r="Q13">
        <f t="shared" si="5"/>
        <v>0</v>
      </c>
      <c r="R13">
        <f t="shared" si="11"/>
        <v>0</v>
      </c>
      <c r="S13">
        <f t="shared" si="6"/>
        <v>0</v>
      </c>
      <c r="T13">
        <f t="shared" si="6"/>
        <v>0</v>
      </c>
    </row>
    <row r="14" spans="1:23" x14ac:dyDescent="0.35">
      <c r="A14" s="2" t="s">
        <v>1</v>
      </c>
      <c r="B14" s="2" t="s">
        <v>3</v>
      </c>
      <c r="D14" s="4">
        <v>21.376999999999999</v>
      </c>
      <c r="E14" s="4">
        <v>412.28180463159998</v>
      </c>
      <c r="F14" s="2">
        <v>9930</v>
      </c>
      <c r="G14" s="2">
        <v>12.7</v>
      </c>
      <c r="H14" s="2">
        <v>762</v>
      </c>
      <c r="I14" s="2">
        <f t="shared" si="2"/>
        <v>211.32735374920395</v>
      </c>
      <c r="J14">
        <f t="shared" si="3"/>
        <v>0</v>
      </c>
      <c r="K14">
        <f t="shared" si="0"/>
        <v>0.42614098992099564</v>
      </c>
      <c r="L14" s="5">
        <f t="shared" si="7"/>
        <v>0.51051690592535293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4"/>
        <v>0</v>
      </c>
      <c r="Q14">
        <f t="shared" si="5"/>
        <v>0</v>
      </c>
      <c r="R14">
        <f t="shared" si="11"/>
        <v>0</v>
      </c>
      <c r="S14">
        <f t="shared" si="6"/>
        <v>0</v>
      </c>
      <c r="T14">
        <f t="shared" si="6"/>
        <v>0</v>
      </c>
    </row>
    <row r="15" spans="1:23" x14ac:dyDescent="0.35">
      <c r="A15" s="2" t="s">
        <v>1</v>
      </c>
      <c r="B15" s="2" t="s">
        <v>3</v>
      </c>
      <c r="D15" s="4">
        <v>27.719000000000001</v>
      </c>
      <c r="E15" s="4">
        <v>412.3305575361</v>
      </c>
      <c r="F15" s="2">
        <v>9930</v>
      </c>
      <c r="G15" s="2">
        <v>11.13</v>
      </c>
      <c r="H15" s="2">
        <v>762</v>
      </c>
      <c r="I15" s="2">
        <f t="shared" si="2"/>
        <v>210.89691435537327</v>
      </c>
      <c r="J15">
        <f t="shared" si="3"/>
        <v>0</v>
      </c>
      <c r="K15">
        <f t="shared" si="0"/>
        <v>0.42978186615608321</v>
      </c>
      <c r="L15" s="5">
        <f t="shared" si="7"/>
        <v>2.7256765951618807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4"/>
        <v>0</v>
      </c>
      <c r="Q15">
        <f t="shared" si="5"/>
        <v>0</v>
      </c>
      <c r="R15">
        <f t="shared" si="11"/>
        <v>0</v>
      </c>
      <c r="S15">
        <f t="shared" si="6"/>
        <v>0</v>
      </c>
      <c r="T15">
        <f t="shared" si="6"/>
        <v>0</v>
      </c>
    </row>
    <row r="16" spans="1:23" x14ac:dyDescent="0.35">
      <c r="A16" s="2" t="s">
        <v>1</v>
      </c>
      <c r="B16" s="2" t="s">
        <v>3</v>
      </c>
      <c r="D16" s="4">
        <v>31.138000000000002</v>
      </c>
      <c r="E16" s="4">
        <v>412.34827976280002</v>
      </c>
      <c r="F16" s="2">
        <v>9930</v>
      </c>
      <c r="G16" s="2">
        <v>12.7</v>
      </c>
      <c r="H16" s="2">
        <v>762</v>
      </c>
      <c r="I16" s="2">
        <f t="shared" si="2"/>
        <v>210.74044481583883</v>
      </c>
      <c r="J16">
        <f t="shared" si="3"/>
        <v>0</v>
      </c>
      <c r="K16">
        <f t="shared" si="0"/>
        <v>0.42614098992099564</v>
      </c>
      <c r="L16" s="5">
        <f t="shared" si="7"/>
        <v>1.4569760445398843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4"/>
        <v>0</v>
      </c>
      <c r="Q16">
        <f t="shared" si="5"/>
        <v>0</v>
      </c>
      <c r="R16">
        <f t="shared" si="11"/>
        <v>0</v>
      </c>
      <c r="S16">
        <f t="shared" si="6"/>
        <v>0</v>
      </c>
      <c r="T16">
        <f t="shared" si="6"/>
        <v>0</v>
      </c>
    </row>
    <row r="17" spans="1:21" x14ac:dyDescent="0.35">
      <c r="A17" s="2" t="s">
        <v>1</v>
      </c>
      <c r="B17" s="2" t="s">
        <v>3</v>
      </c>
      <c r="D17" s="4">
        <v>32.177</v>
      </c>
      <c r="E17" s="4">
        <v>412.36557722800001</v>
      </c>
      <c r="F17" s="2">
        <v>9930</v>
      </c>
      <c r="G17" s="2">
        <v>10.9</v>
      </c>
      <c r="H17" s="2">
        <v>762</v>
      </c>
      <c r="I17" s="2">
        <f t="shared" si="2"/>
        <v>210.58772549558816</v>
      </c>
      <c r="J17">
        <f t="shared" si="3"/>
        <v>0</v>
      </c>
      <c r="K17">
        <f t="shared" si="0"/>
        <v>0.43031654354873494</v>
      </c>
      <c r="L17" s="5">
        <f t="shared" si="7"/>
        <v>0.44709888874713472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4"/>
        <v>0</v>
      </c>
      <c r="Q17">
        <f t="shared" si="5"/>
        <v>0</v>
      </c>
      <c r="R17">
        <f t="shared" si="11"/>
        <v>0</v>
      </c>
      <c r="S17">
        <f t="shared" si="6"/>
        <v>0</v>
      </c>
      <c r="T17">
        <f t="shared" si="6"/>
        <v>0</v>
      </c>
    </row>
    <row r="18" spans="1:21" x14ac:dyDescent="0.35">
      <c r="A18" s="2" t="s">
        <v>1</v>
      </c>
      <c r="B18" s="2" t="s">
        <v>3</v>
      </c>
      <c r="D18" s="4">
        <v>33.978000000000002</v>
      </c>
      <c r="E18" s="4">
        <v>412.37764987949998</v>
      </c>
      <c r="F18" s="2">
        <v>9930</v>
      </c>
      <c r="G18" s="2">
        <v>12.7</v>
      </c>
      <c r="H18" s="2">
        <v>762</v>
      </c>
      <c r="I18" s="2">
        <f t="shared" si="2"/>
        <v>210.48113605549486</v>
      </c>
      <c r="J18">
        <f t="shared" si="3"/>
        <v>0</v>
      </c>
      <c r="K18">
        <f t="shared" si="0"/>
        <v>0.42614098992099564</v>
      </c>
      <c r="L18" s="5">
        <f t="shared" si="7"/>
        <v>0.76747992284771394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4"/>
        <v>0</v>
      </c>
      <c r="Q18">
        <f t="shared" si="5"/>
        <v>0</v>
      </c>
      <c r="R18">
        <f t="shared" si="11"/>
        <v>0</v>
      </c>
      <c r="S18">
        <f t="shared" si="6"/>
        <v>0</v>
      </c>
      <c r="T18">
        <f t="shared" si="6"/>
        <v>0</v>
      </c>
    </row>
    <row r="19" spans="1:21" x14ac:dyDescent="0.35">
      <c r="A19" s="2" t="s">
        <v>1</v>
      </c>
      <c r="B19" s="2" t="s">
        <v>3</v>
      </c>
      <c r="D19" s="4">
        <v>36.402000000000001</v>
      </c>
      <c r="E19" s="4">
        <v>412.36364908669998</v>
      </c>
      <c r="F19" s="2">
        <v>9930</v>
      </c>
      <c r="G19" s="2">
        <v>10.9</v>
      </c>
      <c r="H19" s="2">
        <v>762</v>
      </c>
      <c r="I19" s="2">
        <f t="shared" si="2"/>
        <v>210.60474905512609</v>
      </c>
      <c r="J19">
        <f t="shared" si="3"/>
        <v>0</v>
      </c>
      <c r="K19">
        <f t="shared" si="0"/>
        <v>0.43031654354873494</v>
      </c>
      <c r="L19" s="5">
        <f t="shared" si="7"/>
        <v>1.0430873015621334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4"/>
        <v>0</v>
      </c>
      <c r="Q19">
        <f t="shared" si="5"/>
        <v>0</v>
      </c>
      <c r="R19">
        <f t="shared" si="11"/>
        <v>0</v>
      </c>
      <c r="S19">
        <f t="shared" ref="S19:S58" si="12">$K19*($D20-$D18)/2*P19</f>
        <v>0</v>
      </c>
      <c r="T19">
        <f t="shared" ref="T19:T58" si="13">$K19*($D20-$D18)/2*Q19</f>
        <v>0</v>
      </c>
    </row>
    <row r="20" spans="1:21" x14ac:dyDescent="0.35">
      <c r="A20" s="2" t="s">
        <v>1</v>
      </c>
      <c r="B20" s="2" t="s">
        <v>3</v>
      </c>
      <c r="D20" s="4">
        <v>38.246000000000002</v>
      </c>
      <c r="E20" s="4">
        <v>412.33277909740002</v>
      </c>
      <c r="F20" s="2">
        <v>9930</v>
      </c>
      <c r="G20" s="2">
        <v>12.7</v>
      </c>
      <c r="H20" s="2">
        <v>762</v>
      </c>
      <c r="I20" s="2">
        <f t="shared" si="2"/>
        <v>210.87730019065543</v>
      </c>
      <c r="J20">
        <f t="shared" si="3"/>
        <v>0</v>
      </c>
      <c r="K20">
        <f t="shared" si="0"/>
        <v>0.42614098992099564</v>
      </c>
      <c r="L20" s="5">
        <f t="shared" si="7"/>
        <v>0.78580398541431651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4"/>
        <v>0</v>
      </c>
      <c r="Q20">
        <f t="shared" si="5"/>
        <v>0</v>
      </c>
      <c r="R20">
        <f t="shared" si="11"/>
        <v>0</v>
      </c>
      <c r="S20">
        <f t="shared" si="12"/>
        <v>0</v>
      </c>
      <c r="T20">
        <f t="shared" si="13"/>
        <v>0</v>
      </c>
    </row>
    <row r="21" spans="1:21" x14ac:dyDescent="0.35">
      <c r="A21" s="2" t="s">
        <v>1</v>
      </c>
      <c r="B21" s="2" t="s">
        <v>3</v>
      </c>
      <c r="D21" s="4">
        <v>39.924999999999997</v>
      </c>
      <c r="E21" s="4">
        <v>411.09295196599999</v>
      </c>
      <c r="F21" s="2">
        <v>9930</v>
      </c>
      <c r="G21" s="2">
        <v>11.13</v>
      </c>
      <c r="H21" s="2">
        <v>762</v>
      </c>
      <c r="I21" s="2">
        <f t="shared" si="2"/>
        <v>221.82373393378634</v>
      </c>
      <c r="J21">
        <f t="shared" si="3"/>
        <v>0</v>
      </c>
      <c r="K21">
        <f t="shared" si="0"/>
        <v>0.42978186615608321</v>
      </c>
      <c r="L21" s="5">
        <f t="shared" si="7"/>
        <v>0.72160375327606152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4"/>
        <v>0</v>
      </c>
      <c r="Q21">
        <f t="shared" si="5"/>
        <v>0</v>
      </c>
      <c r="R21">
        <f t="shared" si="11"/>
        <v>0</v>
      </c>
      <c r="S21">
        <f t="shared" si="12"/>
        <v>0</v>
      </c>
      <c r="T21">
        <f t="shared" si="13"/>
        <v>0</v>
      </c>
    </row>
    <row r="22" spans="1:21" x14ac:dyDescent="0.35">
      <c r="A22" s="2" t="s">
        <v>1</v>
      </c>
      <c r="B22" s="2" t="s">
        <v>3</v>
      </c>
      <c r="D22" s="4">
        <v>80.647999999999996</v>
      </c>
      <c r="E22" s="4">
        <v>411.56856579940001</v>
      </c>
      <c r="F22" s="2">
        <v>9930</v>
      </c>
      <c r="G22" s="2">
        <v>9.8000000000000007</v>
      </c>
      <c r="H22" s="2">
        <v>762</v>
      </c>
      <c r="I22" s="2">
        <f t="shared" si="2"/>
        <v>217.62453939869755</v>
      </c>
      <c r="J22">
        <f t="shared" si="3"/>
        <v>0</v>
      </c>
      <c r="K22">
        <f t="shared" si="0"/>
        <v>0.43287829244625153</v>
      </c>
      <c r="L22" s="5">
        <f t="shared" si="7"/>
        <v>17.6281027032887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4"/>
        <v>0</v>
      </c>
      <c r="Q22">
        <f t="shared" si="5"/>
        <v>0</v>
      </c>
      <c r="R22">
        <f t="shared" si="11"/>
        <v>0</v>
      </c>
      <c r="S22">
        <f t="shared" si="12"/>
        <v>0</v>
      </c>
      <c r="T22">
        <f t="shared" si="13"/>
        <v>0</v>
      </c>
    </row>
    <row r="23" spans="1:21" x14ac:dyDescent="0.35">
      <c r="A23" s="2" t="s">
        <v>1</v>
      </c>
      <c r="B23" s="2" t="s">
        <v>3</v>
      </c>
      <c r="D23" s="4">
        <v>1333.6010000000001</v>
      </c>
      <c r="E23" s="4">
        <v>413.11127364229998</v>
      </c>
      <c r="F23" s="2">
        <v>9930</v>
      </c>
      <c r="G23" s="2">
        <v>9.8000000000000007</v>
      </c>
      <c r="H23" s="2">
        <v>762</v>
      </c>
      <c r="I23" s="2">
        <f t="shared" si="2"/>
        <v>204.00397185373373</v>
      </c>
      <c r="J23">
        <f t="shared" si="3"/>
        <v>0</v>
      </c>
      <c r="K23">
        <f t="shared" si="0"/>
        <v>0.43287829244625153</v>
      </c>
      <c r="L23" s="5">
        <f t="shared" si="7"/>
        <v>542.37615515540824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4"/>
        <v>0</v>
      </c>
      <c r="Q23">
        <f t="shared" si="5"/>
        <v>0</v>
      </c>
      <c r="R23">
        <f t="shared" si="11"/>
        <v>0</v>
      </c>
      <c r="S23">
        <f t="shared" si="12"/>
        <v>0</v>
      </c>
      <c r="T23">
        <f t="shared" si="13"/>
        <v>0</v>
      </c>
      <c r="U23" t="s">
        <v>24</v>
      </c>
    </row>
    <row r="24" spans="1:21" x14ac:dyDescent="0.35">
      <c r="A24" s="2" t="s">
        <v>1</v>
      </c>
      <c r="B24" s="2" t="s">
        <v>3</v>
      </c>
      <c r="D24" s="4">
        <v>1846.6569999999999</v>
      </c>
      <c r="E24" s="4">
        <v>412.98400793899998</v>
      </c>
      <c r="F24" s="2">
        <v>9930</v>
      </c>
      <c r="G24" s="2">
        <v>13.11</v>
      </c>
      <c r="H24" s="2">
        <v>762</v>
      </c>
      <c r="I24" s="2">
        <f t="shared" si="2"/>
        <v>205.12760074816939</v>
      </c>
      <c r="J24">
        <f t="shared" si="3"/>
        <v>0</v>
      </c>
      <c r="K24">
        <f t="shared" si="0"/>
        <v>0.42519273819178061</v>
      </c>
      <c r="L24" s="5">
        <f t="shared" si="7"/>
        <v>218.14768548572212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4"/>
        <v>0</v>
      </c>
      <c r="Q24">
        <f t="shared" si="5"/>
        <v>0</v>
      </c>
      <c r="R24">
        <f t="shared" si="11"/>
        <v>0</v>
      </c>
      <c r="S24">
        <f t="shared" si="12"/>
        <v>0</v>
      </c>
      <c r="T24">
        <f t="shared" si="13"/>
        <v>0</v>
      </c>
      <c r="U24" t="s">
        <v>25</v>
      </c>
    </row>
    <row r="25" spans="1:21" x14ac:dyDescent="0.35">
      <c r="A25" s="2" t="s">
        <v>1</v>
      </c>
      <c r="B25" s="2" t="s">
        <v>3</v>
      </c>
      <c r="D25" s="4">
        <v>1882.769</v>
      </c>
      <c r="E25" s="4">
        <v>414.30152703909999</v>
      </c>
      <c r="F25" s="2">
        <v>9930</v>
      </c>
      <c r="G25" s="2">
        <v>9.8000000000000007</v>
      </c>
      <c r="H25" s="2">
        <v>762</v>
      </c>
      <c r="I25" s="2">
        <f t="shared" si="2"/>
        <v>193.49522461338637</v>
      </c>
      <c r="J25">
        <f t="shared" si="3"/>
        <v>0</v>
      </c>
      <c r="K25">
        <f t="shared" si="0"/>
        <v>0.43287829244625153</v>
      </c>
      <c r="L25" s="5">
        <f t="shared" si="7"/>
        <v>15.63210089681907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4"/>
        <v>0</v>
      </c>
      <c r="Q25">
        <f t="shared" si="5"/>
        <v>0</v>
      </c>
      <c r="R25">
        <f t="shared" si="11"/>
        <v>0</v>
      </c>
      <c r="S25">
        <f t="shared" si="12"/>
        <v>0</v>
      </c>
      <c r="T25">
        <f t="shared" si="13"/>
        <v>0</v>
      </c>
    </row>
    <row r="26" spans="1:21" x14ac:dyDescent="0.35">
      <c r="A26" s="2" t="s">
        <v>1</v>
      </c>
      <c r="B26" s="2" t="s">
        <v>3</v>
      </c>
      <c r="D26" s="4">
        <v>2869.0219999999999</v>
      </c>
      <c r="E26" s="4">
        <v>414.3199538961</v>
      </c>
      <c r="F26" s="2">
        <v>9930</v>
      </c>
      <c r="G26" s="2">
        <v>13.11</v>
      </c>
      <c r="H26" s="2">
        <v>762</v>
      </c>
      <c r="I26" s="2">
        <f t="shared" si="2"/>
        <v>193.33253389293327</v>
      </c>
      <c r="J26">
        <f t="shared" si="3"/>
        <v>0</v>
      </c>
      <c r="K26">
        <f t="shared" si="0"/>
        <v>0.42519273819178061</v>
      </c>
      <c r="L26" s="5">
        <f t="shared" si="7"/>
        <v>419.34761361985818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4"/>
        <v>0</v>
      </c>
      <c r="Q26">
        <f t="shared" si="5"/>
        <v>0</v>
      </c>
      <c r="R26">
        <f t="shared" si="11"/>
        <v>0</v>
      </c>
      <c r="S26">
        <f t="shared" si="12"/>
        <v>0</v>
      </c>
      <c r="T26">
        <f t="shared" si="13"/>
        <v>0</v>
      </c>
    </row>
    <row r="27" spans="1:21" x14ac:dyDescent="0.35">
      <c r="A27" s="2" t="s">
        <v>1</v>
      </c>
      <c r="B27" s="2" t="s">
        <v>3</v>
      </c>
      <c r="D27" s="4">
        <v>2905.355</v>
      </c>
      <c r="E27" s="4">
        <v>415.44910661</v>
      </c>
      <c r="F27" s="2">
        <v>9930</v>
      </c>
      <c r="G27" s="2">
        <v>9.8000000000000007</v>
      </c>
      <c r="H27" s="2">
        <v>762</v>
      </c>
      <c r="I27" s="2">
        <f t="shared" si="2"/>
        <v>183.36324458191021</v>
      </c>
      <c r="J27">
        <f t="shared" si="3"/>
        <v>0</v>
      </c>
      <c r="K27">
        <f t="shared" si="0"/>
        <v>0.43287829244625153</v>
      </c>
      <c r="L27" s="5">
        <f t="shared" si="7"/>
        <v>15.727766999449694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4"/>
        <v>0</v>
      </c>
      <c r="Q27">
        <f t="shared" si="5"/>
        <v>0</v>
      </c>
      <c r="R27">
        <f t="shared" si="11"/>
        <v>0</v>
      </c>
      <c r="S27">
        <f t="shared" si="12"/>
        <v>0</v>
      </c>
      <c r="T27">
        <f t="shared" si="13"/>
        <v>0</v>
      </c>
    </row>
    <row r="28" spans="1:21" x14ac:dyDescent="0.35">
      <c r="A28" s="2" t="s">
        <v>1</v>
      </c>
      <c r="B28" s="2" t="s">
        <v>3</v>
      </c>
      <c r="D28" s="4">
        <v>2942.567</v>
      </c>
      <c r="E28" s="4">
        <v>413.61020929829999</v>
      </c>
      <c r="F28" s="2">
        <v>9930</v>
      </c>
      <c r="G28" s="2">
        <v>9.8000000000000007</v>
      </c>
      <c r="H28" s="2">
        <v>762</v>
      </c>
      <c r="I28" s="2">
        <f t="shared" si="2"/>
        <v>199.59886894690959</v>
      </c>
      <c r="J28">
        <f t="shared" si="3"/>
        <v>0</v>
      </c>
      <c r="K28">
        <f t="shared" si="0"/>
        <v>0.43287829244625153</v>
      </c>
      <c r="L28" s="5">
        <f t="shared" si="7"/>
        <v>16.108267018509906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4"/>
        <v>0</v>
      </c>
      <c r="Q28">
        <f t="shared" si="5"/>
        <v>0</v>
      </c>
      <c r="R28">
        <f t="shared" si="11"/>
        <v>0</v>
      </c>
      <c r="S28">
        <f t="shared" si="12"/>
        <v>0</v>
      </c>
      <c r="T28">
        <f t="shared" si="13"/>
        <v>0</v>
      </c>
    </row>
    <row r="29" spans="1:21" x14ac:dyDescent="0.35">
      <c r="A29" s="2" t="s">
        <v>1</v>
      </c>
      <c r="B29" s="2" t="s">
        <v>3</v>
      </c>
      <c r="D29" s="4">
        <v>3578.096</v>
      </c>
      <c r="E29" s="4">
        <v>413.73393634209998</v>
      </c>
      <c r="F29" s="2">
        <v>9930</v>
      </c>
      <c r="G29" s="2">
        <v>13.11</v>
      </c>
      <c r="H29" s="2">
        <v>762</v>
      </c>
      <c r="I29" s="2">
        <f t="shared" si="2"/>
        <v>198.50648287719949</v>
      </c>
      <c r="J29">
        <f t="shared" si="3"/>
        <v>0</v>
      </c>
      <c r="K29">
        <f t="shared" si="0"/>
        <v>0.42519273819178061</v>
      </c>
      <c r="L29" s="5">
        <f t="shared" si="7"/>
        <v>270.22231571028414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4"/>
        <v>0</v>
      </c>
      <c r="Q29">
        <f t="shared" si="5"/>
        <v>0</v>
      </c>
      <c r="R29">
        <f t="shared" si="11"/>
        <v>0</v>
      </c>
      <c r="S29">
        <f t="shared" si="12"/>
        <v>0</v>
      </c>
      <c r="T29">
        <f t="shared" si="13"/>
        <v>0</v>
      </c>
    </row>
    <row r="30" spans="1:21" x14ac:dyDescent="0.35">
      <c r="A30" s="2" t="s">
        <v>1</v>
      </c>
      <c r="B30" s="2" t="s">
        <v>3</v>
      </c>
      <c r="D30" s="4">
        <v>3602.4389999999999</v>
      </c>
      <c r="E30" s="4">
        <v>417.75649761099999</v>
      </c>
      <c r="F30" s="2">
        <v>9930</v>
      </c>
      <c r="G30" s="2">
        <v>9.8000000000000007</v>
      </c>
      <c r="H30" s="2">
        <v>762</v>
      </c>
      <c r="I30" s="2">
        <f t="shared" si="2"/>
        <v>162.99128943408135</v>
      </c>
      <c r="J30">
        <f t="shared" si="3"/>
        <v>0</v>
      </c>
      <c r="K30">
        <f t="shared" si="0"/>
        <v>0.43287829244625153</v>
      </c>
      <c r="L30" s="5">
        <f t="shared" si="7"/>
        <v>10.537556273019035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4"/>
        <v>0</v>
      </c>
      <c r="Q30">
        <f t="shared" si="5"/>
        <v>0</v>
      </c>
      <c r="R30">
        <f t="shared" si="11"/>
        <v>0</v>
      </c>
      <c r="S30">
        <f t="shared" si="12"/>
        <v>0</v>
      </c>
      <c r="T30">
        <f t="shared" si="13"/>
        <v>0</v>
      </c>
    </row>
    <row r="31" spans="1:21" x14ac:dyDescent="0.35">
      <c r="A31" s="2" t="s">
        <v>1</v>
      </c>
      <c r="B31" s="2" t="s">
        <v>3</v>
      </c>
      <c r="D31" s="4">
        <v>4552.0540000000001</v>
      </c>
      <c r="E31" s="4">
        <v>426.81937509959999</v>
      </c>
      <c r="F31" s="2">
        <v>9930</v>
      </c>
      <c r="G31" s="2">
        <v>9.8000000000000007</v>
      </c>
      <c r="H31" s="2">
        <v>762</v>
      </c>
      <c r="I31" s="2">
        <f t="shared" si="2"/>
        <v>82.975144087231868</v>
      </c>
      <c r="J31">
        <f t="shared" si="3"/>
        <v>1</v>
      </c>
      <c r="K31">
        <f t="shared" si="0"/>
        <v>0.43287829244625153</v>
      </c>
      <c r="L31" s="5">
        <f t="shared" si="7"/>
        <v>411.06771968134723</v>
      </c>
      <c r="M31">
        <f t="shared" si="8"/>
        <v>363.97965190733635</v>
      </c>
      <c r="N31">
        <f t="shared" si="9"/>
        <v>72.795930381467272</v>
      </c>
      <c r="O31">
        <f t="shared" si="10"/>
        <v>0</v>
      </c>
      <c r="P31">
        <f t="shared" si="4"/>
        <v>0</v>
      </c>
      <c r="Q31">
        <f t="shared" si="5"/>
        <v>1</v>
      </c>
      <c r="R31">
        <f t="shared" si="11"/>
        <v>0</v>
      </c>
      <c r="S31">
        <f t="shared" si="12"/>
        <v>0</v>
      </c>
      <c r="T31">
        <f t="shared" si="13"/>
        <v>363.97965190733635</v>
      </c>
    </row>
    <row r="32" spans="1:21" x14ac:dyDescent="0.35">
      <c r="A32" s="2" t="s">
        <v>1</v>
      </c>
      <c r="B32" s="2" t="s">
        <v>3</v>
      </c>
      <c r="D32" s="4">
        <v>5284.1109999999999</v>
      </c>
      <c r="E32" s="4">
        <v>427.62724014849999</v>
      </c>
      <c r="F32" s="2">
        <v>9930</v>
      </c>
      <c r="G32" s="2">
        <v>13.11</v>
      </c>
      <c r="H32" s="2">
        <v>762</v>
      </c>
      <c r="I32" s="2">
        <f t="shared" si="2"/>
        <v>75.842503570493776</v>
      </c>
      <c r="J32">
        <f t="shared" si="3"/>
        <v>1</v>
      </c>
      <c r="K32">
        <f t="shared" si="0"/>
        <v>0.42519273819178061</v>
      </c>
      <c r="L32" s="5">
        <f t="shared" si="7"/>
        <v>311.26532034246026</v>
      </c>
      <c r="M32">
        <f t="shared" si="8"/>
        <v>160.84382237050852</v>
      </c>
      <c r="N32">
        <f t="shared" si="9"/>
        <v>32.168764474101707</v>
      </c>
      <c r="O32">
        <f t="shared" si="10"/>
        <v>0</v>
      </c>
      <c r="P32">
        <f t="shared" si="4"/>
        <v>0</v>
      </c>
      <c r="Q32">
        <f t="shared" si="5"/>
        <v>1</v>
      </c>
      <c r="R32">
        <f t="shared" si="11"/>
        <v>0</v>
      </c>
      <c r="S32">
        <f t="shared" si="12"/>
        <v>0</v>
      </c>
      <c r="T32">
        <f t="shared" si="13"/>
        <v>160.84382237050852</v>
      </c>
    </row>
    <row r="33" spans="1:20" x14ac:dyDescent="0.35">
      <c r="A33" s="2" t="s">
        <v>1</v>
      </c>
      <c r="B33" s="2" t="s">
        <v>3</v>
      </c>
      <c r="D33" s="4">
        <v>5308.6229999999996</v>
      </c>
      <c r="E33" s="4">
        <v>430.78738493290001</v>
      </c>
      <c r="F33" s="2">
        <v>9930</v>
      </c>
      <c r="G33" s="2">
        <v>9.8000000000000007</v>
      </c>
      <c r="H33" s="2">
        <v>762</v>
      </c>
      <c r="I33" s="2">
        <f t="shared" si="2"/>
        <v>47.941585269026021</v>
      </c>
      <c r="J33">
        <f t="shared" si="3"/>
        <v>1</v>
      </c>
      <c r="K33">
        <f t="shared" si="0"/>
        <v>0.43287829244625153</v>
      </c>
      <c r="L33" s="5">
        <f t="shared" si="7"/>
        <v>10.610712704442395</v>
      </c>
      <c r="M33">
        <f t="shared" si="8"/>
        <v>189.93400837664177</v>
      </c>
      <c r="N33">
        <f t="shared" si="9"/>
        <v>75.973603350656717</v>
      </c>
      <c r="O33">
        <f t="shared" si="10"/>
        <v>0</v>
      </c>
      <c r="P33">
        <f t="shared" si="4"/>
        <v>1</v>
      </c>
      <c r="Q33">
        <f t="shared" si="5"/>
        <v>1</v>
      </c>
      <c r="R33">
        <f t="shared" si="11"/>
        <v>0</v>
      </c>
      <c r="S33">
        <f t="shared" si="12"/>
        <v>189.93400837664177</v>
      </c>
      <c r="T33">
        <f t="shared" si="13"/>
        <v>189.93400837664177</v>
      </c>
    </row>
    <row r="34" spans="1:20" x14ac:dyDescent="0.35">
      <c r="A34" s="2" t="s">
        <v>1</v>
      </c>
      <c r="B34" s="2" t="s">
        <v>3</v>
      </c>
      <c r="D34" s="4">
        <v>6161.6509999999998</v>
      </c>
      <c r="E34" s="4">
        <v>434.59233317349998</v>
      </c>
      <c r="F34" s="2">
        <v>9930</v>
      </c>
      <c r="G34" s="2">
        <v>9.8000000000000007</v>
      </c>
      <c r="H34" s="2">
        <v>762</v>
      </c>
      <c r="I34" s="2">
        <f t="shared" si="2"/>
        <v>14.347697252768924</v>
      </c>
      <c r="J34">
        <f t="shared" si="3"/>
        <v>1</v>
      </c>
      <c r="K34">
        <f t="shared" ref="K34:K58" si="14">PI()*((H34-2*G34)/1000)^2/4</f>
        <v>0.43287829244625153</v>
      </c>
      <c r="L34" s="5">
        <f t="shared" si="7"/>
        <v>369.25730404884115</v>
      </c>
      <c r="M34">
        <f t="shared" si="8"/>
        <v>344.25793334263153</v>
      </c>
      <c r="N34">
        <f t="shared" si="9"/>
        <v>275.40634667410524</v>
      </c>
      <c r="O34">
        <f t="shared" si="10"/>
        <v>1</v>
      </c>
      <c r="P34">
        <f t="shared" si="4"/>
        <v>1</v>
      </c>
      <c r="Q34">
        <f t="shared" si="5"/>
        <v>1</v>
      </c>
      <c r="R34">
        <f>$K34*($D35-$D33)/2*O34</f>
        <v>344.25793334263153</v>
      </c>
      <c r="S34">
        <f t="shared" si="12"/>
        <v>344.25793334263153</v>
      </c>
      <c r="T34">
        <f t="shared" si="13"/>
        <v>344.25793334263153</v>
      </c>
    </row>
    <row r="35" spans="1:20" x14ac:dyDescent="0.35">
      <c r="A35" s="2" t="s">
        <v>1</v>
      </c>
      <c r="B35" s="2" t="s">
        <v>3</v>
      </c>
      <c r="D35" s="4">
        <v>6899.1760000000004</v>
      </c>
      <c r="E35" s="4">
        <v>434.06189140179998</v>
      </c>
      <c r="F35" s="2">
        <v>9930</v>
      </c>
      <c r="G35" s="2">
        <v>13.11</v>
      </c>
      <c r="H35" s="2">
        <v>762</v>
      </c>
      <c r="I35" s="2">
        <f t="shared" si="2"/>
        <v>19.030967655108114</v>
      </c>
      <c r="J35">
        <f t="shared" si="3"/>
        <v>1</v>
      </c>
      <c r="K35">
        <f t="shared" si="14"/>
        <v>0.42519273819178061</v>
      </c>
      <c r="L35" s="5">
        <f t="shared" si="7"/>
        <v>313.59027423489323</v>
      </c>
      <c r="M35">
        <f t="shared" si="8"/>
        <v>161.99779546196118</v>
      </c>
      <c r="N35">
        <f t="shared" si="9"/>
        <v>129.59823636956895</v>
      </c>
      <c r="O35">
        <f t="shared" si="10"/>
        <v>1</v>
      </c>
      <c r="P35">
        <f t="shared" si="4"/>
        <v>1</v>
      </c>
      <c r="Q35">
        <f t="shared" si="5"/>
        <v>1</v>
      </c>
      <c r="R35">
        <f t="shared" si="11"/>
        <v>161.99779546196118</v>
      </c>
      <c r="S35">
        <f t="shared" si="12"/>
        <v>161.99779546196118</v>
      </c>
      <c r="T35">
        <f t="shared" si="13"/>
        <v>161.99779546196118</v>
      </c>
    </row>
    <row r="36" spans="1:20" x14ac:dyDescent="0.35">
      <c r="A36" s="2" t="s">
        <v>1</v>
      </c>
      <c r="B36" s="2" t="s">
        <v>3</v>
      </c>
      <c r="D36" s="4">
        <v>6923.6480000000001</v>
      </c>
      <c r="E36" s="4">
        <v>426.53922084269999</v>
      </c>
      <c r="F36" s="2">
        <v>9930</v>
      </c>
      <c r="G36" s="2">
        <v>9.8000000000000007</v>
      </c>
      <c r="H36" s="2">
        <v>762</v>
      </c>
      <c r="I36" s="2">
        <f t="shared" si="2"/>
        <v>85.448626021401978</v>
      </c>
      <c r="J36">
        <f t="shared" si="3"/>
        <v>1</v>
      </c>
      <c r="K36">
        <f t="shared" si="14"/>
        <v>0.43287829244625153</v>
      </c>
      <c r="L36" s="5">
        <f t="shared" si="7"/>
        <v>10.593397572744561</v>
      </c>
      <c r="M36">
        <f t="shared" si="8"/>
        <v>188.77454387032449</v>
      </c>
      <c r="N36">
        <f t="shared" si="9"/>
        <v>37.754908774064901</v>
      </c>
      <c r="O36">
        <f t="shared" si="10"/>
        <v>0</v>
      </c>
      <c r="P36">
        <f t="shared" si="4"/>
        <v>0</v>
      </c>
      <c r="Q36">
        <f t="shared" si="5"/>
        <v>1</v>
      </c>
      <c r="R36">
        <f t="shared" si="11"/>
        <v>0</v>
      </c>
      <c r="S36">
        <f t="shared" si="12"/>
        <v>0</v>
      </c>
      <c r="T36">
        <f t="shared" si="13"/>
        <v>188.77454387032449</v>
      </c>
    </row>
    <row r="37" spans="1:20" x14ac:dyDescent="0.35">
      <c r="A37" s="2" t="s">
        <v>1</v>
      </c>
      <c r="B37" s="2" t="s">
        <v>3</v>
      </c>
      <c r="D37" s="4">
        <v>7771.3590000000004</v>
      </c>
      <c r="E37" s="4">
        <v>419.69314079999998</v>
      </c>
      <c r="F37" s="2">
        <v>9930</v>
      </c>
      <c r="G37" s="2">
        <v>9.8000000000000007</v>
      </c>
      <c r="H37" s="2">
        <v>762</v>
      </c>
      <c r="I37" s="2">
        <f t="shared" si="2"/>
        <v>145.89266671840039</v>
      </c>
      <c r="J37">
        <f t="shared" si="3"/>
        <v>0</v>
      </c>
      <c r="K37">
        <f t="shared" si="14"/>
        <v>0.43287829244625153</v>
      </c>
      <c r="L37" s="5">
        <f t="shared" si="7"/>
        <v>366.95569016790444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4"/>
        <v>0</v>
      </c>
      <c r="Q37">
        <f t="shared" si="5"/>
        <v>0</v>
      </c>
      <c r="R37">
        <f t="shared" si="11"/>
        <v>0</v>
      </c>
      <c r="S37">
        <f t="shared" si="12"/>
        <v>0</v>
      </c>
      <c r="T37">
        <f t="shared" si="13"/>
        <v>0</v>
      </c>
    </row>
    <row r="38" spans="1:20" x14ac:dyDescent="0.35">
      <c r="A38" s="2" t="s">
        <v>1</v>
      </c>
      <c r="B38" s="2" t="s">
        <v>3</v>
      </c>
      <c r="D38" s="4">
        <v>8475.0210000000006</v>
      </c>
      <c r="E38" s="4">
        <v>417.0046021</v>
      </c>
      <c r="F38" s="2">
        <v>9930</v>
      </c>
      <c r="G38" s="2">
        <v>13.11</v>
      </c>
      <c r="H38" s="2">
        <v>762</v>
      </c>
      <c r="I38" s="2">
        <f t="shared" si="2"/>
        <v>169.62977490070023</v>
      </c>
      <c r="J38">
        <f t="shared" si="3"/>
        <v>0</v>
      </c>
      <c r="K38">
        <f t="shared" si="14"/>
        <v>0.42519273819178061</v>
      </c>
      <c r="L38" s="5">
        <f t="shared" si="7"/>
        <v>299.19197254150481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4"/>
        <v>0</v>
      </c>
      <c r="Q38">
        <f t="shared" si="5"/>
        <v>0</v>
      </c>
      <c r="R38">
        <f t="shared" si="11"/>
        <v>0</v>
      </c>
      <c r="S38">
        <f t="shared" si="12"/>
        <v>0</v>
      </c>
      <c r="T38">
        <f t="shared" si="13"/>
        <v>0</v>
      </c>
    </row>
    <row r="39" spans="1:20" x14ac:dyDescent="0.35">
      <c r="A39" s="2" t="s">
        <v>1</v>
      </c>
      <c r="B39" s="2" t="s">
        <v>3</v>
      </c>
      <c r="D39" s="4">
        <v>8535.8680000000004</v>
      </c>
      <c r="E39" s="4">
        <v>416.46513357510003</v>
      </c>
      <c r="F39" s="2">
        <v>9930</v>
      </c>
      <c r="G39" s="2">
        <v>9.8000000000000007</v>
      </c>
      <c r="H39" s="2">
        <v>762</v>
      </c>
      <c r="I39" s="2">
        <f t="shared" si="2"/>
        <v>174.3927425070421</v>
      </c>
      <c r="J39">
        <f t="shared" si="3"/>
        <v>0</v>
      </c>
      <c r="K39">
        <f t="shared" si="14"/>
        <v>0.43287829244625153</v>
      </c>
      <c r="L39" s="5">
        <f t="shared" si="7"/>
        <v>26.339345460476959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4"/>
        <v>0</v>
      </c>
      <c r="Q39">
        <f t="shared" si="5"/>
        <v>0</v>
      </c>
      <c r="R39">
        <f t="shared" si="11"/>
        <v>0</v>
      </c>
      <c r="S39">
        <f t="shared" si="12"/>
        <v>0</v>
      </c>
      <c r="T39">
        <f t="shared" si="13"/>
        <v>0</v>
      </c>
    </row>
    <row r="40" spans="1:20" x14ac:dyDescent="0.35">
      <c r="A40" s="2" t="s">
        <v>1</v>
      </c>
      <c r="B40" s="2" t="s">
        <v>3</v>
      </c>
      <c r="D40" s="4">
        <v>9381.0509999999995</v>
      </c>
      <c r="E40" s="4">
        <v>418.51630799999998</v>
      </c>
      <c r="F40" s="2">
        <v>9930</v>
      </c>
      <c r="G40" s="2">
        <v>9.8000000000000007</v>
      </c>
      <c r="H40" s="2">
        <v>762</v>
      </c>
      <c r="I40" s="2">
        <f t="shared" si="2"/>
        <v>156.28292350960038</v>
      </c>
      <c r="J40">
        <f t="shared" si="3"/>
        <v>0</v>
      </c>
      <c r="K40">
        <f t="shared" si="14"/>
        <v>0.43287829244625153</v>
      </c>
      <c r="L40" s="5">
        <f t="shared" si="7"/>
        <v>365.86137384459983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4"/>
        <v>0</v>
      </c>
      <c r="Q40">
        <f t="shared" si="5"/>
        <v>0</v>
      </c>
      <c r="R40">
        <f t="shared" si="11"/>
        <v>0</v>
      </c>
      <c r="S40">
        <f t="shared" si="12"/>
        <v>0</v>
      </c>
      <c r="T40">
        <f t="shared" si="13"/>
        <v>0</v>
      </c>
    </row>
    <row r="41" spans="1:20" x14ac:dyDescent="0.35">
      <c r="A41" s="2" t="s">
        <v>1</v>
      </c>
      <c r="B41" s="2" t="s">
        <v>3</v>
      </c>
      <c r="D41" s="4">
        <v>10133.228999999999</v>
      </c>
      <c r="E41" s="4">
        <v>418.33098960000001</v>
      </c>
      <c r="F41" s="2">
        <v>9930</v>
      </c>
      <c r="G41" s="2">
        <v>13.11</v>
      </c>
      <c r="H41" s="2">
        <v>762</v>
      </c>
      <c r="I41" s="2">
        <f t="shared" si="2"/>
        <v>157.91909966320014</v>
      </c>
      <c r="J41">
        <f t="shared" si="3"/>
        <v>0</v>
      </c>
      <c r="K41">
        <f t="shared" si="14"/>
        <v>0.42519273819178061</v>
      </c>
      <c r="L41" s="5">
        <f t="shared" si="7"/>
        <v>319.82062342761708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4"/>
        <v>0</v>
      </c>
      <c r="Q41">
        <f t="shared" si="5"/>
        <v>0</v>
      </c>
      <c r="R41">
        <f t="shared" si="11"/>
        <v>0</v>
      </c>
      <c r="S41">
        <f t="shared" si="12"/>
        <v>0</v>
      </c>
      <c r="T41">
        <f t="shared" si="13"/>
        <v>0</v>
      </c>
    </row>
    <row r="42" spans="1:20" x14ac:dyDescent="0.35">
      <c r="A42" s="2" t="s">
        <v>1</v>
      </c>
      <c r="B42" s="2" t="s">
        <v>3</v>
      </c>
      <c r="D42" s="4">
        <v>10157.584999999999</v>
      </c>
      <c r="E42" s="4">
        <v>419.96607450800002</v>
      </c>
      <c r="F42" s="2">
        <v>9930</v>
      </c>
      <c r="G42" s="2">
        <v>9.8000000000000007</v>
      </c>
      <c r="H42" s="2">
        <v>762</v>
      </c>
      <c r="I42" s="2">
        <f t="shared" si="2"/>
        <v>143.48293501046805</v>
      </c>
      <c r="J42">
        <f t="shared" si="3"/>
        <v>0</v>
      </c>
      <c r="K42">
        <f t="shared" si="14"/>
        <v>0.43287829244625153</v>
      </c>
      <c r="L42" s="5">
        <f t="shared" si="7"/>
        <v>10.543183690820802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4"/>
        <v>0</v>
      </c>
      <c r="Q42">
        <f t="shared" si="5"/>
        <v>0</v>
      </c>
      <c r="R42">
        <f t="shared" si="11"/>
        <v>0</v>
      </c>
      <c r="S42">
        <f t="shared" si="12"/>
        <v>0</v>
      </c>
      <c r="T42">
        <f t="shared" si="13"/>
        <v>0</v>
      </c>
    </row>
    <row r="43" spans="1:20" x14ac:dyDescent="0.35">
      <c r="A43" s="2" t="s">
        <v>1</v>
      </c>
      <c r="B43" s="2" t="s">
        <v>3</v>
      </c>
      <c r="D43" s="4">
        <v>10990.602000000001</v>
      </c>
      <c r="E43" s="4">
        <v>421.4640280415</v>
      </c>
      <c r="F43" s="2">
        <v>9930</v>
      </c>
      <c r="G43" s="2">
        <v>9.8000000000000007</v>
      </c>
      <c r="H43" s="2">
        <v>762</v>
      </c>
      <c r="I43" s="2">
        <f t="shared" si="2"/>
        <v>130.25750326319672</v>
      </c>
      <c r="J43">
        <f t="shared" si="3"/>
        <v>0</v>
      </c>
      <c r="K43">
        <f t="shared" si="14"/>
        <v>0.43287829244625153</v>
      </c>
      <c r="L43" s="5">
        <f t="shared" si="7"/>
        <v>360.59497653869983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4"/>
        <v>0</v>
      </c>
      <c r="Q43">
        <f t="shared" si="5"/>
        <v>0</v>
      </c>
      <c r="R43">
        <f t="shared" si="11"/>
        <v>0</v>
      </c>
      <c r="S43">
        <f t="shared" si="12"/>
        <v>0</v>
      </c>
      <c r="T43">
        <f t="shared" si="13"/>
        <v>0</v>
      </c>
    </row>
    <row r="44" spans="1:20" x14ac:dyDescent="0.35">
      <c r="A44" s="2" t="s">
        <v>1</v>
      </c>
      <c r="B44" s="2" t="s">
        <v>3</v>
      </c>
      <c r="D44" s="4">
        <v>11758.406999999999</v>
      </c>
      <c r="E44" s="4">
        <v>421.38723075259998</v>
      </c>
      <c r="F44" s="2">
        <v>9930</v>
      </c>
      <c r="G44" s="2">
        <v>13.11</v>
      </c>
      <c r="H44" s="2">
        <v>762</v>
      </c>
      <c r="I44" s="2">
        <f t="shared" si="2"/>
        <v>130.935546526895</v>
      </c>
      <c r="J44">
        <f t="shared" si="3"/>
        <v>0</v>
      </c>
      <c r="K44">
        <f t="shared" si="14"/>
        <v>0.42519273819178061</v>
      </c>
      <c r="L44" s="5">
        <f t="shared" si="7"/>
        <v>326.46511034733948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4"/>
        <v>0</v>
      </c>
      <c r="Q44">
        <f t="shared" si="5"/>
        <v>0</v>
      </c>
      <c r="R44">
        <f t="shared" si="11"/>
        <v>0</v>
      </c>
      <c r="S44">
        <f t="shared" si="12"/>
        <v>0</v>
      </c>
      <c r="T44">
        <f t="shared" si="13"/>
        <v>0</v>
      </c>
    </row>
    <row r="45" spans="1:20" x14ac:dyDescent="0.35">
      <c r="A45" s="2" t="s">
        <v>1</v>
      </c>
      <c r="B45" s="2" t="s">
        <v>3</v>
      </c>
      <c r="D45" s="4">
        <v>11782.847</v>
      </c>
      <c r="E45" s="4">
        <v>421.27247820960002</v>
      </c>
      <c r="F45" s="2">
        <v>9930</v>
      </c>
      <c r="G45" s="2">
        <v>9.8000000000000007</v>
      </c>
      <c r="H45" s="2">
        <v>762</v>
      </c>
      <c r="I45" s="2">
        <f t="shared" si="2"/>
        <v>131.94869672904161</v>
      </c>
      <c r="J45">
        <f t="shared" si="3"/>
        <v>0</v>
      </c>
      <c r="K45">
        <f t="shared" si="14"/>
        <v>0.43287829244625153</v>
      </c>
      <c r="L45" s="5">
        <f t="shared" si="7"/>
        <v>10.579545467386607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4"/>
        <v>0</v>
      </c>
      <c r="Q45">
        <f t="shared" si="5"/>
        <v>0</v>
      </c>
      <c r="R45">
        <f t="shared" si="11"/>
        <v>0</v>
      </c>
      <c r="S45">
        <f t="shared" si="12"/>
        <v>0</v>
      </c>
      <c r="T45">
        <f t="shared" si="13"/>
        <v>0</v>
      </c>
    </row>
    <row r="46" spans="1:20" x14ac:dyDescent="0.35">
      <c r="A46" s="2" t="s">
        <v>1</v>
      </c>
      <c r="B46" s="2" t="s">
        <v>3</v>
      </c>
      <c r="D46" s="4">
        <v>12600.337</v>
      </c>
      <c r="E46" s="4">
        <v>407.5342533548</v>
      </c>
      <c r="F46" s="2">
        <v>9930</v>
      </c>
      <c r="G46" s="2">
        <v>9.8000000000000007</v>
      </c>
      <c r="H46" s="2">
        <v>762</v>
      </c>
      <c r="I46" s="2">
        <f t="shared" si="2"/>
        <v>253.24348397207103</v>
      </c>
      <c r="J46">
        <f t="shared" si="3"/>
        <v>0</v>
      </c>
      <c r="K46">
        <f t="shared" si="14"/>
        <v>0.43287829244625153</v>
      </c>
      <c r="L46" s="5">
        <f t="shared" si="7"/>
        <v>353.87367529188606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4"/>
        <v>0</v>
      </c>
      <c r="Q46">
        <f t="shared" si="5"/>
        <v>0</v>
      </c>
      <c r="R46">
        <f t="shared" si="11"/>
        <v>0</v>
      </c>
      <c r="S46">
        <f t="shared" si="12"/>
        <v>0</v>
      </c>
      <c r="T46">
        <f t="shared" si="13"/>
        <v>0</v>
      </c>
    </row>
    <row r="47" spans="1:20" x14ac:dyDescent="0.35">
      <c r="A47" s="2" t="s">
        <v>1</v>
      </c>
      <c r="B47" s="2" t="s">
        <v>3</v>
      </c>
      <c r="D47" s="4">
        <v>13396.666999999999</v>
      </c>
      <c r="E47" s="4">
        <v>408.01297595099999</v>
      </c>
      <c r="F47" s="2">
        <v>9930</v>
      </c>
      <c r="G47" s="2">
        <v>13.11</v>
      </c>
      <c r="H47" s="2">
        <v>762</v>
      </c>
      <c r="I47" s="2">
        <f t="shared" si="2"/>
        <v>249.01684217022131</v>
      </c>
      <c r="J47">
        <f t="shared" si="3"/>
        <v>0</v>
      </c>
      <c r="K47">
        <f t="shared" si="14"/>
        <v>0.42519273819178061</v>
      </c>
      <c r="L47" s="5">
        <f t="shared" si="7"/>
        <v>338.59373320426062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4"/>
        <v>0</v>
      </c>
      <c r="Q47">
        <f t="shared" si="5"/>
        <v>0</v>
      </c>
      <c r="R47">
        <f t="shared" si="11"/>
        <v>0</v>
      </c>
      <c r="S47">
        <f t="shared" si="12"/>
        <v>0</v>
      </c>
      <c r="T47">
        <f t="shared" si="13"/>
        <v>0</v>
      </c>
    </row>
    <row r="48" spans="1:20" x14ac:dyDescent="0.35">
      <c r="A48" s="2" t="s">
        <v>1</v>
      </c>
      <c r="B48" s="2" t="s">
        <v>3</v>
      </c>
      <c r="D48" s="4">
        <v>13433.157999999999</v>
      </c>
      <c r="E48" s="4">
        <v>410.41459255389998</v>
      </c>
      <c r="F48" s="2">
        <v>9930</v>
      </c>
      <c r="G48" s="2">
        <v>9.8000000000000007</v>
      </c>
      <c r="H48" s="2">
        <v>762</v>
      </c>
      <c r="I48" s="2">
        <f t="shared" si="2"/>
        <v>227.81296918321732</v>
      </c>
      <c r="J48">
        <f t="shared" si="3"/>
        <v>0</v>
      </c>
      <c r="K48">
        <f t="shared" si="14"/>
        <v>0.43287829244625153</v>
      </c>
      <c r="L48" s="5">
        <f t="shared" si="7"/>
        <v>15.796161769656159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4"/>
        <v>0</v>
      </c>
      <c r="Q48">
        <f t="shared" si="5"/>
        <v>0</v>
      </c>
      <c r="R48">
        <f t="shared" si="11"/>
        <v>0</v>
      </c>
      <c r="S48">
        <f t="shared" si="12"/>
        <v>0</v>
      </c>
      <c r="T48">
        <f t="shared" si="13"/>
        <v>0</v>
      </c>
    </row>
    <row r="49" spans="1:20" x14ac:dyDescent="0.35">
      <c r="A49" s="2" t="s">
        <v>1</v>
      </c>
      <c r="B49" s="2" t="s">
        <v>3</v>
      </c>
      <c r="D49" s="4">
        <v>14209.455</v>
      </c>
      <c r="E49" s="4">
        <v>405.43830425060003</v>
      </c>
      <c r="F49" s="2">
        <v>9930</v>
      </c>
      <c r="G49" s="2">
        <v>9.8000000000000007</v>
      </c>
      <c r="H49" s="2">
        <v>762</v>
      </c>
      <c r="I49" s="2">
        <f t="shared" si="2"/>
        <v>271.7486186130526</v>
      </c>
      <c r="J49">
        <f t="shared" si="3"/>
        <v>0</v>
      </c>
      <c r="K49">
        <f t="shared" si="14"/>
        <v>0.43287829244625153</v>
      </c>
      <c r="L49" s="5">
        <f t="shared" si="7"/>
        <v>336.04211979114791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4"/>
        <v>0</v>
      </c>
      <c r="Q49">
        <f t="shared" si="5"/>
        <v>0</v>
      </c>
      <c r="R49">
        <f t="shared" si="11"/>
        <v>0</v>
      </c>
      <c r="S49">
        <f t="shared" si="12"/>
        <v>0</v>
      </c>
      <c r="T49">
        <f t="shared" si="13"/>
        <v>0</v>
      </c>
    </row>
    <row r="50" spans="1:20" x14ac:dyDescent="0.35">
      <c r="A50" s="2" t="s">
        <v>1</v>
      </c>
      <c r="B50" s="2" t="s">
        <v>3</v>
      </c>
      <c r="D50" s="4">
        <v>15010.156999999999</v>
      </c>
      <c r="E50" s="4">
        <v>405.54623617850001</v>
      </c>
      <c r="F50" s="2">
        <v>9930</v>
      </c>
      <c r="G50" s="2">
        <v>13.11</v>
      </c>
      <c r="H50" s="2">
        <v>762</v>
      </c>
      <c r="I50" s="2">
        <f t="shared" si="2"/>
        <v>270.79568762162364</v>
      </c>
      <c r="J50">
        <f t="shared" si="3"/>
        <v>0</v>
      </c>
      <c r="K50">
        <f t="shared" si="14"/>
        <v>0.42519273819178061</v>
      </c>
      <c r="L50" s="5">
        <f t="shared" si="7"/>
        <v>340.45267585563482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4"/>
        <v>0</v>
      </c>
      <c r="Q50">
        <f t="shared" si="5"/>
        <v>0</v>
      </c>
      <c r="R50">
        <f t="shared" si="11"/>
        <v>0</v>
      </c>
      <c r="S50">
        <f t="shared" si="12"/>
        <v>0</v>
      </c>
      <c r="T50">
        <f t="shared" si="13"/>
        <v>0</v>
      </c>
    </row>
    <row r="51" spans="1:20" x14ac:dyDescent="0.35">
      <c r="A51" s="2" t="s">
        <v>1</v>
      </c>
      <c r="B51" s="2" t="s">
        <v>3</v>
      </c>
      <c r="D51" s="4">
        <v>15059.130999999999</v>
      </c>
      <c r="E51" s="4">
        <v>404.22085651129998</v>
      </c>
      <c r="F51" s="2">
        <v>9930</v>
      </c>
      <c r="G51" s="2">
        <v>9.8000000000000007</v>
      </c>
      <c r="H51" s="2">
        <v>762</v>
      </c>
      <c r="I51" s="2">
        <f t="shared" si="2"/>
        <v>282.49746470333264</v>
      </c>
      <c r="J51">
        <f t="shared" si="3"/>
        <v>0</v>
      </c>
      <c r="K51">
        <f t="shared" si="14"/>
        <v>0.43287829244625153</v>
      </c>
      <c r="L51" s="5">
        <f t="shared" si="7"/>
        <v>21.19978149426279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4"/>
        <v>0</v>
      </c>
      <c r="Q51">
        <f t="shared" si="5"/>
        <v>0</v>
      </c>
      <c r="R51">
        <f t="shared" si="11"/>
        <v>0</v>
      </c>
      <c r="S51">
        <f t="shared" si="12"/>
        <v>0</v>
      </c>
      <c r="T51">
        <f t="shared" si="13"/>
        <v>0</v>
      </c>
    </row>
    <row r="52" spans="1:20" x14ac:dyDescent="0.35">
      <c r="A52" s="2" t="s">
        <v>1</v>
      </c>
      <c r="B52" s="2" t="s">
        <v>3</v>
      </c>
      <c r="D52" s="4">
        <v>15173.453</v>
      </c>
      <c r="E52" s="4">
        <v>404.2989205527</v>
      </c>
      <c r="F52" s="2">
        <v>9930</v>
      </c>
      <c r="G52" s="2">
        <v>13.11</v>
      </c>
      <c r="H52" s="2">
        <v>762</v>
      </c>
      <c r="I52" s="2">
        <f t="shared" si="2"/>
        <v>281.80823728181196</v>
      </c>
      <c r="J52">
        <f t="shared" si="3"/>
        <v>0</v>
      </c>
      <c r="K52">
        <f t="shared" si="14"/>
        <v>0.42519273819178061</v>
      </c>
      <c r="L52" s="5">
        <f t="shared" si="7"/>
        <v>48.608884215560792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4"/>
        <v>0</v>
      </c>
      <c r="Q52">
        <f t="shared" si="5"/>
        <v>0</v>
      </c>
      <c r="R52">
        <f t="shared" si="11"/>
        <v>0</v>
      </c>
      <c r="S52">
        <f t="shared" si="12"/>
        <v>0</v>
      </c>
      <c r="T52">
        <f t="shared" si="13"/>
        <v>0</v>
      </c>
    </row>
    <row r="53" spans="1:20" x14ac:dyDescent="0.35">
      <c r="A53" s="2" t="s">
        <v>1</v>
      </c>
      <c r="B53" s="2" t="s">
        <v>3</v>
      </c>
      <c r="D53" s="4">
        <v>15197.873</v>
      </c>
      <c r="E53" s="4">
        <v>404.27236521010002</v>
      </c>
      <c r="F53" s="2">
        <v>9930</v>
      </c>
      <c r="G53" s="2">
        <v>11.13</v>
      </c>
      <c r="H53" s="2">
        <v>762</v>
      </c>
      <c r="I53" s="2">
        <f t="shared" si="2"/>
        <v>282.04269440162716</v>
      </c>
      <c r="J53">
        <f t="shared" si="3"/>
        <v>0</v>
      </c>
      <c r="K53">
        <f t="shared" si="14"/>
        <v>0.42978186615608321</v>
      </c>
      <c r="L53" s="5">
        <f t="shared" si="7"/>
        <v>10.495273171531583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4"/>
        <v>0</v>
      </c>
      <c r="Q53">
        <f t="shared" si="5"/>
        <v>0</v>
      </c>
      <c r="R53">
        <f t="shared" si="11"/>
        <v>0</v>
      </c>
      <c r="S53">
        <f t="shared" si="12"/>
        <v>0</v>
      </c>
      <c r="T53">
        <f t="shared" si="13"/>
        <v>0</v>
      </c>
    </row>
    <row r="54" spans="1:20" x14ac:dyDescent="0.35">
      <c r="A54" s="2" t="s">
        <v>1</v>
      </c>
      <c r="B54" s="2" t="s">
        <v>3</v>
      </c>
      <c r="D54" s="4">
        <v>15247.194</v>
      </c>
      <c r="E54" s="4">
        <v>404.27748252570001</v>
      </c>
      <c r="F54" s="2">
        <v>9930</v>
      </c>
      <c r="G54" s="2">
        <v>12.7</v>
      </c>
      <c r="H54" s="2">
        <v>762</v>
      </c>
      <c r="I54" s="2">
        <f t="shared" si="2"/>
        <v>281.99751362219484</v>
      </c>
      <c r="J54">
        <f t="shared" si="3"/>
        <v>0</v>
      </c>
      <c r="K54">
        <f t="shared" si="14"/>
        <v>0.42614098992099564</v>
      </c>
      <c r="L54" s="5">
        <f t="shared" si="7"/>
        <v>21.01769976389339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4"/>
        <v>0</v>
      </c>
      <c r="Q54">
        <f t="shared" si="5"/>
        <v>0</v>
      </c>
      <c r="R54">
        <f t="shared" si="11"/>
        <v>0</v>
      </c>
      <c r="S54">
        <f t="shared" si="12"/>
        <v>0</v>
      </c>
      <c r="T54">
        <f t="shared" si="13"/>
        <v>0</v>
      </c>
    </row>
    <row r="55" spans="1:20" x14ac:dyDescent="0.35">
      <c r="A55" s="2" t="s">
        <v>1</v>
      </c>
      <c r="B55" s="2" t="s">
        <v>3</v>
      </c>
      <c r="D55" s="4">
        <v>15248.387000000001</v>
      </c>
      <c r="E55" s="4">
        <v>404.26762403880002</v>
      </c>
      <c r="F55" s="2">
        <v>9930</v>
      </c>
      <c r="G55" s="2">
        <v>13.08</v>
      </c>
      <c r="H55" s="2">
        <v>762</v>
      </c>
      <c r="I55" s="2">
        <f t="shared" si="2"/>
        <v>282.08455420303483</v>
      </c>
      <c r="J55">
        <f t="shared" si="3"/>
        <v>0</v>
      </c>
      <c r="K55">
        <f t="shared" si="14"/>
        <v>0.42526208665049381</v>
      </c>
      <c r="L55" s="5">
        <f t="shared" si="7"/>
        <v>0.50733766937451563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4"/>
        <v>0</v>
      </c>
      <c r="Q55">
        <f t="shared" si="5"/>
        <v>0</v>
      </c>
      <c r="R55">
        <f t="shared" si="11"/>
        <v>0</v>
      </c>
      <c r="S55">
        <f t="shared" si="12"/>
        <v>0</v>
      </c>
      <c r="T55">
        <f t="shared" si="13"/>
        <v>0</v>
      </c>
    </row>
    <row r="56" spans="1:20" x14ac:dyDescent="0.35">
      <c r="A56" s="2" t="s">
        <v>1</v>
      </c>
      <c r="B56" s="2" t="s">
        <v>3</v>
      </c>
      <c r="D56" s="4">
        <v>15248.909</v>
      </c>
      <c r="E56" s="4">
        <v>404.25776369520003</v>
      </c>
      <c r="F56" s="2">
        <v>9930</v>
      </c>
      <c r="G56" s="2">
        <v>13.08</v>
      </c>
      <c r="H56" s="2">
        <v>762</v>
      </c>
      <c r="I56" s="2">
        <f t="shared" si="2"/>
        <v>282.17161117667916</v>
      </c>
      <c r="J56">
        <f t="shared" si="3"/>
        <v>0</v>
      </c>
      <c r="K56">
        <f t="shared" si="14"/>
        <v>0.42526208665049381</v>
      </c>
      <c r="L56" s="5">
        <f t="shared" si="7"/>
        <v>0.22198680923114314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4"/>
        <v>0</v>
      </c>
      <c r="Q56">
        <f t="shared" si="5"/>
        <v>0</v>
      </c>
      <c r="R56">
        <f t="shared" si="11"/>
        <v>0</v>
      </c>
      <c r="S56">
        <f t="shared" si="12"/>
        <v>0</v>
      </c>
      <c r="T56">
        <f t="shared" si="13"/>
        <v>0</v>
      </c>
    </row>
    <row r="57" spans="1:20" x14ac:dyDescent="0.35">
      <c r="A57" s="2" t="s">
        <v>1</v>
      </c>
      <c r="B57" s="2" t="s">
        <v>3</v>
      </c>
      <c r="D57" s="4">
        <v>15249.554</v>
      </c>
      <c r="E57" s="4">
        <v>404.81219520000002</v>
      </c>
      <c r="F57" s="2">
        <v>9930</v>
      </c>
      <c r="G57" s="2">
        <v>11.1</v>
      </c>
      <c r="H57" s="2">
        <v>762</v>
      </c>
      <c r="I57" s="2">
        <f t="shared" si="2"/>
        <v>277.27653542080003</v>
      </c>
      <c r="J57">
        <f t="shared" si="3"/>
        <v>0</v>
      </c>
      <c r="K57">
        <f t="shared" si="14"/>
        <v>0.42985158783600347</v>
      </c>
      <c r="L57" s="5">
        <f t="shared" si="7"/>
        <v>0.2772542741544099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4"/>
        <v>0</v>
      </c>
      <c r="Q57">
        <f t="shared" si="5"/>
        <v>0</v>
      </c>
      <c r="R57">
        <f t="shared" si="11"/>
        <v>0</v>
      </c>
      <c r="S57">
        <f t="shared" si="12"/>
        <v>0</v>
      </c>
      <c r="T57">
        <f t="shared" si="13"/>
        <v>0</v>
      </c>
    </row>
    <row r="58" spans="1:20" x14ac:dyDescent="0.35">
      <c r="A58" s="2" t="s">
        <v>1</v>
      </c>
      <c r="B58" s="2" t="s">
        <v>3</v>
      </c>
      <c r="C58" s="2" t="s">
        <v>11</v>
      </c>
      <c r="D58" s="4">
        <v>15251.175999999999</v>
      </c>
      <c r="E58" s="4">
        <v>404.24039040000002</v>
      </c>
      <c r="F58" s="2">
        <v>9930</v>
      </c>
      <c r="G58" s="2">
        <v>11.1</v>
      </c>
      <c r="H58" s="2">
        <v>762</v>
      </c>
      <c r="I58" s="2">
        <f t="shared" si="2"/>
        <v>282.32499999999999</v>
      </c>
      <c r="J58">
        <f t="shared" si="3"/>
        <v>0</v>
      </c>
      <c r="K58">
        <f t="shared" si="14"/>
        <v>0.42985158783600347</v>
      </c>
      <c r="L58" s="5">
        <f t="shared" si="7"/>
        <v>0.69721927546973494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4"/>
        <v>0</v>
      </c>
      <c r="Q58">
        <f t="shared" si="5"/>
        <v>0</v>
      </c>
      <c r="R58">
        <f t="shared" si="11"/>
        <v>0</v>
      </c>
      <c r="S58">
        <f t="shared" si="12"/>
        <v>0</v>
      </c>
      <c r="T58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Zixiang Chen</dc:creator>
  <cp:lastModifiedBy>Zixiang Chen</cp:lastModifiedBy>
  <dcterms:created xsi:type="dcterms:W3CDTF">2025-04-15T19:03:08Z</dcterms:created>
  <dcterms:modified xsi:type="dcterms:W3CDTF">2025-06-17T17:09:01Z</dcterms:modified>
</cp:coreProperties>
</file>