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<sst xmlns="http://schemas.openxmlformats.org/spreadsheetml/2006/main" count="30" uniqueCount="20">
  <si>
    <t>在黄色背底单元格中输入自己数据，电荷带电量等自动计算出来</t>
  </si>
  <si>
    <t>第一滴油滴</t>
  </si>
  <si>
    <t>r0</t>
  </si>
  <si>
    <t>平衡法测得的q</t>
  </si>
  <si>
    <t>平衡法测得的n</t>
  </si>
  <si>
    <t>平衡法测得的e</t>
  </si>
  <si>
    <t>平衡法的相对误差E</t>
  </si>
  <si>
    <t>动态法测得的q</t>
  </si>
  <si>
    <t>动态法测得的n</t>
  </si>
  <si>
    <t>动态法测得的e</t>
  </si>
  <si>
    <t>动态法的相对误差E</t>
  </si>
  <si>
    <t>要的</t>
  </si>
  <si>
    <t>平均</t>
  </si>
  <si>
    <t>U平衡/V</t>
  </si>
  <si>
    <t>t下/s</t>
  </si>
  <si>
    <t xml:space="preserve"> </t>
  </si>
  <si>
    <t>U上升/V</t>
  </si>
  <si>
    <t>t上/s</t>
  </si>
  <si>
    <t>第二滴油滴</t>
  </si>
  <si>
    <t>第三滴油滴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</si>
</sst>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00E+00"/>
    <numFmt numFmtId="42" formatCode="_ &quot;￥&quot;* #,##0_ ;_ &quot;￥&quot;* \-#,##0_ ;_ &quot;￥&quot;* &quot;-&quot;_ ;_ @_ "/>
    <numFmt numFmtId="177" formatCode="0.0_ "/>
    <numFmt numFmtId="178" formatCode="0.000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16" borderId="4" applyNumberFormat="0" applyAlignment="0" applyProtection="0">
      <alignment vertical="center"/>
    </xf>
    <xf numFmtId="0" fontId="8" fillId="16" borderId="3" applyNumberFormat="0" applyAlignment="0" applyProtection="0">
      <alignment vertical="center"/>
    </xf>
    <xf numFmtId="0" fontId="17" fillId="27" borderId="9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78" fontId="0" fillId="0" borderId="2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259080</xdr:colOff>
      <xdr:row>19</xdr:row>
      <xdr:rowOff>167254</xdr:rowOff>
    </xdr:from>
    <xdr:to>
      <xdr:col>9</xdr:col>
      <xdr:colOff>441960</xdr:colOff>
      <xdr:row>26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800100" y="3683635"/>
          <a:ext cx="3535680" cy="11741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449580</xdr:colOff>
      <xdr:row>19</xdr:row>
      <xdr:rowOff>144780</xdr:rowOff>
    </xdr:from>
    <xdr:to>
      <xdr:col>15</xdr:col>
      <xdr:colOff>312420</xdr:colOff>
      <xdr:row>25</xdr:row>
      <xdr:rowOff>84634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r:embed="rId2" cstate="print"/>
        <a:srcRect b="8140"/>
        <a:stretch>
          <a:fillRect/>
        </a:stretch>
      </xdr:blipFill>
      <xdr:spPr>
        <a:xfrm>
          <a:off x="5143500" y="3661410"/>
          <a:ext cx="3931920" cy="9912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388620</xdr:colOff>
      <xdr:row>26</xdr:row>
      <xdr:rowOff>121458</xdr:rowOff>
    </xdr:from>
    <xdr:to>
      <xdr:col>8</xdr:col>
      <xdr:colOff>99060</xdr:colOff>
      <xdr:row>31</xdr:row>
      <xdr:rowOff>23589</xdr:rowOff>
    </xdr:to>
    <xdr:pic>
      <xdr:nvPicPr>
        <xdr:cNvPr id="4" name="Object 4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929640" y="4864735"/>
          <a:ext cx="2644140" cy="778510"/>
        </a:xfrm>
        <a:prstGeom prst="rect">
          <a:avLst/>
        </a:prstGeom>
        <a:solidFill>
          <a:srgbClr val="FFFFCC"/>
        </a:solidFill>
        <a:ln w="9525">
          <a:noFill/>
          <a:miter lim="800000"/>
          <a:headEnd/>
          <a:tailEnd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31</xdr:row>
          <xdr:rowOff>160020</xdr:rowOff>
        </xdr:from>
        <xdr:to>
          <xdr:col>5</xdr:col>
          <xdr:colOff>259080</xdr:colOff>
          <xdr:row>36</xdr:row>
          <xdr:rowOff>45720</xdr:rowOff>
        </xdr:to>
        <xdr:sp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036320" y="5779770"/>
              <a:ext cx="1440180" cy="7620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373380</xdr:colOff>
          <xdr:row>25</xdr:row>
          <xdr:rowOff>152400</xdr:rowOff>
        </xdr:from>
        <xdr:to>
          <xdr:col>15</xdr:col>
          <xdr:colOff>495300</xdr:colOff>
          <xdr:row>30</xdr:row>
          <xdr:rowOff>38100</xdr:rowOff>
        </xdr:to>
        <xdr:sp>
          <xdr:nvSpPr>
            <xdr:cNvPr id="1029" name="Object 6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5067300" y="4720590"/>
              <a:ext cx="4191000" cy="7620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image" Target="../media/image5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4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tabSelected="1" workbookViewId="0">
      <selection activeCell="M5" sqref="M5"/>
    </sheetView>
  </sheetViews>
  <sheetFormatPr defaultColWidth="9" defaultRowHeight="13.8"/>
  <cols>
    <col min="1" max="1" width="7.88888888888889" customWidth="1"/>
    <col min="2" max="9" width="6.11111111111111" customWidth="1"/>
    <col min="10" max="10" width="11.6666666666667" customWidth="1"/>
    <col min="11" max="11" width="12.7777777777778" customWidth="1"/>
    <col min="12" max="12" width="13.4444444444444" customWidth="1"/>
    <col min="13" max="13" width="10.4444444444444" customWidth="1"/>
    <col min="14" max="14" width="11.8888888888889" customWidth="1"/>
    <col min="15" max="15" width="10.7777777777778" customWidth="1"/>
    <col min="16" max="16" width="12.5555555555556" customWidth="1"/>
    <col min="17" max="17" width="11.1111111111111" customWidth="1"/>
    <col min="18" max="18" width="12.7777777777778" customWidth="1"/>
    <col min="19" max="19" width="10.4444444444444" customWidth="1"/>
  </cols>
  <sheetData>
    <row r="1" ht="28.5" customHeight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9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t="s">
        <v>10</v>
      </c>
    </row>
    <row r="3" spans="1:19">
      <c r="A3" s="3" t="s">
        <v>11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 t="s">
        <v>12</v>
      </c>
      <c r="K3">
        <f>((9*1.83*10^-5*(2*10^-3/J5))/(2*9.794*(981-1.293)))^0.5</f>
        <v>9.67824590653506e-7</v>
      </c>
      <c r="L3">
        <f>(9*(2^0.5)*PI()*5*10^-3)*(((1.83*10^-5*2*10^-3)^3)/((981-1.293)*9.794))^0.5*(1/J4)*(1/(J5))^1.5*(1/(1+((8.22*10^-3)/(1.013*10^5*K3))))^1.5</f>
        <v>7.79982928613204e-19</v>
      </c>
      <c r="M3" s="5">
        <f>L3/(1.602*(10^-19))</f>
        <v>4.86880729471413</v>
      </c>
      <c r="N3" s="6">
        <f>L3/(INT(M3+0.5))</f>
        <v>1.55996585722641e-19</v>
      </c>
      <c r="O3" s="7">
        <f>(ABS((1.602*(10^-19))-N3))/(1.602*(10^-19))</f>
        <v>0.0262385410571734</v>
      </c>
      <c r="P3">
        <f>(9*(2^0.5)*PI()*5*10^-3)*(((1.83*10^-5*2*10^-3)^3)/((981-1.293)*9.794))^0.5*(1/(J5))^0.5*(1/(1+((8.22*10^-3)/(1.013*10^5*K3))))^1.5*(1/J6)*((1/J5)+(1/J7))</f>
        <v>7.91487656742307e-19</v>
      </c>
      <c r="Q3" s="5">
        <f>P3/(1.602*(10^-19))</f>
        <v>4.94062207704311</v>
      </c>
      <c r="R3" s="6">
        <f>P3/(INT(Q3+0.5))</f>
        <v>1.58297531348461e-19</v>
      </c>
      <c r="S3" s="7">
        <f>(ABS((1.602*(10^-19))-R3))/(1.602*(10^-19))</f>
        <v>0.0118755845913772</v>
      </c>
    </row>
    <row r="4" spans="1:10">
      <c r="A4" s="3" t="s">
        <v>13</v>
      </c>
      <c r="B4" s="4">
        <v>207</v>
      </c>
      <c r="C4" s="3">
        <f>$B$4</f>
        <v>207</v>
      </c>
      <c r="D4" s="3">
        <f t="shared" ref="D4:I4" si="0">$B$4</f>
        <v>207</v>
      </c>
      <c r="E4" s="3">
        <f t="shared" si="0"/>
        <v>207</v>
      </c>
      <c r="F4" s="3">
        <f t="shared" si="0"/>
        <v>207</v>
      </c>
      <c r="G4" s="3">
        <f t="shared" si="0"/>
        <v>207</v>
      </c>
      <c r="H4" s="3">
        <f t="shared" si="0"/>
        <v>207</v>
      </c>
      <c r="I4" s="3">
        <f t="shared" si="0"/>
        <v>207</v>
      </c>
      <c r="J4" s="3">
        <f>AVERAGE(B4:I4)</f>
        <v>207</v>
      </c>
    </row>
    <row r="5" spans="1:13">
      <c r="A5" s="3" t="s">
        <v>14</v>
      </c>
      <c r="B5" s="4">
        <v>18.59</v>
      </c>
      <c r="C5" s="4">
        <v>18.9</v>
      </c>
      <c r="D5" s="4">
        <v>18.28</v>
      </c>
      <c r="E5" s="4">
        <v>17.96</v>
      </c>
      <c r="F5" s="4">
        <v>18.11</v>
      </c>
      <c r="G5" s="4">
        <v>17.91</v>
      </c>
      <c r="H5" s="4">
        <v>18.33</v>
      </c>
      <c r="I5" s="4">
        <v>18.52</v>
      </c>
      <c r="J5" s="8">
        <f t="shared" ref="J5:J7" si="1">AVERAGE(B5:I5)</f>
        <v>18.325</v>
      </c>
      <c r="M5" t="s">
        <v>15</v>
      </c>
    </row>
    <row r="6" spans="1:10">
      <c r="A6" s="3" t="s">
        <v>16</v>
      </c>
      <c r="B6" s="4">
        <v>310</v>
      </c>
      <c r="C6" s="3">
        <f>$B$6</f>
        <v>310</v>
      </c>
      <c r="D6" s="3">
        <f t="shared" ref="D6:I6" si="2">$B$6</f>
        <v>310</v>
      </c>
      <c r="E6" s="3">
        <f t="shared" si="2"/>
        <v>310</v>
      </c>
      <c r="F6" s="3">
        <f t="shared" si="2"/>
        <v>310</v>
      </c>
      <c r="G6" s="3">
        <f t="shared" si="2"/>
        <v>310</v>
      </c>
      <c r="H6" s="3">
        <f t="shared" si="2"/>
        <v>310</v>
      </c>
      <c r="I6" s="3">
        <f t="shared" si="2"/>
        <v>310</v>
      </c>
      <c r="J6" s="3">
        <f t="shared" si="1"/>
        <v>310</v>
      </c>
    </row>
    <row r="7" spans="1:10">
      <c r="A7" s="3" t="s">
        <v>17</v>
      </c>
      <c r="B7" s="4">
        <v>33.86</v>
      </c>
      <c r="C7" s="4">
        <v>34.7</v>
      </c>
      <c r="D7" s="4">
        <v>34.83</v>
      </c>
      <c r="E7" s="4">
        <v>35.78</v>
      </c>
      <c r="F7" s="4">
        <v>35.99</v>
      </c>
      <c r="G7" s="4">
        <v>35.82</v>
      </c>
      <c r="H7" s="4">
        <v>35.85</v>
      </c>
      <c r="I7" s="4">
        <v>35.27</v>
      </c>
      <c r="J7" s="3">
        <f t="shared" si="1"/>
        <v>35.2625</v>
      </c>
    </row>
    <row r="8" spans="1:10">
      <c r="A8" s="2" t="s">
        <v>18</v>
      </c>
      <c r="B8" s="2"/>
      <c r="C8" s="2"/>
      <c r="D8" s="2"/>
      <c r="E8" s="2"/>
      <c r="F8" s="2"/>
      <c r="G8" s="2"/>
      <c r="H8" s="2"/>
      <c r="I8" s="2"/>
      <c r="J8" s="2"/>
    </row>
    <row r="9" spans="1:19">
      <c r="A9" s="3"/>
      <c r="B9" s="3">
        <v>1</v>
      </c>
      <c r="C9" s="3">
        <v>2</v>
      </c>
      <c r="D9" s="3">
        <v>3</v>
      </c>
      <c r="E9" s="3">
        <v>4</v>
      </c>
      <c r="F9" s="3">
        <v>5</v>
      </c>
      <c r="G9" s="3">
        <v>6</v>
      </c>
      <c r="H9" s="3">
        <v>7</v>
      </c>
      <c r="I9" s="3">
        <v>8</v>
      </c>
      <c r="J9" s="3" t="s">
        <v>12</v>
      </c>
      <c r="K9">
        <f>((9*1.83*10^-5*(2*10^-3/J11))/(2*9.794*(981-1.293)))^0.5</f>
        <v>1.04056631589443e-6</v>
      </c>
      <c r="L9">
        <f>(9*(2^0.5)*PI()*5*10^-3)*(((1.83*10^-5*2*10^-3)^3)/((981-1.293)*9.794))^0.5*(1/J10)*(1/(J11))^1.5*(1/(1+((8.22*10^-3)/(1.013*10^5*K9))))^1.5</f>
        <v>9.40954625854984e-19</v>
      </c>
      <c r="M9" s="5">
        <f>L9/(1.602*(10^-19))</f>
        <v>5.87362438111725</v>
      </c>
      <c r="N9" s="6">
        <f>L9/(INT(M9+0.5))</f>
        <v>1.56825770975831e-19</v>
      </c>
      <c r="O9" s="7">
        <f>(ABS((1.602*(10^-19))-N9))/(1.602*(10^-19))</f>
        <v>0.0210626031471245</v>
      </c>
      <c r="P9">
        <f>(9*(2^0.5)*PI()*5*10^-3)*(((1.83*10^-5*2*10^-3)^3)/((981-1.293)*9.794))^0.5*(1/(J11))^0.5*(1/(1+((8.22*10^-3)/(1.013*10^5*K9))))^1.5*(1/J12)*((1/J11)+(1/J13))</f>
        <v>9.47538723119229e-19</v>
      </c>
      <c r="Q9" s="5">
        <f>P9/(1.602*(10^-19))</f>
        <v>5.91472361497646</v>
      </c>
      <c r="R9" s="6">
        <f>P9/(INT(Q9+0.5))</f>
        <v>1.57923120519871e-19</v>
      </c>
      <c r="S9" s="7">
        <f>(ABS((1.602*(10^-19))-R9))/(1.602*(10^-19))</f>
        <v>0.0142127308372567</v>
      </c>
    </row>
    <row r="10" spans="1:10">
      <c r="A10" s="3" t="s">
        <v>13</v>
      </c>
      <c r="B10" s="4">
        <v>215</v>
      </c>
      <c r="C10" s="3">
        <f>$B$10</f>
        <v>215</v>
      </c>
      <c r="D10" s="3">
        <f t="shared" ref="D10:I10" si="3">$B$10</f>
        <v>215</v>
      </c>
      <c r="E10" s="3">
        <f t="shared" si="3"/>
        <v>215</v>
      </c>
      <c r="F10" s="3">
        <f t="shared" si="3"/>
        <v>215</v>
      </c>
      <c r="G10" s="3">
        <f t="shared" si="3"/>
        <v>215</v>
      </c>
      <c r="H10" s="3">
        <f t="shared" si="3"/>
        <v>215</v>
      </c>
      <c r="I10" s="3">
        <f t="shared" si="3"/>
        <v>215</v>
      </c>
      <c r="J10" s="3">
        <f>AVERAGE(B10:I10)</f>
        <v>215</v>
      </c>
    </row>
    <row r="11" spans="1:10">
      <c r="A11" s="3" t="s">
        <v>14</v>
      </c>
      <c r="B11" s="4">
        <v>15.92</v>
      </c>
      <c r="C11" s="4">
        <v>15.96</v>
      </c>
      <c r="D11" s="4">
        <v>16.13</v>
      </c>
      <c r="E11" s="4">
        <v>15.54</v>
      </c>
      <c r="F11" s="4">
        <v>16.31</v>
      </c>
      <c r="G11" s="4">
        <v>15.44</v>
      </c>
      <c r="H11" s="4">
        <v>15.68</v>
      </c>
      <c r="I11" s="4">
        <v>15.84</v>
      </c>
      <c r="J11" s="8">
        <f t="shared" ref="J11:J12" si="4">AVERAGE(B11:I11)</f>
        <v>15.8525</v>
      </c>
    </row>
    <row r="12" spans="1:10">
      <c r="A12" s="3" t="s">
        <v>16</v>
      </c>
      <c r="B12" s="4">
        <v>322</v>
      </c>
      <c r="C12" s="3">
        <f>$B$12</f>
        <v>322</v>
      </c>
      <c r="D12" s="3">
        <f t="shared" ref="D12:I12" si="5">$B$12</f>
        <v>322</v>
      </c>
      <c r="E12" s="3">
        <f t="shared" si="5"/>
        <v>322</v>
      </c>
      <c r="F12" s="3">
        <f t="shared" si="5"/>
        <v>322</v>
      </c>
      <c r="G12" s="3">
        <f t="shared" si="5"/>
        <v>322</v>
      </c>
      <c r="H12" s="3">
        <f t="shared" si="5"/>
        <v>322</v>
      </c>
      <c r="I12" s="3">
        <f t="shared" si="5"/>
        <v>322</v>
      </c>
      <c r="J12" s="3">
        <f t="shared" si="4"/>
        <v>322</v>
      </c>
    </row>
    <row r="13" spans="1:10">
      <c r="A13" s="3" t="s">
        <v>17</v>
      </c>
      <c r="B13" s="4">
        <v>30.84</v>
      </c>
      <c r="C13" s="4">
        <v>30.83</v>
      </c>
      <c r="D13" s="4">
        <v>31.48</v>
      </c>
      <c r="E13" s="4">
        <v>30.96</v>
      </c>
      <c r="F13" s="4">
        <v>31.58</v>
      </c>
      <c r="G13" s="4">
        <v>30.8</v>
      </c>
      <c r="H13" s="4">
        <v>31.56</v>
      </c>
      <c r="I13" s="4">
        <v>31.52</v>
      </c>
      <c r="J13" s="3">
        <f t="shared" ref="J13" si="6">AVERAGE(B13:I13)</f>
        <v>31.19625</v>
      </c>
    </row>
    <row r="14" spans="1:10">
      <c r="A14" s="2" t="s">
        <v>19</v>
      </c>
      <c r="B14" s="2"/>
      <c r="C14" s="2"/>
      <c r="D14" s="2"/>
      <c r="E14" s="2"/>
      <c r="F14" s="2"/>
      <c r="G14" s="2"/>
      <c r="H14" s="2"/>
      <c r="I14" s="2"/>
      <c r="J14" s="2"/>
    </row>
    <row r="15" spans="1:19">
      <c r="A15" s="3"/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 t="s">
        <v>12</v>
      </c>
      <c r="K15">
        <f>((9*1.83*10^-5*(2*10^-3/J17))/(2*9.794*(981-1.293)))^0.5</f>
        <v>8.39163009899848e-7</v>
      </c>
      <c r="L15">
        <f>(9*(2^0.5)*PI()*5*10^-3)*(((1.83*10^-5*2*10^-3)^3)/((981-1.293)*9.794))^0.5*(1/J16)*(1/(J17))^1.5*(1/(1+((8.22*10^-3)/(1.013*10^5*K15))))^1.5</f>
        <v>4.55509750762751e-19</v>
      </c>
      <c r="M15" s="5">
        <f>L15/(1.602*(10^-19))</f>
        <v>2.84338171512329</v>
      </c>
      <c r="N15" s="6">
        <f>L15/(INT(M15+0.5))</f>
        <v>1.51836583587584e-19</v>
      </c>
      <c r="O15" s="7">
        <f>(ABS((1.602*(10^-19))-N15))/(1.602*(10^-19))</f>
        <v>0.0522060949589026</v>
      </c>
      <c r="P15">
        <f>(9*(2^0.5)*PI()*5*10^-3)*(((1.83*10^-5*2*10^-3)^3)/((981-1.293)*9.794))^0.5*(1/(J17))^0.5*(1/(1+((8.22*10^-3)/(1.013*10^5*K15))))^1.5*(1/J18)*((1/J17)+(1/J19))</f>
        <v>4.63199523107374e-19</v>
      </c>
      <c r="Q15" s="5">
        <f>P15/(1.602*(10^-19))</f>
        <v>2.89138279093242</v>
      </c>
      <c r="R15" s="6">
        <f>P15/(INT(Q15+0.5))</f>
        <v>1.54399841035791e-19</v>
      </c>
      <c r="S15" s="7">
        <f>(ABS((1.602*(10^-19))-R15))/(1.602*(10^-19))</f>
        <v>0.0362057363558601</v>
      </c>
    </row>
    <row r="16" spans="1:10">
      <c r="A16" s="3" t="s">
        <v>13</v>
      </c>
      <c r="B16" s="4">
        <v>227</v>
      </c>
      <c r="C16" s="3">
        <f>$B$16</f>
        <v>227</v>
      </c>
      <c r="D16" s="3">
        <f t="shared" ref="D16:I16" si="7">$B$16</f>
        <v>227</v>
      </c>
      <c r="E16" s="3">
        <f t="shared" si="7"/>
        <v>227</v>
      </c>
      <c r="F16" s="3">
        <f t="shared" si="7"/>
        <v>227</v>
      </c>
      <c r="G16" s="3">
        <f t="shared" si="7"/>
        <v>227</v>
      </c>
      <c r="H16" s="3">
        <f t="shared" si="7"/>
        <v>227</v>
      </c>
      <c r="I16" s="3">
        <f t="shared" si="7"/>
        <v>227</v>
      </c>
      <c r="J16" s="3">
        <f>AVERAGE(B16:I16)</f>
        <v>227</v>
      </c>
    </row>
    <row r="17" spans="1:10">
      <c r="A17" s="3" t="s">
        <v>14</v>
      </c>
      <c r="B17" s="4">
        <v>24.63</v>
      </c>
      <c r="C17" s="4">
        <v>24.8</v>
      </c>
      <c r="D17" s="4">
        <v>24.65</v>
      </c>
      <c r="E17" s="4">
        <v>23.91</v>
      </c>
      <c r="F17" s="4">
        <v>24.13</v>
      </c>
      <c r="G17" s="4">
        <v>24.27</v>
      </c>
      <c r="H17" s="4">
        <v>24.4</v>
      </c>
      <c r="I17" s="4">
        <v>24.21</v>
      </c>
      <c r="J17" s="8">
        <f t="shared" ref="J17:J18" si="8">AVERAGE(B17:I17)</f>
        <v>24.375</v>
      </c>
    </row>
    <row r="18" spans="1:10">
      <c r="A18" s="3" t="s">
        <v>16</v>
      </c>
      <c r="B18" s="4">
        <v>340</v>
      </c>
      <c r="C18" s="3">
        <f>$B$18</f>
        <v>340</v>
      </c>
      <c r="D18" s="3">
        <f t="shared" ref="D18:I18" si="9">$B$18</f>
        <v>340</v>
      </c>
      <c r="E18" s="3">
        <f t="shared" si="9"/>
        <v>340</v>
      </c>
      <c r="F18" s="3">
        <f t="shared" si="9"/>
        <v>340</v>
      </c>
      <c r="G18" s="3">
        <f t="shared" si="9"/>
        <v>340</v>
      </c>
      <c r="H18" s="3">
        <f t="shared" si="9"/>
        <v>340</v>
      </c>
      <c r="I18" s="3">
        <f t="shared" si="9"/>
        <v>340</v>
      </c>
      <c r="J18" s="3">
        <f t="shared" si="8"/>
        <v>340</v>
      </c>
    </row>
    <row r="19" spans="1:10">
      <c r="A19" s="3" t="s">
        <v>17</v>
      </c>
      <c r="B19" s="4">
        <v>46.5</v>
      </c>
      <c r="C19" s="4">
        <v>46.31</v>
      </c>
      <c r="D19" s="4">
        <v>46.99</v>
      </c>
      <c r="E19" s="4">
        <v>46.13</v>
      </c>
      <c r="F19" s="4">
        <v>46.89</v>
      </c>
      <c r="G19" s="4">
        <v>47.1</v>
      </c>
      <c r="H19" s="4">
        <v>46.37</v>
      </c>
      <c r="I19" s="4">
        <v>46.5</v>
      </c>
      <c r="J19" s="3">
        <f t="shared" ref="J19" si="10">AVERAGE(B19:I19)</f>
        <v>46.59875</v>
      </c>
    </row>
  </sheetData>
  <mergeCells count="4">
    <mergeCell ref="A1:J1"/>
    <mergeCell ref="A2:J2"/>
    <mergeCell ref="A8:J8"/>
    <mergeCell ref="A14:J14"/>
  </mergeCell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27" progId="Equation.DSMT4" r:id="rId3">
          <objectPr defaultSize="0" r:id="rId4">
            <anchor moveWithCells="1">
              <from>
                <xdr:col>2</xdr:col>
                <xdr:colOff>76200</xdr:colOff>
                <xdr:row>31</xdr:row>
                <xdr:rowOff>160020</xdr:rowOff>
              </from>
              <to>
                <xdr:col>5</xdr:col>
                <xdr:colOff>259080</xdr:colOff>
                <xdr:row>36</xdr:row>
                <xdr:rowOff>45720</xdr:rowOff>
              </to>
            </anchor>
          </objectPr>
        </oleObject>
      </mc:Choice>
      <mc:Fallback>
        <oleObject shapeId="1027" progId="Equation.DSMT4" r:id="rId3"/>
      </mc:Fallback>
    </mc:AlternateContent>
    <mc:AlternateContent xmlns:mc="http://schemas.openxmlformats.org/markup-compatibility/2006">
      <mc:Choice Requires="x14">
        <oleObject shapeId="1029" progId="Equation.DSMT4" r:id="rId5">
          <objectPr defaultSize="0" r:id="rId6">
            <anchor moveWithCells="1" sizeWithCells="1">
              <from>
                <xdr:col>10</xdr:col>
                <xdr:colOff>373380</xdr:colOff>
                <xdr:row>25</xdr:row>
                <xdr:rowOff>152400</xdr:rowOff>
              </from>
              <to>
                <xdr:col>15</xdr:col>
                <xdr:colOff>495300</xdr:colOff>
                <xdr:row>30</xdr:row>
                <xdr:rowOff>38100</xdr:rowOff>
              </to>
            </anchor>
          </objectPr>
        </oleObject>
      </mc:Choice>
      <mc:Fallback>
        <oleObject shapeId="1029" progId="Equation.DSMT4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chenzhehao</dc:creator>
  <cp:lastModifiedBy>小猫儿乖乖</cp:lastModifiedBy>
  <dcterms:created xsi:type="dcterms:W3CDTF">2020-04-17T13:44:00Z</dcterms:created>
  <dcterms:modified xsi:type="dcterms:W3CDTF">2022-05-23T15:02:34Z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BFAE63280FCB4996A7C622046F5C69E5</vt:lpwstr>
  </property>
  <property fmtid="{D5CDD505-2E9C-101B-9397-08002B2CF9AE}" pid="3" name="KSOProductBuildVer">
    <vt:lpwstr>2052-11.1.0.11744</vt:lpwstr>
  </property>
</Properties>
</file>