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155" documentId="8_{1153A440-FE22-45A9-8F4C-803B1118A7EE}" xr6:coauthVersionLast="47" xr6:coauthVersionMax="47" xr10:uidLastSave="{2732D975-FC5A-40A8-84B5-25C80EEA1473}"/>
  <bookViews>
    <workbookView xWindow="-120" yWindow="-120" windowWidth="29040" windowHeight="15720" activeTab="1" xr2:uid="{00000000-000D-0000-FFFF-FFFF00000000}"/>
  </bookViews>
  <sheets>
    <sheet name="Raw data" sheetId="1" r:id="rId1"/>
    <sheet name="Data for plotting" sheetId="6" r:id="rId2"/>
    <sheet name="Sheet4" sheetId="5" r:id="rId3"/>
    <sheet name="Sheet2" sheetId="3" r:id="rId4"/>
    <sheet name="Sheet3" sheetId="4" r:id="rId5"/>
    <sheet name="Sheet1" sheetId="2" r:id="rId6"/>
  </sheets>
  <externalReferences>
    <externalReference r:id="rId7"/>
    <externalReference r:id="rId8"/>
  </externalReferences>
  <definedNames>
    <definedName name="_xlnm._FilterDatabase" localSheetId="0" hidden="1">'Raw data'!#REF!</definedName>
    <definedName name="_xlcn.WorksheetConnection_MapA2C1491" hidden="1">[1]Map!$A$2:$C$149</definedName>
    <definedName name="_xlcn.WorksheetConnection_MapdataA1C1491" hidden="1">'[2]Map data'!$A$1:$C$149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!$A$2:$C$149"/>
          <x15:modelTable id="Range 1" name="Range 1" connection="WorksheetConnection_Map data!$A$1:$C$1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4" i="5"/>
  <c r="G17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4" i="5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7" i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4" i="5"/>
  <c r="T5" i="4" l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Z5" i="4"/>
  <c r="F5" i="4"/>
  <c r="O4" i="3"/>
  <c r="L23" i="4"/>
  <c r="T25" i="2"/>
  <c r="N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G5" i="2"/>
  <c r="I5" i="2"/>
  <c r="J5" i="2"/>
  <c r="K5" i="2"/>
  <c r="L5" i="2"/>
  <c r="B6" i="2"/>
  <c r="G6" i="2"/>
  <c r="I6" i="2"/>
  <c r="J6" i="2"/>
  <c r="K6" i="2"/>
  <c r="L6" i="2"/>
  <c r="Q54" i="1"/>
  <c r="G8" i="2"/>
  <c r="I8" i="2"/>
  <c r="J8" i="2"/>
  <c r="K8" i="2"/>
  <c r="L8" i="2"/>
  <c r="G4" i="2"/>
  <c r="I4" i="2"/>
  <c r="J4" i="2"/>
  <c r="K4" i="2"/>
  <c r="L4" i="2"/>
  <c r="G3" i="2"/>
  <c r="I3" i="2"/>
  <c r="J3" i="2"/>
  <c r="K3" i="2"/>
  <c r="L3" i="2"/>
  <c r="G7" i="2"/>
  <c r="I7" i="2"/>
  <c r="J7" i="2"/>
  <c r="K7" i="2"/>
  <c r="L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tc={638A5CD1-8574-456F-B295-5994566D91DE}</author>
    <author>tc={B51CDC6D-56F7-4CFF-971E-0B99FD9EB9D4}</author>
  </authors>
  <commentList>
    <comment ref="I2" authorId="0" shapeId="0" xr:uid="{638A5CD1-8574-456F-B295-5994566D91D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finally calculate the ambient nitrogen dioxide we must use the equation C = 1/srate * m/t we can therefore calculate C = mass /(s rate/ m^3 h^-1* time/ h )</t>
      </text>
    </comment>
    <comment ref="J2" authorId="1" shapeId="0" xr:uid="{B51CDC6D-56F7-4CFF-971E-0B99FD9EB9D4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temperature to be accounted for by multiplying by the ratio of the temperatures 284/298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p data!$A$1:$C$149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MapdataA1C1491"/>
        </x15:connection>
      </ext>
    </extLst>
  </connection>
  <connection id="3" xr16:uid="{00000000-0015-0000-FFFF-FFFF02000000}" name="WorksheetConnection_Map!$A$2:$C$14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A2C1491"/>
        </x15:connection>
      </ext>
    </extLst>
  </connection>
</connections>
</file>

<file path=xl/sharedStrings.xml><?xml version="1.0" encoding="utf-8"?>
<sst xmlns="http://schemas.openxmlformats.org/spreadsheetml/2006/main" count="1335" uniqueCount="966">
  <si>
    <t>n.b: Enter date and times in the format 01/12/18 13:00</t>
  </si>
  <si>
    <t>Tube 1</t>
  </si>
  <si>
    <t>Tube 2</t>
  </si>
  <si>
    <t>Tube 3</t>
  </si>
  <si>
    <t>Tube 4</t>
  </si>
  <si>
    <t>Group</t>
  </si>
  <si>
    <t>Grid square</t>
  </si>
  <si>
    <t>Barcode</t>
  </si>
  <si>
    <t>Six figure grid ref</t>
  </si>
  <si>
    <t>Date and time put out</t>
  </si>
  <si>
    <t>Date and time retrieved</t>
  </si>
  <si>
    <t>A (542 nm)</t>
  </si>
  <si>
    <t>Grp1</t>
  </si>
  <si>
    <t>L0118</t>
  </si>
  <si>
    <t>558 727</t>
  </si>
  <si>
    <t>15/11/20 13:48</t>
  </si>
  <si>
    <t>L0218</t>
  </si>
  <si>
    <t>554 724</t>
  </si>
  <si>
    <t>17/10/20 14:03</t>
  </si>
  <si>
    <t>15/11/20 13:54</t>
  </si>
  <si>
    <t>L0318</t>
  </si>
  <si>
    <t>550 722</t>
  </si>
  <si>
    <t>17/10/20 14:17</t>
  </si>
  <si>
    <t>15/11/20 14:01</t>
  </si>
  <si>
    <t>L0418</t>
  </si>
  <si>
    <t>566 727</t>
  </si>
  <si>
    <t>17/10/20 14:42</t>
  </si>
  <si>
    <t>15/11/20 13:38</t>
  </si>
  <si>
    <t>Grp2</t>
  </si>
  <si>
    <t>G1118</t>
  </si>
  <si>
    <t>552 731</t>
  </si>
  <si>
    <t>19/10/20 13:47</t>
  </si>
  <si>
    <t>14/11/20 13:46</t>
  </si>
  <si>
    <t>G1218</t>
  </si>
  <si>
    <t>551 735</t>
  </si>
  <si>
    <t>19/10/20 13:58</t>
  </si>
  <si>
    <t>14/11/20 13:55</t>
  </si>
  <si>
    <t>G1318</t>
  </si>
  <si>
    <t>552 739</t>
  </si>
  <si>
    <t>19/10/20 15:00</t>
  </si>
  <si>
    <t>14/11/20 14:20</t>
  </si>
  <si>
    <t>G1418</t>
  </si>
  <si>
    <t>554 741</t>
  </si>
  <si>
    <t>19/10/20 14:14</t>
  </si>
  <si>
    <t>14/11/20 14:35</t>
  </si>
  <si>
    <t>B1118</t>
  </si>
  <si>
    <t>552 741</t>
  </si>
  <si>
    <t>20/10/20 14:47</t>
  </si>
  <si>
    <t>18/11/2020  14:52</t>
  </si>
  <si>
    <t>B1218</t>
  </si>
  <si>
    <t>552 746</t>
  </si>
  <si>
    <t>20/10/20 15:36</t>
  </si>
  <si>
    <t>18/11/2020  15:00</t>
  </si>
  <si>
    <t>B1318</t>
  </si>
  <si>
    <t>550 748</t>
  </si>
  <si>
    <t>20/10/20 16:05</t>
  </si>
  <si>
    <t>18/11/2020  15:27</t>
  </si>
  <si>
    <t>B1418</t>
  </si>
  <si>
    <t>551 744</t>
  </si>
  <si>
    <t>20/10/20 16:16</t>
  </si>
  <si>
    <t>18/11/2020  15:39</t>
  </si>
  <si>
    <t>M1118</t>
  </si>
  <si>
    <t>558 753</t>
  </si>
  <si>
    <t>20/10/20 15:44</t>
  </si>
  <si>
    <t>18/11/2020  3:00:00 PM</t>
  </si>
  <si>
    <t>M1218</t>
  </si>
  <si>
    <t>553 752</t>
  </si>
  <si>
    <t>20/10/20 16:03</t>
  </si>
  <si>
    <t>M1318</t>
  </si>
  <si>
    <t>553 754</t>
  </si>
  <si>
    <t>20/10/20 16:37</t>
  </si>
  <si>
    <t>M1418</t>
  </si>
  <si>
    <t>552 750</t>
  </si>
  <si>
    <t>20/10/20 16:18</t>
  </si>
  <si>
    <t>A0318</t>
  </si>
  <si>
    <t>558 764</t>
  </si>
  <si>
    <t>29/10/20 14:31</t>
  </si>
  <si>
    <t>19/11/20 17:53</t>
  </si>
  <si>
    <t>A0418</t>
  </si>
  <si>
    <t>556 764</t>
  </si>
  <si>
    <t>29/10/20 14:36</t>
  </si>
  <si>
    <t>19/11/20 17:56</t>
  </si>
  <si>
    <t>A0218</t>
  </si>
  <si>
    <t>554 766</t>
  </si>
  <si>
    <t>29/10/20 14:41</t>
  </si>
  <si>
    <t>19/11/20 18:01</t>
  </si>
  <si>
    <t>A0118</t>
  </si>
  <si>
    <t>553 767</t>
  </si>
  <si>
    <t>29/10/20 14:45</t>
  </si>
  <si>
    <t>19/11/20 18:05</t>
  </si>
  <si>
    <t>L1218</t>
  </si>
  <si>
    <t>L1118</t>
  </si>
  <si>
    <t>18/10/20 16:40</t>
  </si>
  <si>
    <t>L1318</t>
  </si>
  <si>
    <t>18/10/20 17:05</t>
  </si>
  <si>
    <t>L1418</t>
  </si>
  <si>
    <t>18/10/20 17:13</t>
  </si>
  <si>
    <t>C0118</t>
  </si>
  <si>
    <t>16/10/20 16:34</t>
  </si>
  <si>
    <t>18/11/20 11:53</t>
  </si>
  <si>
    <t>C0218</t>
  </si>
  <si>
    <t>16/10/20 16:40</t>
  </si>
  <si>
    <t>18/11/20 11:58</t>
  </si>
  <si>
    <t>C0318</t>
  </si>
  <si>
    <t>16/10/20 16:55</t>
  </si>
  <si>
    <t>18/11/20 12:08</t>
  </si>
  <si>
    <t>C0418</t>
  </si>
  <si>
    <t>16/10/20 17:10</t>
  </si>
  <si>
    <t xml:space="preserve">Missing </t>
  </si>
  <si>
    <t>T0218</t>
  </si>
  <si>
    <t>566 743</t>
  </si>
  <si>
    <t>16/11/20 15:07</t>
  </si>
  <si>
    <t>T0118</t>
  </si>
  <si>
    <t>563 745</t>
  </si>
  <si>
    <t>18/10/2020 11:58</t>
  </si>
  <si>
    <t>16/11/20 15:25</t>
  </si>
  <si>
    <t>T0318</t>
  </si>
  <si>
    <t>564 746</t>
  </si>
  <si>
    <t>18/10/2020 12:09</t>
  </si>
  <si>
    <t>16/11/20 15:45</t>
  </si>
  <si>
    <t>T0418</t>
  </si>
  <si>
    <t>569 748</t>
  </si>
  <si>
    <t>18/10/2020 12:2</t>
  </si>
  <si>
    <t>16/11/20 15:00</t>
  </si>
  <si>
    <t>J1118</t>
  </si>
  <si>
    <t>566 756</t>
  </si>
  <si>
    <t>22/10/2020  12:52:00 PM</t>
  </si>
  <si>
    <t>18/11/2020 13:57</t>
  </si>
  <si>
    <t>J1218</t>
  </si>
  <si>
    <t xml:space="preserve">568 754 </t>
  </si>
  <si>
    <t>22/10/2020 13:01</t>
  </si>
  <si>
    <t>18/11/2020 14:05</t>
  </si>
  <si>
    <t>J1418</t>
  </si>
  <si>
    <t>567 751</t>
  </si>
  <si>
    <t>22/10/2020 13:15</t>
  </si>
  <si>
    <t>18/11/2020 14:12</t>
  </si>
  <si>
    <t>J1318</t>
  </si>
  <si>
    <t>560 759</t>
  </si>
  <si>
    <t>22/10/2020 13:37</t>
  </si>
  <si>
    <t>18/11/2020 14:27</t>
  </si>
  <si>
    <t>J0418</t>
  </si>
  <si>
    <t>20/10/20 12:44</t>
  </si>
  <si>
    <t>18/11/20 12:52</t>
  </si>
  <si>
    <t>J0218</t>
  </si>
  <si>
    <t>20/10/20 12:56</t>
  </si>
  <si>
    <t>18/11/20 12:20</t>
  </si>
  <si>
    <t>J0118</t>
  </si>
  <si>
    <t>18/11/20 12:29</t>
  </si>
  <si>
    <t>J0318</t>
  </si>
  <si>
    <t>20/10/2020 13:25</t>
  </si>
  <si>
    <t>E0118</t>
  </si>
  <si>
    <t>579 729</t>
  </si>
  <si>
    <t>18/10/20 14:08</t>
  </si>
  <si>
    <t>18/11/2020  3:02:00 PM</t>
  </si>
  <si>
    <t>E0218</t>
  </si>
  <si>
    <t>579 726</t>
  </si>
  <si>
    <t>18/10/20 14:20</t>
  </si>
  <si>
    <t>18/11/2020  3:15:00 PM</t>
  </si>
  <si>
    <t>E0318</t>
  </si>
  <si>
    <t>576 725</t>
  </si>
  <si>
    <t>18/10/20 14:28</t>
  </si>
  <si>
    <t>18/11/2020  3:25:00 PM</t>
  </si>
  <si>
    <t>E0418</t>
  </si>
  <si>
    <t>574 724</t>
  </si>
  <si>
    <t>18/10/20 14:36</t>
  </si>
  <si>
    <t>18/11/2020  3:40:00 PM</t>
  </si>
  <si>
    <t>578 740</t>
  </si>
  <si>
    <t>24/10/20 15:38</t>
  </si>
  <si>
    <t>24/10/20 15:41</t>
  </si>
  <si>
    <t>24/10/20 15:51</t>
  </si>
  <si>
    <t>K1418</t>
  </si>
  <si>
    <t>577 741</t>
  </si>
  <si>
    <t>24/10/20 12:46</t>
  </si>
  <si>
    <t>18/11/20 13:03</t>
  </si>
  <si>
    <t>K1318</t>
  </si>
  <si>
    <t>573 747</t>
  </si>
  <si>
    <t>24/10/20 13:02</t>
  </si>
  <si>
    <t>18/11/20 13:14</t>
  </si>
  <si>
    <t>K1218</t>
  </si>
  <si>
    <t>574 744</t>
  </si>
  <si>
    <t>24/10/20 13:18</t>
  </si>
  <si>
    <t>18/11/20 13:23</t>
  </si>
  <si>
    <t>K1118</t>
  </si>
  <si>
    <t>576 740</t>
  </si>
  <si>
    <t>24/10/20 13:30</t>
  </si>
  <si>
    <t>18/11/20 13:32</t>
  </si>
  <si>
    <t>571 759</t>
  </si>
  <si>
    <t>17/10/20 15:30</t>
  </si>
  <si>
    <t>574 757</t>
  </si>
  <si>
    <t>17/10/20 15:45</t>
  </si>
  <si>
    <t>18/11/20 15:10</t>
  </si>
  <si>
    <t>578 755</t>
  </si>
  <si>
    <t>17/10/20 16:05</t>
  </si>
  <si>
    <t>18/11/20 15:25</t>
  </si>
  <si>
    <t>577 753</t>
  </si>
  <si>
    <t>17/10/20 18:45</t>
  </si>
  <si>
    <t>X1118</t>
  </si>
  <si>
    <t>573 763</t>
  </si>
  <si>
    <t>19/11/20 13:32</t>
  </si>
  <si>
    <t>X1218</t>
  </si>
  <si>
    <t>575 763</t>
  </si>
  <si>
    <t>19/11/20 13:35</t>
  </si>
  <si>
    <t>X1318</t>
  </si>
  <si>
    <t>572 760</t>
  </si>
  <si>
    <t>19/11/20 13:38</t>
  </si>
  <si>
    <t>X1418</t>
  </si>
  <si>
    <t>574 763</t>
  </si>
  <si>
    <t>19/11/20 13:40</t>
  </si>
  <si>
    <t>C1418</t>
  </si>
  <si>
    <t>583 727</t>
  </si>
  <si>
    <t>17/10/20 17:12</t>
  </si>
  <si>
    <t>C1318</t>
  </si>
  <si>
    <t>585 728</t>
  </si>
  <si>
    <t>17/10/20 17:26</t>
  </si>
  <si>
    <t>C1218</t>
  </si>
  <si>
    <t>585 725</t>
  </si>
  <si>
    <t>17/10/20 17:40</t>
  </si>
  <si>
    <t>C1118</t>
  </si>
  <si>
    <t>582 721</t>
  </si>
  <si>
    <t>17/10/20 17:55</t>
  </si>
  <si>
    <t>588 733</t>
  </si>
  <si>
    <t>22/10/20 13:00</t>
  </si>
  <si>
    <t>588  733</t>
  </si>
  <si>
    <t>17/10/20 13:06</t>
  </si>
  <si>
    <t>589 734</t>
  </si>
  <si>
    <t>22/10/20 13:12</t>
  </si>
  <si>
    <t>590 735</t>
  </si>
  <si>
    <t>585 740</t>
  </si>
  <si>
    <t>19/10/20 11:26</t>
  </si>
  <si>
    <t>17/11/20 23:24</t>
  </si>
  <si>
    <t>587 743</t>
  </si>
  <si>
    <t>19/10/20 11:33</t>
  </si>
  <si>
    <t xml:space="preserve">17/11/20 23:47 </t>
  </si>
  <si>
    <t>589 746</t>
  </si>
  <si>
    <t>19/10/20 11:45</t>
  </si>
  <si>
    <t>18/11/20 01:04</t>
  </si>
  <si>
    <t>583 741</t>
  </si>
  <si>
    <t>19/10/20 12:05</t>
  </si>
  <si>
    <t>18/11/20 00:46</t>
  </si>
  <si>
    <t>B0118</t>
  </si>
  <si>
    <t xml:space="preserve">585 751 </t>
  </si>
  <si>
    <t>17/10/20 12:00</t>
  </si>
  <si>
    <t>19/11/20 13:28</t>
  </si>
  <si>
    <t>B0218</t>
  </si>
  <si>
    <t xml:space="preserve">586 752 </t>
  </si>
  <si>
    <t>17/10/20 12:10</t>
  </si>
  <si>
    <t>19/11/20 13:24</t>
  </si>
  <si>
    <t>B0318</t>
  </si>
  <si>
    <t>585 755</t>
  </si>
  <si>
    <t>17/10/20 12:20</t>
  </si>
  <si>
    <t>19/11/20 13:08</t>
  </si>
  <si>
    <t>B0418</t>
  </si>
  <si>
    <t>585 758</t>
  </si>
  <si>
    <t>17/10/20 12:27</t>
  </si>
  <si>
    <t>19/11/20 13:15</t>
  </si>
  <si>
    <t>588 762</t>
  </si>
  <si>
    <t>18/10/20 12:49</t>
  </si>
  <si>
    <t>15/11/2020 12:37</t>
  </si>
  <si>
    <t>586 763</t>
  </si>
  <si>
    <t>18/10/20 13:02</t>
  </si>
  <si>
    <t>15/11/2020 12:30</t>
  </si>
  <si>
    <t>582 763</t>
  </si>
  <si>
    <t>18/10/20 13:17</t>
  </si>
  <si>
    <t>15/11/2020 12:49</t>
  </si>
  <si>
    <t>581 770</t>
  </si>
  <si>
    <t>18/10/20 13:35</t>
  </si>
  <si>
    <t>15/11/2020 13:01</t>
  </si>
  <si>
    <t>N1418</t>
  </si>
  <si>
    <t>592 723</t>
  </si>
  <si>
    <t>19/10/20 16:19</t>
  </si>
  <si>
    <t>18/11/2020  15:10</t>
  </si>
  <si>
    <t>N1318</t>
  </si>
  <si>
    <t>594 723</t>
  </si>
  <si>
    <t>19/10/20 16:29</t>
  </si>
  <si>
    <t>N1118</t>
  </si>
  <si>
    <t>595 725</t>
  </si>
  <si>
    <t>19/10/20 16:39</t>
  </si>
  <si>
    <t>N1218</t>
  </si>
  <si>
    <t>593 727</t>
  </si>
  <si>
    <t>19/10/20 16:57</t>
  </si>
  <si>
    <t>H0418</t>
  </si>
  <si>
    <t>19/10/20 13:40</t>
  </si>
  <si>
    <t>18/11/20 11:19</t>
  </si>
  <si>
    <t>H0318</t>
  </si>
  <si>
    <t>595 736</t>
  </si>
  <si>
    <t>18/11/20 11:35</t>
  </si>
  <si>
    <t>H0218</t>
  </si>
  <si>
    <t>597 731</t>
  </si>
  <si>
    <t>19/10/20 13:21</t>
  </si>
  <si>
    <t>18/11/20 11:52</t>
  </si>
  <si>
    <t>H0118</t>
  </si>
  <si>
    <t>590 731</t>
  </si>
  <si>
    <t>19/10/20 13:10</t>
  </si>
  <si>
    <t>Missing</t>
  </si>
  <si>
    <t>U1318</t>
  </si>
  <si>
    <t>21/10/20 19:33</t>
  </si>
  <si>
    <t>18/11/20 13:34</t>
  </si>
  <si>
    <t>U1218</t>
  </si>
  <si>
    <t>21/10/20 19:55</t>
  </si>
  <si>
    <t>18/11/20 13:49</t>
  </si>
  <si>
    <t>U1118</t>
  </si>
  <si>
    <t>18/11/20 13:55</t>
  </si>
  <si>
    <t>U1418</t>
  </si>
  <si>
    <t>21/10/20 20:30</t>
  </si>
  <si>
    <t>590 753</t>
  </si>
  <si>
    <t>21/10/20 16:17</t>
  </si>
  <si>
    <t>19/11/20 10:09</t>
  </si>
  <si>
    <t>591 751</t>
  </si>
  <si>
    <t>21/10/20 16:24</t>
  </si>
  <si>
    <t>19/11/20 09:41</t>
  </si>
  <si>
    <t>593 750</t>
  </si>
  <si>
    <t>21/10/20 16:35</t>
  </si>
  <si>
    <t>19/11/20 09:51</t>
  </si>
  <si>
    <t>597 752</t>
  </si>
  <si>
    <t>21/10/20</t>
  </si>
  <si>
    <t>19/11/20 09:58</t>
  </si>
  <si>
    <t>T1118</t>
  </si>
  <si>
    <t>21/10/20 10:51</t>
  </si>
  <si>
    <t>T1218</t>
  </si>
  <si>
    <t>21/10/20 11:02</t>
  </si>
  <si>
    <t>T1318</t>
  </si>
  <si>
    <t>T1418</t>
  </si>
  <si>
    <t>22/10/20 14:00</t>
  </si>
  <si>
    <t>18/11/2020 16:22</t>
  </si>
  <si>
    <t>22/10/20 14:08</t>
  </si>
  <si>
    <t>18/11/2020 16:24</t>
  </si>
  <si>
    <t>?????</t>
  </si>
  <si>
    <t>22/10/20 14:18</t>
  </si>
  <si>
    <t>18/11/2020 16:29</t>
  </si>
  <si>
    <t>22/10/20 14:28</t>
  </si>
  <si>
    <t>18/11/2020 16:33</t>
  </si>
  <si>
    <t>X0118</t>
  </si>
  <si>
    <t>602 736</t>
  </si>
  <si>
    <t>26/10/20 17:00</t>
  </si>
  <si>
    <t>18/11/2020  2:40:00 PM</t>
  </si>
  <si>
    <t>X0218</t>
  </si>
  <si>
    <t>602 735</t>
  </si>
  <si>
    <t>26/10/20 17:06</t>
  </si>
  <si>
    <t>X0318</t>
  </si>
  <si>
    <t>604 734</t>
  </si>
  <si>
    <t>26/10/20 17:10</t>
  </si>
  <si>
    <t>18/11/2020  2:44:00 PM</t>
  </si>
  <si>
    <t>X0418</t>
  </si>
  <si>
    <t>605 734</t>
  </si>
  <si>
    <t>26/10/20 17:13</t>
  </si>
  <si>
    <t>18/11/2020  2:46:00 PM</t>
  </si>
  <si>
    <t>AB???313</t>
  </si>
  <si>
    <t>599 734</t>
  </si>
  <si>
    <t>21/10/20 15:00</t>
  </si>
  <si>
    <t>598 734</t>
  </si>
  <si>
    <t>21/10/20 15:10</t>
  </si>
  <si>
    <t>600 735</t>
  </si>
  <si>
    <t>21/10/20 15:23</t>
  </si>
  <si>
    <t>ND418</t>
  </si>
  <si>
    <t>601 735</t>
  </si>
  <si>
    <t>19/10/20 12:58</t>
  </si>
  <si>
    <t>19/10/20 13:17</t>
  </si>
  <si>
    <t>19/10/20 13:33</t>
  </si>
  <si>
    <t>19/10/20 13:52</t>
  </si>
  <si>
    <t>K0118</t>
  </si>
  <si>
    <t>20/10/20 14:35</t>
  </si>
  <si>
    <t>17/11/20 14:47</t>
  </si>
  <si>
    <t>K0218</t>
  </si>
  <si>
    <t>20/10/20 14:50</t>
  </si>
  <si>
    <t>17/11/20 14:58</t>
  </si>
  <si>
    <t>KO318</t>
  </si>
  <si>
    <t>20/10/20 14:58</t>
  </si>
  <si>
    <t>17/11/20 15:03</t>
  </si>
  <si>
    <t>KO418</t>
  </si>
  <si>
    <t>20/10/20 15:09</t>
  </si>
  <si>
    <t>17/11/20 15:11</t>
  </si>
  <si>
    <t>Q1118</t>
  </si>
  <si>
    <t>Q1218</t>
  </si>
  <si>
    <t>Q1318</t>
  </si>
  <si>
    <t>Q1418</t>
  </si>
  <si>
    <t xml:space="preserve"> </t>
  </si>
  <si>
    <t>D1118</t>
  </si>
  <si>
    <t>21/10/20 15:38</t>
  </si>
  <si>
    <t>17/11/2020+G37  14:00:00</t>
  </si>
  <si>
    <t>D1218</t>
  </si>
  <si>
    <t>21/10/2020 15:53</t>
  </si>
  <si>
    <t>D1318</t>
  </si>
  <si>
    <t>21/10/20 16:01</t>
  </si>
  <si>
    <t>D1418</t>
  </si>
  <si>
    <t>21/10/20 16:08</t>
  </si>
  <si>
    <t>21/10/20 13:43</t>
  </si>
  <si>
    <t>18/11/2020 14:43</t>
  </si>
  <si>
    <t>21/10/20 13:52</t>
  </si>
  <si>
    <t>18/11/2020 14:39</t>
  </si>
  <si>
    <t>21/10/20 14:00</t>
  </si>
  <si>
    <t>18/11/2020 14:49</t>
  </si>
  <si>
    <t>21/10/20 N/A</t>
  </si>
  <si>
    <t>18/11/2020 N/A</t>
  </si>
  <si>
    <t>A1418</t>
  </si>
  <si>
    <t>18/10/20 15:53</t>
  </si>
  <si>
    <t>A1318</t>
  </si>
  <si>
    <t>18/10/20 15:58</t>
  </si>
  <si>
    <t>A1218</t>
  </si>
  <si>
    <t>18/10/20 16:09</t>
  </si>
  <si>
    <t>A1118</t>
  </si>
  <si>
    <t>18/10/20</t>
  </si>
  <si>
    <t>U0118</t>
  </si>
  <si>
    <t>21/10/20 16:46</t>
  </si>
  <si>
    <t>16/11/20 13:25</t>
  </si>
  <si>
    <t>U0218</t>
  </si>
  <si>
    <t>21/10/20 16:52</t>
  </si>
  <si>
    <t>16/11/20 13:27</t>
  </si>
  <si>
    <t>U0418</t>
  </si>
  <si>
    <t>21/10/20 17:01</t>
  </si>
  <si>
    <t>16/11/20 13:32</t>
  </si>
  <si>
    <t>U0318</t>
  </si>
  <si>
    <t>21/10/20 16:27</t>
  </si>
  <si>
    <t>16/11/20 12:50</t>
  </si>
  <si>
    <t>19/10/20 12:51</t>
  </si>
  <si>
    <t>19/10/20 13:01</t>
  </si>
  <si>
    <t>19/10/20 13:15</t>
  </si>
  <si>
    <t>19/10/20 13:25</t>
  </si>
  <si>
    <t>G0118</t>
  </si>
  <si>
    <t>16/10/20 12:41</t>
  </si>
  <si>
    <t>19/11/20 12:43</t>
  </si>
  <si>
    <t>G0218</t>
  </si>
  <si>
    <t>16/10/20  12:48</t>
  </si>
  <si>
    <t>19/11/20 12:48</t>
  </si>
  <si>
    <t>G0318</t>
  </si>
  <si>
    <t>16/10/20 12:54</t>
  </si>
  <si>
    <t>19/11/20 12:55</t>
  </si>
  <si>
    <t>G0418</t>
  </si>
  <si>
    <t>19/11/20 12:53</t>
  </si>
  <si>
    <t>D0118</t>
  </si>
  <si>
    <t>29/10/2020 12:30</t>
  </si>
  <si>
    <t>18/11/2020 9:45</t>
  </si>
  <si>
    <t>D0218</t>
  </si>
  <si>
    <t>29/10/2020 12:36</t>
  </si>
  <si>
    <t>18/11/2020 9:42</t>
  </si>
  <si>
    <t>D0318</t>
  </si>
  <si>
    <t>29/10/2020 12:41</t>
  </si>
  <si>
    <t>18/11/2020 9:37</t>
  </si>
  <si>
    <t>D0418</t>
  </si>
  <si>
    <t>29/10/2020 12:51</t>
  </si>
  <si>
    <t>18/11/2020 9:35</t>
  </si>
  <si>
    <t>Q0118</t>
  </si>
  <si>
    <t>16/10/2020 16:30</t>
  </si>
  <si>
    <t>Q0218</t>
  </si>
  <si>
    <t>16/10/2020 16:42</t>
  </si>
  <si>
    <t>Q0318</t>
  </si>
  <si>
    <t>Q0418</t>
  </si>
  <si>
    <t>29/10/2020 13:36</t>
  </si>
  <si>
    <t>29/10/2020</t>
  </si>
  <si>
    <t>26/10/2020 16:41</t>
  </si>
  <si>
    <t>26/10/2020 16:43</t>
  </si>
  <si>
    <t>R1</t>
  </si>
  <si>
    <t>26/10/2020 16:45</t>
  </si>
  <si>
    <t>n/a</t>
  </si>
  <si>
    <t>26/10/2020 16:47</t>
  </si>
  <si>
    <t>R0118</t>
  </si>
  <si>
    <t>26/10/20 18:01</t>
  </si>
  <si>
    <t>16/11/20 13:07</t>
  </si>
  <si>
    <t>R0218</t>
  </si>
  <si>
    <t>26/10/20 18:07</t>
  </si>
  <si>
    <t>16/11/20 13:02</t>
  </si>
  <si>
    <t>R0318</t>
  </si>
  <si>
    <t>26/10/20  18:16</t>
  </si>
  <si>
    <t>16/11/20 12:58</t>
  </si>
  <si>
    <t>R0418</t>
  </si>
  <si>
    <t>26/10/20  18:25</t>
  </si>
  <si>
    <t>M0118</t>
  </si>
  <si>
    <t>ST630757</t>
  </si>
  <si>
    <t>21/10/2020  12:15</t>
  </si>
  <si>
    <t>18/11/2020  12:15</t>
  </si>
  <si>
    <t>M0218</t>
  </si>
  <si>
    <t>ST635757</t>
  </si>
  <si>
    <t>21/10/2020  12:32</t>
  </si>
  <si>
    <t>18/11/2020 12:28</t>
  </si>
  <si>
    <t>M0318</t>
  </si>
  <si>
    <t>ST631759</t>
  </si>
  <si>
    <t>18/11/2020  12:45</t>
  </si>
  <si>
    <t>M0418</t>
  </si>
  <si>
    <t>ST635758</t>
  </si>
  <si>
    <t>21/10/2020  12:56</t>
  </si>
  <si>
    <t>18/11/2020  12:54</t>
  </si>
  <si>
    <t>If you have been sent a tube for your own home please fill in below here</t>
  </si>
  <si>
    <t>mean</t>
  </si>
  <si>
    <t>Your name</t>
  </si>
  <si>
    <t>Six Figure Grid Ref</t>
  </si>
  <si>
    <t>A(542 nm)</t>
  </si>
  <si>
    <t>Ryan Hall</t>
  </si>
  <si>
    <t>Z4826</t>
  </si>
  <si>
    <t>662 732</t>
  </si>
  <si>
    <t>18/10/20 16:52</t>
  </si>
  <si>
    <t>Liam Coule Bleakley</t>
  </si>
  <si>
    <t>R1111</t>
  </si>
  <si>
    <t>412 327</t>
  </si>
  <si>
    <t>20/10/20   13:30</t>
  </si>
  <si>
    <t>Benita Owusu</t>
  </si>
  <si>
    <t>327 830</t>
  </si>
  <si>
    <t xml:space="preserve"> 29/10/20 08:58</t>
  </si>
  <si>
    <t>Shaohua Li</t>
  </si>
  <si>
    <t>Z0923</t>
  </si>
  <si>
    <t>036 103</t>
  </si>
  <si>
    <t>29/10/20 10:03</t>
  </si>
  <si>
    <t>Victoria Toh</t>
  </si>
  <si>
    <t xml:space="preserve">- </t>
  </si>
  <si>
    <t>654 985</t>
  </si>
  <si>
    <t>18/10/2020 13.04</t>
  </si>
  <si>
    <t>16/11/2020 14:23</t>
  </si>
  <si>
    <t>15.891 μg/m3</t>
  </si>
  <si>
    <t>51.4628293454, -2.58455521005</t>
  </si>
  <si>
    <t>Mean =</t>
  </si>
  <si>
    <t>Westbury on Trym High Street Lamp post by Athena restaurant</t>
  </si>
  <si>
    <t>51.4943876448, -2.6182911106</t>
  </si>
  <si>
    <t>Avon School Barrack's Lane</t>
  </si>
  <si>
    <t>18.566 μg/m3</t>
  </si>
  <si>
    <t>51.4959797662, -2.6829915382</t>
  </si>
  <si>
    <t>Lamp post at junction with Highridge rd. near Cox brothers garage. South Bristol link.</t>
  </si>
  <si>
    <t>19.220 μg/m3</t>
  </si>
  <si>
    <t>51.4121935382, -2.6253340255</t>
  </si>
  <si>
    <t>Monitor Bath Road Brislington</t>
  </si>
  <si>
    <t>19.311 μg/m3</t>
  </si>
  <si>
    <t>51.4417563088, -2.55992716798</t>
  </si>
  <si>
    <t>Except local buses sign Blackmoors Lane</t>
  </si>
  <si>
    <t>19.803 μg/m3</t>
  </si>
  <si>
    <t>51.4415309842, -2.62747571308</t>
  </si>
  <si>
    <t>Dalby avenue</t>
  </si>
  <si>
    <t>20.417 μg/m3</t>
  </si>
  <si>
    <t>51.4407788014, -2.59587001703</t>
  </si>
  <si>
    <t>Jacobs Wells road opp Clifton hill</t>
  </si>
  <si>
    <t>20.734 μg/m3</t>
  </si>
  <si>
    <t>51.4545530553, -2.61003845915</t>
  </si>
  <si>
    <t>Savanna coffee drainpipe</t>
  </si>
  <si>
    <t>20.773 μg/m3</t>
  </si>
  <si>
    <t>51.4419833269, -2.61336720664</t>
  </si>
  <si>
    <t>Cathedral School</t>
  </si>
  <si>
    <t>21.101 μg/m3</t>
  </si>
  <si>
    <t>51.4509595566, -2.60072280953</t>
  </si>
  <si>
    <t>Talbot Road 20mph lamppost</t>
  </si>
  <si>
    <t>21.939 μg/m3</t>
  </si>
  <si>
    <t>51.4338255138, -2.55995963203</t>
  </si>
  <si>
    <t>Avonmouth Road Outside No 76</t>
  </si>
  <si>
    <t>21.972 μg/m3</t>
  </si>
  <si>
    <t>51.4946793665, -2.68241031278</t>
  </si>
  <si>
    <t>Ashton park school</t>
  </si>
  <si>
    <t>22.020 μg/m3</t>
  </si>
  <si>
    <t>51.4402281031, -2.62898293058</t>
  </si>
  <si>
    <t>Hotwells Road</t>
  </si>
  <si>
    <t>22.096 μg/m3</t>
  </si>
  <si>
    <t>51.4497347571, -2.61152839195</t>
  </si>
  <si>
    <t>Coronation Road Walter Street No Entry</t>
  </si>
  <si>
    <t>22.283 μg/m3</t>
  </si>
  <si>
    <t>51.4447036223, -2.61587856218</t>
  </si>
  <si>
    <t>St. Werburghs park nursery</t>
  </si>
  <si>
    <t>22.372 μg/m3</t>
  </si>
  <si>
    <t>51.4714039829, -2.5724847125</t>
  </si>
  <si>
    <t>Lampost on North corner of Draycott road junction with Muller road.</t>
  </si>
  <si>
    <t>22.759 μg/m3</t>
  </si>
  <si>
    <t>51.4831933866, -2.57951607628</t>
  </si>
  <si>
    <t>Avonmouth Road Outside No 12</t>
  </si>
  <si>
    <t>22.796 μg/m3</t>
  </si>
  <si>
    <t>51.4956070286, -2.68369181032</t>
  </si>
  <si>
    <t>Martial Arts West Street</t>
  </si>
  <si>
    <t>22.923 μg/m3</t>
  </si>
  <si>
    <t>51.4362413689, -2.60573747597</t>
  </si>
  <si>
    <t>Jacobs Wells Road South</t>
  </si>
  <si>
    <t>22.924 μg/m3</t>
  </si>
  <si>
    <t>51.4518204398, -2.60814556239</t>
  </si>
  <si>
    <t>Third Way</t>
  </si>
  <si>
    <t>23.156 μg/m3</t>
  </si>
  <si>
    <t>51.5051889551, -2.68883484066</t>
  </si>
  <si>
    <t>North St/Dean Lane on roundabout sign</t>
  </si>
  <si>
    <t>23.168 μg/m3</t>
  </si>
  <si>
    <t>51.4415043523, -2.60169218197</t>
  </si>
  <si>
    <t>Lamp post 48 230 Bath Road</t>
  </si>
  <si>
    <t>23.364 μg/m3</t>
  </si>
  <si>
    <t>51.4426897453, -2.56960750654</t>
  </si>
  <si>
    <t>Lamppost corner park avenue</t>
  </si>
  <si>
    <t>23.376 μg/m3</t>
  </si>
  <si>
    <t>51.437563859, -2.58434759947</t>
  </si>
  <si>
    <t>North St/Langton Park T junction</t>
  </si>
  <si>
    <t>23.435 μg/m3</t>
  </si>
  <si>
    <t>51.4411636212, -2.60325597428</t>
  </si>
  <si>
    <t>5102 façade</t>
  </si>
  <si>
    <t>23.470 μg/m3</t>
  </si>
  <si>
    <t>51.4600034045, -2.59044930809</t>
  </si>
  <si>
    <t>T shirt Shop W. Town Lane</t>
  </si>
  <si>
    <t>23.474 μg/m3</t>
  </si>
  <si>
    <t>51.4317481123, -2.5467001823</t>
  </si>
  <si>
    <t>123 Newfoundland Street façade</t>
  </si>
  <si>
    <t>23.874 μg/m3</t>
  </si>
  <si>
    <t>51.4614992913, -2.5807957193</t>
  </si>
  <si>
    <t>Baldwin Street lamp post by cycle way, opp St Stephens St</t>
  </si>
  <si>
    <t>23.947 μg/m3</t>
  </si>
  <si>
    <t>51.4533384314, -2.59443611661</t>
  </si>
  <si>
    <t>Summer hill a420</t>
  </si>
  <si>
    <t>24.130 μg/m3</t>
  </si>
  <si>
    <t>51.4609037307, -2.54180921424</t>
  </si>
  <si>
    <t>Fishponds Road</t>
  </si>
  <si>
    <t>24.156 μg/m3</t>
  </si>
  <si>
    <t>51.4780630194, -2.53521608655</t>
  </si>
  <si>
    <t>A4018 Lamp post by layby before roundabout for Crow Ln/ Knole Ln</t>
  </si>
  <si>
    <t>24.493 μg/m3</t>
  </si>
  <si>
    <t>51.5092088093, -2.6177136954</t>
  </si>
  <si>
    <t>Strathmore Road</t>
  </si>
  <si>
    <t>24.506 μg/m3</t>
  </si>
  <si>
    <t>51.4866518462, -2.58560882531</t>
  </si>
  <si>
    <t>Lamppost Glenfrome Road \ Muller Road Horfield</t>
  </si>
  <si>
    <t>24.565 μg/m3</t>
  </si>
  <si>
    <t>51.4755418575, -2.56657550901</t>
  </si>
  <si>
    <t>20 Ashley Road</t>
  </si>
  <si>
    <t>24.605 μg/m3</t>
  </si>
  <si>
    <t>51.4646837193, -2.58773146233</t>
  </si>
  <si>
    <t>385 Church Road Redfield</t>
  </si>
  <si>
    <t>25.015 μg/m3</t>
  </si>
  <si>
    <t>51.4602907239, -2.54409056543</t>
  </si>
  <si>
    <t>Victoria Park Primary</t>
  </si>
  <si>
    <t>25.054 μg/m3</t>
  </si>
  <si>
    <t>51.4364927577, -2.58816069196</t>
  </si>
  <si>
    <t>Muller Road - Adjacent to Darnley Avenue</t>
  </si>
  <si>
    <t>25.081 μg/m3</t>
  </si>
  <si>
    <t>51.4891422014, -2.58386918688</t>
  </si>
  <si>
    <t>On 1 way sign at bottom of Wellington Hill</t>
  </si>
  <si>
    <t>25.223 μg/m3</t>
  </si>
  <si>
    <t>51.4871290893, -2.585470919</t>
  </si>
  <si>
    <t>Bishop Road</t>
  </si>
  <si>
    <t>25.349 μg/m3</t>
  </si>
  <si>
    <t>51.4790699745, -2.58958680183</t>
  </si>
  <si>
    <t>Parson Street School</t>
  </si>
  <si>
    <t>25.369 μg/m3</t>
  </si>
  <si>
    <t>51.432675707, -2.60495665673</t>
  </si>
  <si>
    <t>Wells Rd bus lane sign just below junction with Knowle Rd</t>
  </si>
  <si>
    <t>25.496 μg/m3</t>
  </si>
  <si>
    <t>51.4411465315, -2.57627862316</t>
  </si>
  <si>
    <t>Lamb Street façade</t>
  </si>
  <si>
    <t>25.825 μg/m3</t>
  </si>
  <si>
    <t>51.4578985778, -2.5798000563</t>
  </si>
  <si>
    <t>Temple Way Nox site</t>
  </si>
  <si>
    <t>26.029 μg/m3</t>
  </si>
  <si>
    <t>51.4579497129, -2.58398909033</t>
  </si>
  <si>
    <t>Jamiesons Autos</t>
  </si>
  <si>
    <t>26.231 μg/m3</t>
  </si>
  <si>
    <t>51.4390010686, -2.60239301913</t>
  </si>
  <si>
    <t>Lamppost Ashley Hill St. Pauls</t>
  </si>
  <si>
    <t>26.238 μg/m3</t>
  </si>
  <si>
    <t>51.4690758169, -2.57966824601</t>
  </si>
  <si>
    <t>St John's Lane No 26 lamppost 15 (just past roundabout)</t>
  </si>
  <si>
    <t>26.326 μg/m3</t>
  </si>
  <si>
    <t>51.4402633652, -2.58213761028</t>
  </si>
  <si>
    <t>420 Hotwell Road A4</t>
  </si>
  <si>
    <t>26.456 μg/m3</t>
  </si>
  <si>
    <t>51.4506178259, -2.62480850679</t>
  </si>
  <si>
    <t>Whitehall Rd lamppost 17 nr juction with Chalks Rd</t>
  </si>
  <si>
    <t>26.598 μg/m3</t>
  </si>
  <si>
    <t>51.4619145026, -2.5544737849</t>
  </si>
  <si>
    <t>lamppost sussex place</t>
  </si>
  <si>
    <t>26.728 μg/m3</t>
  </si>
  <si>
    <t>51.4668638045, -2.57968339183</t>
  </si>
  <si>
    <t>A37 Junction w/ Airport Road</t>
  </si>
  <si>
    <t>27.112 μg/m3</t>
  </si>
  <si>
    <t>51.4278638883, -2.56374153315</t>
  </si>
  <si>
    <t>Whiteladies road, on loading sign next to Redland library</t>
  </si>
  <si>
    <t>27.257 μg/m3</t>
  </si>
  <si>
    <t>51.4654388504, -2.61062992462</t>
  </si>
  <si>
    <t>facade BRI children's</t>
  </si>
  <si>
    <t>27.313 μg/m3</t>
  </si>
  <si>
    <t>51.4579294851, -2.59692820841</t>
  </si>
  <si>
    <t>Dalby avenue church lane</t>
  </si>
  <si>
    <t>27.386 μg/m3</t>
  </si>
  <si>
    <t>51.4399905741, -2.59703952562</t>
  </si>
  <si>
    <t>Junction 3 Millpond Street</t>
  </si>
  <si>
    <t>27.734 μg/m3</t>
  </si>
  <si>
    <t>51.466506511, -2.57371901457</t>
  </si>
  <si>
    <t>Horsefair</t>
  </si>
  <si>
    <t>28.236 μg/m3</t>
  </si>
  <si>
    <t>51.4588683864, -2.58728250785</t>
  </si>
  <si>
    <t>Muller road junction with Downend road lampost north of the junction.</t>
  </si>
  <si>
    <t>28.416 μg/m3</t>
  </si>
  <si>
    <t>51.4854675469, -2.57966013067</t>
  </si>
  <si>
    <t>Cromwell Road</t>
  </si>
  <si>
    <t>28.549 μg/m3</t>
  </si>
  <si>
    <t>51.468936114, -2.59321361702</t>
  </si>
  <si>
    <t>Blackboy Hill</t>
  </si>
  <si>
    <t>28.654 μg/m3</t>
  </si>
  <si>
    <t>51.4692067658, -2.61399146997</t>
  </si>
  <si>
    <t>Facade Haart Estate Agents 755 Fishponds Road Fishponds</t>
  </si>
  <si>
    <t>28.851 μg/m3</t>
  </si>
  <si>
    <t>51.4807080592, -2.52893976799</t>
  </si>
  <si>
    <t>Traffic light on the corner of Shaldon road</t>
  </si>
  <si>
    <t>28.981 μg/m3</t>
  </si>
  <si>
    <t>51.4795569351, -2.57481880731</t>
  </si>
  <si>
    <t>Facade 784 Muller Road Fishponds</t>
  </si>
  <si>
    <t>29.153 μg/m3</t>
  </si>
  <si>
    <t>51.4741641431, -2.5576171701</t>
  </si>
  <si>
    <t>Shiners Garage</t>
  </si>
  <si>
    <t>29.192 μg/m3</t>
  </si>
  <si>
    <t>51.4577939306, -2.56252710158</t>
  </si>
  <si>
    <t>No 67 Filton Avenue on wall facing Muller Rd</t>
  </si>
  <si>
    <t>29.468 μg/m3</t>
  </si>
  <si>
    <t>51.4883235511, -2.58214481135</t>
  </si>
  <si>
    <t>Stapleton Road South</t>
  </si>
  <si>
    <t>29.501 μg/m3</t>
  </si>
  <si>
    <t>51.4759107312, -2.56092138384</t>
  </si>
  <si>
    <t>St. Paul Street</t>
  </si>
  <si>
    <t>29.892 μg/m3</t>
  </si>
  <si>
    <t>51.4598728671, -2.58420076296</t>
  </si>
  <si>
    <t>Victoria Street</t>
  </si>
  <si>
    <t>29.937 μg/m3</t>
  </si>
  <si>
    <t>51.4517718436, -2.58770949054</t>
  </si>
  <si>
    <t>Lamp post near Queens Head pub South Bristol link</t>
  </si>
  <si>
    <t>30.089 μg/m3</t>
  </si>
  <si>
    <t>51.4111236823, -2.62022947276</t>
  </si>
  <si>
    <t>Lamppost outside BRI CAZ</t>
  </si>
  <si>
    <t>30.189 μg/m3</t>
  </si>
  <si>
    <t>51.4584090873, -2.59632995157</t>
  </si>
  <si>
    <t>High St lamp post outside Wards solicitors</t>
  </si>
  <si>
    <t>30.471 μg/m3</t>
  </si>
  <si>
    <t>51.4543108936, -2.59239070501</t>
  </si>
  <si>
    <t>Colston girls</t>
  </si>
  <si>
    <t>30.660 μg/m3</t>
  </si>
  <si>
    <t>51.4673635115, -2.59124974884</t>
  </si>
  <si>
    <t>Baldwin Street traffic light outside domino's</t>
  </si>
  <si>
    <t>30.898 μg/m3</t>
  </si>
  <si>
    <t>51.4533935487, -2.59597673968</t>
  </si>
  <si>
    <t>Whitefriars</t>
  </si>
  <si>
    <t>31.050 μg/m3</t>
  </si>
  <si>
    <t>51.4575477743, -2.59418856474</t>
  </si>
  <si>
    <t>Merchants Road Hotwells</t>
  </si>
  <si>
    <t>31.066 μg/m3</t>
  </si>
  <si>
    <t>51.4492127707, -2.61847195493</t>
  </si>
  <si>
    <t>Muller road junction with Downend road traffic light to the south of the junction.</t>
  </si>
  <si>
    <t>31.332 μg/m3</t>
  </si>
  <si>
    <t>51.4852158694, -2.57964253646</t>
  </si>
  <si>
    <t>Parson St lamppost outside Bristol Scuba</t>
  </si>
  <si>
    <t>31.413 μg/m3</t>
  </si>
  <si>
    <t>51.4335951438, -2.60798974793</t>
  </si>
  <si>
    <t>Bedminster Parade</t>
  </si>
  <si>
    <t>31.585 μg/m3</t>
  </si>
  <si>
    <t>51.4428138535, -2.59529220284</t>
  </si>
  <si>
    <t>South Eastern stair access Plimsoll Bridge</t>
  </si>
  <si>
    <t>31.699 μg/m3</t>
  </si>
  <si>
    <t>51.4480577314, -2.62264383059</t>
  </si>
  <si>
    <t>B.R.I.</t>
  </si>
  <si>
    <t>31.743 μg/m3</t>
  </si>
  <si>
    <t>51.4589532327, -2.59541586804</t>
  </si>
  <si>
    <t>Parson Street Bedminster Down Road</t>
  </si>
  <si>
    <t>32.154 μg/m3</t>
  </si>
  <si>
    <t>51.4310085703, -2.61258725061</t>
  </si>
  <si>
    <t>Red Lion Knowle</t>
  </si>
  <si>
    <t>32.366 μg/m3</t>
  </si>
  <si>
    <t>51.4302623065, -2.56423136291</t>
  </si>
  <si>
    <t>Gloucester Road</t>
  </si>
  <si>
    <t>33.374 μg/m3</t>
  </si>
  <si>
    <t>51.4752223239, -2.59122180188</t>
  </si>
  <si>
    <t>Bath Road</t>
  </si>
  <si>
    <t>33.611 μg/m3</t>
  </si>
  <si>
    <t>51.4405180758, -2.55937967895</t>
  </si>
  <si>
    <t>Lamppost opposite BRI CAZ</t>
  </si>
  <si>
    <t>33.826 μg/m3</t>
  </si>
  <si>
    <t>51.4583388428, -2.59599799198</t>
  </si>
  <si>
    <t>Facade 258 Fishponds Road Fishponds</t>
  </si>
  <si>
    <t>34.142 μg/m3</t>
  </si>
  <si>
    <t>51.4735821401, -2.55330507402</t>
  </si>
  <si>
    <t>Stokes Croft</t>
  </si>
  <si>
    <t>34.286 μg/m3</t>
  </si>
  <si>
    <t>51.4624604243, -2.58999161583</t>
  </si>
  <si>
    <t>Stapleton Road Heath Street</t>
  </si>
  <si>
    <t>34.713 μg/m3</t>
  </si>
  <si>
    <t>51.4731479221, -2.56142020444</t>
  </si>
  <si>
    <t>York Road</t>
  </si>
  <si>
    <t>35.609 μg/m3</t>
  </si>
  <si>
    <t>51.4447646242, -2.58825260942</t>
  </si>
  <si>
    <t>Stokes Croft Ashley Road</t>
  </si>
  <si>
    <t>35.727 μg/m3</t>
  </si>
  <si>
    <t>51.4642953215, -2.58987133739</t>
  </si>
  <si>
    <t>top of Brislington Hill</t>
  </si>
  <si>
    <t>36.367 μg/m3</t>
  </si>
  <si>
    <t>51.4324531782, -2.54590303919</t>
  </si>
  <si>
    <t>Three Lamps</t>
  </si>
  <si>
    <t>36.797 μg/m3</t>
  </si>
  <si>
    <t>51.4442115632, -2.5783316447</t>
  </si>
  <si>
    <t>Colston Avenue</t>
  </si>
  <si>
    <t>36.911 μg/m3</t>
  </si>
  <si>
    <t>51.4545582107, -2.59681225748</t>
  </si>
  <si>
    <t>Lamppost 16 Ashley Road St. Pauls</t>
  </si>
  <si>
    <t>37.154 μg/m3</t>
  </si>
  <si>
    <t>51.4663752703, -2.57846795754</t>
  </si>
  <si>
    <t>Whitehall Rd/Easton Rd lamppost 4TZ</t>
  </si>
  <si>
    <t>38.699 μg/m3</t>
  </si>
  <si>
    <t>51.4613120715, -2.56202339581</t>
  </si>
  <si>
    <t>facade villiers road stapleton road junction</t>
  </si>
  <si>
    <t>38.761 μg/m3</t>
  </si>
  <si>
    <t>51.4644554942, -2.57022405886</t>
  </si>
  <si>
    <t>Anchor Road</t>
  </si>
  <si>
    <t>39.352 μg/m3</t>
  </si>
  <si>
    <t>51.4516727106, -2.59841520369</t>
  </si>
  <si>
    <t>B&amp;G Snax West St</t>
  </si>
  <si>
    <t>39.976 μg/m3</t>
  </si>
  <si>
    <t>51.4375535382, -2.60411475795</t>
  </si>
  <si>
    <t>Bedminster Down Rd lamppost between Ashton Motors &amp; Plough PH</t>
  </si>
  <si>
    <t>40.197 μg/m3</t>
  </si>
  <si>
    <t>51.4331924392, -2.60935100472</t>
  </si>
  <si>
    <t>Muller road/ Glenfrome road junction north</t>
  </si>
  <si>
    <t>41.338 μg/m3</t>
  </si>
  <si>
    <t>51.475693383, -2.56685096153</t>
  </si>
  <si>
    <t>Galleries</t>
  </si>
  <si>
    <t>41.892 μg/m3</t>
  </si>
  <si>
    <t>51.4563938558, -2.58943841218</t>
  </si>
  <si>
    <t>Parson St. A38 East</t>
  </si>
  <si>
    <t>47.587 μg/m3</t>
  </si>
  <si>
    <t>51.4319803331, -2.60727782735</t>
  </si>
  <si>
    <t>Co-located Colston Ave</t>
  </si>
  <si>
    <t>52.090 μg/m3</t>
  </si>
  <si>
    <t>41.11 μg/m3</t>
  </si>
  <si>
    <t>44.33 μg/m3</t>
  </si>
  <si>
    <t>Tube</t>
  </si>
  <si>
    <t>Grid reference</t>
  </si>
  <si>
    <t>Time of exposure / h</t>
  </si>
  <si>
    <t>Absorbance  (542 nm)</t>
  </si>
  <si>
    <t>Mass of nitrite in tube / µg</t>
  </si>
  <si>
    <t>Concentration of nitrite in the tube / µg ml-1</t>
  </si>
  <si>
    <t>Concentration of NO2 / µg m-3</t>
  </si>
  <si>
    <t>37.39 μg/m3</t>
  </si>
  <si>
    <t>632 733</t>
  </si>
  <si>
    <t>35.84 μg/m3</t>
  </si>
  <si>
    <t>633 733</t>
  </si>
  <si>
    <t>41.05 μg/m3</t>
  </si>
  <si>
    <t>639 736</t>
  </si>
  <si>
    <t>Spilled during analysis</t>
  </si>
  <si>
    <t>N/A</t>
  </si>
  <si>
    <t>48.13 μg/m3</t>
  </si>
  <si>
    <t>639 732</t>
  </si>
  <si>
    <t>36.52 μg/m3</t>
  </si>
  <si>
    <t>34 μg/m3</t>
  </si>
  <si>
    <t>39.85 μg/m3</t>
  </si>
  <si>
    <t>37.3 μg/m3</t>
  </si>
  <si>
    <t>28.8 μg/m3</t>
  </si>
  <si>
    <t>29.03 μg/m3</t>
  </si>
  <si>
    <t>42.83 μg/m3</t>
  </si>
  <si>
    <t>50.88 μg/m3</t>
  </si>
  <si>
    <t>35.09 μg/m3</t>
  </si>
  <si>
    <t>30.97 μg/m3</t>
  </si>
  <si>
    <t>30.98 μg/m3</t>
  </si>
  <si>
    <t>39.05 μg/m3</t>
  </si>
  <si>
    <t>Millpond School Fence</t>
  </si>
  <si>
    <t>25.98 μg/m3</t>
  </si>
  <si>
    <t>51.4672175208, -2.57174128903</t>
  </si>
  <si>
    <t>42.36 μg/m3</t>
  </si>
  <si>
    <t>35.13 μg/m3</t>
  </si>
  <si>
    <t>33.56 μg/m3</t>
  </si>
  <si>
    <t>35.33 μg/m3</t>
  </si>
  <si>
    <t>24.59 μg/m3</t>
  </si>
  <si>
    <t>31.42 μg/m3</t>
  </si>
  <si>
    <t>31.37 μg/m3</t>
  </si>
  <si>
    <t>30.54 μg/m3</t>
  </si>
  <si>
    <t>36.16 μg/m3</t>
  </si>
  <si>
    <t>39.41 μg/m3</t>
  </si>
  <si>
    <t>27.41 μg/m3</t>
  </si>
  <si>
    <t>31.73 μg/m3</t>
  </si>
  <si>
    <t>27.4 μg/m3</t>
  </si>
  <si>
    <t>27.26 μg/m3</t>
  </si>
  <si>
    <t>31.33 μg/m3</t>
  </si>
  <si>
    <t>68.72 μg/m3</t>
  </si>
  <si>
    <t>51.4552693825, -2.59664882861</t>
  </si>
  <si>
    <t>28.63 μg/m3</t>
  </si>
  <si>
    <t>35.14 μg/m3</t>
  </si>
  <si>
    <t>32.05 μg/m3</t>
  </si>
  <si>
    <t>36.25 μg/m3</t>
  </si>
  <si>
    <t>51.84 μg/m3</t>
  </si>
  <si>
    <t>Newfoundland Way</t>
  </si>
  <si>
    <t>42.42 μg/m3</t>
  </si>
  <si>
    <t>51.4601917121, -2.583369996</t>
  </si>
  <si>
    <t>30.04 μg/m3</t>
  </si>
  <si>
    <t>30.82 μg/m3</t>
  </si>
  <si>
    <t>41.95 μg/m3</t>
  </si>
  <si>
    <t>27.36 μg/m3</t>
  </si>
  <si>
    <t>40.63 μg/m3</t>
  </si>
  <si>
    <t>27.87 μg/m3</t>
  </si>
  <si>
    <t>39.91 μg/m3</t>
  </si>
  <si>
    <t>28.65 μg/m3</t>
  </si>
  <si>
    <t>23.45 μg/m3</t>
  </si>
  <si>
    <t>51.12 μg/m3</t>
  </si>
  <si>
    <t>41.2 μg/m3</t>
  </si>
  <si>
    <t>St. Pauls Day Nursery</t>
  </si>
  <si>
    <t>20.85 μg/m3</t>
  </si>
  <si>
    <t>29.68 μg/m3</t>
  </si>
  <si>
    <t>22.38 μg/m3</t>
  </si>
  <si>
    <t>33.05 μg/m3</t>
  </si>
  <si>
    <t>36.96 μg/m3</t>
  </si>
  <si>
    <t>25.24 μg/m3</t>
  </si>
  <si>
    <t>40.37 μg/m3</t>
  </si>
  <si>
    <t>53.71 μg/m3</t>
  </si>
  <si>
    <t>38.32 μg/m3</t>
  </si>
  <si>
    <t>43.08 μg/m3</t>
  </si>
  <si>
    <t>44.64 μg/m3</t>
  </si>
  <si>
    <t>Lamppost Whiteladies Road \ Cotham Hill Clifton</t>
  </si>
  <si>
    <t>31.26 μg/m3</t>
  </si>
  <si>
    <t>51.4639518126, -2.60955923524</t>
  </si>
  <si>
    <t>29.41 μg/m3</t>
  </si>
  <si>
    <t>33.7 μg/m3</t>
  </si>
  <si>
    <t>32.01 μg/m3</t>
  </si>
  <si>
    <t>29.1 μg/m3</t>
  </si>
  <si>
    <t>27.78 μg/m3</t>
  </si>
  <si>
    <t>47.03 μg/m3</t>
  </si>
  <si>
    <t>45.22 μg/m3</t>
  </si>
  <si>
    <t>40.47 μg/m3</t>
  </si>
  <si>
    <t>41.49 μg/m3</t>
  </si>
  <si>
    <t>32.83 μg/m3</t>
  </si>
  <si>
    <t>Great George Street lamppost</t>
  </si>
  <si>
    <t>30.05 μg/m3</t>
  </si>
  <si>
    <t>51.4591546202, -2.5803629294</t>
  </si>
  <si>
    <t>34.1 μg/m3</t>
  </si>
  <si>
    <t>28.11 μg/m3</t>
  </si>
  <si>
    <t>30.43 μg/m3</t>
  </si>
  <si>
    <t>35.17 μg/m3</t>
  </si>
  <si>
    <t>29.14 μg/m3</t>
  </si>
  <si>
    <t>28.58 μg/m3</t>
  </si>
  <si>
    <t>26.57 μg/m3</t>
  </si>
  <si>
    <t>35.62 μg/m3</t>
  </si>
  <si>
    <t>27.69 μg/m3</t>
  </si>
  <si>
    <t>41.04 μg/m3</t>
  </si>
  <si>
    <t>37.8 μg/m3</t>
  </si>
  <si>
    <t>42.16 μg/m3</t>
  </si>
  <si>
    <t>38.66 μg/m3</t>
  </si>
  <si>
    <t>42.23 μg/m3</t>
  </si>
  <si>
    <t>31.13 μg/m3</t>
  </si>
  <si>
    <t>54.37 μg/m3</t>
  </si>
  <si>
    <t>30.74 μg/m3</t>
  </si>
  <si>
    <t>31.16 μg/m3</t>
  </si>
  <si>
    <t>48.54 μg/m3</t>
  </si>
  <si>
    <t>31.21 μg/m3</t>
  </si>
  <si>
    <t>31.83 μg/m3</t>
  </si>
  <si>
    <t>37.01 μg/m3</t>
  </si>
  <si>
    <t>37.29 μg/m3</t>
  </si>
  <si>
    <t>24.29 μg/m3</t>
  </si>
  <si>
    <t>44 μg/m3</t>
  </si>
  <si>
    <t>33.08 μg/m3</t>
  </si>
  <si>
    <t>Amount of NaNO2 / g</t>
  </si>
  <si>
    <t>Standard solns</t>
  </si>
  <si>
    <t>RMM NaNO2 / g mol-1</t>
  </si>
  <si>
    <t xml:space="preserve">Vol stock soln added / ml </t>
  </si>
  <si>
    <t>NaNO2 added / g</t>
  </si>
  <si>
    <t>total volume of soln / ml</t>
  </si>
  <si>
    <t>Conc / g ml-1</t>
  </si>
  <si>
    <t xml:space="preserve">Nitrite in cuvette </t>
  </si>
  <si>
    <t>Conc nitrite in cuvette / g ml-1</t>
  </si>
  <si>
    <t>Conc nitrite in cuvette / ug ml-1</t>
  </si>
  <si>
    <t>A (540 nm)</t>
  </si>
  <si>
    <t>Moles of NaNO2 / mol</t>
  </si>
  <si>
    <t>A</t>
  </si>
  <si>
    <t>B</t>
  </si>
  <si>
    <t>Vol stock soln / ml</t>
  </si>
  <si>
    <t>C</t>
  </si>
  <si>
    <t>Conc stock soln / g ml-1</t>
  </si>
  <si>
    <t>D</t>
  </si>
  <si>
    <t>E</t>
  </si>
  <si>
    <t>F</t>
  </si>
  <si>
    <t>6 figure</t>
  </si>
  <si>
    <t>ST6300075700</t>
  </si>
  <si>
    <t>ST6350075700</t>
  </si>
  <si>
    <t>ST6350075800</t>
  </si>
  <si>
    <t xml:space="preserve">Lat </t>
  </si>
  <si>
    <t>Long</t>
  </si>
  <si>
    <t>Hours out</t>
  </si>
  <si>
    <t>Abs</t>
  </si>
  <si>
    <t>Conc nitrite</t>
  </si>
  <si>
    <t>amount nitrate</t>
  </si>
  <si>
    <r>
      <t>Conc ambient NO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(284 K)/ µg m</t>
    </r>
    <r>
      <rPr>
        <b/>
        <vertAlign val="superscript"/>
        <sz val="12"/>
        <color theme="1"/>
        <rFont val="Times New Roman"/>
        <family val="1"/>
      </rPr>
      <t>-3</t>
    </r>
  </si>
  <si>
    <r>
      <t>Conc ambient NO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(298 K)/ µg m</t>
    </r>
    <r>
      <rPr>
        <b/>
        <vertAlign val="superscript"/>
        <sz val="12"/>
        <color theme="1"/>
        <rFont val="Times New Roman"/>
        <family val="1"/>
      </rPr>
      <t>-3</t>
    </r>
  </si>
  <si>
    <t>Conc ambient NO2 (298 K)/ µg 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</si>
</sst>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4472C4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1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2" fontId="2" fillId="0" borderId="0" xfId="1" applyNumberFormat="1" applyAlignment="1">
      <alignment horizontal="left"/>
    </xf>
    <xf numFmtId="22" fontId="0" fillId="0" borderId="0" xfId="0" applyNumberFormat="1" applyAlignment="1">
      <alignment horizontal="right"/>
    </xf>
    <xf numFmtId="0" fontId="1" fillId="0" borderId="0" xfId="0" applyFont="1"/>
    <xf numFmtId="22" fontId="1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1" applyNumberForma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2"/>
    <xf numFmtId="0" fontId="3" fillId="2" borderId="0" xfId="2" applyAlignment="1">
      <alignment horizontal="center" vertical="center"/>
    </xf>
    <xf numFmtId="0" fontId="3" fillId="2" borderId="0" xfId="2" applyNumberFormat="1"/>
    <xf numFmtId="0" fontId="4" fillId="3" borderId="0" xfId="3"/>
    <xf numFmtId="0" fontId="4" fillId="3" borderId="0" xfId="3" applyNumberFormat="1"/>
    <xf numFmtId="0" fontId="3" fillId="2" borderId="0" xfId="2" quotePrefix="1"/>
    <xf numFmtId="0" fontId="3" fillId="2" borderId="0" xfId="2" applyNumberFormat="1" applyAlignment="1">
      <alignment horizontal="right" vertical="center"/>
    </xf>
    <xf numFmtId="0" fontId="3" fillId="2" borderId="0" xfId="2" applyNumberFormat="1" applyAlignment="1">
      <alignment horizontal="left"/>
    </xf>
    <xf numFmtId="0" fontId="3" fillId="2" borderId="0" xfId="2" applyNumberFormat="1" applyAlignment="1">
      <alignment horizontal="right"/>
    </xf>
    <xf numFmtId="0" fontId="0" fillId="5" borderId="0" xfId="0" applyFill="1"/>
    <xf numFmtId="0" fontId="3" fillId="2" borderId="0" xfId="2" applyNumberFormat="1" applyAlignment="1">
      <alignment horizontal="left" vertical="center"/>
    </xf>
    <xf numFmtId="0" fontId="3" fillId="2" borderId="0" xfId="2" applyNumberFormat="1" applyAlignment="1">
      <alignment horizontal="left" vertical="top"/>
    </xf>
    <xf numFmtId="0" fontId="3" fillId="4" borderId="0" xfId="2" applyFill="1"/>
    <xf numFmtId="0" fontId="3" fillId="4" borderId="0" xfId="2" applyNumberFormat="1" applyFill="1" applyAlignment="1">
      <alignment horizontal="right" vertical="center"/>
    </xf>
    <xf numFmtId="0" fontId="3" fillId="4" borderId="0" xfId="2" applyNumberFormat="1" applyFill="1" applyAlignment="1">
      <alignment horizontal="right"/>
    </xf>
    <xf numFmtId="0" fontId="3" fillId="4" borderId="0" xfId="2" applyNumberFormat="1" applyFill="1"/>
    <xf numFmtId="0" fontId="3" fillId="4" borderId="0" xfId="2" applyNumberFormat="1" applyFill="1" applyAlignment="1">
      <alignment horizontal="left"/>
    </xf>
    <xf numFmtId="0" fontId="3" fillId="6" borderId="0" xfId="2" applyFill="1"/>
    <xf numFmtId="0" fontId="3" fillId="6" borderId="0" xfId="2" applyNumberFormat="1" applyFill="1"/>
    <xf numFmtId="0" fontId="6" fillId="2" borderId="0" xfId="2" applyFont="1"/>
    <xf numFmtId="0" fontId="6" fillId="2" borderId="0" xfId="2" applyNumberFormat="1" applyFont="1"/>
    <xf numFmtId="0" fontId="3" fillId="7" borderId="0" xfId="2" applyFill="1"/>
    <xf numFmtId="0" fontId="7" fillId="2" borderId="0" xfId="2" applyFont="1"/>
    <xf numFmtId="0" fontId="3" fillId="8" borderId="0" xfId="2" applyFill="1"/>
    <xf numFmtId="0" fontId="3" fillId="8" borderId="0" xfId="2" applyNumberFormat="1" applyFill="1"/>
    <xf numFmtId="0" fontId="3" fillId="9" borderId="0" xfId="2" applyNumberFormat="1" applyFill="1"/>
    <xf numFmtId="0" fontId="3" fillId="9" borderId="0" xfId="2" applyFill="1"/>
    <xf numFmtId="0" fontId="3" fillId="10" borderId="0" xfId="2" applyFill="1"/>
    <xf numFmtId="0" fontId="3" fillId="10" borderId="0" xfId="2" applyNumberFormat="1" applyFill="1"/>
    <xf numFmtId="0" fontId="3" fillId="10" borderId="0" xfId="2" applyNumberFormat="1" applyFill="1" applyAlignment="1">
      <alignment horizontal="right"/>
    </xf>
    <xf numFmtId="0" fontId="3" fillId="0" borderId="0" xfId="2" applyFill="1" applyAlignment="1">
      <alignment horizontal="left"/>
    </xf>
    <xf numFmtId="0" fontId="3" fillId="0" borderId="0" xfId="2" applyFill="1"/>
    <xf numFmtId="0" fontId="3" fillId="11" borderId="0" xfId="2" applyFill="1"/>
    <xf numFmtId="0" fontId="3" fillId="11" borderId="0" xfId="2" applyNumberFormat="1" applyFill="1"/>
    <xf numFmtId="0" fontId="3" fillId="12" borderId="0" xfId="2" applyFill="1"/>
    <xf numFmtId="0" fontId="3" fillId="12" borderId="0" xfId="2" applyNumberFormat="1" applyFill="1"/>
    <xf numFmtId="0" fontId="3" fillId="13" borderId="0" xfId="2" applyFill="1"/>
    <xf numFmtId="0" fontId="3" fillId="13" borderId="0" xfId="2" applyNumberFormat="1" applyFill="1"/>
    <xf numFmtId="0" fontId="3" fillId="4" borderId="0" xfId="2" applyFill="1" applyAlignment="1">
      <alignment horizontal="right"/>
    </xf>
    <xf numFmtId="0" fontId="3" fillId="6" borderId="0" xfId="2" applyFill="1" applyAlignment="1">
      <alignment horizontal="right"/>
    </xf>
    <xf numFmtId="0" fontId="4" fillId="3" borderId="0" xfId="3" applyAlignment="1">
      <alignment horizontal="right"/>
    </xf>
    <xf numFmtId="0" fontId="3" fillId="2" borderId="0" xfId="2" applyAlignment="1">
      <alignment horizontal="right"/>
    </xf>
    <xf numFmtId="0" fontId="3" fillId="4" borderId="0" xfId="2" applyFill="1" applyAlignment="1">
      <alignment horizontal="right" vertical="center" wrapText="1"/>
    </xf>
    <xf numFmtId="0" fontId="3" fillId="4" borderId="0" xfId="2" applyFill="1" applyAlignment="1">
      <alignment horizontal="left" vertical="center" wrapText="1"/>
    </xf>
    <xf numFmtId="0" fontId="3" fillId="4" borderId="0" xfId="2" applyNumberForma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1" fillId="0" borderId="0" xfId="0" applyFont="1" applyAlignment="1">
      <alignment horizontal="center"/>
    </xf>
    <xf numFmtId="2" fontId="3" fillId="2" borderId="0" xfId="2" applyNumberFormat="1"/>
    <xf numFmtId="22" fontId="3" fillId="2" borderId="0" xfId="2" applyNumberFormat="1"/>
    <xf numFmtId="22" fontId="3" fillId="4" borderId="0" xfId="2" applyNumberFormat="1" applyFill="1"/>
    <xf numFmtId="22" fontId="4" fillId="3" borderId="0" xfId="3" applyNumberFormat="1"/>
    <xf numFmtId="22" fontId="3" fillId="2" borderId="0" xfId="2" applyNumberFormat="1" applyAlignment="1">
      <alignment horizontal="left"/>
    </xf>
    <xf numFmtId="22" fontId="3" fillId="6" borderId="0" xfId="2" applyNumberFormat="1" applyFill="1" applyAlignment="1">
      <alignment horizontal="left"/>
    </xf>
    <xf numFmtId="22" fontId="3" fillId="6" borderId="0" xfId="2" applyNumberFormat="1" applyFill="1"/>
    <xf numFmtId="22" fontId="3" fillId="10" borderId="0" xfId="2" applyNumberFormat="1" applyFill="1"/>
    <xf numFmtId="22" fontId="3" fillId="7" borderId="0" xfId="2" applyNumberFormat="1" applyFill="1"/>
    <xf numFmtId="22" fontId="3" fillId="4" borderId="0" xfId="2" applyNumberFormat="1" applyFill="1" applyAlignment="1">
      <alignment horizontal="left" vertical="center" wrapText="1"/>
    </xf>
    <xf numFmtId="22" fontId="3" fillId="2" borderId="0" xfId="2" applyNumberFormat="1" applyAlignment="1">
      <alignment horizontal="left" vertical="top"/>
    </xf>
    <xf numFmtId="22" fontId="3" fillId="11" borderId="0" xfId="2" applyNumberFormat="1" applyFill="1"/>
    <xf numFmtId="22" fontId="6" fillId="2" borderId="0" xfId="2" applyNumberFormat="1" applyFont="1"/>
    <xf numFmtId="22" fontId="3" fillId="12" borderId="0" xfId="2" applyNumberFormat="1" applyFill="1"/>
    <xf numFmtId="22" fontId="3" fillId="8" borderId="0" xfId="2" applyNumberFormat="1" applyFill="1"/>
    <xf numFmtId="22" fontId="3" fillId="13" borderId="0" xfId="2" applyNumberFormat="1" applyFill="1"/>
    <xf numFmtId="22" fontId="3" fillId="4" borderId="0" xfId="2" applyNumberFormat="1" applyFill="1" applyAlignment="1">
      <alignment horizontal="left"/>
    </xf>
    <xf numFmtId="22" fontId="3" fillId="2" borderId="0" xfId="2" applyNumberFormat="1" applyAlignment="1">
      <alignment horizontal="right"/>
    </xf>
    <xf numFmtId="22" fontId="3" fillId="9" borderId="0" xfId="2" applyNumberFormat="1" applyFill="1"/>
    <xf numFmtId="2" fontId="3" fillId="9" borderId="0" xfId="2" applyNumberFormat="1" applyFill="1"/>
    <xf numFmtId="22" fontId="8" fillId="4" borderId="0" xfId="2" applyNumberFormat="1" applyFont="1" applyFill="1" applyAlignment="1">
      <alignment horizontal="left" vertical="center" wrapText="1"/>
    </xf>
    <xf numFmtId="0" fontId="11" fillId="0" borderId="1" xfId="0" applyFont="1" applyBorder="1"/>
    <xf numFmtId="11" fontId="15" fillId="0" borderId="0" xfId="0" applyNumberFormat="1" applyFont="1"/>
    <xf numFmtId="2" fontId="0" fillId="0" borderId="0" xfId="0" applyNumberFormat="1"/>
    <xf numFmtId="0" fontId="0" fillId="9" borderId="0" xfId="0" applyFill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5708445460376"/>
          <c:y val="0.1026552894000879"/>
          <c:w val="0.8395054911294975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12060312544611E-2"/>
                  <c:y val="0.24892168954012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Sheet1!$L$3:$L$8</c:f>
              <c:numCache>
                <c:formatCode>General</c:formatCode>
                <c:ptCount val="6"/>
                <c:pt idx="0">
                  <c:v>0</c:v>
                </c:pt>
                <c:pt idx="1">
                  <c:v>8.0699453551912562E-2</c:v>
                </c:pt>
                <c:pt idx="2">
                  <c:v>0.16139890710382512</c:v>
                </c:pt>
                <c:pt idx="3">
                  <c:v>0.24209836065573773</c:v>
                </c:pt>
                <c:pt idx="4">
                  <c:v>0.32279781420765025</c:v>
                </c:pt>
                <c:pt idx="5">
                  <c:v>0.40349726775956285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0.05</c:v>
                </c:pt>
                <c:pt idx="1">
                  <c:v>0.16</c:v>
                </c:pt>
                <c:pt idx="2">
                  <c:v>0.24</c:v>
                </c:pt>
                <c:pt idx="3">
                  <c:v>0.33</c:v>
                </c:pt>
                <c:pt idx="4">
                  <c:v>0.41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2-454F-B0A2-C87B755E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04559"/>
        <c:axId val="2140604975"/>
      </c:scatterChart>
      <c:valAx>
        <c:axId val="21406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Conc nitrite / ug ml-1</a:t>
                </a:r>
              </a:p>
            </c:rich>
          </c:tx>
          <c:layout>
            <c:manualLayout>
              <c:xMode val="edge"/>
              <c:yMode val="edge"/>
              <c:x val="0.39919750436427026"/>
              <c:y val="0.92620220926705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04975"/>
        <c:crosses val="autoZero"/>
        <c:crossBetween val="midCat"/>
      </c:valAx>
      <c:valAx>
        <c:axId val="214060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</a:t>
                </a:r>
                <a:r>
                  <a:rPr lang="en-GB" sz="1050" baseline="0"/>
                  <a:t> (540 nm)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2.8051003430776267E-2"/>
              <c:y val="0.3774657833517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04559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489857</xdr:colOff>
      <xdr:row>10</xdr:row>
      <xdr:rowOff>76199</xdr:rowOff>
    </xdr:from>
    <xdr:to>
      <xdr:col>12</xdr:col>
      <xdr:colOff>353785</xdr:colOff>
      <xdr:row>26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7EB5-E7B3-4AF2-AA6B-8A95BD9E8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data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rancesca Dennis" id="{5CF4BE12-C105-44CE-A706-29C73E850029}" userId="S::tn22078@bristol.ac.uk::ea80306e-dece-41e5-a09e-5af55577809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11-08T17:28:45.42" personId="{5CF4BE12-C105-44CE-A706-29C73E850029}" id="{638A5CD1-8574-456F-B295-5994566D91DE}">
    <text>To finally calculate the ambient nitrogen dioxide we must use the equation C = 1/srate * m/t we can therefore calculate C = mass /(s rate/ m^3 h^-1* time/ h )</text>
  </threadedComment>
  <threadedComment ref="J2" dT="2022-11-08T17:25:15.40" personId="{5CF4BE12-C105-44CE-A706-29C73E850029}" id="{B51CDC6D-56F7-4CFF-971E-0B99FD9EB9D4}">
    <text>Difference in temperature to be accounted for by multiplying by the ratio of the temperatures 284/298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B8695A-9641-4199-ABEB-A0D98F4725F4}">
  <we:reference id="wa104382047" version="1.0.1.2" store="en-US" storeType="OMEX"/>
  <we:alternateReferences>
    <we:reference id="wa104382047" version="1.0.1.2" store="WA104382047" storeType="OMEX"/>
  </we:alternateReferences>
  <we:properties/>
  <we:bindings>
    <we:binding id="1" type="matrix" appref="{95F40554-7EC7-47B7-889E-884CCE4CE2DC}"/>
    <we:binding id="2" type="matrix" appref="{2056C0C3-EC02-4017-B0DE-472E29666D9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"/>
  <sheetViews>
    <sheetView topLeftCell="Q1" zoomScaleNormal="100" workbookViewId="0">
      <pane ySplit="5" topLeftCell="A23" activePane="bottomLeft" state="frozen"/>
      <selection activeCell="E1" sqref="E1"/>
      <selection pane="bottomLeft" activeCell="AA7" sqref="AA7:AA50"/>
    </sheetView>
  </sheetViews>
  <sheetFormatPr defaultColWidth="8.85546875" defaultRowHeight="15"/>
  <cols>
    <col min="1" max="1" width="11" customWidth="1"/>
    <col min="2" max="2" width="12.85546875" customWidth="1"/>
    <col min="3" max="3" width="8.28515625" customWidth="1"/>
    <col min="4" max="4" width="12.42578125" customWidth="1"/>
    <col min="5" max="5" width="18.140625" style="5" customWidth="1"/>
    <col min="6" max="6" width="22.42578125" style="1" customWidth="1"/>
    <col min="7" max="8" width="21.85546875" style="1" customWidth="1"/>
    <col min="9" max="9" width="10.85546875" style="12" customWidth="1"/>
    <col min="10" max="10" width="8.140625" bestFit="1" customWidth="1"/>
    <col min="11" max="11" width="15.28515625" customWidth="1"/>
    <col min="12" max="12" width="16.85546875" style="7" customWidth="1"/>
    <col min="13" max="14" width="18.28515625" style="1" customWidth="1"/>
    <col min="15" max="15" width="10.85546875" style="7" customWidth="1"/>
    <col min="16" max="16" width="8.140625" style="2" bestFit="1" customWidth="1"/>
    <col min="17" max="17" width="16.28515625" bestFit="1" customWidth="1"/>
    <col min="18" max="18" width="22.140625" style="7" customWidth="1"/>
    <col min="19" max="20" width="23" style="1" customWidth="1"/>
    <col min="21" max="21" width="8.28515625" style="2" customWidth="1"/>
    <col min="22" max="22" width="8.140625" bestFit="1" customWidth="1"/>
    <col min="23" max="23" width="16.28515625" style="2" bestFit="1" customWidth="1"/>
    <col min="24" max="24" width="20.42578125" style="7" bestFit="1" customWidth="1"/>
    <col min="25" max="26" width="23.42578125" style="1" customWidth="1"/>
  </cols>
  <sheetData>
    <row r="1" spans="1:27">
      <c r="E1" s="4" t="s">
        <v>0</v>
      </c>
      <c r="F1" s="6"/>
      <c r="G1" s="6"/>
      <c r="H1" s="6"/>
      <c r="I1" s="14"/>
      <c r="L1" s="4" t="s">
        <v>0</v>
      </c>
      <c r="M1" s="6"/>
      <c r="N1" s="6"/>
      <c r="O1" s="3"/>
      <c r="R1" s="4" t="s">
        <v>0</v>
      </c>
      <c r="S1" s="6"/>
      <c r="T1" s="6"/>
      <c r="X1" s="4" t="s">
        <v>0</v>
      </c>
      <c r="Y1" s="6"/>
      <c r="Z1" s="6"/>
    </row>
    <row r="3" spans="1:27">
      <c r="D3" s="65" t="s">
        <v>1</v>
      </c>
      <c r="E3" s="65"/>
      <c r="F3" s="65"/>
      <c r="G3" s="13"/>
      <c r="H3" s="13"/>
      <c r="I3" s="13"/>
      <c r="J3" s="65" t="s">
        <v>2</v>
      </c>
      <c r="K3" s="65"/>
      <c r="L3" s="65"/>
      <c r="M3" s="13"/>
      <c r="N3" s="13"/>
      <c r="O3" s="13"/>
      <c r="P3" s="65" t="s">
        <v>3</v>
      </c>
      <c r="Q3" s="65"/>
      <c r="R3" s="65"/>
      <c r="S3" s="13"/>
      <c r="T3" s="13"/>
      <c r="U3" s="13"/>
      <c r="V3" s="65" t="s">
        <v>4</v>
      </c>
      <c r="W3" s="65"/>
      <c r="X3" s="65"/>
      <c r="Y3" s="13"/>
      <c r="Z3" s="13"/>
    </row>
    <row r="4" spans="1:27" ht="33" customHeight="1"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>
      <c r="A5" t="s">
        <v>5</v>
      </c>
      <c r="B5" t="s">
        <v>6</v>
      </c>
      <c r="D5" t="s">
        <v>7</v>
      </c>
      <c r="E5" s="5" t="s">
        <v>8</v>
      </c>
      <c r="F5" s="1" t="s">
        <v>9</v>
      </c>
      <c r="G5" s="1" t="s">
        <v>10</v>
      </c>
      <c r="H5" s="1" t="s">
        <v>959</v>
      </c>
      <c r="I5" s="12" t="s">
        <v>11</v>
      </c>
      <c r="J5" t="s">
        <v>7</v>
      </c>
      <c r="K5" t="s">
        <v>8</v>
      </c>
      <c r="L5" s="7" t="s">
        <v>9</v>
      </c>
      <c r="M5" s="1" t="s">
        <v>10</v>
      </c>
      <c r="N5" s="1" t="s">
        <v>959</v>
      </c>
      <c r="O5" s="7" t="s">
        <v>11</v>
      </c>
      <c r="P5" s="2" t="s">
        <v>7</v>
      </c>
      <c r="Q5" t="s">
        <v>8</v>
      </c>
      <c r="R5" s="7" t="s">
        <v>9</v>
      </c>
      <c r="S5" s="1" t="s">
        <v>10</v>
      </c>
      <c r="U5" s="2" t="s">
        <v>11</v>
      </c>
      <c r="V5" t="s">
        <v>7</v>
      </c>
      <c r="W5" s="2" t="s">
        <v>8</v>
      </c>
      <c r="X5" s="7" t="s">
        <v>9</v>
      </c>
      <c r="Y5" s="1" t="s">
        <v>10</v>
      </c>
      <c r="AA5" t="s">
        <v>11</v>
      </c>
    </row>
    <row r="6" spans="1:27" ht="17.25" customHeight="1"/>
    <row r="7" spans="1:27" s="16" customFormat="1">
      <c r="A7" s="16">
        <v>1</v>
      </c>
      <c r="B7" s="16">
        <v>5572</v>
      </c>
      <c r="C7" s="17" t="s">
        <v>12</v>
      </c>
      <c r="D7" s="16" t="s">
        <v>13</v>
      </c>
      <c r="E7" s="16" t="s">
        <v>14</v>
      </c>
      <c r="F7" s="67">
        <v>44121.576388888891</v>
      </c>
      <c r="G7" s="67" t="s">
        <v>15</v>
      </c>
      <c r="H7" s="66">
        <f>(G7-F7)*24</f>
        <v>695.96666666655801</v>
      </c>
      <c r="I7" s="18">
        <v>0.3</v>
      </c>
      <c r="J7" s="16" t="s">
        <v>16</v>
      </c>
      <c r="K7" s="16" t="s">
        <v>17</v>
      </c>
      <c r="L7" s="67" t="s">
        <v>18</v>
      </c>
      <c r="M7" s="67" t="s">
        <v>19</v>
      </c>
      <c r="N7" s="66">
        <f>(M7-L7)*24</f>
        <v>695.85000000003492</v>
      </c>
      <c r="O7" s="16">
        <v>0.21</v>
      </c>
      <c r="P7" s="16" t="s">
        <v>20</v>
      </c>
      <c r="Q7" s="16" t="s">
        <v>21</v>
      </c>
      <c r="R7" s="67" t="s">
        <v>22</v>
      </c>
      <c r="S7" s="67" t="s">
        <v>23</v>
      </c>
      <c r="T7" s="66">
        <f>(S7-R7)*24</f>
        <v>695.73333333333721</v>
      </c>
      <c r="U7" s="18">
        <v>0.23</v>
      </c>
      <c r="V7" s="16" t="s">
        <v>24</v>
      </c>
      <c r="W7" s="16" t="s">
        <v>25</v>
      </c>
      <c r="X7" s="67" t="s">
        <v>26</v>
      </c>
      <c r="Y7" s="67" t="s">
        <v>27</v>
      </c>
      <c r="Z7" s="66">
        <f>(Y7-X7)*24</f>
        <v>694.93333333334886</v>
      </c>
      <c r="AA7" s="16">
        <v>0.28000000000000003</v>
      </c>
    </row>
    <row r="8" spans="1:27" s="16" customFormat="1">
      <c r="A8" s="16">
        <v>2</v>
      </c>
      <c r="B8" s="16">
        <v>5573</v>
      </c>
      <c r="C8" s="16" t="s">
        <v>28</v>
      </c>
      <c r="D8" s="16" t="s">
        <v>29</v>
      </c>
      <c r="E8" s="16" t="s">
        <v>30</v>
      </c>
      <c r="F8" s="67" t="s">
        <v>31</v>
      </c>
      <c r="G8" s="67" t="s">
        <v>32</v>
      </c>
      <c r="H8" s="66">
        <f t="shared" ref="H8:H50" si="0">(G8-F8)*24</f>
        <v>623.98333333327901</v>
      </c>
      <c r="I8" s="18">
        <v>0.71</v>
      </c>
      <c r="J8" s="16" t="s">
        <v>33</v>
      </c>
      <c r="K8" s="16" t="s">
        <v>34</v>
      </c>
      <c r="L8" s="67" t="s">
        <v>35</v>
      </c>
      <c r="M8" s="67" t="s">
        <v>36</v>
      </c>
      <c r="N8" s="66">
        <f t="shared" ref="N8:N50" si="1">(M8-L8)*24</f>
        <v>623.95000000001164</v>
      </c>
      <c r="O8" s="16">
        <v>0.22</v>
      </c>
      <c r="P8" s="16" t="s">
        <v>37</v>
      </c>
      <c r="Q8" s="16" t="s">
        <v>38</v>
      </c>
      <c r="R8" s="67" t="s">
        <v>39</v>
      </c>
      <c r="S8" s="67" t="s">
        <v>40</v>
      </c>
      <c r="T8" s="66">
        <f t="shared" ref="T8:T50" si="2">(S8-R8)*24</f>
        <v>623.33333333325572</v>
      </c>
      <c r="U8" s="18">
        <v>0.16</v>
      </c>
      <c r="V8" s="16" t="s">
        <v>41</v>
      </c>
      <c r="W8" s="16" t="s">
        <v>42</v>
      </c>
      <c r="X8" s="67" t="s">
        <v>43</v>
      </c>
      <c r="Y8" s="67" t="s">
        <v>44</v>
      </c>
      <c r="Z8" s="66">
        <f t="shared" ref="Z8:Z50" si="3">(Y8-X8)*24</f>
        <v>624.35000000009313</v>
      </c>
      <c r="AA8" s="16">
        <v>0.22</v>
      </c>
    </row>
    <row r="9" spans="1:27" s="16" customFormat="1">
      <c r="A9" s="16">
        <v>3</v>
      </c>
      <c r="B9" s="16">
        <v>5574</v>
      </c>
      <c r="D9" s="16" t="s">
        <v>45</v>
      </c>
      <c r="E9" s="16" t="s">
        <v>46</v>
      </c>
      <c r="F9" s="67" t="s">
        <v>47</v>
      </c>
      <c r="G9" s="67" t="s">
        <v>48</v>
      </c>
      <c r="H9" s="66">
        <f t="shared" si="0"/>
        <v>696.08333333325572</v>
      </c>
      <c r="I9" s="18">
        <v>0.17</v>
      </c>
      <c r="J9" s="16" t="s">
        <v>49</v>
      </c>
      <c r="K9" s="16" t="s">
        <v>50</v>
      </c>
      <c r="L9" s="67" t="s">
        <v>51</v>
      </c>
      <c r="M9" s="67" t="s">
        <v>52</v>
      </c>
      <c r="N9" s="66">
        <f t="shared" si="1"/>
        <v>695.39999999996508</v>
      </c>
      <c r="O9" s="16">
        <v>0.2</v>
      </c>
      <c r="P9" s="16" t="s">
        <v>53</v>
      </c>
      <c r="Q9" s="16" t="s">
        <v>54</v>
      </c>
      <c r="R9" s="67" t="s">
        <v>55</v>
      </c>
      <c r="S9" s="67" t="s">
        <v>56</v>
      </c>
      <c r="T9" s="66">
        <f t="shared" si="2"/>
        <v>695.36666666669771</v>
      </c>
      <c r="U9" s="18">
        <v>0.18</v>
      </c>
      <c r="V9" s="16" t="s">
        <v>57</v>
      </c>
      <c r="W9" s="16" t="s">
        <v>58</v>
      </c>
      <c r="X9" s="67" t="s">
        <v>59</v>
      </c>
      <c r="Y9" s="67" t="s">
        <v>60</v>
      </c>
      <c r="Z9" s="66">
        <f t="shared" si="3"/>
        <v>695.3833333334187</v>
      </c>
      <c r="AA9" s="16">
        <v>0.17</v>
      </c>
    </row>
    <row r="10" spans="1:27" s="16" customFormat="1" ht="15.75" customHeight="1">
      <c r="A10" s="16">
        <v>4</v>
      </c>
      <c r="B10" s="16">
        <v>5575</v>
      </c>
      <c r="D10" s="16" t="s">
        <v>61</v>
      </c>
      <c r="E10" s="16" t="s">
        <v>62</v>
      </c>
      <c r="F10" s="67" t="s">
        <v>63</v>
      </c>
      <c r="G10" s="67" t="s">
        <v>64</v>
      </c>
      <c r="H10" s="66">
        <f t="shared" si="0"/>
        <v>695.26666666672099</v>
      </c>
      <c r="I10" s="18">
        <v>0.21</v>
      </c>
      <c r="J10" s="16" t="s">
        <v>65</v>
      </c>
      <c r="K10" s="16" t="s">
        <v>66</v>
      </c>
      <c r="L10" s="67" t="s">
        <v>67</v>
      </c>
      <c r="M10" s="67">
        <v>44153.634027777778</v>
      </c>
      <c r="N10" s="66">
        <f t="shared" si="1"/>
        <v>695.16666666674428</v>
      </c>
      <c r="O10" s="16">
        <v>0.2</v>
      </c>
      <c r="P10" s="16" t="s">
        <v>68</v>
      </c>
      <c r="Q10" s="16" t="s">
        <v>69</v>
      </c>
      <c r="R10" s="67" t="s">
        <v>70</v>
      </c>
      <c r="S10" s="67">
        <v>44153.645833333336</v>
      </c>
      <c r="T10" s="66">
        <f t="shared" si="2"/>
        <v>694.8833333333605</v>
      </c>
      <c r="U10" s="18">
        <v>0.21</v>
      </c>
      <c r="V10" s="16" t="s">
        <v>71</v>
      </c>
      <c r="W10" s="16" t="s">
        <v>72</v>
      </c>
      <c r="X10" s="67" t="s">
        <v>73</v>
      </c>
      <c r="Y10" s="67">
        <v>44153.638888888891</v>
      </c>
      <c r="Z10" s="66">
        <f t="shared" si="3"/>
        <v>695.03333333332557</v>
      </c>
      <c r="AA10" s="16">
        <v>0.4</v>
      </c>
    </row>
    <row r="11" spans="1:27" s="16" customFormat="1">
      <c r="A11" s="16">
        <v>5</v>
      </c>
      <c r="B11" s="16">
        <v>5576</v>
      </c>
      <c r="C11" s="16">
        <v>5</v>
      </c>
      <c r="D11" s="16" t="s">
        <v>74</v>
      </c>
      <c r="E11" s="16" t="s">
        <v>75</v>
      </c>
      <c r="F11" s="67" t="s">
        <v>76</v>
      </c>
      <c r="G11" s="67" t="s">
        <v>77</v>
      </c>
      <c r="H11" s="66">
        <f t="shared" si="0"/>
        <v>507.3666666666395</v>
      </c>
      <c r="I11" s="18">
        <v>0.25</v>
      </c>
      <c r="J11" s="16" t="s">
        <v>78</v>
      </c>
      <c r="K11" s="16" t="s">
        <v>79</v>
      </c>
      <c r="L11" s="67" t="s">
        <v>80</v>
      </c>
      <c r="M11" s="67" t="s">
        <v>81</v>
      </c>
      <c r="N11" s="66">
        <f t="shared" si="1"/>
        <v>507.33333333337214</v>
      </c>
      <c r="O11" s="16">
        <v>0.37</v>
      </c>
      <c r="P11" s="16" t="s">
        <v>82</v>
      </c>
      <c r="Q11" s="16" t="s">
        <v>83</v>
      </c>
      <c r="R11" s="67" t="s">
        <v>84</v>
      </c>
      <c r="S11" s="67" t="s">
        <v>85</v>
      </c>
      <c r="T11" s="66">
        <f t="shared" si="2"/>
        <v>507.33333333337214</v>
      </c>
      <c r="U11" s="18">
        <v>0.21</v>
      </c>
      <c r="V11" s="16" t="s">
        <v>86</v>
      </c>
      <c r="W11" s="16" t="s">
        <v>87</v>
      </c>
      <c r="X11" s="67" t="s">
        <v>88</v>
      </c>
      <c r="Y11" s="67" t="s">
        <v>89</v>
      </c>
      <c r="Z11" s="66">
        <f t="shared" si="3"/>
        <v>507.33333333319752</v>
      </c>
      <c r="AA11" s="16">
        <v>0.3</v>
      </c>
    </row>
    <row r="12" spans="1:27" s="16" customFormat="1">
      <c r="A12" s="16">
        <v>6</v>
      </c>
      <c r="B12" s="16">
        <v>5672</v>
      </c>
      <c r="D12" s="16" t="s">
        <v>90</v>
      </c>
      <c r="E12" s="16">
        <v>562729</v>
      </c>
      <c r="F12" s="67">
        <v>44122.6875</v>
      </c>
      <c r="G12" s="67">
        <v>44152.588888888888</v>
      </c>
      <c r="H12" s="66">
        <f t="shared" si="0"/>
        <v>717.63333333330229</v>
      </c>
      <c r="I12" s="18">
        <v>0.28999999999999998</v>
      </c>
      <c r="J12" s="16" t="s">
        <v>91</v>
      </c>
      <c r="K12" s="16">
        <v>564726</v>
      </c>
      <c r="L12" s="67" t="s">
        <v>92</v>
      </c>
      <c r="M12" s="67">
        <v>44152.59375</v>
      </c>
      <c r="N12" s="66">
        <f t="shared" si="1"/>
        <v>717.58333333331393</v>
      </c>
      <c r="O12" s="16">
        <v>0.84</v>
      </c>
      <c r="P12" s="16" t="s">
        <v>93</v>
      </c>
      <c r="Q12" s="16">
        <v>566730</v>
      </c>
      <c r="R12" s="67" t="s">
        <v>94</v>
      </c>
      <c r="S12" s="67">
        <v>44152.604166666664</v>
      </c>
      <c r="T12" s="66">
        <f t="shared" si="2"/>
        <v>717.41666666662786</v>
      </c>
      <c r="U12" s="18"/>
      <c r="V12" s="16" t="s">
        <v>95</v>
      </c>
      <c r="W12" s="16">
        <v>568728</v>
      </c>
      <c r="X12" s="67" t="s">
        <v>96</v>
      </c>
      <c r="Y12" s="67">
        <v>44152.60833333333</v>
      </c>
      <c r="Z12" s="66">
        <f t="shared" si="3"/>
        <v>717.38333333318587</v>
      </c>
      <c r="AA12" s="16">
        <v>0.34</v>
      </c>
    </row>
    <row r="13" spans="1:27" s="16" customFormat="1">
      <c r="A13" s="16">
        <v>7</v>
      </c>
      <c r="B13" s="16">
        <v>5673</v>
      </c>
      <c r="D13" s="16" t="s">
        <v>97</v>
      </c>
      <c r="E13" s="16">
        <v>569732</v>
      </c>
      <c r="F13" s="67" t="s">
        <v>98</v>
      </c>
      <c r="G13" s="67" t="s">
        <v>99</v>
      </c>
      <c r="H13" s="66">
        <f t="shared" si="0"/>
        <v>787.31666666659294</v>
      </c>
      <c r="I13" s="18">
        <v>0.39</v>
      </c>
      <c r="J13" s="16" t="s">
        <v>100</v>
      </c>
      <c r="K13" s="16">
        <v>568733</v>
      </c>
      <c r="L13" s="67" t="s">
        <v>101</v>
      </c>
      <c r="M13" s="67" t="s">
        <v>102</v>
      </c>
      <c r="N13" s="66">
        <f t="shared" si="1"/>
        <v>787.30000000004657</v>
      </c>
      <c r="O13" s="16">
        <v>0.35</v>
      </c>
      <c r="P13" s="16" t="s">
        <v>103</v>
      </c>
      <c r="Q13" s="16">
        <v>563730</v>
      </c>
      <c r="R13" s="67" t="s">
        <v>104</v>
      </c>
      <c r="S13" s="67" t="s">
        <v>105</v>
      </c>
      <c r="T13" s="66">
        <f t="shared" si="2"/>
        <v>787.21666666679084</v>
      </c>
      <c r="U13" s="18">
        <v>0.39</v>
      </c>
      <c r="V13" s="16" t="s">
        <v>106</v>
      </c>
      <c r="W13" s="16">
        <v>566732</v>
      </c>
      <c r="X13" s="67" t="s">
        <v>107</v>
      </c>
      <c r="Y13" s="67" t="s">
        <v>108</v>
      </c>
      <c r="Z13" s="85" t="e">
        <f t="shared" si="3"/>
        <v>#VALUE!</v>
      </c>
    </row>
    <row r="14" spans="1:27" s="28" customFormat="1">
      <c r="A14" s="28">
        <v>8</v>
      </c>
      <c r="B14" s="28">
        <v>5674</v>
      </c>
      <c r="D14" s="28" t="s">
        <v>109</v>
      </c>
      <c r="E14" s="28" t="s">
        <v>110</v>
      </c>
      <c r="F14" s="68">
        <v>44122.474305555559</v>
      </c>
      <c r="G14" s="68" t="s">
        <v>111</v>
      </c>
      <c r="H14" s="66">
        <f t="shared" si="0"/>
        <v>699.73333333327901</v>
      </c>
      <c r="I14" s="42">
        <v>0.36</v>
      </c>
      <c r="J14" s="28" t="s">
        <v>112</v>
      </c>
      <c r="K14" s="28" t="s">
        <v>113</v>
      </c>
      <c r="L14" s="68" t="s">
        <v>114</v>
      </c>
      <c r="M14" s="68" t="s">
        <v>115</v>
      </c>
      <c r="N14" s="66">
        <f t="shared" si="1"/>
        <v>699.44999999989523</v>
      </c>
      <c r="O14" s="42">
        <v>0.67</v>
      </c>
      <c r="P14" s="28" t="s">
        <v>116</v>
      </c>
      <c r="Q14" s="28" t="s">
        <v>117</v>
      </c>
      <c r="R14" s="68" t="s">
        <v>118</v>
      </c>
      <c r="S14" s="68" t="s">
        <v>119</v>
      </c>
      <c r="T14" s="66">
        <f t="shared" si="2"/>
        <v>699.60000000003492</v>
      </c>
      <c r="U14" s="41">
        <v>0.39</v>
      </c>
      <c r="V14" s="28" t="s">
        <v>120</v>
      </c>
      <c r="W14" s="28" t="s">
        <v>121</v>
      </c>
      <c r="X14" s="68" t="s">
        <v>122</v>
      </c>
      <c r="Y14" s="68" t="s">
        <v>123</v>
      </c>
      <c r="Z14" s="66">
        <f t="shared" si="3"/>
        <v>698.96666666673264</v>
      </c>
      <c r="AA14" s="42">
        <v>0.42</v>
      </c>
    </row>
    <row r="15" spans="1:27" s="16" customFormat="1">
      <c r="A15" s="16">
        <v>9</v>
      </c>
      <c r="B15" s="16">
        <v>5675</v>
      </c>
      <c r="D15" s="16" t="s">
        <v>124</v>
      </c>
      <c r="E15" s="16" t="s">
        <v>125</v>
      </c>
      <c r="F15" s="67" t="s">
        <v>126</v>
      </c>
      <c r="G15" s="67" t="s">
        <v>127</v>
      </c>
      <c r="H15" s="66">
        <f t="shared" si="0"/>
        <v>649.08333333337214</v>
      </c>
      <c r="I15" s="18">
        <v>0.25</v>
      </c>
      <c r="J15" s="16" t="s">
        <v>128</v>
      </c>
      <c r="K15" s="16" t="s">
        <v>129</v>
      </c>
      <c r="L15" s="67" t="s">
        <v>130</v>
      </c>
      <c r="M15" s="67" t="s">
        <v>131</v>
      </c>
      <c r="N15" s="66">
        <f t="shared" si="1"/>
        <v>649.06666666665114</v>
      </c>
      <c r="O15" s="16">
        <v>0.34</v>
      </c>
      <c r="P15" s="16" t="s">
        <v>132</v>
      </c>
      <c r="Q15" s="16" t="s">
        <v>133</v>
      </c>
      <c r="R15" s="67" t="s">
        <v>134</v>
      </c>
      <c r="S15" s="67" t="s">
        <v>135</v>
      </c>
      <c r="T15" s="66">
        <f t="shared" si="2"/>
        <v>648.94999999995343</v>
      </c>
      <c r="U15" s="18">
        <v>0.35</v>
      </c>
      <c r="V15" s="16" t="s">
        <v>136</v>
      </c>
      <c r="W15" s="16" t="s">
        <v>137</v>
      </c>
      <c r="X15" s="67" t="s">
        <v>138</v>
      </c>
      <c r="Y15" s="67" t="s">
        <v>139</v>
      </c>
      <c r="Z15" s="66">
        <f t="shared" si="3"/>
        <v>648.83333333325572</v>
      </c>
      <c r="AA15" s="16">
        <v>0.4</v>
      </c>
    </row>
    <row r="16" spans="1:27" s="16" customFormat="1">
      <c r="A16" s="16">
        <v>10</v>
      </c>
      <c r="B16" s="16">
        <v>5676</v>
      </c>
      <c r="D16" s="16" t="s">
        <v>140</v>
      </c>
      <c r="E16" s="16">
        <v>567759</v>
      </c>
      <c r="F16" s="67" t="s">
        <v>141</v>
      </c>
      <c r="G16" s="67" t="s">
        <v>142</v>
      </c>
      <c r="H16" s="66">
        <f t="shared" si="0"/>
        <v>696.1333333334187</v>
      </c>
      <c r="I16" s="18">
        <v>0.37</v>
      </c>
      <c r="J16" s="21" t="s">
        <v>143</v>
      </c>
      <c r="K16" s="16">
        <v>565761</v>
      </c>
      <c r="L16" s="67" t="s">
        <v>144</v>
      </c>
      <c r="M16" s="67" t="s">
        <v>145</v>
      </c>
      <c r="N16" s="66">
        <f t="shared" si="1"/>
        <v>695.39999999996508</v>
      </c>
      <c r="O16" s="16">
        <v>0.32</v>
      </c>
      <c r="P16" s="16" t="s">
        <v>146</v>
      </c>
      <c r="Q16" s="16">
        <v>565761</v>
      </c>
      <c r="R16" s="67">
        <v>44124.546527777777</v>
      </c>
      <c r="S16" s="67" t="s">
        <v>147</v>
      </c>
      <c r="T16" s="66">
        <f t="shared" si="2"/>
        <v>695.36666666669771</v>
      </c>
      <c r="U16" s="18">
        <v>0.26</v>
      </c>
      <c r="V16" s="16" t="s">
        <v>148</v>
      </c>
      <c r="W16" s="16">
        <v>567762</v>
      </c>
      <c r="X16" s="67" t="s">
        <v>149</v>
      </c>
      <c r="Y16" s="67">
        <v>44153.527777777781</v>
      </c>
      <c r="Z16" s="66">
        <f t="shared" si="3"/>
        <v>695.25</v>
      </c>
      <c r="AA16" s="16">
        <v>0.26</v>
      </c>
    </row>
    <row r="17" spans="1:37" s="16" customFormat="1">
      <c r="A17" s="16">
        <v>11</v>
      </c>
      <c r="B17" s="16">
        <v>5772</v>
      </c>
      <c r="D17" s="16" t="s">
        <v>150</v>
      </c>
      <c r="E17" s="16" t="s">
        <v>151</v>
      </c>
      <c r="F17" s="67" t="s">
        <v>152</v>
      </c>
      <c r="G17" s="67" t="s">
        <v>153</v>
      </c>
      <c r="H17" s="66">
        <f t="shared" si="0"/>
        <v>744.89999999996508</v>
      </c>
      <c r="I17" s="18">
        <v>0.34</v>
      </c>
      <c r="J17" s="16" t="s">
        <v>154</v>
      </c>
      <c r="K17" s="16" t="s">
        <v>155</v>
      </c>
      <c r="L17" s="67" t="s">
        <v>156</v>
      </c>
      <c r="M17" s="67" t="s">
        <v>157</v>
      </c>
      <c r="N17" s="66">
        <f t="shared" si="1"/>
        <v>744.91666666668607</v>
      </c>
      <c r="O17" s="16">
        <v>0.64</v>
      </c>
      <c r="P17" s="16" t="s">
        <v>158</v>
      </c>
      <c r="Q17" s="16" t="s">
        <v>159</v>
      </c>
      <c r="R17" s="67" t="s">
        <v>160</v>
      </c>
      <c r="S17" s="67" t="s">
        <v>161</v>
      </c>
      <c r="T17" s="66">
        <f t="shared" si="2"/>
        <v>744.94999999995343</v>
      </c>
      <c r="U17" s="18">
        <v>0.83</v>
      </c>
      <c r="V17" s="16" t="s">
        <v>162</v>
      </c>
      <c r="W17" s="16" t="s">
        <v>163</v>
      </c>
      <c r="X17" s="67" t="s">
        <v>164</v>
      </c>
      <c r="Y17" s="67" t="s">
        <v>165</v>
      </c>
      <c r="Z17" s="66">
        <f t="shared" si="3"/>
        <v>745.06666666682577</v>
      </c>
      <c r="AA17" s="16">
        <v>0.36</v>
      </c>
    </row>
    <row r="18" spans="1:37" s="16" customFormat="1" ht="15.75">
      <c r="A18" s="16">
        <v>12</v>
      </c>
      <c r="B18" s="16">
        <v>5773</v>
      </c>
      <c r="D18" s="16" t="s">
        <v>86</v>
      </c>
      <c r="E18" s="38" t="s">
        <v>166</v>
      </c>
      <c r="F18" s="67" t="s">
        <v>167</v>
      </c>
      <c r="G18" s="67">
        <v>44153.686111111114</v>
      </c>
      <c r="H18" s="66">
        <f t="shared" si="0"/>
        <v>600.83333333343035</v>
      </c>
      <c r="I18" s="57">
        <v>0.31</v>
      </c>
      <c r="J18" s="16" t="s">
        <v>82</v>
      </c>
      <c r="K18" s="16">
        <v>578739</v>
      </c>
      <c r="L18" s="67" t="s">
        <v>168</v>
      </c>
      <c r="M18" s="67">
        <v>44153.69027777778</v>
      </c>
      <c r="N18" s="66">
        <f t="shared" si="1"/>
        <v>600.8833333334187</v>
      </c>
      <c r="O18" s="16">
        <v>0.73</v>
      </c>
      <c r="P18" s="16" t="s">
        <v>74</v>
      </c>
      <c r="Q18" s="16">
        <v>579737</v>
      </c>
      <c r="R18" s="67" t="s">
        <v>169</v>
      </c>
      <c r="S18" s="67">
        <v>44153.695833333331</v>
      </c>
      <c r="T18" s="66">
        <f t="shared" si="2"/>
        <v>600.84999999997672</v>
      </c>
      <c r="U18" s="18">
        <v>0.46</v>
      </c>
      <c r="V18" s="16" t="s">
        <v>78</v>
      </c>
      <c r="W18" s="16">
        <v>576734</v>
      </c>
      <c r="X18" s="67">
        <v>44128.670138888891</v>
      </c>
      <c r="Y18" s="67">
        <v>44153.704861111109</v>
      </c>
      <c r="Z18" s="66">
        <f t="shared" si="3"/>
        <v>600.83333333325572</v>
      </c>
      <c r="AA18" s="16">
        <v>0.44</v>
      </c>
    </row>
    <row r="19" spans="1:37" s="19" customFormat="1">
      <c r="A19" s="19">
        <v>13</v>
      </c>
      <c r="B19" s="19">
        <v>5774</v>
      </c>
      <c r="D19" s="19" t="s">
        <v>170</v>
      </c>
      <c r="E19" s="19" t="s">
        <v>171</v>
      </c>
      <c r="F19" s="69" t="s">
        <v>172</v>
      </c>
      <c r="G19" s="69" t="s">
        <v>173</v>
      </c>
      <c r="H19" s="66">
        <f t="shared" si="0"/>
        <v>600.28333333320916</v>
      </c>
      <c r="I19" s="56"/>
      <c r="J19" s="19" t="s">
        <v>174</v>
      </c>
      <c r="K19" s="19" t="s">
        <v>175</v>
      </c>
      <c r="L19" s="69" t="s">
        <v>176</v>
      </c>
      <c r="M19" s="69" t="s">
        <v>177</v>
      </c>
      <c r="N19" s="66">
        <f t="shared" si="1"/>
        <v>600.19999999995343</v>
      </c>
      <c r="P19" s="19" t="s">
        <v>178</v>
      </c>
      <c r="Q19" s="19" t="s">
        <v>179</v>
      </c>
      <c r="R19" s="69" t="s">
        <v>180</v>
      </c>
      <c r="S19" s="69" t="s">
        <v>181</v>
      </c>
      <c r="T19" s="66">
        <f t="shared" si="2"/>
        <v>600.08333333325572</v>
      </c>
      <c r="U19" s="20"/>
      <c r="V19" s="19" t="s">
        <v>182</v>
      </c>
      <c r="W19" s="19" t="s">
        <v>183</v>
      </c>
      <c r="X19" s="69" t="s">
        <v>184</v>
      </c>
      <c r="Y19" s="69" t="s">
        <v>185</v>
      </c>
      <c r="Z19" s="66">
        <f t="shared" si="3"/>
        <v>600.03333333326736</v>
      </c>
    </row>
    <row r="20" spans="1:37" s="16" customFormat="1">
      <c r="A20" s="16">
        <v>14</v>
      </c>
      <c r="B20" s="16">
        <v>5775</v>
      </c>
      <c r="D20" s="16" t="s">
        <v>29</v>
      </c>
      <c r="E20" s="26" t="s">
        <v>186</v>
      </c>
      <c r="F20" s="70" t="s">
        <v>187</v>
      </c>
      <c r="G20" s="70">
        <v>44153.628472222219</v>
      </c>
      <c r="H20" s="66">
        <f t="shared" si="0"/>
        <v>767.58333333319752</v>
      </c>
      <c r="I20" s="57">
        <v>0.28999999999999998</v>
      </c>
      <c r="J20" s="16" t="s">
        <v>33</v>
      </c>
      <c r="K20" s="18" t="s">
        <v>188</v>
      </c>
      <c r="L20" s="70" t="s">
        <v>189</v>
      </c>
      <c r="M20" s="70" t="s">
        <v>190</v>
      </c>
      <c r="N20" s="66">
        <f t="shared" si="1"/>
        <v>767.41666666668607</v>
      </c>
      <c r="O20" s="57">
        <v>0.71</v>
      </c>
      <c r="P20" s="23" t="s">
        <v>37</v>
      </c>
      <c r="Q20" s="16" t="s">
        <v>191</v>
      </c>
      <c r="R20" s="70" t="s">
        <v>192</v>
      </c>
      <c r="S20" s="70" t="s">
        <v>193</v>
      </c>
      <c r="T20" s="66">
        <f t="shared" si="2"/>
        <v>767.33333333325572</v>
      </c>
      <c r="U20" s="24">
        <v>0.32</v>
      </c>
      <c r="V20" s="16" t="s">
        <v>41</v>
      </c>
      <c r="W20" s="27" t="s">
        <v>194</v>
      </c>
      <c r="X20" s="70" t="s">
        <v>195</v>
      </c>
      <c r="Y20" s="70" t="s">
        <v>108</v>
      </c>
      <c r="Z20" s="85" t="e">
        <f t="shared" si="3"/>
        <v>#VALUE!</v>
      </c>
    </row>
    <row r="21" spans="1:37" s="16" customFormat="1">
      <c r="A21" s="33">
        <v>15</v>
      </c>
      <c r="B21" s="33">
        <v>5776</v>
      </c>
      <c r="C21" s="33"/>
      <c r="D21" s="33" t="s">
        <v>196</v>
      </c>
      <c r="E21" s="33" t="s">
        <v>197</v>
      </c>
      <c r="F21" s="71">
        <v>44126.539583333331</v>
      </c>
      <c r="G21" s="72" t="s">
        <v>198</v>
      </c>
      <c r="H21" s="66">
        <f t="shared" si="0"/>
        <v>672.58333333331393</v>
      </c>
      <c r="I21" s="55">
        <v>0.47</v>
      </c>
      <c r="J21" s="33" t="s">
        <v>199</v>
      </c>
      <c r="K21" s="33" t="s">
        <v>200</v>
      </c>
      <c r="L21" s="72">
        <v>44126.54583333333</v>
      </c>
      <c r="M21" s="72" t="s">
        <v>201</v>
      </c>
      <c r="N21" s="66">
        <f t="shared" si="1"/>
        <v>672.48333333333721</v>
      </c>
      <c r="O21" s="33">
        <v>0.34</v>
      </c>
      <c r="P21" s="33" t="s">
        <v>202</v>
      </c>
      <c r="Q21" s="33" t="s">
        <v>203</v>
      </c>
      <c r="R21" s="72">
        <v>44126.534722222219</v>
      </c>
      <c r="S21" s="72" t="s">
        <v>204</v>
      </c>
      <c r="T21" s="66">
        <f t="shared" si="2"/>
        <v>672.80000000016298</v>
      </c>
      <c r="U21" s="34">
        <v>0.38</v>
      </c>
      <c r="V21" s="33" t="s">
        <v>205</v>
      </c>
      <c r="W21" s="33" t="s">
        <v>206</v>
      </c>
      <c r="X21" s="72">
        <v>44126.541666666664</v>
      </c>
      <c r="Y21" s="72" t="s">
        <v>207</v>
      </c>
      <c r="Z21" s="66">
        <f t="shared" si="3"/>
        <v>672.66666666674428</v>
      </c>
      <c r="AA21" s="33">
        <v>0.28999999999999998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1:37" s="16" customFormat="1">
      <c r="A22" s="16">
        <v>16</v>
      </c>
      <c r="B22" s="16">
        <v>5872</v>
      </c>
      <c r="D22" s="16" t="s">
        <v>208</v>
      </c>
      <c r="E22" s="16" t="s">
        <v>209</v>
      </c>
      <c r="F22" s="67" t="s">
        <v>210</v>
      </c>
      <c r="G22" s="67">
        <v>44152.59652777778</v>
      </c>
      <c r="H22" s="66">
        <f t="shared" si="0"/>
        <v>741.11666666669771</v>
      </c>
      <c r="I22" s="57">
        <v>0.4</v>
      </c>
      <c r="J22" s="16" t="s">
        <v>211</v>
      </c>
      <c r="K22" s="16" t="s">
        <v>212</v>
      </c>
      <c r="L22" s="67" t="s">
        <v>213</v>
      </c>
      <c r="M22" s="67">
        <v>44152.6</v>
      </c>
      <c r="N22" s="66">
        <f t="shared" si="1"/>
        <v>740.96666666655801</v>
      </c>
      <c r="O22" s="16">
        <v>0.71</v>
      </c>
      <c r="P22" s="16" t="s">
        <v>214</v>
      </c>
      <c r="Q22" s="16" t="s">
        <v>215</v>
      </c>
      <c r="R22" s="67" t="s">
        <v>216</v>
      </c>
      <c r="S22" s="67">
        <v>44152.604861111111</v>
      </c>
      <c r="T22" s="66">
        <f t="shared" si="2"/>
        <v>740.85000000003492</v>
      </c>
      <c r="U22" s="18">
        <v>0.4</v>
      </c>
      <c r="V22" s="16" t="s">
        <v>217</v>
      </c>
      <c r="W22" s="16" t="s">
        <v>218</v>
      </c>
      <c r="X22" s="67" t="s">
        <v>219</v>
      </c>
      <c r="Y22" s="67">
        <v>44152.611805555556</v>
      </c>
      <c r="Z22" s="66">
        <f t="shared" si="3"/>
        <v>740.76666666660458</v>
      </c>
      <c r="AA22" s="16">
        <v>0.45</v>
      </c>
    </row>
    <row r="23" spans="1:37" s="16" customFormat="1">
      <c r="A23" s="16">
        <v>17</v>
      </c>
      <c r="B23" s="43">
        <v>5873</v>
      </c>
      <c r="C23" s="43"/>
      <c r="D23" s="43" t="s">
        <v>97</v>
      </c>
      <c r="E23" s="43" t="s">
        <v>220</v>
      </c>
      <c r="F23" s="73" t="s">
        <v>221</v>
      </c>
      <c r="G23" s="73">
        <v>44151.583333333336</v>
      </c>
      <c r="H23" s="66">
        <f t="shared" si="0"/>
        <v>601.00000000011642</v>
      </c>
      <c r="I23" s="43">
        <v>0.48</v>
      </c>
      <c r="J23" s="43" t="s">
        <v>100</v>
      </c>
      <c r="K23" s="43" t="s">
        <v>222</v>
      </c>
      <c r="L23" s="73" t="s">
        <v>223</v>
      </c>
      <c r="M23" s="73">
        <v>44151.583333333336</v>
      </c>
      <c r="N23" s="66">
        <f t="shared" si="1"/>
        <v>720.9000000001397</v>
      </c>
      <c r="O23" s="43">
        <v>0.61</v>
      </c>
      <c r="P23" s="43" t="s">
        <v>103</v>
      </c>
      <c r="Q23" s="43" t="s">
        <v>224</v>
      </c>
      <c r="R23" s="73" t="s">
        <v>225</v>
      </c>
      <c r="S23" s="73">
        <v>44151.583333333336</v>
      </c>
      <c r="T23" s="66">
        <f t="shared" si="2"/>
        <v>600.79999999998836</v>
      </c>
      <c r="U23" s="44">
        <v>0.56000000000000005</v>
      </c>
      <c r="V23" s="43" t="s">
        <v>106</v>
      </c>
      <c r="W23" s="43" t="s">
        <v>226</v>
      </c>
      <c r="X23" s="73"/>
      <c r="Y23" s="73">
        <v>44151.583333333336</v>
      </c>
      <c r="Z23" s="85">
        <f t="shared" si="3"/>
        <v>1059638</v>
      </c>
      <c r="AA23" s="43">
        <v>0.68</v>
      </c>
      <c r="AB23" s="43"/>
      <c r="AC23" s="43"/>
      <c r="AD23" s="43"/>
      <c r="AE23" s="43"/>
      <c r="AF23" s="43"/>
    </row>
    <row r="24" spans="1:37" s="16" customFormat="1">
      <c r="A24" s="16">
        <v>18</v>
      </c>
      <c r="B24" s="16">
        <v>5874</v>
      </c>
      <c r="D24" s="16" t="s">
        <v>124</v>
      </c>
      <c r="E24" s="16" t="s">
        <v>227</v>
      </c>
      <c r="F24" s="67" t="s">
        <v>228</v>
      </c>
      <c r="G24" s="67" t="s">
        <v>229</v>
      </c>
      <c r="H24" s="66">
        <f t="shared" si="0"/>
        <v>707.96666666655801</v>
      </c>
      <c r="I24" s="18">
        <v>0.41</v>
      </c>
      <c r="J24" s="16" t="s">
        <v>128</v>
      </c>
      <c r="K24" s="16" t="s">
        <v>230</v>
      </c>
      <c r="L24" s="67" t="s">
        <v>231</v>
      </c>
      <c r="M24" s="67" t="s">
        <v>232</v>
      </c>
      <c r="N24" s="66">
        <f t="shared" si="1"/>
        <v>708.23333333339542</v>
      </c>
      <c r="O24" s="16">
        <v>0.56000000000000005</v>
      </c>
      <c r="P24" s="16" t="s">
        <v>132</v>
      </c>
      <c r="Q24" s="16" t="s">
        <v>233</v>
      </c>
      <c r="R24" s="67" t="s">
        <v>234</v>
      </c>
      <c r="S24" s="67" t="s">
        <v>235</v>
      </c>
      <c r="T24" s="66">
        <f t="shared" si="2"/>
        <v>709.31666666659294</v>
      </c>
      <c r="U24" s="18">
        <v>0.56000000000000005</v>
      </c>
      <c r="V24" s="16" t="s">
        <v>136</v>
      </c>
      <c r="W24" s="16" t="s">
        <v>236</v>
      </c>
      <c r="X24" s="67" t="s">
        <v>237</v>
      </c>
      <c r="Y24" s="67" t="s">
        <v>238</v>
      </c>
      <c r="Z24" s="66">
        <f t="shared" si="3"/>
        <v>708.68333333346527</v>
      </c>
      <c r="AA24" s="16">
        <v>0.34</v>
      </c>
    </row>
    <row r="25" spans="1:37" s="16" customFormat="1" ht="18.75" customHeight="1">
      <c r="A25" s="37">
        <v>19</v>
      </c>
      <c r="B25" s="37">
        <v>5875</v>
      </c>
      <c r="C25" s="37"/>
      <c r="D25" s="37" t="s">
        <v>239</v>
      </c>
      <c r="E25" s="37" t="s">
        <v>240</v>
      </c>
      <c r="F25" s="74" t="s">
        <v>241</v>
      </c>
      <c r="G25" s="74" t="s">
        <v>242</v>
      </c>
      <c r="H25" s="66">
        <f t="shared" si="0"/>
        <v>793.46666666673264</v>
      </c>
      <c r="I25" s="37">
        <v>0.56000000000000005</v>
      </c>
      <c r="J25" s="37" t="s">
        <v>243</v>
      </c>
      <c r="K25" s="37" t="s">
        <v>244</v>
      </c>
      <c r="L25" s="74" t="s">
        <v>245</v>
      </c>
      <c r="M25" s="74" t="s">
        <v>246</v>
      </c>
      <c r="N25" s="66">
        <f t="shared" si="1"/>
        <v>793.23333333333721</v>
      </c>
      <c r="O25" s="37">
        <v>0.52</v>
      </c>
      <c r="P25" s="37" t="s">
        <v>247</v>
      </c>
      <c r="Q25" s="37" t="s">
        <v>248</v>
      </c>
      <c r="R25" s="74" t="s">
        <v>249</v>
      </c>
      <c r="S25" s="74" t="s">
        <v>250</v>
      </c>
      <c r="T25" s="66">
        <f t="shared" si="2"/>
        <v>792.79999999998836</v>
      </c>
      <c r="U25" s="37">
        <v>0.55000000000000004</v>
      </c>
      <c r="V25" s="37" t="s">
        <v>251</v>
      </c>
      <c r="W25" s="37" t="s">
        <v>252</v>
      </c>
      <c r="X25" s="74" t="s">
        <v>253</v>
      </c>
      <c r="Y25" s="74" t="s">
        <v>254</v>
      </c>
      <c r="Z25" s="66">
        <f t="shared" si="3"/>
        <v>792.79999999998836</v>
      </c>
      <c r="AA25" s="37">
        <v>0.49</v>
      </c>
      <c r="AB25" s="37"/>
      <c r="AC25" s="37"/>
      <c r="AD25" s="37"/>
    </row>
    <row r="26" spans="1:37" s="16" customFormat="1">
      <c r="A26" s="28">
        <v>20</v>
      </c>
      <c r="B26" s="28">
        <v>5876</v>
      </c>
      <c r="C26" s="28"/>
      <c r="D26" s="28" t="s">
        <v>199</v>
      </c>
      <c r="E26" s="28" t="s">
        <v>255</v>
      </c>
      <c r="F26" s="75" t="s">
        <v>256</v>
      </c>
      <c r="G26" s="75" t="s">
        <v>257</v>
      </c>
      <c r="H26" s="66">
        <f t="shared" si="0"/>
        <v>671.79999999987194</v>
      </c>
      <c r="I26" s="58">
        <v>0.49</v>
      </c>
      <c r="J26" s="59" t="s">
        <v>202</v>
      </c>
      <c r="K26" s="59" t="s">
        <v>258</v>
      </c>
      <c r="L26" s="75" t="s">
        <v>259</v>
      </c>
      <c r="M26" s="75" t="s">
        <v>260</v>
      </c>
      <c r="N26" s="66">
        <f t="shared" si="1"/>
        <v>671.46666666667443</v>
      </c>
      <c r="O26" s="58">
        <v>0.53</v>
      </c>
      <c r="P26" s="59" t="s">
        <v>205</v>
      </c>
      <c r="Q26" s="59" t="s">
        <v>261</v>
      </c>
      <c r="R26" s="75" t="s">
        <v>262</v>
      </c>
      <c r="S26" s="75" t="s">
        <v>263</v>
      </c>
      <c r="T26" s="66">
        <f t="shared" si="2"/>
        <v>671.53333333338378</v>
      </c>
      <c r="U26" s="60">
        <v>0.32</v>
      </c>
      <c r="V26" s="59" t="s">
        <v>196</v>
      </c>
      <c r="W26" s="59" t="s">
        <v>264</v>
      </c>
      <c r="X26" s="75" t="s">
        <v>265</v>
      </c>
      <c r="Y26" s="86" t="s">
        <v>266</v>
      </c>
      <c r="Z26" s="66">
        <f t="shared" si="3"/>
        <v>671.43333333340706</v>
      </c>
      <c r="AA26" s="59">
        <v>0.34</v>
      </c>
    </row>
    <row r="27" spans="1:37" s="16" customFormat="1">
      <c r="A27" s="16">
        <v>21</v>
      </c>
      <c r="B27" s="16">
        <v>5972</v>
      </c>
      <c r="D27" s="16" t="s">
        <v>267</v>
      </c>
      <c r="E27" s="16" t="s">
        <v>268</v>
      </c>
      <c r="F27" s="67" t="s">
        <v>269</v>
      </c>
      <c r="G27" s="76" t="s">
        <v>270</v>
      </c>
      <c r="H27" s="66">
        <f t="shared" si="0"/>
        <v>718.85000000009313</v>
      </c>
      <c r="I27" s="18">
        <v>0.73</v>
      </c>
      <c r="J27" s="16" t="s">
        <v>271</v>
      </c>
      <c r="K27" s="16" t="s">
        <v>272</v>
      </c>
      <c r="L27" s="67" t="s">
        <v>273</v>
      </c>
      <c r="M27" s="67">
        <v>44153.640972222223</v>
      </c>
      <c r="N27" s="66">
        <f t="shared" si="1"/>
        <v>718.90000000008149</v>
      </c>
      <c r="O27" s="16">
        <v>1.1499999999999999</v>
      </c>
      <c r="P27" s="16" t="s">
        <v>274</v>
      </c>
      <c r="Q27" s="16" t="s">
        <v>275</v>
      </c>
      <c r="R27" s="67" t="s">
        <v>276</v>
      </c>
      <c r="S27" s="67">
        <v>44153.654166666667</v>
      </c>
      <c r="T27" s="66">
        <f t="shared" si="2"/>
        <v>719.05000000004657</v>
      </c>
      <c r="U27" s="18">
        <v>0.64</v>
      </c>
      <c r="V27" s="16" t="s">
        <v>277</v>
      </c>
      <c r="W27" s="16" t="s">
        <v>278</v>
      </c>
      <c r="X27" s="67" t="s">
        <v>279</v>
      </c>
      <c r="Y27" s="67">
        <v>44153.660416666666</v>
      </c>
      <c r="Z27" s="66">
        <f t="shared" si="3"/>
        <v>718.89999999990687</v>
      </c>
      <c r="AA27" s="16">
        <v>0.45</v>
      </c>
    </row>
    <row r="28" spans="1:37" s="16" customFormat="1">
      <c r="A28" s="16">
        <v>22</v>
      </c>
      <c r="B28" s="16">
        <v>5973</v>
      </c>
      <c r="D28" s="16" t="s">
        <v>280</v>
      </c>
      <c r="E28" s="16" t="s">
        <v>226</v>
      </c>
      <c r="F28" s="67" t="s">
        <v>281</v>
      </c>
      <c r="G28" s="67" t="s">
        <v>282</v>
      </c>
      <c r="H28" s="66">
        <f t="shared" si="0"/>
        <v>717.65000000002328</v>
      </c>
      <c r="I28" s="18">
        <v>0.61</v>
      </c>
      <c r="J28" s="16" t="s">
        <v>283</v>
      </c>
      <c r="K28" s="16" t="s">
        <v>284</v>
      </c>
      <c r="L28" s="84"/>
      <c r="M28" s="84" t="s">
        <v>285</v>
      </c>
      <c r="N28" s="85">
        <f t="shared" si="1"/>
        <v>1059683.5833333335</v>
      </c>
      <c r="O28" s="16">
        <v>1.18</v>
      </c>
      <c r="P28" s="16" t="s">
        <v>286</v>
      </c>
      <c r="Q28" s="16" t="s">
        <v>287</v>
      </c>
      <c r="R28" s="67" t="s">
        <v>288</v>
      </c>
      <c r="S28" s="67" t="s">
        <v>289</v>
      </c>
      <c r="T28" s="66">
        <f t="shared" si="2"/>
        <v>718.51666666654637</v>
      </c>
      <c r="U28" s="44">
        <v>0.85</v>
      </c>
      <c r="V28" s="16" t="s">
        <v>290</v>
      </c>
      <c r="W28" s="16" t="s">
        <v>291</v>
      </c>
      <c r="X28" s="67" t="s">
        <v>292</v>
      </c>
      <c r="Y28" s="67" t="s">
        <v>293</v>
      </c>
      <c r="Z28" s="85" t="e">
        <f t="shared" si="3"/>
        <v>#VALUE!</v>
      </c>
    </row>
    <row r="29" spans="1:37" s="16" customFormat="1">
      <c r="A29" s="48">
        <v>23</v>
      </c>
      <c r="B29" s="48">
        <v>5974</v>
      </c>
      <c r="C29" s="48"/>
      <c r="D29" s="48" t="s">
        <v>294</v>
      </c>
      <c r="E29" s="48">
        <v>591742</v>
      </c>
      <c r="F29" s="77" t="s">
        <v>295</v>
      </c>
      <c r="G29" s="77" t="s">
        <v>296</v>
      </c>
      <c r="H29" s="66">
        <f t="shared" si="0"/>
        <v>666.01666666672099</v>
      </c>
      <c r="I29" s="48">
        <v>0.5</v>
      </c>
      <c r="J29" s="48" t="s">
        <v>297</v>
      </c>
      <c r="K29" s="48">
        <v>590746</v>
      </c>
      <c r="L29" s="77" t="s">
        <v>298</v>
      </c>
      <c r="M29" s="77" t="s">
        <v>299</v>
      </c>
      <c r="N29" s="66">
        <f t="shared" si="1"/>
        <v>665.90000000002328</v>
      </c>
      <c r="O29" s="48">
        <v>0.5</v>
      </c>
      <c r="P29" s="48" t="s">
        <v>300</v>
      </c>
      <c r="Q29" s="48">
        <v>594747</v>
      </c>
      <c r="R29" s="77"/>
      <c r="S29" s="77" t="s">
        <v>301</v>
      </c>
      <c r="T29" s="85">
        <f t="shared" si="2"/>
        <v>1059685.9166666665</v>
      </c>
      <c r="U29" s="49">
        <v>0.56000000000000005</v>
      </c>
      <c r="V29" s="48" t="s">
        <v>302</v>
      </c>
      <c r="W29" s="48">
        <v>591740</v>
      </c>
      <c r="X29" s="77" t="s">
        <v>303</v>
      </c>
      <c r="Y29" s="77" t="s">
        <v>293</v>
      </c>
      <c r="Z29" s="85" t="e">
        <f t="shared" si="3"/>
        <v>#VALUE!</v>
      </c>
      <c r="AA29" s="48"/>
      <c r="AB29" s="48"/>
      <c r="AC29" s="48"/>
      <c r="AD29" s="48"/>
    </row>
    <row r="30" spans="1:37" s="16" customFormat="1">
      <c r="A30" s="16">
        <v>24</v>
      </c>
      <c r="B30" s="16">
        <v>5975</v>
      </c>
      <c r="D30" s="16" t="s">
        <v>91</v>
      </c>
      <c r="E30" s="16" t="s">
        <v>304</v>
      </c>
      <c r="F30" s="67" t="s">
        <v>305</v>
      </c>
      <c r="G30" s="67" t="s">
        <v>306</v>
      </c>
      <c r="H30" s="66">
        <f t="shared" si="0"/>
        <v>689.86666666675592</v>
      </c>
      <c r="I30" s="18">
        <v>0.5</v>
      </c>
      <c r="J30" s="16" t="s">
        <v>90</v>
      </c>
      <c r="K30" s="16" t="s">
        <v>307</v>
      </c>
      <c r="L30" s="67" t="s">
        <v>308</v>
      </c>
      <c r="M30" s="67" t="s">
        <v>309</v>
      </c>
      <c r="N30" s="66">
        <f t="shared" si="1"/>
        <v>689.28333333326736</v>
      </c>
      <c r="O30" s="16">
        <v>0.41</v>
      </c>
      <c r="P30" s="16" t="s">
        <v>93</v>
      </c>
      <c r="Q30" s="16" t="s">
        <v>310</v>
      </c>
      <c r="R30" s="67" t="s">
        <v>311</v>
      </c>
      <c r="S30" s="67" t="s">
        <v>312</v>
      </c>
      <c r="T30" s="66">
        <f t="shared" si="2"/>
        <v>689.26666666672099</v>
      </c>
      <c r="U30" s="18">
        <v>0.09</v>
      </c>
      <c r="V30" s="16" t="s">
        <v>95</v>
      </c>
      <c r="W30" s="16" t="s">
        <v>313</v>
      </c>
      <c r="X30" s="67" t="s">
        <v>314</v>
      </c>
      <c r="Y30" s="67" t="s">
        <v>315</v>
      </c>
      <c r="Z30" s="66">
        <f t="shared" si="3"/>
        <v>705.96666666667443</v>
      </c>
      <c r="AA30" s="16">
        <v>0.59</v>
      </c>
    </row>
    <row r="31" spans="1:37" s="16" customFormat="1">
      <c r="A31" s="16">
        <v>25</v>
      </c>
      <c r="B31" s="16">
        <v>5976</v>
      </c>
      <c r="D31" s="16" t="s">
        <v>316</v>
      </c>
      <c r="E31" s="16">
        <v>594769</v>
      </c>
      <c r="F31" s="67" t="s">
        <v>317</v>
      </c>
      <c r="G31" s="67">
        <v>44153.428472222222</v>
      </c>
      <c r="H31" s="66">
        <f t="shared" si="0"/>
        <v>671.43333333340706</v>
      </c>
      <c r="I31" s="18">
        <v>0.33</v>
      </c>
      <c r="J31" s="16" t="s">
        <v>318</v>
      </c>
      <c r="K31" s="16">
        <v>591766</v>
      </c>
      <c r="L31" s="67" t="s">
        <v>319</v>
      </c>
      <c r="M31" s="67">
        <v>44153.438194444447</v>
      </c>
      <c r="N31" s="66">
        <f t="shared" si="1"/>
        <v>671.48333333339542</v>
      </c>
      <c r="O31" s="16">
        <v>0.41</v>
      </c>
      <c r="P31" s="16" t="s">
        <v>320</v>
      </c>
      <c r="Q31" s="16">
        <v>594767</v>
      </c>
      <c r="R31" s="67">
        <v>44125.466666666667</v>
      </c>
      <c r="S31" s="67">
        <v>44153.445833333331</v>
      </c>
      <c r="T31" s="66">
        <f t="shared" si="2"/>
        <v>671.49999999994179</v>
      </c>
      <c r="U31" s="18">
        <v>0.61</v>
      </c>
      <c r="V31" s="16" t="s">
        <v>321</v>
      </c>
      <c r="W31" s="16">
        <v>596767</v>
      </c>
      <c r="X31" s="67">
        <v>44125.472222222219</v>
      </c>
      <c r="Y31" s="67">
        <v>44153.459722222222</v>
      </c>
      <c r="Z31" s="66">
        <f t="shared" si="3"/>
        <v>671.70000000006985</v>
      </c>
      <c r="AA31" s="16">
        <v>0.53</v>
      </c>
    </row>
    <row r="32" spans="1:37" s="16" customFormat="1">
      <c r="A32" s="16">
        <v>26</v>
      </c>
      <c r="B32" s="16">
        <v>6072</v>
      </c>
      <c r="D32" s="16">
        <v>7089793</v>
      </c>
      <c r="E32" s="16">
        <v>600727</v>
      </c>
      <c r="F32" s="67" t="s">
        <v>322</v>
      </c>
      <c r="G32" s="67" t="s">
        <v>323</v>
      </c>
      <c r="H32" s="66">
        <f t="shared" si="0"/>
        <v>650.36666666652309</v>
      </c>
      <c r="I32" s="18">
        <v>0.66</v>
      </c>
      <c r="J32" s="16">
        <v>1089921</v>
      </c>
      <c r="K32" s="16">
        <v>602727</v>
      </c>
      <c r="L32" s="67" t="s">
        <v>324</v>
      </c>
      <c r="M32" s="67" t="s">
        <v>325</v>
      </c>
      <c r="N32" s="66">
        <f t="shared" si="1"/>
        <v>650.26666666672099</v>
      </c>
      <c r="O32" s="16">
        <v>0.67</v>
      </c>
      <c r="P32" s="16" t="s">
        <v>326</v>
      </c>
      <c r="Q32" s="16">
        <v>601723</v>
      </c>
      <c r="R32" s="67" t="s">
        <v>327</v>
      </c>
      <c r="S32" s="67" t="s">
        <v>328</v>
      </c>
      <c r="T32" s="66">
        <f t="shared" si="2"/>
        <v>650.18333333329065</v>
      </c>
      <c r="U32" s="18">
        <v>0.61</v>
      </c>
      <c r="V32" s="16">
        <v>89852</v>
      </c>
      <c r="W32" s="16">
        <v>606725</v>
      </c>
      <c r="X32" s="67" t="s">
        <v>329</v>
      </c>
      <c r="Y32" s="67" t="s">
        <v>330</v>
      </c>
      <c r="Z32" s="66">
        <f t="shared" si="3"/>
        <v>650.08333333331393</v>
      </c>
      <c r="AA32" s="16">
        <v>0.61</v>
      </c>
    </row>
    <row r="33" spans="1:35" s="16" customFormat="1">
      <c r="A33" s="16">
        <v>27</v>
      </c>
      <c r="B33" s="16">
        <v>6073</v>
      </c>
      <c r="D33" s="16" t="s">
        <v>331</v>
      </c>
      <c r="E33" s="16" t="s">
        <v>332</v>
      </c>
      <c r="F33" s="67" t="s">
        <v>333</v>
      </c>
      <c r="G33" s="67" t="s">
        <v>334</v>
      </c>
      <c r="H33" s="66">
        <f t="shared" si="0"/>
        <v>549.66666666656965</v>
      </c>
      <c r="I33" s="18">
        <v>0.51</v>
      </c>
      <c r="J33" s="16" t="s">
        <v>335</v>
      </c>
      <c r="K33" s="16" t="s">
        <v>336</v>
      </c>
      <c r="L33" s="67" t="s">
        <v>337</v>
      </c>
      <c r="M33" s="67">
        <v>44153.612500000003</v>
      </c>
      <c r="N33" s="66">
        <f t="shared" si="1"/>
        <v>549.60000000003492</v>
      </c>
      <c r="O33" s="16">
        <v>0.38</v>
      </c>
      <c r="P33" s="16" t="s">
        <v>338</v>
      </c>
      <c r="Q33" s="16" t="s">
        <v>339</v>
      </c>
      <c r="R33" s="67" t="s">
        <v>340</v>
      </c>
      <c r="S33" s="67" t="s">
        <v>341</v>
      </c>
      <c r="T33" s="66">
        <f t="shared" si="2"/>
        <v>549.56666666659294</v>
      </c>
      <c r="U33" s="18">
        <v>0.5</v>
      </c>
      <c r="V33" s="16" t="s">
        <v>342</v>
      </c>
      <c r="W33" s="16" t="s">
        <v>343</v>
      </c>
      <c r="X33" s="67" t="s">
        <v>344</v>
      </c>
      <c r="Y33" s="67" t="s">
        <v>345</v>
      </c>
      <c r="Z33" s="66">
        <f t="shared" si="3"/>
        <v>549.54999999987194</v>
      </c>
      <c r="AA33" s="16">
        <v>0.44</v>
      </c>
    </row>
    <row r="34" spans="1:35" s="28" customFormat="1">
      <c r="A34" s="28">
        <v>28</v>
      </c>
      <c r="B34" s="28">
        <v>6074</v>
      </c>
      <c r="D34" s="28" t="s">
        <v>346</v>
      </c>
      <c r="E34" s="28" t="s">
        <v>347</v>
      </c>
      <c r="F34" s="68" t="s">
        <v>348</v>
      </c>
      <c r="G34" s="68">
        <v>44154.708333333336</v>
      </c>
      <c r="H34" s="66">
        <f t="shared" si="0"/>
        <v>698.00000000005821</v>
      </c>
      <c r="I34" s="28">
        <v>0.65</v>
      </c>
      <c r="J34" s="28" t="s">
        <v>320</v>
      </c>
      <c r="K34" s="28" t="s">
        <v>349</v>
      </c>
      <c r="L34" s="68" t="s">
        <v>350</v>
      </c>
      <c r="M34" s="68">
        <v>44154.718055555553</v>
      </c>
      <c r="N34" s="66">
        <f t="shared" si="1"/>
        <v>698.06666666659294</v>
      </c>
      <c r="O34" s="28">
        <v>0.64</v>
      </c>
      <c r="P34" s="28" t="s">
        <v>326</v>
      </c>
      <c r="Q34" s="28" t="s">
        <v>351</v>
      </c>
      <c r="R34" s="68" t="s">
        <v>352</v>
      </c>
      <c r="S34" s="68">
        <v>44154.729166666664</v>
      </c>
      <c r="T34" s="66">
        <f t="shared" si="2"/>
        <v>698.1166666665813</v>
      </c>
      <c r="U34" s="31">
        <v>0.54</v>
      </c>
      <c r="V34" s="28" t="s">
        <v>353</v>
      </c>
      <c r="W34" s="28" t="s">
        <v>354</v>
      </c>
      <c r="X34" s="68">
        <v>44125.647916666669</v>
      </c>
      <c r="Y34" s="68">
        <v>44154.739583333336</v>
      </c>
      <c r="Z34" s="66">
        <f t="shared" si="3"/>
        <v>698.20000000001164</v>
      </c>
      <c r="AA34" s="28">
        <v>0.77</v>
      </c>
    </row>
    <row r="35" spans="1:35" s="16" customFormat="1">
      <c r="A35" s="16">
        <v>29</v>
      </c>
      <c r="B35" s="16">
        <v>6075</v>
      </c>
      <c r="D35" s="16">
        <v>1089882</v>
      </c>
      <c r="E35" s="35">
        <v>602758</v>
      </c>
      <c r="F35" s="78" t="s">
        <v>355</v>
      </c>
      <c r="G35" s="78">
        <v>44176.643055555556</v>
      </c>
      <c r="H35" s="66">
        <f t="shared" si="0"/>
        <v>1274.4666666666744</v>
      </c>
      <c r="I35" s="35">
        <v>0.43</v>
      </c>
      <c r="J35" s="35">
        <v>1089902</v>
      </c>
      <c r="K35" s="35">
        <v>602752</v>
      </c>
      <c r="L35" s="78" t="s">
        <v>356</v>
      </c>
      <c r="M35" s="78">
        <v>44176.65</v>
      </c>
      <c r="N35" s="66">
        <f t="shared" si="1"/>
        <v>1274.3166666667094</v>
      </c>
      <c r="O35" s="35">
        <v>0.43</v>
      </c>
      <c r="P35" s="35" t="s">
        <v>112</v>
      </c>
      <c r="Q35" s="35">
        <v>606752</v>
      </c>
      <c r="R35" s="78" t="s">
        <v>357</v>
      </c>
      <c r="S35" s="78">
        <v>44176.657638888886</v>
      </c>
      <c r="T35" s="66">
        <f t="shared" si="2"/>
        <v>1274.233333333279</v>
      </c>
      <c r="U35" s="36">
        <v>0.5</v>
      </c>
      <c r="V35" s="35">
        <v>109988</v>
      </c>
      <c r="W35" s="35">
        <v>609756</v>
      </c>
      <c r="X35" s="78" t="s">
        <v>358</v>
      </c>
      <c r="Y35" s="78">
        <v>44176.665277777778</v>
      </c>
      <c r="Z35" s="66">
        <f t="shared" si="3"/>
        <v>1274.1000000000349</v>
      </c>
      <c r="AA35" s="35">
        <v>0.38</v>
      </c>
      <c r="AB35" s="35"/>
    </row>
    <row r="36" spans="1:35" s="16" customFormat="1">
      <c r="A36" s="50">
        <v>30</v>
      </c>
      <c r="B36" s="50">
        <v>6076</v>
      </c>
      <c r="C36" s="50"/>
      <c r="D36" s="50" t="s">
        <v>359</v>
      </c>
      <c r="E36" s="50">
        <v>600762</v>
      </c>
      <c r="F36" s="79" t="s">
        <v>360</v>
      </c>
      <c r="G36" s="79" t="s">
        <v>361</v>
      </c>
      <c r="H36" s="66">
        <f t="shared" si="0"/>
        <v>672.19999999995343</v>
      </c>
      <c r="I36" s="50">
        <v>0.33</v>
      </c>
      <c r="J36" s="50" t="s">
        <v>362</v>
      </c>
      <c r="K36" s="50">
        <v>603768</v>
      </c>
      <c r="L36" s="79" t="s">
        <v>363</v>
      </c>
      <c r="M36" s="79" t="s">
        <v>364</v>
      </c>
      <c r="N36" s="66">
        <f t="shared" si="1"/>
        <v>672.1333333334187</v>
      </c>
      <c r="O36" s="50">
        <v>0.38</v>
      </c>
      <c r="P36" s="50" t="s">
        <v>365</v>
      </c>
      <c r="Q36" s="50">
        <v>606768</v>
      </c>
      <c r="R36" s="79" t="s">
        <v>366</v>
      </c>
      <c r="S36" s="79" t="s">
        <v>367</v>
      </c>
      <c r="T36" s="66">
        <f t="shared" si="2"/>
        <v>672.08333333325572</v>
      </c>
      <c r="U36" s="51">
        <v>0.42</v>
      </c>
      <c r="V36" s="50" t="s">
        <v>368</v>
      </c>
      <c r="W36" s="50">
        <v>606763</v>
      </c>
      <c r="X36" s="79" t="s">
        <v>369</v>
      </c>
      <c r="Y36" s="79" t="s">
        <v>370</v>
      </c>
      <c r="Z36" s="66">
        <f t="shared" si="3"/>
        <v>672.03333333344199</v>
      </c>
      <c r="AA36" s="50">
        <v>0.38</v>
      </c>
      <c r="AB36" s="50"/>
      <c r="AC36" s="50"/>
      <c r="AD36" s="50"/>
      <c r="AE36" s="50"/>
      <c r="AF36" s="50"/>
    </row>
    <row r="37" spans="1:35" s="16" customFormat="1">
      <c r="A37" s="39">
        <v>31</v>
      </c>
      <c r="B37" s="39">
        <v>6172</v>
      </c>
      <c r="C37" s="39"/>
      <c r="D37" s="39" t="s">
        <v>371</v>
      </c>
      <c r="E37" s="39">
        <v>611722</v>
      </c>
      <c r="F37" s="80">
        <v>44125.659722222219</v>
      </c>
      <c r="G37" s="80">
        <v>44152.583333333336</v>
      </c>
      <c r="H37" s="66">
        <f t="shared" si="0"/>
        <v>646.16666666680248</v>
      </c>
      <c r="I37" s="39">
        <v>0.49</v>
      </c>
      <c r="J37" s="39" t="s">
        <v>372</v>
      </c>
      <c r="K37" s="39">
        <v>611726</v>
      </c>
      <c r="L37" s="80">
        <v>44125.673611111109</v>
      </c>
      <c r="M37" s="80">
        <v>44152.590277777781</v>
      </c>
      <c r="N37" s="66">
        <f t="shared" si="1"/>
        <v>646.00000000011642</v>
      </c>
      <c r="O37" s="39">
        <v>0.69</v>
      </c>
      <c r="P37" s="39" t="s">
        <v>373</v>
      </c>
      <c r="Q37" s="39">
        <v>613729</v>
      </c>
      <c r="R37" s="80">
        <v>44125.680555555555</v>
      </c>
      <c r="S37" s="80">
        <v>44152.59375</v>
      </c>
      <c r="T37" s="66">
        <f t="shared" si="2"/>
        <v>645.91666666668607</v>
      </c>
      <c r="U37" s="40">
        <v>0.41</v>
      </c>
      <c r="V37" s="39" t="s">
        <v>374</v>
      </c>
      <c r="W37" s="39">
        <v>619729</v>
      </c>
      <c r="X37" s="80">
        <v>44125.697916666664</v>
      </c>
      <c r="Y37" s="80">
        <v>44152.605555555558</v>
      </c>
      <c r="Z37" s="66">
        <f t="shared" si="3"/>
        <v>645.78333333344199</v>
      </c>
      <c r="AA37" s="39">
        <v>0.28000000000000003</v>
      </c>
      <c r="AB37" s="39" t="s">
        <v>375</v>
      </c>
      <c r="AC37" s="39"/>
    </row>
    <row r="38" spans="1:35" s="52" customFormat="1" ht="15.75" customHeight="1">
      <c r="A38" s="52">
        <v>32</v>
      </c>
      <c r="B38" s="52">
        <v>6173</v>
      </c>
      <c r="D38" s="52" t="s">
        <v>376</v>
      </c>
      <c r="E38" s="52">
        <v>608733</v>
      </c>
      <c r="F38" s="81" t="s">
        <v>377</v>
      </c>
      <c r="G38" s="81" t="s">
        <v>323</v>
      </c>
      <c r="H38" s="66">
        <f t="shared" si="0"/>
        <v>672.73333333327901</v>
      </c>
      <c r="I38" s="52" t="s">
        <v>378</v>
      </c>
      <c r="J38" s="52" t="s">
        <v>379</v>
      </c>
      <c r="K38" s="52">
        <v>608732</v>
      </c>
      <c r="L38" s="81" t="s">
        <v>380</v>
      </c>
      <c r="M38" s="81" t="s">
        <v>325</v>
      </c>
      <c r="N38" s="66">
        <f t="shared" si="1"/>
        <v>672.51666666660458</v>
      </c>
      <c r="O38" s="52">
        <v>0.56999999999999995</v>
      </c>
      <c r="P38" s="52" t="s">
        <v>381</v>
      </c>
      <c r="Q38" s="52">
        <v>607732</v>
      </c>
      <c r="R38" s="81" t="s">
        <v>382</v>
      </c>
      <c r="S38" s="81" t="s">
        <v>328</v>
      </c>
      <c r="T38" s="66">
        <f t="shared" si="2"/>
        <v>672.46666666661622</v>
      </c>
      <c r="U38" s="53">
        <v>0.56999999999999995</v>
      </c>
      <c r="V38" s="52" t="s">
        <v>383</v>
      </c>
      <c r="W38" s="52">
        <v>606729</v>
      </c>
      <c r="X38" s="81" t="s">
        <v>384</v>
      </c>
      <c r="Y38" s="81" t="s">
        <v>330</v>
      </c>
      <c r="Z38" s="66">
        <f t="shared" si="3"/>
        <v>672.41666666662786</v>
      </c>
      <c r="AA38" s="52">
        <v>0.9</v>
      </c>
    </row>
    <row r="39" spans="1:35" s="16" customFormat="1">
      <c r="A39" s="16">
        <v>33</v>
      </c>
      <c r="B39" s="16">
        <v>6174</v>
      </c>
      <c r="D39" s="16" t="s">
        <v>274</v>
      </c>
      <c r="E39" s="16">
        <v>620740</v>
      </c>
      <c r="F39" s="67" t="s">
        <v>385</v>
      </c>
      <c r="G39" s="67" t="s">
        <v>386</v>
      </c>
      <c r="H39" s="66">
        <f t="shared" si="0"/>
        <v>672.99999999994179</v>
      </c>
      <c r="I39" s="16">
        <v>0.53</v>
      </c>
      <c r="J39" s="16" t="s">
        <v>271</v>
      </c>
      <c r="K39" s="16">
        <v>621744</v>
      </c>
      <c r="L39" s="67" t="s">
        <v>387</v>
      </c>
      <c r="M39" s="67" t="s">
        <v>388</v>
      </c>
      <c r="N39" s="66">
        <f t="shared" si="1"/>
        <v>672.78333333344199</v>
      </c>
      <c r="O39" s="16">
        <v>0.47</v>
      </c>
      <c r="P39" s="16" t="s">
        <v>267</v>
      </c>
      <c r="Q39" s="16">
        <v>622746</v>
      </c>
      <c r="R39" s="67" t="s">
        <v>389</v>
      </c>
      <c r="S39" s="67" t="s">
        <v>390</v>
      </c>
      <c r="T39" s="66">
        <f t="shared" si="2"/>
        <v>672.81666666653473</v>
      </c>
      <c r="U39" s="16">
        <v>0.49</v>
      </c>
      <c r="V39" s="16" t="s">
        <v>277</v>
      </c>
      <c r="W39" s="16">
        <v>621742</v>
      </c>
      <c r="X39" s="67" t="s">
        <v>391</v>
      </c>
      <c r="Y39" s="67" t="s">
        <v>392</v>
      </c>
      <c r="Z39" s="85" t="e">
        <f t="shared" si="3"/>
        <v>#VALUE!</v>
      </c>
      <c r="AA39" s="16">
        <v>0.06</v>
      </c>
    </row>
    <row r="40" spans="1:35" s="16" customFormat="1">
      <c r="A40" s="16">
        <v>34</v>
      </c>
      <c r="B40" s="16">
        <v>6175</v>
      </c>
      <c r="D40" s="16" t="s">
        <v>393</v>
      </c>
      <c r="E40" s="25">
        <v>610750</v>
      </c>
      <c r="F40" s="67" t="s">
        <v>394</v>
      </c>
      <c r="G40" s="67">
        <v>44151.444444444445</v>
      </c>
      <c r="H40" s="66">
        <f t="shared" si="0"/>
        <v>690.78333333326736</v>
      </c>
      <c r="I40" s="43">
        <v>0.74</v>
      </c>
      <c r="J40" s="16" t="s">
        <v>395</v>
      </c>
      <c r="K40" s="16">
        <v>611751</v>
      </c>
      <c r="L40" s="67" t="s">
        <v>396</v>
      </c>
      <c r="M40" s="67">
        <v>44151.446527777778</v>
      </c>
      <c r="N40" s="66">
        <f t="shared" si="1"/>
        <v>690.75</v>
      </c>
      <c r="O40" s="16">
        <v>0.46</v>
      </c>
      <c r="P40" s="16" t="s">
        <v>397</v>
      </c>
      <c r="Q40" s="16">
        <v>615751</v>
      </c>
      <c r="R40" s="67" t="s">
        <v>398</v>
      </c>
      <c r="S40" s="67">
        <v>44151.452777777777</v>
      </c>
      <c r="T40" s="66">
        <f t="shared" si="2"/>
        <v>690.71666666655801</v>
      </c>
      <c r="U40" s="18">
        <v>0.72</v>
      </c>
      <c r="V40" s="16" t="s">
        <v>399</v>
      </c>
      <c r="W40" s="16">
        <v>617750</v>
      </c>
      <c r="X40" s="67" t="s">
        <v>400</v>
      </c>
      <c r="Y40" s="67">
        <v>44151.454861111109</v>
      </c>
      <c r="Z40" s="66">
        <f t="shared" si="3"/>
        <v>706.91666666662786</v>
      </c>
      <c r="AA40" s="16">
        <v>0.77</v>
      </c>
    </row>
    <row r="41" spans="1:35" s="16" customFormat="1">
      <c r="A41" s="16">
        <v>35</v>
      </c>
      <c r="B41" s="16">
        <v>6176</v>
      </c>
      <c r="D41" s="16" t="s">
        <v>401</v>
      </c>
      <c r="E41" s="16">
        <v>613762</v>
      </c>
      <c r="F41" s="67" t="s">
        <v>402</v>
      </c>
      <c r="G41" s="67" t="s">
        <v>403</v>
      </c>
      <c r="H41" s="66">
        <f t="shared" si="0"/>
        <v>620.65000000008149</v>
      </c>
      <c r="I41" s="18">
        <v>0.67</v>
      </c>
      <c r="J41" s="16" t="s">
        <v>404</v>
      </c>
      <c r="K41" s="16">
        <v>613761</v>
      </c>
      <c r="L41" s="67" t="s">
        <v>405</v>
      </c>
      <c r="M41" s="67" t="s">
        <v>406</v>
      </c>
      <c r="N41" s="66">
        <f t="shared" si="1"/>
        <v>620.58333333337214</v>
      </c>
      <c r="O41" s="16">
        <v>0.5</v>
      </c>
      <c r="P41" s="16" t="s">
        <v>407</v>
      </c>
      <c r="Q41" s="16">
        <v>616760</v>
      </c>
      <c r="R41" s="67" t="s">
        <v>408</v>
      </c>
      <c r="S41" s="67" t="s">
        <v>409</v>
      </c>
      <c r="T41" s="66">
        <f t="shared" si="2"/>
        <v>620.51666666666279</v>
      </c>
      <c r="U41" s="18">
        <v>0.5</v>
      </c>
      <c r="V41" s="16" t="s">
        <v>410</v>
      </c>
      <c r="W41" s="16">
        <v>613767</v>
      </c>
      <c r="X41" s="67" t="s">
        <v>411</v>
      </c>
      <c r="Y41" s="67" t="s">
        <v>412</v>
      </c>
      <c r="Z41" s="66">
        <f t="shared" si="3"/>
        <v>620.38333333324408</v>
      </c>
      <c r="AA41" s="16">
        <v>0.39</v>
      </c>
    </row>
    <row r="42" spans="1:35" s="16" customFormat="1">
      <c r="A42" s="16">
        <v>36</v>
      </c>
      <c r="B42" s="16">
        <v>6272</v>
      </c>
      <c r="D42" s="16" t="s">
        <v>300</v>
      </c>
      <c r="E42" s="16">
        <v>621729</v>
      </c>
      <c r="F42" s="67" t="s">
        <v>413</v>
      </c>
      <c r="G42" s="67">
        <v>44147.677083333336</v>
      </c>
      <c r="H42" s="66">
        <f t="shared" si="0"/>
        <v>579.40000000008149</v>
      </c>
      <c r="I42" s="18">
        <v>0.43</v>
      </c>
      <c r="J42" s="16" t="s">
        <v>297</v>
      </c>
      <c r="K42" s="16">
        <v>623726</v>
      </c>
      <c r="L42" s="67" t="s">
        <v>414</v>
      </c>
      <c r="M42" s="67">
        <v>44147.683333333334</v>
      </c>
      <c r="N42" s="66">
        <f t="shared" si="1"/>
        <v>579.3833333333605</v>
      </c>
      <c r="O42" s="16">
        <v>0.33</v>
      </c>
      <c r="P42" s="16" t="s">
        <v>294</v>
      </c>
      <c r="Q42" s="16">
        <v>622722</v>
      </c>
      <c r="R42" s="67" t="s">
        <v>415</v>
      </c>
      <c r="S42" s="67">
        <v>44147.69027777778</v>
      </c>
      <c r="T42" s="66">
        <f t="shared" si="2"/>
        <v>579.31666666665114</v>
      </c>
      <c r="U42" s="18">
        <v>0.49</v>
      </c>
      <c r="V42" s="16" t="s">
        <v>302</v>
      </c>
      <c r="W42" s="16">
        <v>621723</v>
      </c>
      <c r="X42" s="67" t="s">
        <v>416</v>
      </c>
      <c r="Y42" s="67">
        <v>44147.693749999999</v>
      </c>
      <c r="Z42" s="66">
        <f t="shared" si="3"/>
        <v>579.2333333332208</v>
      </c>
      <c r="AA42" s="16">
        <v>0.3</v>
      </c>
    </row>
    <row r="43" spans="1:35" s="16" customFormat="1">
      <c r="A43" s="16">
        <v>37</v>
      </c>
      <c r="B43" s="16">
        <v>6273</v>
      </c>
      <c r="D43" s="16" t="s">
        <v>417</v>
      </c>
      <c r="E43" s="16">
        <v>627736</v>
      </c>
      <c r="F43" s="67" t="s">
        <v>418</v>
      </c>
      <c r="G43" s="67" t="s">
        <v>419</v>
      </c>
      <c r="H43" s="66">
        <f t="shared" si="0"/>
        <v>816.03333333344199</v>
      </c>
      <c r="I43" s="57">
        <v>0.5</v>
      </c>
      <c r="J43" s="16" t="s">
        <v>420</v>
      </c>
      <c r="K43" s="16">
        <v>627727</v>
      </c>
      <c r="L43" s="67" t="s">
        <v>421</v>
      </c>
      <c r="M43" s="67" t="s">
        <v>422</v>
      </c>
      <c r="N43" s="66">
        <f t="shared" si="1"/>
        <v>816</v>
      </c>
      <c r="O43" s="16">
        <v>0.48</v>
      </c>
      <c r="P43" s="16" t="s">
        <v>423</v>
      </c>
      <c r="Q43" s="16">
        <v>626737</v>
      </c>
      <c r="R43" s="67" t="s">
        <v>424</v>
      </c>
      <c r="S43" s="67" t="s">
        <v>425</v>
      </c>
      <c r="T43" s="66">
        <f t="shared" si="2"/>
        <v>816.01666666672099</v>
      </c>
      <c r="U43" s="18">
        <v>0.48</v>
      </c>
      <c r="V43" s="16" t="s">
        <v>426</v>
      </c>
      <c r="W43" s="16">
        <v>626737</v>
      </c>
      <c r="X43" s="67">
        <v>44120.539583333331</v>
      </c>
      <c r="Y43" s="67" t="s">
        <v>427</v>
      </c>
      <c r="Z43" s="66">
        <f t="shared" si="3"/>
        <v>815.93333333346527</v>
      </c>
      <c r="AA43" s="16">
        <v>0.54</v>
      </c>
    </row>
    <row r="44" spans="1:35" s="16" customFormat="1">
      <c r="A44" s="16">
        <v>38</v>
      </c>
      <c r="B44" s="16">
        <v>6274</v>
      </c>
      <c r="D44" s="16" t="s">
        <v>371</v>
      </c>
      <c r="E44" s="22">
        <v>624747</v>
      </c>
      <c r="F44" s="70">
        <v>44121.5625</v>
      </c>
      <c r="G44" s="70">
        <v>44153.62222222222</v>
      </c>
      <c r="H44" s="66">
        <f t="shared" si="0"/>
        <v>769.43333333329065</v>
      </c>
      <c r="I44" s="57">
        <v>0.39</v>
      </c>
      <c r="J44" s="16" t="s">
        <v>372</v>
      </c>
      <c r="K44" s="16">
        <v>622746</v>
      </c>
      <c r="L44" s="70">
        <v>44121.567361111112</v>
      </c>
      <c r="M44" s="70">
        <v>44153.626388888886</v>
      </c>
      <c r="N44" s="66">
        <f t="shared" si="1"/>
        <v>769.41666666656965</v>
      </c>
      <c r="O44" s="57">
        <v>0.47</v>
      </c>
      <c r="P44" s="46" t="s">
        <v>373</v>
      </c>
      <c r="Q44" s="47">
        <v>619746</v>
      </c>
      <c r="R44" s="70">
        <v>44121.572916666664</v>
      </c>
      <c r="S44" s="70">
        <v>44153.630555555559</v>
      </c>
      <c r="T44" s="66">
        <f t="shared" si="2"/>
        <v>769.38333333347691</v>
      </c>
      <c r="U44" s="45">
        <v>0.91</v>
      </c>
      <c r="V44" s="16" t="s">
        <v>374</v>
      </c>
      <c r="W44" s="24">
        <v>619747</v>
      </c>
      <c r="X44" s="70">
        <v>44121.661111111112</v>
      </c>
      <c r="Y44" s="70">
        <v>44153.634722222225</v>
      </c>
      <c r="Z44" s="66">
        <f t="shared" si="3"/>
        <v>767.36666666669771</v>
      </c>
      <c r="AA44" s="16">
        <v>0.53</v>
      </c>
    </row>
    <row r="45" spans="1:35" s="16" customFormat="1">
      <c r="A45" s="28">
        <v>39</v>
      </c>
      <c r="B45" s="28">
        <v>6275</v>
      </c>
      <c r="C45" s="28"/>
      <c r="D45" s="28" t="s">
        <v>428</v>
      </c>
      <c r="E45" s="29">
        <v>622751</v>
      </c>
      <c r="F45" s="82" t="s">
        <v>429</v>
      </c>
      <c r="G45" s="82" t="s">
        <v>430</v>
      </c>
      <c r="H45" s="66">
        <f t="shared" si="0"/>
        <v>477.24999999994179</v>
      </c>
      <c r="I45" s="54">
        <v>0.28999999999999998</v>
      </c>
      <c r="J45" s="28" t="s">
        <v>431</v>
      </c>
      <c r="K45" s="31">
        <v>623750</v>
      </c>
      <c r="L45" s="82" t="s">
        <v>432</v>
      </c>
      <c r="M45" s="82" t="s">
        <v>433</v>
      </c>
      <c r="N45" s="66">
        <f t="shared" si="1"/>
        <v>477.09999999997672</v>
      </c>
      <c r="O45" s="54">
        <v>0.21</v>
      </c>
      <c r="P45" s="32" t="s">
        <v>434</v>
      </c>
      <c r="Q45" s="28">
        <v>624750</v>
      </c>
      <c r="R45" s="82" t="s">
        <v>435</v>
      </c>
      <c r="S45" s="82" t="s">
        <v>436</v>
      </c>
      <c r="T45" s="66">
        <f t="shared" si="2"/>
        <v>476.93333333329065</v>
      </c>
      <c r="U45" s="30">
        <v>0.28000000000000003</v>
      </c>
      <c r="V45" s="28" t="s">
        <v>437</v>
      </c>
      <c r="W45" s="30">
        <v>622752</v>
      </c>
      <c r="X45" s="82" t="s">
        <v>438</v>
      </c>
      <c r="Y45" s="82" t="s">
        <v>439</v>
      </c>
      <c r="Z45" s="66">
        <f t="shared" si="3"/>
        <v>476.73333333333721</v>
      </c>
      <c r="AA45" s="28">
        <v>0.42</v>
      </c>
      <c r="AB45" s="28"/>
      <c r="AC45" s="28"/>
      <c r="AD45" s="28"/>
      <c r="AE45" s="28"/>
      <c r="AF45" s="28"/>
      <c r="AG45" s="28"/>
      <c r="AH45" s="28"/>
      <c r="AI45" s="28"/>
    </row>
    <row r="46" spans="1:35" s="16" customFormat="1">
      <c r="A46" s="16">
        <v>40</v>
      </c>
      <c r="B46" s="16">
        <v>6276</v>
      </c>
      <c r="D46" s="16" t="s">
        <v>440</v>
      </c>
      <c r="E46" s="22">
        <v>626770</v>
      </c>
      <c r="F46" s="70" t="s">
        <v>441</v>
      </c>
      <c r="G46" s="70" t="s">
        <v>293</v>
      </c>
      <c r="H46" s="66" t="e">
        <f t="shared" si="0"/>
        <v>#VALUE!</v>
      </c>
      <c r="I46" s="57"/>
      <c r="J46" s="16" t="s">
        <v>442</v>
      </c>
      <c r="K46" s="18">
        <v>627766</v>
      </c>
      <c r="L46" s="70" t="s">
        <v>443</v>
      </c>
      <c r="M46" s="70">
        <v>44151.527777777781</v>
      </c>
      <c r="N46" s="66">
        <f t="shared" si="1"/>
        <v>739.96666666679084</v>
      </c>
      <c r="O46" s="57">
        <v>0.37</v>
      </c>
      <c r="P46" s="23" t="s">
        <v>444</v>
      </c>
      <c r="Q46" s="16">
        <v>623765</v>
      </c>
      <c r="R46" s="70">
        <v>44120.703472222223</v>
      </c>
      <c r="S46" s="70">
        <v>44151.532638888886</v>
      </c>
      <c r="T46" s="66">
        <f t="shared" si="2"/>
        <v>739.89999999990687</v>
      </c>
      <c r="U46" s="24">
        <v>0.43</v>
      </c>
      <c r="V46" s="16" t="s">
        <v>445</v>
      </c>
      <c r="W46" s="24">
        <v>621766</v>
      </c>
      <c r="X46" s="70"/>
      <c r="Y46" s="70" t="s">
        <v>293</v>
      </c>
      <c r="Z46" s="85" t="e">
        <f t="shared" si="3"/>
        <v>#VALUE!</v>
      </c>
    </row>
    <row r="47" spans="1:35" s="16" customFormat="1">
      <c r="A47" s="16">
        <v>41</v>
      </c>
      <c r="B47" s="16">
        <v>6372</v>
      </c>
      <c r="D47" s="16" t="s">
        <v>217</v>
      </c>
      <c r="E47" s="22">
        <v>631707</v>
      </c>
      <c r="F47" s="70" t="s">
        <v>446</v>
      </c>
      <c r="G47" s="70">
        <v>44172.546527777777</v>
      </c>
      <c r="H47" s="66">
        <f t="shared" si="0"/>
        <v>935.51666666666279</v>
      </c>
      <c r="I47" s="57">
        <v>0.56000000000000005</v>
      </c>
      <c r="J47" s="16" t="s">
        <v>214</v>
      </c>
      <c r="K47" s="18">
        <v>629710</v>
      </c>
      <c r="L47" s="67" t="s">
        <v>447</v>
      </c>
      <c r="M47" s="70">
        <v>44172.570833333331</v>
      </c>
      <c r="N47" s="66">
        <f t="shared" si="1"/>
        <v>949.69999999995343</v>
      </c>
      <c r="O47" s="57">
        <v>0.51</v>
      </c>
      <c r="P47" s="24"/>
      <c r="Q47" s="16">
        <v>634712</v>
      </c>
      <c r="R47" s="67" t="s">
        <v>447</v>
      </c>
      <c r="S47" s="70"/>
      <c r="T47" s="85">
        <f t="shared" si="2"/>
        <v>-1059192</v>
      </c>
      <c r="U47" s="24"/>
      <c r="V47" s="16" t="s">
        <v>208</v>
      </c>
      <c r="W47" s="24">
        <v>624714</v>
      </c>
      <c r="X47" s="67" t="s">
        <v>447</v>
      </c>
      <c r="Y47" s="70">
        <v>44024.537499999999</v>
      </c>
      <c r="Z47" s="66">
        <f t="shared" si="3"/>
        <v>-2603.1000000000349</v>
      </c>
      <c r="AA47" s="16">
        <v>0.91</v>
      </c>
    </row>
    <row r="48" spans="1:35" s="16" customFormat="1">
      <c r="A48" s="16">
        <v>42</v>
      </c>
      <c r="B48" s="16">
        <v>6373</v>
      </c>
      <c r="D48" s="16">
        <v>1089848</v>
      </c>
      <c r="E48" s="22">
        <v>640738</v>
      </c>
      <c r="F48" s="70" t="s">
        <v>448</v>
      </c>
      <c r="G48" s="70">
        <v>44154.624305555553</v>
      </c>
      <c r="H48" s="66">
        <f t="shared" si="0"/>
        <v>574.29999999987194</v>
      </c>
      <c r="I48" s="57">
        <v>0.42</v>
      </c>
      <c r="J48" s="16">
        <v>1089860</v>
      </c>
      <c r="K48" s="18">
        <v>641738</v>
      </c>
      <c r="L48" s="83" t="s">
        <v>449</v>
      </c>
      <c r="M48" s="70">
        <v>44154.626388888886</v>
      </c>
      <c r="N48" s="66">
        <f t="shared" si="1"/>
        <v>574.31666666659294</v>
      </c>
      <c r="O48" s="57">
        <v>0.48</v>
      </c>
      <c r="P48" s="24" t="s">
        <v>450</v>
      </c>
      <c r="Q48" s="16">
        <v>641739</v>
      </c>
      <c r="R48" s="83" t="s">
        <v>451</v>
      </c>
      <c r="S48" s="70">
        <v>44154.627083333333</v>
      </c>
      <c r="T48" s="66">
        <f t="shared" si="2"/>
        <v>574.30000000004657</v>
      </c>
      <c r="U48" s="24">
        <v>0.22</v>
      </c>
      <c r="V48" s="16" t="s">
        <v>452</v>
      </c>
      <c r="W48" s="24">
        <v>641739</v>
      </c>
      <c r="X48" s="83" t="s">
        <v>453</v>
      </c>
      <c r="Y48" s="70">
        <v>44154.628472222219</v>
      </c>
      <c r="Z48" s="66">
        <f t="shared" si="3"/>
        <v>574.29999999987194</v>
      </c>
      <c r="AA48" s="16">
        <v>0.26</v>
      </c>
    </row>
    <row r="49" spans="1:27" s="16" customFormat="1">
      <c r="A49" s="16">
        <v>43</v>
      </c>
      <c r="B49" s="16">
        <v>6374</v>
      </c>
      <c r="D49" s="16" t="s">
        <v>454</v>
      </c>
      <c r="E49" s="22">
        <v>635743</v>
      </c>
      <c r="F49" s="70" t="s">
        <v>455</v>
      </c>
      <c r="G49" s="70" t="s">
        <v>456</v>
      </c>
      <c r="H49" s="66">
        <f t="shared" si="0"/>
        <v>499.09999999991851</v>
      </c>
      <c r="I49" s="57">
        <v>0.45</v>
      </c>
      <c r="J49" s="16" t="s">
        <v>457</v>
      </c>
      <c r="K49" s="18">
        <v>635745</v>
      </c>
      <c r="L49" s="70" t="s">
        <v>458</v>
      </c>
      <c r="M49" s="70" t="s">
        <v>459</v>
      </c>
      <c r="N49" s="66">
        <f t="shared" si="1"/>
        <v>498.91666666668607</v>
      </c>
      <c r="O49" s="57">
        <v>0.26</v>
      </c>
      <c r="P49" s="23" t="s">
        <v>460</v>
      </c>
      <c r="Q49" s="16">
        <v>632746</v>
      </c>
      <c r="R49" s="70" t="s">
        <v>461</v>
      </c>
      <c r="S49" s="70" t="s">
        <v>462</v>
      </c>
      <c r="T49" s="66">
        <f t="shared" si="2"/>
        <v>498.70000000001164</v>
      </c>
      <c r="U49" s="24">
        <v>0.44</v>
      </c>
      <c r="V49" s="16" t="s">
        <v>463</v>
      </c>
      <c r="W49" s="24">
        <v>630744</v>
      </c>
      <c r="X49" s="70" t="s">
        <v>464</v>
      </c>
      <c r="Y49" s="70" t="s">
        <v>108</v>
      </c>
      <c r="Z49" s="85" t="e">
        <f t="shared" si="3"/>
        <v>#VALUE!</v>
      </c>
    </row>
    <row r="50" spans="1:27" s="16" customFormat="1">
      <c r="A50" s="16">
        <v>44</v>
      </c>
      <c r="B50" s="16">
        <v>6375</v>
      </c>
      <c r="D50" s="16" t="s">
        <v>465</v>
      </c>
      <c r="E50" s="22" t="s">
        <v>466</v>
      </c>
      <c r="F50" s="70" t="s">
        <v>467</v>
      </c>
      <c r="G50" s="70" t="s">
        <v>468</v>
      </c>
      <c r="H50" s="66">
        <f t="shared" si="0"/>
        <v>672</v>
      </c>
      <c r="I50" s="57">
        <v>0.59</v>
      </c>
      <c r="J50" s="16" t="s">
        <v>469</v>
      </c>
      <c r="K50" s="18" t="s">
        <v>470</v>
      </c>
      <c r="L50" s="83" t="s">
        <v>471</v>
      </c>
      <c r="M50" s="70" t="s">
        <v>472</v>
      </c>
      <c r="N50" s="66">
        <f t="shared" si="1"/>
        <v>671.93333333329065</v>
      </c>
      <c r="O50" s="57">
        <v>0.28000000000000003</v>
      </c>
      <c r="P50" s="24" t="s">
        <v>473</v>
      </c>
      <c r="Q50" s="16" t="s">
        <v>474</v>
      </c>
      <c r="R50" s="83">
        <v>44125.530555555553</v>
      </c>
      <c r="S50" s="70" t="s">
        <v>475</v>
      </c>
      <c r="T50" s="66">
        <f t="shared" si="2"/>
        <v>672.01666666672099</v>
      </c>
      <c r="U50" s="24">
        <v>0.33</v>
      </c>
      <c r="V50" s="16" t="s">
        <v>476</v>
      </c>
      <c r="W50" s="24" t="s">
        <v>477</v>
      </c>
      <c r="X50" s="83" t="s">
        <v>478</v>
      </c>
      <c r="Y50" s="70" t="s">
        <v>479</v>
      </c>
      <c r="Z50" s="66">
        <f t="shared" si="3"/>
        <v>671.96666666655801</v>
      </c>
      <c r="AA50" s="16">
        <v>0.33</v>
      </c>
    </row>
    <row r="51" spans="1:27">
      <c r="A51">
        <v>45</v>
      </c>
      <c r="B51">
        <v>6376</v>
      </c>
      <c r="O51" s="2"/>
    </row>
    <row r="52" spans="1:27">
      <c r="O52" s="2"/>
      <c r="Y52" s="9"/>
      <c r="Z52" s="9"/>
    </row>
    <row r="53" spans="1:27" s="8" customFormat="1">
      <c r="A53" s="8" t="s">
        <v>480</v>
      </c>
      <c r="E53" s="4"/>
      <c r="F53" s="9"/>
      <c r="G53" s="9"/>
      <c r="H53" s="9"/>
      <c r="I53" s="15"/>
      <c r="L53" s="10"/>
      <c r="M53" s="9"/>
      <c r="N53" s="9"/>
      <c r="O53" s="10"/>
      <c r="P53" s="11"/>
      <c r="R53" s="10"/>
      <c r="S53" s="9"/>
      <c r="T53" s="9"/>
      <c r="U53" s="11"/>
      <c r="W53" s="11"/>
      <c r="X53" s="10"/>
      <c r="Y53" s="9"/>
      <c r="Z53" s="9"/>
    </row>
    <row r="54" spans="1:27" s="8" customFormat="1">
      <c r="E54" s="4"/>
      <c r="F54" s="9"/>
      <c r="G54" s="9"/>
      <c r="H54" s="9"/>
      <c r="I54" s="15"/>
      <c r="L54" s="10"/>
      <c r="M54" s="9"/>
      <c r="N54" s="9"/>
      <c r="O54" s="10"/>
      <c r="P54" s="11" t="s">
        <v>481</v>
      </c>
      <c r="Q54" s="8">
        <f>GEOMEAN(I36:I41,I43:I45,I47:I50,O36:O50,U36:U46,U48:U50,AA36:AA41,AA43:AA45,AA47:AA48,AA50)</f>
        <v>0.43351118623062723</v>
      </c>
      <c r="R54" s="10"/>
      <c r="S54" s="9"/>
      <c r="T54" s="9"/>
      <c r="U54" s="11"/>
      <c r="W54" s="11"/>
      <c r="X54" s="10"/>
      <c r="Y54" s="9"/>
      <c r="Z54" s="9"/>
    </row>
    <row r="55" spans="1:27" s="8" customFormat="1">
      <c r="A55" s="8" t="s">
        <v>482</v>
      </c>
      <c r="D55" s="8" t="s">
        <v>7</v>
      </c>
      <c r="E55" s="4" t="s">
        <v>483</v>
      </c>
      <c r="F55" s="9" t="s">
        <v>9</v>
      </c>
      <c r="G55" s="9" t="s">
        <v>10</v>
      </c>
      <c r="H55" s="9"/>
      <c r="I55" s="15" t="s">
        <v>484</v>
      </c>
      <c r="L55" s="10"/>
      <c r="M55" s="9"/>
      <c r="N55" s="9"/>
      <c r="O55" s="10"/>
      <c r="P55" s="11"/>
      <c r="R55" s="10"/>
      <c r="S55" s="9"/>
      <c r="T55" s="9"/>
      <c r="U55" s="11"/>
      <c r="W55" s="11"/>
      <c r="X55" s="10"/>
      <c r="Y55" s="1"/>
      <c r="Z55" s="1"/>
    </row>
    <row r="56" spans="1:27">
      <c r="A56" t="s">
        <v>485</v>
      </c>
      <c r="D56" t="s">
        <v>486</v>
      </c>
      <c r="E56" s="5" t="s">
        <v>487</v>
      </c>
      <c r="F56" s="1" t="s">
        <v>488</v>
      </c>
      <c r="G56" s="1">
        <v>44146.658333333333</v>
      </c>
      <c r="I56" s="12">
        <v>0.25</v>
      </c>
    </row>
    <row r="57" spans="1:27">
      <c r="A57" t="s">
        <v>489</v>
      </c>
      <c r="D57" s="12" t="s">
        <v>490</v>
      </c>
      <c r="E57" s="5" t="s">
        <v>491</v>
      </c>
      <c r="F57" s="1" t="s">
        <v>492</v>
      </c>
      <c r="G57" s="1">
        <v>44054.916666666664</v>
      </c>
      <c r="I57" s="12">
        <v>0.28000000000000003</v>
      </c>
    </row>
    <row r="58" spans="1:27">
      <c r="A58" t="s">
        <v>493</v>
      </c>
      <c r="D58" t="s">
        <v>452</v>
      </c>
      <c r="E58" s="5" t="s">
        <v>494</v>
      </c>
      <c r="F58" s="1" t="s">
        <v>495</v>
      </c>
      <c r="I58" s="12">
        <v>0.27</v>
      </c>
    </row>
    <row r="59" spans="1:27">
      <c r="A59" t="s">
        <v>496</v>
      </c>
      <c r="D59" t="s">
        <v>497</v>
      </c>
      <c r="E59" s="5" t="s">
        <v>498</v>
      </c>
      <c r="F59" s="1" t="s">
        <v>499</v>
      </c>
      <c r="G59" s="1">
        <v>44146.416666666664</v>
      </c>
      <c r="I59" s="12">
        <v>0.68</v>
      </c>
    </row>
    <row r="60" spans="1:27">
      <c r="A60" t="s">
        <v>500</v>
      </c>
      <c r="D60" t="s">
        <v>501</v>
      </c>
      <c r="E60" s="5" t="s">
        <v>502</v>
      </c>
      <c r="F60" s="1" t="s">
        <v>503</v>
      </c>
      <c r="G60" s="1" t="s">
        <v>504</v>
      </c>
      <c r="I60" s="12">
        <v>0.25</v>
      </c>
    </row>
    <row r="82" spans="1:1">
      <c r="A82" s="16">
        <v>30</v>
      </c>
    </row>
  </sheetData>
  <mergeCells count="4">
    <mergeCell ref="D3:F3"/>
    <mergeCell ref="J3:L3"/>
    <mergeCell ref="P3:R3"/>
    <mergeCell ref="V3:X3"/>
  </mergeCells>
  <phoneticPr fontId="5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5F40554-7EC7-47B7-889E-884CCE4CE2DC}">
          <xm:f>#REF!</xm:f>
        </x15:webExtension>
        <x15:webExtension appRef="{2056C0C3-EC02-4017-B0DE-472E29666D94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C65B-9A51-4F7B-89CD-2834C9A030C6}">
  <dimension ref="A2:C179"/>
  <sheetViews>
    <sheetView tabSelected="1" workbookViewId="0">
      <selection activeCell="M174" sqref="M174"/>
    </sheetView>
  </sheetViews>
  <sheetFormatPr defaultRowHeight="15"/>
  <sheetData>
    <row r="2" spans="1:3">
      <c r="A2" t="s">
        <v>957</v>
      </c>
      <c r="B2" t="s">
        <v>958</v>
      </c>
      <c r="C2" t="s">
        <v>965</v>
      </c>
    </row>
    <row r="4" spans="1:3">
      <c r="A4">
        <v>51.451548000000003</v>
      </c>
      <c r="B4">
        <v>-2.6374710000000001</v>
      </c>
      <c r="C4">
        <v>13.20857552916409</v>
      </c>
    </row>
    <row r="5" spans="1:3">
      <c r="A5">
        <v>51.455097000000002</v>
      </c>
      <c r="B5">
        <v>-2.6461557999999998</v>
      </c>
      <c r="C5">
        <v>40.413687134027448</v>
      </c>
    </row>
    <row r="6" spans="1:3">
      <c r="A6">
        <v>51.464087999999997</v>
      </c>
      <c r="B6">
        <v>-2.6462827999999998</v>
      </c>
      <c r="C6">
        <v>5.9069270927554207</v>
      </c>
    </row>
    <row r="7" spans="1:3">
      <c r="A7">
        <v>51.474924000000001</v>
      </c>
      <c r="B7">
        <v>-2.6377969000000001</v>
      </c>
      <c r="C7">
        <v>8.1624834559821533</v>
      </c>
    </row>
    <row r="8" spans="1:3">
      <c r="A8">
        <v>51.484814</v>
      </c>
      <c r="B8">
        <v>-2.6379350000000001</v>
      </c>
      <c r="C8">
        <v>14.266786336990897</v>
      </c>
    </row>
    <row r="9" spans="1:3">
      <c r="A9">
        <v>51.453377000000003</v>
      </c>
      <c r="B9">
        <v>-2.6317398000000001</v>
      </c>
      <c r="C9">
        <v>12.265150715118029</v>
      </c>
    </row>
    <row r="10" spans="1:3">
      <c r="A10">
        <v>51.456128</v>
      </c>
      <c r="B10">
        <v>-2.6217031</v>
      </c>
      <c r="C10">
        <v>16.143890303431263</v>
      </c>
    </row>
    <row r="11" spans="1:3">
      <c r="A11">
        <v>51.465994999999999</v>
      </c>
      <c r="B11">
        <v>-2.6261559000000001</v>
      </c>
      <c r="C11">
        <v>16.488870085702057</v>
      </c>
    </row>
    <row r="12" spans="1:3">
      <c r="A12">
        <v>51.477684000000004</v>
      </c>
      <c r="B12">
        <v>-2.6263160000000001</v>
      </c>
      <c r="C12">
        <v>11.151868267316157</v>
      </c>
    </row>
    <row r="13" spans="1:3">
      <c r="A13">
        <v>51.480389000000002</v>
      </c>
      <c r="B13">
        <v>-2.6249129999999998</v>
      </c>
      <c r="C13">
        <v>17.135595650574423</v>
      </c>
    </row>
    <row r="14" spans="1:3">
      <c r="A14">
        <v>51.453505999999997</v>
      </c>
      <c r="B14">
        <v>-2.6072757000000002</v>
      </c>
      <c r="C14">
        <v>14.439679750473301</v>
      </c>
    </row>
    <row r="15" spans="1:3">
      <c r="A15">
        <v>51.463388999999999</v>
      </c>
      <c r="B15">
        <v>-2.6088464</v>
      </c>
      <c r="C15">
        <v>15.950472521549905</v>
      </c>
    </row>
    <row r="16" spans="1:3">
      <c r="A16">
        <v>51.464281</v>
      </c>
      <c r="B16">
        <v>-2.6102978000000001</v>
      </c>
      <c r="C16" s="90">
        <v>-4.2191583616028474</v>
      </c>
    </row>
    <row r="17" spans="1:3">
      <c r="A17">
        <v>51.480418999999998</v>
      </c>
      <c r="B17">
        <v>-2.6191534000000001</v>
      </c>
      <c r="C17">
        <v>11.467003788766098</v>
      </c>
    </row>
    <row r="18" spans="1:3">
      <c r="A18">
        <v>51.484031000000002</v>
      </c>
      <c r="B18">
        <v>-2.6163219999999998</v>
      </c>
      <c r="C18">
        <v>23.546721191562291</v>
      </c>
    </row>
    <row r="19" spans="1:3">
      <c r="A19">
        <v>51.451737999999999</v>
      </c>
      <c r="B19">
        <v>-2.6014957999999999</v>
      </c>
      <c r="C19">
        <v>17.677650201248209</v>
      </c>
    </row>
    <row r="20" spans="1:3">
      <c r="A20">
        <v>51.457169</v>
      </c>
      <c r="B20">
        <v>-2.5943708000000001</v>
      </c>
      <c r="C20">
        <v>27.001629815321664</v>
      </c>
    </row>
    <row r="21" spans="1:3">
      <c r="A21">
        <v>51.463441000000003</v>
      </c>
      <c r="B21">
        <v>-2.5987707000000002</v>
      </c>
      <c r="C21">
        <v>19.05746289736522</v>
      </c>
    </row>
    <row r="22" spans="1:3">
      <c r="C22" s="90">
        <v>24.392653982153053</v>
      </c>
    </row>
    <row r="23" spans="1:3">
      <c r="A23">
        <v>51.483243000000002</v>
      </c>
      <c r="B23">
        <v>-2.5947098</v>
      </c>
      <c r="C23">
        <v>24.737759467006473</v>
      </c>
    </row>
    <row r="24" spans="1:3">
      <c r="A24">
        <v>51.448206999999996</v>
      </c>
      <c r="B24">
        <v>-2.5884984000000002</v>
      </c>
      <c r="C24">
        <v>36.167714811178911</v>
      </c>
    </row>
    <row r="25" spans="1:3">
      <c r="A25">
        <v>51.458981999999999</v>
      </c>
      <c r="B25">
        <v>-2.5915157</v>
      </c>
      <c r="C25">
        <v>29.692739219640302</v>
      </c>
    </row>
    <row r="26" spans="1:3">
      <c r="A26">
        <v>51.465282999999999</v>
      </c>
      <c r="B26">
        <v>-2.5901575999999999</v>
      </c>
      <c r="C26">
        <v>25.539412078052159</v>
      </c>
    </row>
    <row r="27" spans="1:3">
      <c r="A27">
        <v>51.475166000000002</v>
      </c>
      <c r="B27">
        <v>-2.5917251000000001</v>
      </c>
      <c r="C27">
        <v>24.656466129952491</v>
      </c>
    </row>
    <row r="28" spans="1:3">
      <c r="A28">
        <v>51.489579999999997</v>
      </c>
      <c r="B28">
        <v>-2.5861505</v>
      </c>
      <c r="C28">
        <v>15.437526915363559</v>
      </c>
    </row>
    <row r="29" spans="1:3">
      <c r="A29">
        <v>51.451861000000001</v>
      </c>
      <c r="B29">
        <v>-2.5770323999999998</v>
      </c>
      <c r="C29">
        <v>35.769408162957717</v>
      </c>
    </row>
    <row r="30" spans="1:3">
      <c r="A30">
        <v>51.459966999999999</v>
      </c>
      <c r="B30">
        <v>-2.5742558999999998</v>
      </c>
      <c r="C30">
        <v>31.65649737739626</v>
      </c>
    </row>
    <row r="31" spans="1:3">
      <c r="A31">
        <v>51.458148000000001</v>
      </c>
      <c r="B31">
        <v>-2.578551</v>
      </c>
      <c r="C31">
        <v>32.768457685752018</v>
      </c>
    </row>
    <row r="32" spans="1:3">
      <c r="A32">
        <v>51.479747000000003</v>
      </c>
      <c r="B32">
        <v>-2.5745043999999999</v>
      </c>
      <c r="C32">
        <v>11.199777473774496</v>
      </c>
    </row>
    <row r="33" spans="1:3">
      <c r="A33">
        <v>51.483330000000002</v>
      </c>
      <c r="B33">
        <v>-2.5774297000000002</v>
      </c>
      <c r="C33">
        <v>15.419919897660611</v>
      </c>
    </row>
    <row r="34" spans="1:3">
      <c r="A34">
        <v>51.447442000000002</v>
      </c>
      <c r="B34">
        <v>-2.5611480000000002</v>
      </c>
      <c r="C34">
        <v>25.719102620471944</v>
      </c>
    </row>
    <row r="35" spans="1:3">
      <c r="A35">
        <v>51.457312000000002</v>
      </c>
      <c r="B35">
        <v>-2.5655869</v>
      </c>
      <c r="C35" s="90" t="e">
        <v>#VALUE!</v>
      </c>
    </row>
    <row r="36" spans="1:3">
      <c r="A36">
        <v>51.463687</v>
      </c>
      <c r="B36">
        <v>-2.5483918999999999</v>
      </c>
      <c r="C36">
        <v>27.016665636871636</v>
      </c>
    </row>
    <row r="37" spans="1:3">
      <c r="A37">
        <v>51.472610000000003</v>
      </c>
      <c r="B37">
        <v>-2.5628966000000002</v>
      </c>
      <c r="C37">
        <v>38.203019397701397</v>
      </c>
    </row>
    <row r="38" spans="1:3">
      <c r="A38">
        <v>51.483420000000002</v>
      </c>
      <c r="B38">
        <v>-2.5587094000000001</v>
      </c>
      <c r="C38">
        <v>38.111782883258421</v>
      </c>
    </row>
    <row r="39" spans="1:3">
      <c r="A39">
        <v>51.453803999999998</v>
      </c>
      <c r="B39">
        <v>-2.5468342000000002</v>
      </c>
      <c r="C39">
        <v>24.635386717997726</v>
      </c>
    </row>
    <row r="40" spans="1:3">
      <c r="A40">
        <v>51.460138000000001</v>
      </c>
      <c r="B40">
        <v>-2.5382737</v>
      </c>
      <c r="C40">
        <v>20.844337364711198</v>
      </c>
    </row>
    <row r="41" spans="1:3">
      <c r="A41">
        <v>51.470008</v>
      </c>
      <c r="B41">
        <v>-2.5427089999999999</v>
      </c>
      <c r="C41">
        <v>16.519110038637965</v>
      </c>
    </row>
    <row r="42" spans="1:3">
      <c r="A42">
        <v>51.473590999999999</v>
      </c>
      <c r="B42">
        <v>-2.5456311</v>
      </c>
      <c r="C42">
        <v>18.442914597226949</v>
      </c>
    </row>
    <row r="43" spans="1:3">
      <c r="A43">
        <v>51.490701000000001</v>
      </c>
      <c r="B43">
        <v>-2.5400741</v>
      </c>
      <c r="C43" s="90" t="e">
        <v>#VALUE!</v>
      </c>
    </row>
    <row r="44" spans="1:3">
      <c r="A44">
        <v>51.434089999999998</v>
      </c>
      <c r="B44">
        <v>-2.5322132000000002</v>
      </c>
      <c r="C44">
        <v>20.688843433796723</v>
      </c>
    </row>
    <row r="45" spans="1:3">
      <c r="A45">
        <v>51.462020000000003</v>
      </c>
      <c r="B45">
        <v>-2.5195832</v>
      </c>
      <c r="C45">
        <v>24.173595287293523</v>
      </c>
    </row>
    <row r="46" spans="1:3">
      <c r="A46">
        <v>51.466484000000001</v>
      </c>
      <c r="B46">
        <v>-2.5268318000000001</v>
      </c>
      <c r="C46">
        <v>30.165172603191703</v>
      </c>
    </row>
    <row r="47" spans="1:3">
      <c r="A47">
        <v>51.479039</v>
      </c>
      <c r="B47">
        <v>-2.5341764000000002</v>
      </c>
      <c r="C47">
        <v>30.546576962998401</v>
      </c>
    </row>
    <row r="48" spans="1:3">
      <c r="A48">
        <v>51.448819</v>
      </c>
      <c r="B48">
        <v>-2.6431890999999998</v>
      </c>
      <c r="C48">
        <v>8.1556408193758489</v>
      </c>
    </row>
    <row r="49" spans="1:3">
      <c r="A49">
        <v>51.458685000000003</v>
      </c>
      <c r="B49">
        <v>-2.6476457999999998</v>
      </c>
      <c r="C49">
        <v>9.721852640569228</v>
      </c>
    </row>
    <row r="50" spans="1:3">
      <c r="A50">
        <v>51.468583000000002</v>
      </c>
      <c r="B50">
        <v>-2.6463464000000001</v>
      </c>
      <c r="C50">
        <v>7.5988716900243309</v>
      </c>
    </row>
    <row r="51" spans="1:3">
      <c r="A51">
        <v>51.473985999999996</v>
      </c>
      <c r="B51">
        <v>-2.6449829</v>
      </c>
      <c r="C51">
        <v>7.6014222583199205</v>
      </c>
    </row>
    <row r="52" spans="1:3">
      <c r="A52">
        <v>51.484799000000002</v>
      </c>
      <c r="B52">
        <v>-2.6408151000000002</v>
      </c>
      <c r="C52">
        <v>23.512469091104652</v>
      </c>
    </row>
    <row r="53" spans="1:3">
      <c r="A53">
        <v>51.450695000000003</v>
      </c>
      <c r="B53">
        <v>-2.6288246000000002</v>
      </c>
      <c r="C53">
        <v>42.222945523832692</v>
      </c>
    </row>
    <row r="54" spans="1:3">
      <c r="A54">
        <v>51.45702</v>
      </c>
      <c r="B54">
        <v>-2.6231545000000001</v>
      </c>
      <c r="C54">
        <v>14.158471658893324</v>
      </c>
    </row>
    <row r="55" spans="1:3">
      <c r="A55">
        <v>51.467770000000002</v>
      </c>
      <c r="B55">
        <v>-2.6304989999999999</v>
      </c>
      <c r="C55">
        <v>33.818111439704033</v>
      </c>
    </row>
    <row r="56" spans="1:3">
      <c r="C56" s="90">
        <v>16.571668209933215</v>
      </c>
    </row>
    <row r="57" spans="1:3">
      <c r="A57">
        <v>51.482171000000001</v>
      </c>
      <c r="B57">
        <v>-2.6278176000000002</v>
      </c>
      <c r="C57">
        <v>14.343432361643556</v>
      </c>
    </row>
    <row r="58" spans="1:3">
      <c r="A58">
        <v>51.450809</v>
      </c>
      <c r="B58">
        <v>-2.6072399000000002</v>
      </c>
      <c r="C58">
        <v>30.179934454058728</v>
      </c>
    </row>
    <row r="59" spans="1:3">
      <c r="A59">
        <v>51.462490000000003</v>
      </c>
      <c r="B59">
        <v>-2.6088344999999999</v>
      </c>
      <c r="C59">
        <v>43.268235861674157</v>
      </c>
    </row>
    <row r="60" spans="1:3">
      <c r="A60">
        <v>51.469645</v>
      </c>
      <c r="B60">
        <v>-2.6161281000000001</v>
      </c>
      <c r="C60" s="90">
        <v>-4.2197441605528745</v>
      </c>
    </row>
    <row r="61" spans="1:3">
      <c r="A61">
        <v>51.478644000000003</v>
      </c>
      <c r="B61">
        <v>-2.6148094</v>
      </c>
      <c r="C61">
        <v>32.860202684562573</v>
      </c>
    </row>
    <row r="62" spans="1:3">
      <c r="A62">
        <v>51.484045999999999</v>
      </c>
      <c r="B62">
        <v>-2.613442</v>
      </c>
      <c r="C62">
        <v>15.994623082793126</v>
      </c>
    </row>
    <row r="63" spans="1:3">
      <c r="A63">
        <v>51.452652</v>
      </c>
      <c r="B63">
        <v>-2.5986294999999999</v>
      </c>
      <c r="C63">
        <v>34.033200607560929</v>
      </c>
    </row>
    <row r="64" spans="1:3">
      <c r="A64">
        <v>51.457169</v>
      </c>
      <c r="B64">
        <v>-2.5943708000000001</v>
      </c>
      <c r="C64">
        <v>29.558876821988385</v>
      </c>
    </row>
    <row r="65" spans="1:3">
      <c r="A65">
        <v>51.466152999999998</v>
      </c>
      <c r="B65">
        <v>-2.5959270999999999</v>
      </c>
      <c r="C65">
        <v>27.328222120354337</v>
      </c>
    </row>
    <row r="66" spans="1:3">
      <c r="C66" s="90">
        <v>22.428922153245331</v>
      </c>
    </row>
    <row r="67" spans="1:3">
      <c r="A67">
        <v>51.484127999999998</v>
      </c>
      <c r="B67">
        <v>-2.5976016</v>
      </c>
      <c r="C67">
        <v>27.078359770074705</v>
      </c>
    </row>
    <row r="68" spans="1:3">
      <c r="A68">
        <v>51.448222000000001</v>
      </c>
      <c r="B68">
        <v>-2.5856205000000001</v>
      </c>
      <c r="C68">
        <v>58.999510377893635</v>
      </c>
    </row>
    <row r="69" spans="1:3">
      <c r="A69">
        <v>51.459916999999997</v>
      </c>
      <c r="B69">
        <v>-2.5843308999999999</v>
      </c>
      <c r="C69">
        <v>4.1132363064760903E-2</v>
      </c>
    </row>
    <row r="70" spans="1:3">
      <c r="A70">
        <v>51.468871999999998</v>
      </c>
      <c r="B70">
        <v>-2.5916435999999998</v>
      </c>
      <c r="C70">
        <v>25.543886620891275</v>
      </c>
    </row>
    <row r="71" spans="1:3">
      <c r="A71">
        <v>51.473374999999997</v>
      </c>
      <c r="B71">
        <v>-2.5902620999999999</v>
      </c>
      <c r="C71">
        <v>19.574023960979591</v>
      </c>
    </row>
    <row r="72" spans="1:3">
      <c r="A72">
        <v>51.486860999999998</v>
      </c>
      <c r="B72">
        <v>-2.5904362999999999</v>
      </c>
      <c r="C72">
        <v>20.092901510439095</v>
      </c>
    </row>
    <row r="73" spans="1:3">
      <c r="A73">
        <v>51.451875000000001</v>
      </c>
      <c r="B73">
        <v>-2.5741543999999998</v>
      </c>
      <c r="C73">
        <v>36.37596582914005</v>
      </c>
    </row>
    <row r="74" spans="1:3">
      <c r="A74">
        <v>51.459068000000002</v>
      </c>
      <c r="B74">
        <v>-2.5742446999999999</v>
      </c>
      <c r="C74">
        <v>22.415405039678927</v>
      </c>
    </row>
    <row r="75" spans="1:3">
      <c r="A75">
        <v>51.45814</v>
      </c>
      <c r="B75">
        <v>-2.5799903</v>
      </c>
      <c r="C75">
        <v>32.205428574738143</v>
      </c>
    </row>
    <row r="76" spans="1:3">
      <c r="A76">
        <v>51.474353000000001</v>
      </c>
      <c r="B76">
        <v>-2.5744365999999999</v>
      </c>
      <c r="C76">
        <v>11.201095801208028</v>
      </c>
    </row>
    <row r="77" spans="1:3">
      <c r="A77">
        <v>51.488745000000002</v>
      </c>
      <c r="B77">
        <v>-2.5731772999999998</v>
      </c>
      <c r="C77">
        <v>18.328962422842821</v>
      </c>
    </row>
    <row r="78" spans="1:3">
      <c r="A78">
        <v>51.451039000000002</v>
      </c>
      <c r="B78">
        <v>-2.5611921</v>
      </c>
      <c r="C78">
        <v>37.826273418473171</v>
      </c>
    </row>
    <row r="79" spans="1:3">
      <c r="A79">
        <v>51.456412999999998</v>
      </c>
      <c r="B79">
        <v>-2.5655758</v>
      </c>
      <c r="C79">
        <v>29.360766975732126</v>
      </c>
    </row>
    <row r="80" spans="1:3">
      <c r="A80">
        <v>51.467291000000003</v>
      </c>
      <c r="B80">
        <v>-2.5469955</v>
      </c>
      <c r="C80">
        <v>23.539721398303453</v>
      </c>
    </row>
    <row r="81" spans="1:3">
      <c r="A81">
        <v>51.473515999999996</v>
      </c>
      <c r="B81">
        <v>-2.5614680000000001</v>
      </c>
      <c r="C81">
        <v>22.361614096519485</v>
      </c>
    </row>
    <row r="82" spans="1:3">
      <c r="A82">
        <v>51.482520999999998</v>
      </c>
      <c r="B82">
        <v>-2.5586983999999999</v>
      </c>
      <c r="C82">
        <v>27.40917002957061</v>
      </c>
    </row>
    <row r="83" spans="1:3">
      <c r="A83">
        <v>51.451120000000003</v>
      </c>
      <c r="B83">
        <v>-2.5439240000000001</v>
      </c>
      <c r="C83">
        <v>17.890176604791744</v>
      </c>
    </row>
    <row r="84" spans="1:3">
      <c r="A84">
        <v>51.452046000000003</v>
      </c>
      <c r="B84">
        <v>-2.5381784999999999</v>
      </c>
      <c r="C84">
        <v>19.887229802710127</v>
      </c>
    </row>
    <row r="85" spans="1:3">
      <c r="A85">
        <v>51.469096</v>
      </c>
      <c r="B85">
        <v>-2.5455774</v>
      </c>
      <c r="C85">
        <v>20.583297599601185</v>
      </c>
    </row>
    <row r="86" spans="1:3">
      <c r="A86">
        <v>51.472698999999999</v>
      </c>
      <c r="B86">
        <v>-2.5441807000000001</v>
      </c>
      <c r="C86">
        <v>11.89499615209232</v>
      </c>
    </row>
    <row r="87" spans="1:3">
      <c r="A87">
        <v>51.487110999999999</v>
      </c>
      <c r="B87">
        <v>-2.5385914000000001</v>
      </c>
      <c r="C87">
        <v>16.120536040658592</v>
      </c>
    </row>
    <row r="88" spans="1:3">
      <c r="A88">
        <v>51.436774</v>
      </c>
      <c r="B88">
        <v>-2.5351216000000001</v>
      </c>
      <c r="C88">
        <v>18.322124241100621</v>
      </c>
    </row>
    <row r="89" spans="1:3">
      <c r="A89">
        <v>51.462026999999999</v>
      </c>
      <c r="B89">
        <v>-2.5181439000000001</v>
      </c>
      <c r="C89">
        <v>28.256152852398877</v>
      </c>
    </row>
    <row r="90" spans="1:3">
      <c r="A90">
        <v>51.468282000000002</v>
      </c>
      <c r="B90">
        <v>-2.5268524999999999</v>
      </c>
      <c r="C90">
        <v>15.291810493597954</v>
      </c>
    </row>
    <row r="91" spans="1:3">
      <c r="A91">
        <v>51.479070999999998</v>
      </c>
      <c r="B91">
        <v>-2.5269769000000002</v>
      </c>
      <c r="C91">
        <v>12.517661028781189</v>
      </c>
    </row>
    <row r="92" spans="1:3">
      <c r="A92">
        <v>51.446989000000002</v>
      </c>
      <c r="B92">
        <v>-2.6489191999999999</v>
      </c>
      <c r="C92">
        <v>9.2805633087441013</v>
      </c>
    </row>
    <row r="93" spans="1:3">
      <c r="A93">
        <v>51.462290000000003</v>
      </c>
      <c r="B93">
        <v>-2.6462574000000001</v>
      </c>
      <c r="C93">
        <v>5.9693040795110042</v>
      </c>
    </row>
    <row r="94" spans="1:3">
      <c r="A94">
        <v>51.470365999999999</v>
      </c>
      <c r="B94">
        <v>-2.649251</v>
      </c>
      <c r="C94">
        <v>6.4750886219287054</v>
      </c>
    </row>
    <row r="95" spans="1:3">
      <c r="A95">
        <v>51.475783999999997</v>
      </c>
      <c r="B95">
        <v>-2.6450083000000002</v>
      </c>
      <c r="C95">
        <v>8.1669863010520913</v>
      </c>
    </row>
    <row r="96" spans="1:3">
      <c r="A96">
        <v>51.486581000000001</v>
      </c>
      <c r="B96">
        <v>-2.6437205000000001</v>
      </c>
      <c r="C96">
        <v>11.186141913592383</v>
      </c>
    </row>
    <row r="97" spans="1:3">
      <c r="A97">
        <v>51.454307</v>
      </c>
      <c r="B97">
        <v>-2.6259958999999999</v>
      </c>
      <c r="C97" s="90">
        <v>-3.5302921758584396</v>
      </c>
    </row>
    <row r="98" spans="1:3">
      <c r="A98">
        <v>51.454284000000001</v>
      </c>
      <c r="B98">
        <v>-2.6303131999999998</v>
      </c>
      <c r="C98">
        <v>16.145941059081526</v>
      </c>
    </row>
    <row r="99" spans="1:3">
      <c r="A99">
        <v>51.468677</v>
      </c>
      <c r="B99">
        <v>-2.6290719</v>
      </c>
      <c r="C99">
        <v>18.168030161132073</v>
      </c>
    </row>
    <row r="100" spans="1:3">
      <c r="A100">
        <v>51.473196000000002</v>
      </c>
      <c r="B100">
        <v>-2.6248146999999999</v>
      </c>
      <c r="C100">
        <v>17.176923857074005</v>
      </c>
    </row>
    <row r="101" spans="1:3">
      <c r="A101">
        <v>51.482171000000001</v>
      </c>
      <c r="B101">
        <v>-2.6278176000000002</v>
      </c>
      <c r="C101">
        <v>10.971677942712528</v>
      </c>
    </row>
    <row r="102" spans="1:3">
      <c r="A102">
        <v>51.449888000000001</v>
      </c>
      <c r="B102">
        <v>-2.6115449000000002</v>
      </c>
      <c r="C102">
        <v>40.147170550002471</v>
      </c>
    </row>
    <row r="103" spans="1:3">
      <c r="A103">
        <v>51.460698999999998</v>
      </c>
      <c r="B103">
        <v>-2.6073712000000002</v>
      </c>
      <c r="C103">
        <v>25.707389426930906</v>
      </c>
    </row>
    <row r="104" spans="1:3">
      <c r="A104">
        <v>51.466954999999999</v>
      </c>
      <c r="B104">
        <v>-2.6146522999999999</v>
      </c>
      <c r="C104" s="90">
        <v>-4.2205645524187734</v>
      </c>
    </row>
    <row r="105" spans="1:3">
      <c r="A105">
        <v>51.476875999999997</v>
      </c>
      <c r="B105">
        <v>-2.6090260000000001</v>
      </c>
      <c r="C105">
        <v>12.998813463450178</v>
      </c>
    </row>
    <row r="106" spans="1:3">
      <c r="A106">
        <v>51.481326000000003</v>
      </c>
      <c r="B106">
        <v>-2.6177256</v>
      </c>
      <c r="C106">
        <v>18.310800549651212</v>
      </c>
    </row>
    <row r="107" spans="1:3">
      <c r="A107">
        <v>51.449953999999998</v>
      </c>
      <c r="B107">
        <v>-2.5985942</v>
      </c>
      <c r="C107">
        <v>17.684013216775774</v>
      </c>
    </row>
    <row r="108" spans="1:3">
      <c r="A108">
        <v>51.458075999999998</v>
      </c>
      <c r="B108">
        <v>-2.5929433</v>
      </c>
      <c r="C108">
        <v>32.214976442034555</v>
      </c>
    </row>
    <row r="109" spans="1:3">
      <c r="A109">
        <v>51.468865000000001</v>
      </c>
      <c r="B109">
        <v>-2.5930832000000001</v>
      </c>
      <c r="C109">
        <v>27.286483958329843</v>
      </c>
    </row>
    <row r="110" spans="1:3">
      <c r="A110">
        <v>51.476927000000003</v>
      </c>
      <c r="B110">
        <v>-2.5989474000000001</v>
      </c>
      <c r="C110">
        <v>23.920169721813757</v>
      </c>
    </row>
    <row r="111" spans="1:3">
      <c r="A111">
        <v>51.484098000000003</v>
      </c>
      <c r="B111">
        <v>-2.6033618000000001</v>
      </c>
      <c r="C111">
        <v>14.853205893406649</v>
      </c>
    </row>
    <row r="112" spans="1:3">
      <c r="A112">
        <v>51.450026999999999</v>
      </c>
      <c r="B112">
        <v>-2.5842046000000001</v>
      </c>
      <c r="C112">
        <v>31.265609030992341</v>
      </c>
    </row>
    <row r="113" spans="1:3">
      <c r="A113">
        <v>51.455435999999999</v>
      </c>
      <c r="B113">
        <v>-2.5813951999999998</v>
      </c>
      <c r="C113">
        <v>42.712063208556856</v>
      </c>
    </row>
    <row r="114" spans="1:3">
      <c r="A114">
        <v>51.469799999999999</v>
      </c>
      <c r="B114">
        <v>-2.5858968999999998</v>
      </c>
      <c r="C114">
        <v>1.8264617413484219E-2</v>
      </c>
    </row>
    <row r="115" spans="1:3">
      <c r="A115">
        <v>51.472490000000001</v>
      </c>
      <c r="B115">
        <v>-2.5873710999999999</v>
      </c>
      <c r="C115">
        <v>1.4289609823761222</v>
      </c>
    </row>
    <row r="116" spans="1:3">
      <c r="A116">
        <v>51.487782000000003</v>
      </c>
      <c r="B116">
        <v>-2.5861274000000001</v>
      </c>
      <c r="C116">
        <v>31.733424126548623</v>
      </c>
    </row>
    <row r="117" spans="1:3">
      <c r="A117">
        <v>51.448272000000003</v>
      </c>
      <c r="B117">
        <v>-2.5755482000000001</v>
      </c>
      <c r="C117">
        <v>32.773824256199973</v>
      </c>
    </row>
    <row r="118" spans="1:3">
      <c r="A118">
        <v>51.458182999999998</v>
      </c>
      <c r="B118">
        <v>-2.5713549000000002</v>
      </c>
      <c r="C118">
        <v>30.951065871634089</v>
      </c>
    </row>
    <row r="119" spans="1:3">
      <c r="A119">
        <v>51.459054000000002</v>
      </c>
      <c r="B119">
        <v>-2.5771231999999999</v>
      </c>
      <c r="C119">
        <v>26.60452636551048</v>
      </c>
    </row>
    <row r="120" spans="1:3">
      <c r="A120">
        <v>51.474381000000001</v>
      </c>
      <c r="B120">
        <v>-2.5686776999999998</v>
      </c>
      <c r="C120">
        <v>13.348947681627765</v>
      </c>
    </row>
    <row r="121" spans="1:3">
      <c r="A121">
        <v>51.488765999999998</v>
      </c>
      <c r="B121">
        <v>-2.5688567</v>
      </c>
      <c r="C121">
        <v>20.656509520383651</v>
      </c>
    </row>
    <row r="122" spans="1:3">
      <c r="A122">
        <v>51.453749999999999</v>
      </c>
      <c r="B122">
        <v>-2.5583469999999999</v>
      </c>
      <c r="C122">
        <v>20.888218525458164</v>
      </c>
    </row>
    <row r="123" spans="1:3">
      <c r="A123">
        <v>51.456406000000001</v>
      </c>
      <c r="B123">
        <v>-2.5670149000000002</v>
      </c>
      <c r="C123">
        <v>29.36295004059053</v>
      </c>
    </row>
    <row r="124" spans="1:3">
      <c r="A124">
        <v>51.469096</v>
      </c>
      <c r="B124">
        <v>-2.5455774</v>
      </c>
      <c r="C124">
        <v>24.700379216629155</v>
      </c>
    </row>
    <row r="125" spans="1:3">
      <c r="A125">
        <v>51.473543999999997</v>
      </c>
      <c r="B125">
        <v>-2.5557091000000001</v>
      </c>
      <c r="C125">
        <v>37.07499143561477</v>
      </c>
    </row>
    <row r="126" spans="1:3">
      <c r="A126">
        <v>51.481642999999998</v>
      </c>
      <c r="B126">
        <v>-2.5543675000000001</v>
      </c>
      <c r="C126">
        <v>27.412114798182483</v>
      </c>
    </row>
    <row r="127" spans="1:3">
      <c r="A127">
        <v>51.447516999999998</v>
      </c>
      <c r="B127">
        <v>-2.5453201000000001</v>
      </c>
      <c r="C127">
        <v>28.686947512757374</v>
      </c>
    </row>
    <row r="128" spans="1:3">
      <c r="A128">
        <v>51.461030000000001</v>
      </c>
      <c r="B128">
        <v>-2.5397235999999999</v>
      </c>
      <c r="C128">
        <v>19.886823617585897</v>
      </c>
    </row>
    <row r="129" spans="1:3">
      <c r="A129">
        <v>51.469074999999997</v>
      </c>
      <c r="B129">
        <v>-2.5498962000000001</v>
      </c>
      <c r="C129">
        <v>42.936221253270581</v>
      </c>
    </row>
    <row r="130" spans="1:3">
      <c r="A130">
        <v>51.472704999999998</v>
      </c>
      <c r="B130">
        <v>-2.5427409999999999</v>
      </c>
      <c r="C130">
        <v>17.635659143009349</v>
      </c>
    </row>
    <row r="131" spans="1:3">
      <c r="A131">
        <v>51.486184999999999</v>
      </c>
      <c r="B131">
        <v>-2.5443413000000001</v>
      </c>
      <c r="C131">
        <v>19.291448931493022</v>
      </c>
    </row>
    <row r="132" spans="1:3">
      <c r="A132">
        <v>51.438605000000003</v>
      </c>
      <c r="B132">
        <v>-2.5279495999999999</v>
      </c>
      <c r="C132">
        <v>2.3911532990842439E-3</v>
      </c>
    </row>
    <row r="133" spans="1:3">
      <c r="A133">
        <v>51.462926000000003</v>
      </c>
      <c r="B133">
        <v>-2.5181540999999998</v>
      </c>
      <c r="C133">
        <v>10.562336679579996</v>
      </c>
    </row>
    <row r="134" spans="1:3">
      <c r="A134">
        <v>51.469161999999997</v>
      </c>
      <c r="B134">
        <v>-2.5311816999999999</v>
      </c>
      <c r="C134">
        <v>29.405635362602492</v>
      </c>
    </row>
    <row r="135" spans="1:3">
      <c r="C135" s="90">
        <v>15.424126616709762</v>
      </c>
    </row>
    <row r="136" spans="1:3">
      <c r="A136">
        <v>51.451610000000002</v>
      </c>
      <c r="B136">
        <v>-2.6259589999999999</v>
      </c>
      <c r="C136">
        <v>12.103367757969567</v>
      </c>
    </row>
    <row r="137" spans="1:3">
      <c r="A137">
        <v>51.464103999999999</v>
      </c>
      <c r="B137">
        <v>-2.6434039999999999</v>
      </c>
      <c r="C137">
        <v>9.7156241772761742</v>
      </c>
    </row>
    <row r="138" spans="1:3">
      <c r="A138">
        <v>51.466777</v>
      </c>
      <c r="B138">
        <v>-2.6477604000000001</v>
      </c>
      <c r="C138">
        <v>5.9128732360777585</v>
      </c>
    </row>
    <row r="139" spans="1:3">
      <c r="A139">
        <v>51.472180000000002</v>
      </c>
      <c r="B139">
        <v>-2.6463972</v>
      </c>
      <c r="C139">
        <v>18.849745132102676</v>
      </c>
    </row>
    <row r="140" spans="1:3">
      <c r="A140">
        <v>51.487471999999997</v>
      </c>
      <c r="B140">
        <v>-2.6451733000000002</v>
      </c>
      <c r="C140">
        <v>18.119700950949266</v>
      </c>
    </row>
    <row r="141" spans="1:3">
      <c r="A141">
        <v>51.452523999999997</v>
      </c>
      <c r="B141">
        <v>-2.6230932</v>
      </c>
      <c r="C141">
        <v>14.993542428914253</v>
      </c>
    </row>
    <row r="142" spans="1:3">
      <c r="A142">
        <v>51.456105000000001</v>
      </c>
      <c r="B142">
        <v>-2.6260205000000001</v>
      </c>
      <c r="C142" s="90" t="e">
        <v>#VALUE!</v>
      </c>
    </row>
    <row r="143" spans="1:3">
      <c r="A143">
        <v>51.470514000000001</v>
      </c>
      <c r="B143">
        <v>-2.6218986000000002</v>
      </c>
      <c r="C143">
        <v>19.86202838498011</v>
      </c>
    </row>
    <row r="144" spans="1:3">
      <c r="A144">
        <v>51.480333999999999</v>
      </c>
      <c r="B144">
        <v>-2.6349923999999998</v>
      </c>
      <c r="C144">
        <v>20.191936077550245</v>
      </c>
    </row>
    <row r="145" spans="1:3">
      <c r="A145">
        <v>51.483086</v>
      </c>
      <c r="B145">
        <v>-2.6249498999999998</v>
      </c>
      <c r="C145">
        <v>10.973519048924189</v>
      </c>
    </row>
    <row r="146" spans="1:3">
      <c r="A146">
        <v>51.448973000000002</v>
      </c>
      <c r="B146">
        <v>-2.6144107000000001</v>
      </c>
      <c r="C146">
        <v>15.485610273754329</v>
      </c>
    </row>
    <row r="147" spans="1:3">
      <c r="A147">
        <v>51.457979000000002</v>
      </c>
      <c r="B147">
        <v>-2.611653</v>
      </c>
      <c r="C147">
        <v>24.407085196114455</v>
      </c>
    </row>
    <row r="148" spans="1:3">
      <c r="A148">
        <v>51.463374000000002</v>
      </c>
      <c r="B148">
        <v>-2.6117252</v>
      </c>
      <c r="C148" s="90">
        <v>-4.2209162465928287</v>
      </c>
    </row>
    <row r="149" spans="1:3">
      <c r="A149">
        <v>51.475070000000002</v>
      </c>
      <c r="B149">
        <v>-2.6104417999999998</v>
      </c>
      <c r="C149" s="90" t="e">
        <v>#VALUE!</v>
      </c>
    </row>
    <row r="150" spans="1:3">
      <c r="A150">
        <v>51.484037999999998</v>
      </c>
      <c r="B150">
        <v>-2.6148820000000002</v>
      </c>
      <c r="C150">
        <v>13.085055983435785</v>
      </c>
    </row>
    <row r="151" spans="1:3">
      <c r="A151">
        <v>51.446336000000002</v>
      </c>
      <c r="B151">
        <v>-2.6028636999999999</v>
      </c>
      <c r="C151">
        <v>20.32412947790818</v>
      </c>
    </row>
    <row r="152" spans="1:3">
      <c r="A152">
        <v>51.458981999999999</v>
      </c>
      <c r="B152">
        <v>-2.5915157</v>
      </c>
      <c r="C152">
        <v>2.2691641237307231E-2</v>
      </c>
    </row>
    <row r="153" spans="1:3">
      <c r="A153">
        <v>51.464325000000002</v>
      </c>
      <c r="B153">
        <v>-2.6016613</v>
      </c>
      <c r="C153">
        <v>15.177607459079123</v>
      </c>
    </row>
    <row r="154" spans="1:3">
      <c r="A154">
        <v>51.479624999999999</v>
      </c>
      <c r="B154">
        <v>-2.5989827000000001</v>
      </c>
      <c r="C154">
        <v>20.962193251680151</v>
      </c>
    </row>
    <row r="155" spans="1:3">
      <c r="A155">
        <v>51.490383999999999</v>
      </c>
      <c r="B155">
        <v>-2.6048851000000002</v>
      </c>
      <c r="C155">
        <v>16.019635773408943</v>
      </c>
    </row>
    <row r="156" spans="1:3">
      <c r="A156">
        <v>51.451810999999999</v>
      </c>
      <c r="B156">
        <v>-2.5871056000000001</v>
      </c>
      <c r="C156">
        <v>20.942325283422552</v>
      </c>
    </row>
    <row r="157" spans="1:3">
      <c r="A157">
        <v>51.455385999999997</v>
      </c>
      <c r="B157">
        <v>-2.5914692000000001</v>
      </c>
      <c r="C157" s="90" t="e">
        <v>#VALUE!</v>
      </c>
    </row>
    <row r="158" spans="1:3">
      <c r="A158">
        <v>51.463484999999999</v>
      </c>
      <c r="B158">
        <v>-2.5901344000000002</v>
      </c>
      <c r="C158" s="90" t="e">
        <v>#VALUE!</v>
      </c>
    </row>
    <row r="159" spans="1:3">
      <c r="A159">
        <v>51.474316999999999</v>
      </c>
      <c r="B159">
        <v>-2.5816352999999999</v>
      </c>
      <c r="C159">
        <v>29.076868198406011</v>
      </c>
    </row>
    <row r="160" spans="1:3">
      <c r="A160">
        <v>51.487797</v>
      </c>
      <c r="B160">
        <v>-2.5832470999999999</v>
      </c>
      <c r="C160">
        <v>27.068953362529619</v>
      </c>
    </row>
    <row r="161" spans="1:3">
      <c r="A161">
        <v>51.450105000000001</v>
      </c>
      <c r="B161">
        <v>-2.5683758999999999</v>
      </c>
      <c r="C161">
        <v>32.778865736663796</v>
      </c>
    </row>
    <row r="162" spans="1:3">
      <c r="A162">
        <v>51.458190000000002</v>
      </c>
      <c r="B162">
        <v>-2.5699157000000001</v>
      </c>
      <c r="C162">
        <v>26.6847245115706</v>
      </c>
    </row>
    <row r="163" spans="1:3">
      <c r="A163">
        <v>51.459060999999998</v>
      </c>
      <c r="B163">
        <v>-2.5756839</v>
      </c>
      <c r="C163">
        <v>39.476584009882743</v>
      </c>
    </row>
    <row r="164" spans="1:3">
      <c r="A164">
        <v>51.477997999999999</v>
      </c>
      <c r="B164">
        <v>-2.5644029000000002</v>
      </c>
      <c r="C164">
        <v>9.6691834312910956</v>
      </c>
    </row>
    <row r="165" spans="1:3">
      <c r="A165">
        <v>51.484271</v>
      </c>
      <c r="B165">
        <v>-2.5688008</v>
      </c>
      <c r="C165">
        <v>18.331689811725106</v>
      </c>
    </row>
    <row r="166" spans="1:3">
      <c r="A166">
        <v>51.453791000000002</v>
      </c>
      <c r="B166">
        <v>-2.5497124000000002</v>
      </c>
      <c r="C166">
        <v>13.024544404372609</v>
      </c>
    </row>
    <row r="167" spans="1:3">
      <c r="A167">
        <v>51.453701000000002</v>
      </c>
      <c r="B167">
        <v>-2.5684206000000001</v>
      </c>
      <c r="C167">
        <v>48.546633889205452</v>
      </c>
    </row>
    <row r="168" spans="1:3">
      <c r="A168">
        <v>51.465491999999998</v>
      </c>
      <c r="B168">
        <v>-2.5469740000000001</v>
      </c>
      <c r="C168" s="90" t="e">
        <v>#VALUE!</v>
      </c>
    </row>
    <row r="169" spans="1:3">
      <c r="A169">
        <v>51.472658000000003</v>
      </c>
      <c r="B169">
        <v>-2.5528187999999998</v>
      </c>
      <c r="C169">
        <v>38.989816275895933</v>
      </c>
    </row>
    <row r="170" spans="1:3">
      <c r="A170">
        <v>51.487915999999998</v>
      </c>
      <c r="B170">
        <v>-2.5587643999999998</v>
      </c>
      <c r="C170">
        <v>20.487903555431529</v>
      </c>
    </row>
    <row r="171" spans="1:3">
      <c r="A171">
        <v>51.448408999999998</v>
      </c>
      <c r="B171">
        <v>-2.5467697999999999</v>
      </c>
      <c r="C171">
        <v>15.870509781517383</v>
      </c>
    </row>
    <row r="172" spans="1:3">
      <c r="A172">
        <v>51.461030000000001</v>
      </c>
      <c r="B172">
        <v>-2.5397235999999999</v>
      </c>
      <c r="C172">
        <v>22.762966661324885</v>
      </c>
    </row>
    <row r="173" spans="1:3">
      <c r="A173">
        <v>51.469974999999998</v>
      </c>
      <c r="B173">
        <v>-2.5499070000000001</v>
      </c>
      <c r="C173">
        <v>23.69429995258108</v>
      </c>
    </row>
    <row r="174" spans="1:3">
      <c r="A174">
        <v>51.474490000000003</v>
      </c>
      <c r="B174">
        <v>-2.5456417999999998</v>
      </c>
      <c r="C174">
        <v>29.120883317346095</v>
      </c>
    </row>
    <row r="175" spans="1:3">
      <c r="A175">
        <v>51.487071</v>
      </c>
      <c r="B175">
        <v>-2.5472323000000001</v>
      </c>
      <c r="C175" s="90" t="e">
        <v>#VALUE!</v>
      </c>
    </row>
    <row r="176" spans="1:3">
      <c r="A176">
        <v>51.440337</v>
      </c>
      <c r="B176">
        <v>-2.5423570999999998</v>
      </c>
      <c r="C176">
        <v>-12.690412595975781</v>
      </c>
    </row>
    <row r="177" spans="1:3">
      <c r="A177">
        <v>51.462926000000003</v>
      </c>
      <c r="B177">
        <v>-2.5181540999999998</v>
      </c>
      <c r="C177">
        <v>13.284588401125271</v>
      </c>
    </row>
    <row r="178" spans="1:3">
      <c r="A178">
        <v>51.467350000000003</v>
      </c>
      <c r="B178">
        <v>-2.5340398</v>
      </c>
      <c r="C178" s="90" t="e">
        <v>#VALUE!</v>
      </c>
    </row>
    <row r="179" spans="1:3">
      <c r="A179">
        <v>51.479970999999999</v>
      </c>
      <c r="B179">
        <v>-2.5269873</v>
      </c>
      <c r="C179">
        <v>15.425274302110848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2C4A-EB34-4AD7-921F-DAAE1049275A}">
  <dimension ref="A1:K179"/>
  <sheetViews>
    <sheetView workbookViewId="0">
      <selection activeCell="M28" sqref="M28"/>
    </sheetView>
  </sheetViews>
  <sheetFormatPr defaultRowHeight="15"/>
  <cols>
    <col min="2" max="2" width="13.140625" bestFit="1" customWidth="1"/>
    <col min="9" max="9" width="12.7109375" customWidth="1"/>
  </cols>
  <sheetData>
    <row r="1" spans="1:11">
      <c r="K1" s="88">
        <v>7.0339999999999994E-5</v>
      </c>
    </row>
    <row r="2" spans="1:11" ht="19.5">
      <c r="A2" s="5" t="s">
        <v>8</v>
      </c>
      <c r="B2" t="s">
        <v>953</v>
      </c>
      <c r="C2" t="s">
        <v>957</v>
      </c>
      <c r="D2" t="s">
        <v>958</v>
      </c>
      <c r="E2" t="s">
        <v>959</v>
      </c>
      <c r="F2" t="s">
        <v>960</v>
      </c>
      <c r="G2" t="s">
        <v>961</v>
      </c>
      <c r="H2" t="s">
        <v>962</v>
      </c>
      <c r="I2" s="87" t="s">
        <v>963</v>
      </c>
      <c r="J2" s="87" t="s">
        <v>964</v>
      </c>
    </row>
    <row r="3" spans="1:11">
      <c r="A3" s="5"/>
    </row>
    <row r="4" spans="1:11">
      <c r="A4" s="16" t="s">
        <v>14</v>
      </c>
      <c r="B4" t="str">
        <f>"ST"&amp;LEFT(A4,3)&amp;"00"&amp;RIGHT(A4,3)&amp;"00"</f>
        <v>ST5580072700</v>
      </c>
      <c r="C4">
        <v>51.451548000000003</v>
      </c>
      <c r="D4">
        <v>-2.6374710000000001</v>
      </c>
      <c r="E4">
        <v>695.96666666655801</v>
      </c>
      <c r="F4" s="18">
        <v>0.3</v>
      </c>
      <c r="G4">
        <f>(F4-0.0648)/1.0577</f>
        <v>0.22236929185969553</v>
      </c>
      <c r="H4">
        <f>(G4*3)</f>
        <v>0.66710787557908657</v>
      </c>
      <c r="I4" s="89">
        <f>(H4)/($K$1*E4)</f>
        <v>13.62715714804605</v>
      </c>
      <c r="J4">
        <f>(284/293)*I4</f>
        <v>13.20857552916409</v>
      </c>
    </row>
    <row r="5" spans="1:11">
      <c r="A5" s="16" t="s">
        <v>30</v>
      </c>
      <c r="B5" t="str">
        <f t="shared" ref="B5:B68" si="0">"ST"&amp;LEFT(A5,3)&amp;"00"&amp;RIGHT(A5,3)&amp;"00"</f>
        <v>ST5520073100</v>
      </c>
      <c r="C5">
        <v>51.455097000000002</v>
      </c>
      <c r="D5">
        <v>-2.6461557999999998</v>
      </c>
      <c r="E5">
        <v>623.98333333327901</v>
      </c>
      <c r="F5" s="18">
        <v>0.71</v>
      </c>
      <c r="G5">
        <f t="shared" ref="G5:G68" si="1">(F5-0.0648)/1.0577</f>
        <v>0.61000283634300834</v>
      </c>
      <c r="H5">
        <f t="shared" ref="H5:H68" si="2">(G5*3)</f>
        <v>1.830008509029025</v>
      </c>
      <c r="I5" s="89">
        <f t="shared" ref="I5:I68" si="3">(H5)/($K$1*E5)</f>
        <v>41.694402571373388</v>
      </c>
      <c r="J5">
        <f t="shared" ref="J5:J68" si="4">(284/293)*I5</f>
        <v>40.413687134027448</v>
      </c>
    </row>
    <row r="6" spans="1:11">
      <c r="A6" s="16" t="s">
        <v>46</v>
      </c>
      <c r="B6" t="str">
        <f t="shared" si="0"/>
        <v>ST5520074100</v>
      </c>
      <c r="C6">
        <v>51.464087999999997</v>
      </c>
      <c r="D6">
        <v>-2.6462827999999998</v>
      </c>
      <c r="E6">
        <v>696.08333333325572</v>
      </c>
      <c r="F6" s="18">
        <v>0.17</v>
      </c>
      <c r="G6">
        <f t="shared" si="1"/>
        <v>9.946109482840125E-2</v>
      </c>
      <c r="H6">
        <f t="shared" si="2"/>
        <v>0.29838328448520374</v>
      </c>
      <c r="I6" s="89">
        <f t="shared" si="3"/>
        <v>6.0941184442864023</v>
      </c>
      <c r="J6">
        <f t="shared" si="4"/>
        <v>5.9069270927554207</v>
      </c>
    </row>
    <row r="7" spans="1:11">
      <c r="A7" s="16" t="s">
        <v>62</v>
      </c>
      <c r="B7" t="str">
        <f t="shared" si="0"/>
        <v>ST5580075300</v>
      </c>
      <c r="C7">
        <v>51.474924000000001</v>
      </c>
      <c r="D7">
        <v>-2.6377969000000001</v>
      </c>
      <c r="E7">
        <v>695.26666666672099</v>
      </c>
      <c r="F7" s="18">
        <v>0.21</v>
      </c>
      <c r="G7">
        <f t="shared" si="1"/>
        <v>0.13727900160726103</v>
      </c>
      <c r="H7">
        <f t="shared" si="2"/>
        <v>0.41183700482178309</v>
      </c>
      <c r="I7" s="89">
        <f t="shared" si="3"/>
        <v>8.4211537063477859</v>
      </c>
      <c r="J7">
        <f t="shared" si="4"/>
        <v>8.1624834559821533</v>
      </c>
    </row>
    <row r="8" spans="1:11">
      <c r="A8" s="16" t="s">
        <v>75</v>
      </c>
      <c r="B8" t="str">
        <f t="shared" si="0"/>
        <v>ST5580076400</v>
      </c>
      <c r="C8">
        <v>51.484814</v>
      </c>
      <c r="D8">
        <v>-2.6379350000000001</v>
      </c>
      <c r="E8">
        <v>507.3666666666395</v>
      </c>
      <c r="F8" s="18">
        <v>0.25</v>
      </c>
      <c r="G8">
        <f t="shared" si="1"/>
        <v>0.17509690838612083</v>
      </c>
      <c r="H8">
        <f t="shared" si="2"/>
        <v>0.5252907251583625</v>
      </c>
      <c r="I8" s="89">
        <f t="shared" si="3"/>
        <v>14.718902805416665</v>
      </c>
      <c r="J8">
        <f t="shared" si="4"/>
        <v>14.266786336990897</v>
      </c>
    </row>
    <row r="9" spans="1:11">
      <c r="A9" s="16">
        <v>562729</v>
      </c>
      <c r="B9" t="str">
        <f t="shared" si="0"/>
        <v>ST5620072900</v>
      </c>
      <c r="C9">
        <v>51.453377000000003</v>
      </c>
      <c r="D9">
        <v>-2.6317398000000001</v>
      </c>
      <c r="E9">
        <v>717.63333333330229</v>
      </c>
      <c r="F9" s="18">
        <v>0.28999999999999998</v>
      </c>
      <c r="G9">
        <f t="shared" si="1"/>
        <v>0.21291481516498059</v>
      </c>
      <c r="H9">
        <f t="shared" si="2"/>
        <v>0.6387444454949418</v>
      </c>
      <c r="I9" s="89">
        <f t="shared" si="3"/>
        <v>12.653835068766135</v>
      </c>
      <c r="J9">
        <f t="shared" si="4"/>
        <v>12.265150715118029</v>
      </c>
    </row>
    <row r="10" spans="1:11">
      <c r="A10" s="16">
        <v>569732</v>
      </c>
      <c r="B10" t="str">
        <f t="shared" si="0"/>
        <v>ST5690073200</v>
      </c>
      <c r="C10">
        <v>51.456128</v>
      </c>
      <c r="D10">
        <v>-2.6217031</v>
      </c>
      <c r="E10">
        <v>787.31666666659294</v>
      </c>
      <c r="F10" s="18">
        <v>0.39</v>
      </c>
      <c r="G10">
        <f t="shared" si="1"/>
        <v>0.30745958211213009</v>
      </c>
      <c r="H10">
        <f t="shared" si="2"/>
        <v>0.92237874633639028</v>
      </c>
      <c r="I10" s="89">
        <f t="shared" si="3"/>
        <v>16.655492460934365</v>
      </c>
      <c r="J10">
        <f t="shared" si="4"/>
        <v>16.143890303431263</v>
      </c>
    </row>
    <row r="11" spans="1:11">
      <c r="A11" s="28" t="s">
        <v>110</v>
      </c>
      <c r="B11" t="str">
        <f t="shared" si="0"/>
        <v>ST5660074300</v>
      </c>
      <c r="C11">
        <v>51.465994999999999</v>
      </c>
      <c r="D11">
        <v>-2.6261559000000001</v>
      </c>
      <c r="E11">
        <v>699.73333333327901</v>
      </c>
      <c r="F11" s="42">
        <v>0.36</v>
      </c>
      <c r="G11">
        <f t="shared" si="1"/>
        <v>0.27909615202798527</v>
      </c>
      <c r="H11">
        <f t="shared" si="2"/>
        <v>0.83728845608395575</v>
      </c>
      <c r="I11" s="89">
        <f t="shared" si="3"/>
        <v>17.011404701094023</v>
      </c>
      <c r="J11">
        <f t="shared" si="4"/>
        <v>16.488870085702057</v>
      </c>
    </row>
    <row r="12" spans="1:11">
      <c r="A12" s="16" t="s">
        <v>125</v>
      </c>
      <c r="B12" t="str">
        <f t="shared" si="0"/>
        <v>ST5660075600</v>
      </c>
      <c r="C12">
        <v>51.477684000000004</v>
      </c>
      <c r="D12">
        <v>-2.6263160000000001</v>
      </c>
      <c r="E12">
        <v>649.08333333337214</v>
      </c>
      <c r="F12" s="18">
        <v>0.25</v>
      </c>
      <c r="G12">
        <f t="shared" si="1"/>
        <v>0.17509690838612083</v>
      </c>
      <c r="H12">
        <f t="shared" si="2"/>
        <v>0.5252907251583625</v>
      </c>
      <c r="I12" s="89">
        <f t="shared" si="3"/>
        <v>11.505272543393078</v>
      </c>
      <c r="J12">
        <f t="shared" si="4"/>
        <v>11.151868267316157</v>
      </c>
    </row>
    <row r="13" spans="1:11">
      <c r="A13" s="16">
        <v>567759</v>
      </c>
      <c r="B13" t="str">
        <f t="shared" si="0"/>
        <v>ST5670075900</v>
      </c>
      <c r="C13">
        <v>51.480389000000002</v>
      </c>
      <c r="D13">
        <v>-2.6249129999999998</v>
      </c>
      <c r="E13">
        <v>696.1333333334187</v>
      </c>
      <c r="F13" s="18">
        <v>0.37</v>
      </c>
      <c r="G13">
        <f t="shared" si="1"/>
        <v>0.28855062872270021</v>
      </c>
      <c r="H13">
        <f t="shared" si="2"/>
        <v>0.86565188616810063</v>
      </c>
      <c r="I13" s="89">
        <f t="shared" si="3"/>
        <v>17.678625090205301</v>
      </c>
      <c r="J13">
        <f t="shared" si="4"/>
        <v>17.135595650574423</v>
      </c>
    </row>
    <row r="14" spans="1:11">
      <c r="A14" s="16" t="s">
        <v>151</v>
      </c>
      <c r="B14" t="str">
        <f t="shared" si="0"/>
        <v>ST5790072900</v>
      </c>
      <c r="C14">
        <v>51.453505999999997</v>
      </c>
      <c r="D14">
        <v>-2.6072757000000002</v>
      </c>
      <c r="E14">
        <v>744.89999999996508</v>
      </c>
      <c r="F14" s="18">
        <v>0.34</v>
      </c>
      <c r="G14">
        <f t="shared" si="1"/>
        <v>0.26018719863855533</v>
      </c>
      <c r="H14">
        <f t="shared" si="2"/>
        <v>0.78056159591566598</v>
      </c>
      <c r="I14" s="89">
        <f t="shared" si="3"/>
        <v>14.897275235523512</v>
      </c>
      <c r="J14">
        <f t="shared" si="4"/>
        <v>14.439679750473301</v>
      </c>
    </row>
    <row r="15" spans="1:11" ht="15.75">
      <c r="A15" s="38" t="s">
        <v>166</v>
      </c>
      <c r="B15" t="str">
        <f t="shared" si="0"/>
        <v>ST5780074000</v>
      </c>
      <c r="C15">
        <v>51.463388999999999</v>
      </c>
      <c r="D15">
        <v>-2.6088464</v>
      </c>
      <c r="E15">
        <v>600.83333333343035</v>
      </c>
      <c r="F15" s="57">
        <v>0.31</v>
      </c>
      <c r="G15">
        <f t="shared" si="1"/>
        <v>0.2318237685544105</v>
      </c>
      <c r="H15">
        <f t="shared" si="2"/>
        <v>0.69547130566323156</v>
      </c>
      <c r="I15" s="89">
        <f t="shared" si="3"/>
        <v>16.455945242303248</v>
      </c>
      <c r="J15">
        <f t="shared" si="4"/>
        <v>15.950472521549905</v>
      </c>
    </row>
    <row r="16" spans="1:11">
      <c r="A16" s="19" t="s">
        <v>171</v>
      </c>
      <c r="B16" t="str">
        <f t="shared" si="0"/>
        <v>ST5770074100</v>
      </c>
      <c r="C16">
        <v>51.464281</v>
      </c>
      <c r="D16">
        <v>-2.6102978000000001</v>
      </c>
      <c r="E16">
        <v>600.28333333320916</v>
      </c>
      <c r="F16" s="56"/>
      <c r="G16">
        <f t="shared" si="1"/>
        <v>-6.1265008981752848E-2</v>
      </c>
      <c r="H16">
        <f t="shared" si="2"/>
        <v>-0.18379502694525854</v>
      </c>
      <c r="I16" s="89">
        <f t="shared" si="3"/>
        <v>-4.3528640843296982</v>
      </c>
      <c r="J16">
        <f t="shared" si="4"/>
        <v>-4.2191583616028474</v>
      </c>
    </row>
    <row r="17" spans="1:10">
      <c r="A17" s="26" t="s">
        <v>186</v>
      </c>
      <c r="B17" t="str">
        <f t="shared" si="0"/>
        <v>ST5710075900</v>
      </c>
      <c r="C17">
        <v>51.480418999999998</v>
      </c>
      <c r="D17">
        <v>-2.6191534000000001</v>
      </c>
      <c r="E17">
        <v>767.58333333319752</v>
      </c>
      <c r="F17" s="57">
        <v>0.28999999999999998</v>
      </c>
      <c r="G17">
        <f t="shared" si="1"/>
        <v>0.21291481516498059</v>
      </c>
      <c r="H17">
        <f t="shared" si="2"/>
        <v>0.6387444454949418</v>
      </c>
      <c r="I17" s="89">
        <f t="shared" si="3"/>
        <v>11.830394753903052</v>
      </c>
      <c r="J17">
        <f t="shared" si="4"/>
        <v>11.467003788766098</v>
      </c>
    </row>
    <row r="18" spans="1:10">
      <c r="A18" s="33" t="s">
        <v>197</v>
      </c>
      <c r="B18" t="str">
        <f t="shared" si="0"/>
        <v>ST5730076300</v>
      </c>
      <c r="C18">
        <v>51.484031000000002</v>
      </c>
      <c r="D18">
        <v>-2.6163219999999998</v>
      </c>
      <c r="E18">
        <v>672.58333333331393</v>
      </c>
      <c r="F18" s="55">
        <v>0.47</v>
      </c>
      <c r="G18">
        <f t="shared" si="1"/>
        <v>0.38309539566984963</v>
      </c>
      <c r="H18">
        <f t="shared" si="2"/>
        <v>1.1492861870095488</v>
      </c>
      <c r="I18" s="89">
        <f t="shared" si="3"/>
        <v>24.292920102562505</v>
      </c>
      <c r="J18">
        <f t="shared" si="4"/>
        <v>23.546721191562291</v>
      </c>
    </row>
    <row r="19" spans="1:10">
      <c r="A19" s="16" t="s">
        <v>209</v>
      </c>
      <c r="B19" t="str">
        <f t="shared" si="0"/>
        <v>ST5830072700</v>
      </c>
      <c r="C19">
        <v>51.451737999999999</v>
      </c>
      <c r="D19">
        <v>-2.6014957999999999</v>
      </c>
      <c r="E19">
        <v>741.11666666669771</v>
      </c>
      <c r="F19" s="57">
        <v>0.4</v>
      </c>
      <c r="G19">
        <f t="shared" si="1"/>
        <v>0.31691405880684509</v>
      </c>
      <c r="H19">
        <f t="shared" si="2"/>
        <v>0.95074217642053527</v>
      </c>
      <c r="I19" s="89">
        <f t="shared" si="3"/>
        <v>18.237857425935651</v>
      </c>
      <c r="J19">
        <f t="shared" si="4"/>
        <v>17.677650201248209</v>
      </c>
    </row>
    <row r="20" spans="1:10">
      <c r="A20" s="43" t="s">
        <v>220</v>
      </c>
      <c r="B20" t="str">
        <f t="shared" si="0"/>
        <v>ST5880073300</v>
      </c>
      <c r="C20">
        <v>51.457169</v>
      </c>
      <c r="D20">
        <v>-2.5943708000000001</v>
      </c>
      <c r="E20">
        <v>601.00000000011642</v>
      </c>
      <c r="F20" s="43">
        <v>0.48</v>
      </c>
      <c r="G20">
        <f t="shared" si="1"/>
        <v>0.39254987236456462</v>
      </c>
      <c r="H20">
        <f t="shared" si="2"/>
        <v>1.1776496170936939</v>
      </c>
      <c r="I20" s="89">
        <f t="shared" si="3"/>
        <v>27.857315267215661</v>
      </c>
      <c r="J20">
        <f t="shared" si="4"/>
        <v>27.001629815321664</v>
      </c>
    </row>
    <row r="21" spans="1:10">
      <c r="A21" s="16" t="s">
        <v>227</v>
      </c>
      <c r="B21" t="str">
        <f t="shared" si="0"/>
        <v>ST5850074000</v>
      </c>
      <c r="C21">
        <v>51.463441000000003</v>
      </c>
      <c r="D21">
        <v>-2.5987707000000002</v>
      </c>
      <c r="E21">
        <v>707.96666666655801</v>
      </c>
      <c r="F21" s="18">
        <v>0.41</v>
      </c>
      <c r="G21">
        <f t="shared" si="1"/>
        <v>0.32636853550155992</v>
      </c>
      <c r="H21">
        <f t="shared" si="2"/>
        <v>0.9791056065046797</v>
      </c>
      <c r="I21" s="89">
        <f t="shared" si="3"/>
        <v>19.661396580732429</v>
      </c>
      <c r="J21">
        <f t="shared" si="4"/>
        <v>19.05746289736522</v>
      </c>
    </row>
    <row r="22" spans="1:10">
      <c r="A22" s="37" t="s">
        <v>240</v>
      </c>
      <c r="B22" t="str">
        <f t="shared" si="0"/>
        <v>ST5850051 00</v>
      </c>
      <c r="E22">
        <v>793.46666666673264</v>
      </c>
      <c r="F22" s="37">
        <v>0.56000000000000005</v>
      </c>
      <c r="G22">
        <f t="shared" si="1"/>
        <v>0.46818568592228427</v>
      </c>
      <c r="H22">
        <f t="shared" si="2"/>
        <v>1.4045570577668527</v>
      </c>
      <c r="I22" s="89">
        <f t="shared" si="3"/>
        <v>25.165660622432551</v>
      </c>
      <c r="J22">
        <f t="shared" si="4"/>
        <v>24.392653982153053</v>
      </c>
    </row>
    <row r="23" spans="1:10">
      <c r="A23" s="28" t="s">
        <v>255</v>
      </c>
      <c r="B23" t="str">
        <f t="shared" si="0"/>
        <v>ST5880076200</v>
      </c>
      <c r="C23">
        <v>51.483243000000002</v>
      </c>
      <c r="D23">
        <v>-2.5947098</v>
      </c>
      <c r="E23">
        <v>671.79999999987194</v>
      </c>
      <c r="F23" s="58">
        <v>0.49</v>
      </c>
      <c r="G23">
        <f t="shared" si="1"/>
        <v>0.40200434905927956</v>
      </c>
      <c r="H23">
        <f t="shared" si="2"/>
        <v>1.2060130471778387</v>
      </c>
      <c r="I23" s="89">
        <f t="shared" si="3"/>
        <v>25.521702548707381</v>
      </c>
      <c r="J23">
        <f t="shared" si="4"/>
        <v>24.737759467006473</v>
      </c>
    </row>
    <row r="24" spans="1:10">
      <c r="A24" s="16" t="s">
        <v>268</v>
      </c>
      <c r="B24" t="str">
        <f t="shared" si="0"/>
        <v>ST5920072300</v>
      </c>
      <c r="C24">
        <v>51.448206999999996</v>
      </c>
      <c r="D24">
        <v>-2.5884984000000002</v>
      </c>
      <c r="E24">
        <v>718.85000000009313</v>
      </c>
      <c r="F24" s="18">
        <v>0.73</v>
      </c>
      <c r="G24">
        <f t="shared" si="1"/>
        <v>0.62891178973243822</v>
      </c>
      <c r="H24">
        <f t="shared" si="2"/>
        <v>1.8867353691973148</v>
      </c>
      <c r="I24" s="89">
        <f t="shared" si="3"/>
        <v>37.313874787589512</v>
      </c>
      <c r="J24">
        <f t="shared" si="4"/>
        <v>36.167714811178911</v>
      </c>
    </row>
    <row r="25" spans="1:10">
      <c r="A25" s="16" t="s">
        <v>226</v>
      </c>
      <c r="B25" t="str">
        <f t="shared" si="0"/>
        <v>ST5900073500</v>
      </c>
      <c r="C25">
        <v>51.458981999999999</v>
      </c>
      <c r="D25">
        <v>-2.5915157</v>
      </c>
      <c r="E25">
        <v>717.65000000002328</v>
      </c>
      <c r="F25" s="18">
        <v>0.61</v>
      </c>
      <c r="G25">
        <f t="shared" si="1"/>
        <v>0.51545806939585892</v>
      </c>
      <c r="H25">
        <f t="shared" si="2"/>
        <v>1.5463742081875766</v>
      </c>
      <c r="I25" s="89">
        <f t="shared" si="3"/>
        <v>30.63370630758665</v>
      </c>
      <c r="J25">
        <f t="shared" si="4"/>
        <v>29.692739219640302</v>
      </c>
    </row>
    <row r="26" spans="1:10">
      <c r="A26" s="48">
        <v>591742</v>
      </c>
      <c r="B26" t="str">
        <f t="shared" si="0"/>
        <v>ST5910074200</v>
      </c>
      <c r="C26">
        <v>51.465282999999999</v>
      </c>
      <c r="D26">
        <v>-2.5901575999999999</v>
      </c>
      <c r="E26">
        <v>666.01666666672099</v>
      </c>
      <c r="F26" s="48">
        <v>0.5</v>
      </c>
      <c r="G26">
        <f t="shared" si="1"/>
        <v>0.41145882575399451</v>
      </c>
      <c r="H26">
        <f t="shared" si="2"/>
        <v>1.2343764772619834</v>
      </c>
      <c r="I26" s="89">
        <f t="shared" si="3"/>
        <v>26.348759643905925</v>
      </c>
      <c r="J26">
        <f t="shared" si="4"/>
        <v>25.539412078052159</v>
      </c>
    </row>
    <row r="27" spans="1:10">
      <c r="A27" s="16" t="s">
        <v>304</v>
      </c>
      <c r="B27" t="str">
        <f t="shared" si="0"/>
        <v>ST5900075300</v>
      </c>
      <c r="C27">
        <v>51.475166000000002</v>
      </c>
      <c r="D27">
        <v>-2.5917251000000001</v>
      </c>
      <c r="E27">
        <v>689.86666666675592</v>
      </c>
      <c r="F27" s="18">
        <v>0.5</v>
      </c>
      <c r="G27">
        <f t="shared" si="1"/>
        <v>0.41145882575399451</v>
      </c>
      <c r="H27">
        <f t="shared" si="2"/>
        <v>1.2343764772619834</v>
      </c>
      <c r="I27" s="89">
        <f t="shared" si="3"/>
        <v>25.437833014352396</v>
      </c>
      <c r="J27">
        <f t="shared" si="4"/>
        <v>24.656466129952491</v>
      </c>
    </row>
    <row r="28" spans="1:10">
      <c r="A28" s="16">
        <v>594769</v>
      </c>
      <c r="B28" t="str">
        <f t="shared" si="0"/>
        <v>ST5940076900</v>
      </c>
      <c r="C28">
        <v>51.489579999999997</v>
      </c>
      <c r="D28">
        <v>-2.5861505</v>
      </c>
      <c r="E28">
        <v>671.43333333340706</v>
      </c>
      <c r="F28" s="18">
        <v>0.33</v>
      </c>
      <c r="G28">
        <f t="shared" si="1"/>
        <v>0.25073272194384039</v>
      </c>
      <c r="H28">
        <f t="shared" si="2"/>
        <v>0.7521981658315211</v>
      </c>
      <c r="I28" s="89">
        <f t="shared" si="3"/>
        <v>15.926744317610996</v>
      </c>
      <c r="J28">
        <f t="shared" si="4"/>
        <v>15.437526915363559</v>
      </c>
    </row>
    <row r="29" spans="1:10">
      <c r="A29" s="16">
        <v>600727</v>
      </c>
      <c r="B29" t="str">
        <f t="shared" si="0"/>
        <v>ST6000072700</v>
      </c>
      <c r="C29">
        <v>51.451861000000001</v>
      </c>
      <c r="D29">
        <v>-2.5770323999999998</v>
      </c>
      <c r="E29">
        <v>650.36666666652309</v>
      </c>
      <c r="F29" s="18">
        <v>0.66</v>
      </c>
      <c r="G29">
        <f t="shared" si="1"/>
        <v>0.56273045286943368</v>
      </c>
      <c r="H29">
        <f t="shared" si="2"/>
        <v>1.6881913586083011</v>
      </c>
      <c r="I29" s="89">
        <f t="shared" si="3"/>
        <v>36.902945745586656</v>
      </c>
      <c r="J29">
        <f t="shared" si="4"/>
        <v>35.769408162957717</v>
      </c>
    </row>
    <row r="30" spans="1:10">
      <c r="A30" s="16" t="s">
        <v>332</v>
      </c>
      <c r="B30" t="str">
        <f t="shared" si="0"/>
        <v>ST6020073600</v>
      </c>
      <c r="C30">
        <v>51.459966999999999</v>
      </c>
      <c r="D30">
        <v>-2.5742558999999998</v>
      </c>
      <c r="E30">
        <v>549.66666666656965</v>
      </c>
      <c r="F30" s="18">
        <v>0.51</v>
      </c>
      <c r="G30">
        <f t="shared" si="1"/>
        <v>0.42091330244870945</v>
      </c>
      <c r="H30">
        <f t="shared" si="2"/>
        <v>1.2627399073461283</v>
      </c>
      <c r="I30" s="89">
        <f t="shared" si="3"/>
        <v>32.65969623794755</v>
      </c>
      <c r="J30">
        <f t="shared" si="4"/>
        <v>31.65649737739626</v>
      </c>
    </row>
    <row r="31" spans="1:10">
      <c r="A31" s="28" t="s">
        <v>347</v>
      </c>
      <c r="B31" t="str">
        <f t="shared" si="0"/>
        <v>ST5990073400</v>
      </c>
      <c r="C31">
        <v>51.458148000000001</v>
      </c>
      <c r="D31">
        <v>-2.578551</v>
      </c>
      <c r="E31">
        <v>698.00000000005821</v>
      </c>
      <c r="F31" s="28">
        <v>0.65</v>
      </c>
      <c r="G31">
        <f t="shared" si="1"/>
        <v>0.55327597617471869</v>
      </c>
      <c r="H31">
        <f t="shared" si="2"/>
        <v>1.6598279285241562</v>
      </c>
      <c r="I31" s="89">
        <f t="shared" si="3"/>
        <v>33.806894725089229</v>
      </c>
      <c r="J31">
        <f t="shared" si="4"/>
        <v>32.768457685752018</v>
      </c>
    </row>
    <row r="32" spans="1:10">
      <c r="A32" s="35">
        <v>602758</v>
      </c>
      <c r="B32" t="str">
        <f t="shared" si="0"/>
        <v>ST6020075800</v>
      </c>
      <c r="C32">
        <v>51.479747000000003</v>
      </c>
      <c r="D32">
        <v>-2.5745043999999999</v>
      </c>
      <c r="E32">
        <v>1274.4666666666744</v>
      </c>
      <c r="F32" s="35">
        <v>0.43</v>
      </c>
      <c r="G32">
        <f t="shared" si="1"/>
        <v>0.3452774888909898</v>
      </c>
      <c r="H32">
        <f t="shared" si="2"/>
        <v>1.0358324666729695</v>
      </c>
      <c r="I32" s="89">
        <f t="shared" si="3"/>
        <v>11.554699999351858</v>
      </c>
      <c r="J32">
        <f t="shared" si="4"/>
        <v>11.199777473774496</v>
      </c>
    </row>
    <row r="33" spans="1:10">
      <c r="A33" s="50">
        <v>600762</v>
      </c>
      <c r="B33" t="str">
        <f t="shared" si="0"/>
        <v>ST6000076200</v>
      </c>
      <c r="C33">
        <v>51.483330000000002</v>
      </c>
      <c r="D33">
        <v>-2.5774297000000002</v>
      </c>
      <c r="E33">
        <v>672.19999999995343</v>
      </c>
      <c r="F33" s="50">
        <v>0.33</v>
      </c>
      <c r="G33">
        <f t="shared" si="1"/>
        <v>0.25073272194384039</v>
      </c>
      <c r="H33">
        <f t="shared" si="2"/>
        <v>0.7521981658315211</v>
      </c>
      <c r="I33" s="89">
        <f t="shared" si="3"/>
        <v>15.908579331037179</v>
      </c>
      <c r="J33">
        <f t="shared" si="4"/>
        <v>15.419919897660611</v>
      </c>
    </row>
    <row r="34" spans="1:10">
      <c r="A34" s="39">
        <v>611722</v>
      </c>
      <c r="B34" t="str">
        <f t="shared" si="0"/>
        <v>ST6110072200</v>
      </c>
      <c r="C34">
        <v>51.447442000000002</v>
      </c>
      <c r="D34">
        <v>-2.5611480000000002</v>
      </c>
      <c r="E34">
        <v>646.16666666680248</v>
      </c>
      <c r="F34" s="39">
        <v>0.49</v>
      </c>
      <c r="G34">
        <f t="shared" si="1"/>
        <v>0.40200434905927956</v>
      </c>
      <c r="H34">
        <f t="shared" si="2"/>
        <v>1.2060130471778387</v>
      </c>
      <c r="I34" s="89">
        <f t="shared" si="3"/>
        <v>26.534144604923519</v>
      </c>
      <c r="J34">
        <f t="shared" si="4"/>
        <v>25.719102620471944</v>
      </c>
    </row>
    <row r="35" spans="1:10">
      <c r="A35" s="52">
        <v>608733</v>
      </c>
      <c r="B35" t="str">
        <f t="shared" si="0"/>
        <v>ST6080073300</v>
      </c>
      <c r="C35">
        <v>51.457312000000002</v>
      </c>
      <c r="D35">
        <v>-2.5655869</v>
      </c>
      <c r="E35">
        <v>672.73333333327901</v>
      </c>
      <c r="F35" s="52" t="s">
        <v>378</v>
      </c>
      <c r="G35" t="e">
        <f t="shared" si="1"/>
        <v>#VALUE!</v>
      </c>
      <c r="H35" t="e">
        <f t="shared" si="2"/>
        <v>#VALUE!</v>
      </c>
      <c r="I35" s="89" t="e">
        <f t="shared" si="3"/>
        <v>#VALUE!</v>
      </c>
      <c r="J35" t="e">
        <f t="shared" si="4"/>
        <v>#VALUE!</v>
      </c>
    </row>
    <row r="36" spans="1:10">
      <c r="A36" s="16">
        <v>620740</v>
      </c>
      <c r="B36" t="str">
        <f t="shared" si="0"/>
        <v>ST6200074000</v>
      </c>
      <c r="C36">
        <v>51.463687</v>
      </c>
      <c r="D36">
        <v>-2.5483918999999999</v>
      </c>
      <c r="E36">
        <v>672.99999999994179</v>
      </c>
      <c r="F36" s="16">
        <v>0.53</v>
      </c>
      <c r="G36">
        <f t="shared" si="1"/>
        <v>0.43982225583813939</v>
      </c>
      <c r="H36">
        <f t="shared" si="2"/>
        <v>1.319466767514418</v>
      </c>
      <c r="I36" s="89">
        <f t="shared" si="3"/>
        <v>27.872827576068271</v>
      </c>
      <c r="J36">
        <f t="shared" si="4"/>
        <v>27.016665636871636</v>
      </c>
    </row>
    <row r="37" spans="1:10">
      <c r="A37" s="25">
        <v>610750</v>
      </c>
      <c r="B37" t="str">
        <f t="shared" si="0"/>
        <v>ST6100075000</v>
      </c>
      <c r="C37">
        <v>51.472610000000003</v>
      </c>
      <c r="D37">
        <v>-2.5628966000000002</v>
      </c>
      <c r="E37">
        <v>690.78333333326736</v>
      </c>
      <c r="F37" s="43">
        <v>0.74</v>
      </c>
      <c r="G37">
        <f t="shared" si="1"/>
        <v>0.63836626642715322</v>
      </c>
      <c r="H37">
        <f t="shared" si="2"/>
        <v>1.9150987992814597</v>
      </c>
      <c r="I37" s="89">
        <f t="shared" si="3"/>
        <v>39.413678463121514</v>
      </c>
      <c r="J37">
        <f t="shared" si="4"/>
        <v>38.203019397701397</v>
      </c>
    </row>
    <row r="38" spans="1:10">
      <c r="A38" s="16">
        <v>613762</v>
      </c>
      <c r="B38" t="str">
        <f t="shared" si="0"/>
        <v>ST6130076200</v>
      </c>
      <c r="C38">
        <v>51.483420000000002</v>
      </c>
      <c r="D38">
        <v>-2.5587094000000001</v>
      </c>
      <c r="E38">
        <v>620.65000000008149</v>
      </c>
      <c r="F38" s="18">
        <v>0.67</v>
      </c>
      <c r="G38">
        <f t="shared" si="1"/>
        <v>0.57218492956414868</v>
      </c>
      <c r="H38">
        <f t="shared" si="2"/>
        <v>1.7165547886924459</v>
      </c>
      <c r="I38" s="89">
        <f t="shared" si="3"/>
        <v>39.319550650685628</v>
      </c>
      <c r="J38">
        <f t="shared" si="4"/>
        <v>38.111782883258421</v>
      </c>
    </row>
    <row r="39" spans="1:10">
      <c r="A39" s="16">
        <v>621729</v>
      </c>
      <c r="B39" t="str">
        <f t="shared" si="0"/>
        <v>ST6210072900</v>
      </c>
      <c r="C39">
        <v>51.453803999999998</v>
      </c>
      <c r="D39">
        <v>-2.5468342000000002</v>
      </c>
      <c r="E39">
        <v>579.40000000008149</v>
      </c>
      <c r="F39" s="18">
        <v>0.43</v>
      </c>
      <c r="G39">
        <f t="shared" si="1"/>
        <v>0.3452774888909898</v>
      </c>
      <c r="H39">
        <f t="shared" si="2"/>
        <v>1.0358324666729695</v>
      </c>
      <c r="I39" s="89">
        <f t="shared" si="3"/>
        <v>25.416085592863851</v>
      </c>
      <c r="J39">
        <f t="shared" si="4"/>
        <v>24.635386717997726</v>
      </c>
    </row>
    <row r="40" spans="1:10">
      <c r="A40" s="16">
        <v>627736</v>
      </c>
      <c r="B40" t="str">
        <f t="shared" si="0"/>
        <v>ST6270073600</v>
      </c>
      <c r="C40">
        <v>51.460138000000001</v>
      </c>
      <c r="D40">
        <v>-2.5382737</v>
      </c>
      <c r="E40">
        <v>816.03333333344199</v>
      </c>
      <c r="F40" s="57">
        <v>0.5</v>
      </c>
      <c r="G40">
        <f t="shared" si="1"/>
        <v>0.41145882575399451</v>
      </c>
      <c r="H40">
        <f t="shared" si="2"/>
        <v>1.2343764772619834</v>
      </c>
      <c r="I40" s="89">
        <f t="shared" si="3"/>
        <v>21.504897351621061</v>
      </c>
      <c r="J40">
        <f t="shared" si="4"/>
        <v>20.844337364711198</v>
      </c>
    </row>
    <row r="41" spans="1:10">
      <c r="A41" s="22">
        <v>624747</v>
      </c>
      <c r="B41" t="str">
        <f t="shared" si="0"/>
        <v>ST6240074700</v>
      </c>
      <c r="C41">
        <v>51.470008</v>
      </c>
      <c r="D41">
        <v>-2.5427089999999999</v>
      </c>
      <c r="E41">
        <v>769.43333333329065</v>
      </c>
      <c r="F41" s="57">
        <v>0.39</v>
      </c>
      <c r="G41">
        <f t="shared" si="1"/>
        <v>0.30745958211213009</v>
      </c>
      <c r="H41">
        <f t="shared" si="2"/>
        <v>0.92237874633639028</v>
      </c>
      <c r="I41" s="89">
        <f t="shared" si="3"/>
        <v>17.04260296239762</v>
      </c>
      <c r="J41">
        <f t="shared" si="4"/>
        <v>16.519110038637965</v>
      </c>
    </row>
    <row r="42" spans="1:10">
      <c r="A42" s="29">
        <v>622751</v>
      </c>
      <c r="B42" t="str">
        <f t="shared" si="0"/>
        <v>ST6220075100</v>
      </c>
      <c r="C42">
        <v>51.473590999999999</v>
      </c>
      <c r="D42">
        <v>-2.5456311</v>
      </c>
      <c r="E42">
        <v>477.24999999994179</v>
      </c>
      <c r="F42" s="54">
        <v>0.28999999999999998</v>
      </c>
      <c r="G42">
        <f t="shared" si="1"/>
        <v>0.21291481516498059</v>
      </c>
      <c r="H42">
        <f t="shared" si="2"/>
        <v>0.6387444454949418</v>
      </c>
      <c r="I42" s="89">
        <f t="shared" si="3"/>
        <v>19.027373158406675</v>
      </c>
      <c r="J42">
        <f t="shared" si="4"/>
        <v>18.442914597226949</v>
      </c>
    </row>
    <row r="43" spans="1:10">
      <c r="A43" s="22">
        <v>626770</v>
      </c>
      <c r="B43" t="str">
        <f t="shared" si="0"/>
        <v>ST6260077000</v>
      </c>
      <c r="C43">
        <v>51.490701000000001</v>
      </c>
      <c r="D43">
        <v>-2.5400741</v>
      </c>
      <c r="E43" t="e">
        <v>#VALUE!</v>
      </c>
      <c r="F43" s="57"/>
      <c r="G43">
        <f t="shared" si="1"/>
        <v>-6.1265008981752848E-2</v>
      </c>
      <c r="H43">
        <f t="shared" si="2"/>
        <v>-0.18379502694525854</v>
      </c>
      <c r="I43" s="89" t="e">
        <f t="shared" si="3"/>
        <v>#VALUE!</v>
      </c>
      <c r="J43" t="e">
        <f t="shared" si="4"/>
        <v>#VALUE!</v>
      </c>
    </row>
    <row r="44" spans="1:10">
      <c r="A44" s="22">
        <v>631707</v>
      </c>
      <c r="B44" t="str">
        <f t="shared" si="0"/>
        <v>ST6310070700</v>
      </c>
      <c r="C44">
        <v>51.434089999999998</v>
      </c>
      <c r="D44">
        <v>-2.5322132000000002</v>
      </c>
      <c r="E44">
        <v>935.51666666666279</v>
      </c>
      <c r="F44" s="57">
        <v>0.56000000000000005</v>
      </c>
      <c r="G44">
        <f t="shared" si="1"/>
        <v>0.46818568592228427</v>
      </c>
      <c r="H44">
        <f t="shared" si="2"/>
        <v>1.4045570577668527</v>
      </c>
      <c r="I44" s="89">
        <f t="shared" si="3"/>
        <v>21.344475796135352</v>
      </c>
      <c r="J44">
        <f t="shared" si="4"/>
        <v>20.688843433796723</v>
      </c>
    </row>
    <row r="45" spans="1:10">
      <c r="A45" s="22">
        <v>640738</v>
      </c>
      <c r="B45" t="str">
        <f t="shared" si="0"/>
        <v>ST6400073800</v>
      </c>
      <c r="C45">
        <v>51.462020000000003</v>
      </c>
      <c r="D45">
        <v>-2.5195832</v>
      </c>
      <c r="E45">
        <v>574.29999999987194</v>
      </c>
      <c r="F45" s="57">
        <v>0.42</v>
      </c>
      <c r="G45">
        <f t="shared" si="1"/>
        <v>0.33582301219627486</v>
      </c>
      <c r="H45">
        <f t="shared" si="2"/>
        <v>1.0074690365888246</v>
      </c>
      <c r="I45" s="89">
        <f t="shared" si="3"/>
        <v>24.939659926679585</v>
      </c>
      <c r="J45">
        <f t="shared" si="4"/>
        <v>24.173595287293523</v>
      </c>
    </row>
    <row r="46" spans="1:10">
      <c r="A46" s="22">
        <v>635743</v>
      </c>
      <c r="B46" t="str">
        <f t="shared" si="0"/>
        <v>ST6350074300</v>
      </c>
      <c r="C46">
        <v>51.466484000000001</v>
      </c>
      <c r="D46">
        <v>-2.5268318000000001</v>
      </c>
      <c r="E46">
        <v>499.09999999991851</v>
      </c>
      <c r="F46" s="57">
        <v>0.45</v>
      </c>
      <c r="G46">
        <f t="shared" si="1"/>
        <v>0.36418644228041974</v>
      </c>
      <c r="H46">
        <f t="shared" si="2"/>
        <v>1.0925593268412592</v>
      </c>
      <c r="I46" s="89">
        <f t="shared" si="3"/>
        <v>31.12111117160271</v>
      </c>
      <c r="J46">
        <f t="shared" si="4"/>
        <v>30.165172603191703</v>
      </c>
    </row>
    <row r="47" spans="1:10">
      <c r="A47" s="22" t="s">
        <v>466</v>
      </c>
      <c r="B47" s="22" t="s">
        <v>954</v>
      </c>
      <c r="C47">
        <v>51.479039</v>
      </c>
      <c r="D47">
        <v>-2.5341764000000002</v>
      </c>
      <c r="E47">
        <v>672</v>
      </c>
      <c r="F47" s="57">
        <v>0.59</v>
      </c>
      <c r="G47">
        <f t="shared" si="1"/>
        <v>0.49654911600642898</v>
      </c>
      <c r="H47">
        <f t="shared" si="2"/>
        <v>1.4896473480192869</v>
      </c>
      <c r="I47" s="89">
        <f t="shared" si="3"/>
        <v>31.514602289290604</v>
      </c>
      <c r="J47">
        <f t="shared" si="4"/>
        <v>30.546576962998401</v>
      </c>
    </row>
    <row r="48" spans="1:10">
      <c r="A48" s="16" t="s">
        <v>17</v>
      </c>
      <c r="B48" t="str">
        <f t="shared" si="0"/>
        <v>ST5540072400</v>
      </c>
      <c r="C48">
        <v>51.448819</v>
      </c>
      <c r="D48">
        <v>-2.6431890999999998</v>
      </c>
      <c r="E48">
        <v>695.85000000003492</v>
      </c>
      <c r="F48" s="16">
        <v>0.21</v>
      </c>
      <c r="G48">
        <f t="shared" si="1"/>
        <v>0.13727900160726103</v>
      </c>
      <c r="H48">
        <f t="shared" si="2"/>
        <v>0.41183700482178309</v>
      </c>
      <c r="I48" s="89">
        <f t="shared" si="3"/>
        <v>8.4140942256236748</v>
      </c>
      <c r="J48">
        <f t="shared" si="4"/>
        <v>8.1556408193758489</v>
      </c>
    </row>
    <row r="49" spans="1:10">
      <c r="A49" s="16" t="s">
        <v>34</v>
      </c>
      <c r="B49" t="str">
        <f t="shared" si="0"/>
        <v>ST5510073500</v>
      </c>
      <c r="C49">
        <v>51.458685000000003</v>
      </c>
      <c r="D49">
        <v>-2.6476457999999998</v>
      </c>
      <c r="E49">
        <v>623.95000000001164</v>
      </c>
      <c r="F49" s="16">
        <v>0.22</v>
      </c>
      <c r="G49">
        <f t="shared" si="1"/>
        <v>0.14673347830197597</v>
      </c>
      <c r="H49">
        <f t="shared" si="2"/>
        <v>0.44020043490592792</v>
      </c>
      <c r="I49" s="89">
        <f t="shared" si="3"/>
        <v>10.029939520023888</v>
      </c>
      <c r="J49">
        <f t="shared" si="4"/>
        <v>9.721852640569228</v>
      </c>
    </row>
    <row r="50" spans="1:10">
      <c r="A50" s="16" t="s">
        <v>50</v>
      </c>
      <c r="B50" t="str">
        <f t="shared" si="0"/>
        <v>ST5520074600</v>
      </c>
      <c r="C50">
        <v>51.468583000000002</v>
      </c>
      <c r="D50">
        <v>-2.6463464000000001</v>
      </c>
      <c r="E50">
        <v>695.39999999996508</v>
      </c>
      <c r="F50" s="16">
        <v>0.2</v>
      </c>
      <c r="G50">
        <f t="shared" si="1"/>
        <v>0.12782452491254609</v>
      </c>
      <c r="H50">
        <f t="shared" si="2"/>
        <v>0.38347357473763827</v>
      </c>
      <c r="I50" s="89">
        <f t="shared" si="3"/>
        <v>7.8396810041448202</v>
      </c>
      <c r="J50">
        <f t="shared" si="4"/>
        <v>7.5988716900243309</v>
      </c>
    </row>
    <row r="51" spans="1:10">
      <c r="A51" s="16" t="s">
        <v>66</v>
      </c>
      <c r="B51" t="str">
        <f t="shared" si="0"/>
        <v>ST5530075200</v>
      </c>
      <c r="C51">
        <v>51.473985999999996</v>
      </c>
      <c r="D51">
        <v>-2.6449829</v>
      </c>
      <c r="E51">
        <v>695.16666666674428</v>
      </c>
      <c r="F51" s="16">
        <v>0.2</v>
      </c>
      <c r="G51">
        <f t="shared" si="1"/>
        <v>0.12782452491254609</v>
      </c>
      <c r="H51">
        <f t="shared" si="2"/>
        <v>0.38347357473763827</v>
      </c>
      <c r="I51" s="89">
        <f t="shared" si="3"/>
        <v>7.8423124003089324</v>
      </c>
      <c r="J51">
        <f t="shared" si="4"/>
        <v>7.6014222583199205</v>
      </c>
    </row>
    <row r="52" spans="1:10">
      <c r="A52" s="16" t="s">
        <v>79</v>
      </c>
      <c r="B52" t="str">
        <f t="shared" si="0"/>
        <v>ST5560076400</v>
      </c>
      <c r="C52">
        <v>51.484799000000002</v>
      </c>
      <c r="D52">
        <v>-2.6408151000000002</v>
      </c>
      <c r="E52">
        <v>507.33333333337214</v>
      </c>
      <c r="F52" s="16">
        <v>0.37</v>
      </c>
      <c r="G52">
        <f t="shared" si="1"/>
        <v>0.28855062872270021</v>
      </c>
      <c r="H52">
        <f t="shared" si="2"/>
        <v>0.86565188616810063</v>
      </c>
      <c r="I52" s="89">
        <f t="shared" si="3"/>
        <v>24.257582548217123</v>
      </c>
      <c r="J52">
        <f t="shared" si="4"/>
        <v>23.512469091104652</v>
      </c>
    </row>
    <row r="53" spans="1:10">
      <c r="A53" s="16">
        <v>564726</v>
      </c>
      <c r="B53" t="str">
        <f t="shared" si="0"/>
        <v>ST5640072600</v>
      </c>
      <c r="C53">
        <v>51.450695000000003</v>
      </c>
      <c r="D53">
        <v>-2.6288246000000002</v>
      </c>
      <c r="E53">
        <v>717.58333333331393</v>
      </c>
      <c r="F53" s="16">
        <v>0.84</v>
      </c>
      <c r="G53">
        <f t="shared" si="1"/>
        <v>0.73291103337430263</v>
      </c>
      <c r="H53">
        <f t="shared" si="2"/>
        <v>2.198733100122908</v>
      </c>
      <c r="I53" s="89">
        <f t="shared" si="3"/>
        <v>43.560996614376684</v>
      </c>
      <c r="J53">
        <f t="shared" si="4"/>
        <v>42.222945523832692</v>
      </c>
    </row>
    <row r="54" spans="1:10">
      <c r="A54" s="16">
        <v>568733</v>
      </c>
      <c r="B54" t="str">
        <f t="shared" si="0"/>
        <v>ST5680073300</v>
      </c>
      <c r="C54">
        <v>51.45702</v>
      </c>
      <c r="D54">
        <v>-2.6231545000000001</v>
      </c>
      <c r="E54">
        <v>787.30000000004657</v>
      </c>
      <c r="F54" s="16">
        <v>0.35</v>
      </c>
      <c r="G54">
        <f t="shared" si="1"/>
        <v>0.26964167533327027</v>
      </c>
      <c r="H54">
        <f t="shared" si="2"/>
        <v>0.80892502599981086</v>
      </c>
      <c r="I54" s="89">
        <f t="shared" si="3"/>
        <v>14.607155619914591</v>
      </c>
      <c r="J54">
        <f t="shared" si="4"/>
        <v>14.158471658893324</v>
      </c>
    </row>
    <row r="55" spans="1:10">
      <c r="A55" s="28" t="s">
        <v>113</v>
      </c>
      <c r="B55" t="str">
        <f t="shared" si="0"/>
        <v>ST5630074500</v>
      </c>
      <c r="C55">
        <v>51.467770000000002</v>
      </c>
      <c r="D55">
        <v>-2.6304989999999999</v>
      </c>
      <c r="E55">
        <v>699.44999999989523</v>
      </c>
      <c r="F55" s="42">
        <v>0.67</v>
      </c>
      <c r="G55">
        <f t="shared" si="1"/>
        <v>0.57218492956414868</v>
      </c>
      <c r="H55">
        <f t="shared" si="2"/>
        <v>1.7165547886924459</v>
      </c>
      <c r="I55" s="89">
        <f t="shared" si="3"/>
        <v>34.889812154342543</v>
      </c>
      <c r="J55">
        <f t="shared" si="4"/>
        <v>33.818111439704033</v>
      </c>
    </row>
    <row r="56" spans="1:10">
      <c r="A56" s="16" t="s">
        <v>129</v>
      </c>
      <c r="B56" t="str">
        <f t="shared" si="0"/>
        <v>ST5680054 00</v>
      </c>
      <c r="E56">
        <v>649.06666666665114</v>
      </c>
      <c r="F56" s="16">
        <v>0.34</v>
      </c>
      <c r="G56">
        <f t="shared" si="1"/>
        <v>0.26018719863855533</v>
      </c>
      <c r="H56">
        <f t="shared" si="2"/>
        <v>0.78056159591566598</v>
      </c>
      <c r="I56" s="89">
        <f t="shared" si="3"/>
        <v>17.096826709543773</v>
      </c>
      <c r="J56">
        <f t="shared" si="4"/>
        <v>16.571668209933215</v>
      </c>
    </row>
    <row r="57" spans="1:10">
      <c r="A57" s="16">
        <v>565761</v>
      </c>
      <c r="B57" t="str">
        <f t="shared" si="0"/>
        <v>ST5650076100</v>
      </c>
      <c r="C57">
        <v>51.482171000000001</v>
      </c>
      <c r="D57">
        <v>-2.6278176000000002</v>
      </c>
      <c r="E57">
        <v>695.39999999996508</v>
      </c>
      <c r="F57" s="16">
        <v>0.32</v>
      </c>
      <c r="G57">
        <f t="shared" si="1"/>
        <v>0.24127824524912542</v>
      </c>
      <c r="H57">
        <f t="shared" si="2"/>
        <v>0.72383473574737622</v>
      </c>
      <c r="I57" s="89">
        <f t="shared" si="3"/>
        <v>14.797977753385782</v>
      </c>
      <c r="J57">
        <f t="shared" si="4"/>
        <v>14.343432361643556</v>
      </c>
    </row>
    <row r="58" spans="1:10">
      <c r="A58" s="16" t="s">
        <v>155</v>
      </c>
      <c r="B58" t="str">
        <f t="shared" si="0"/>
        <v>ST5790072600</v>
      </c>
      <c r="C58">
        <v>51.450809</v>
      </c>
      <c r="D58">
        <v>-2.6072399000000002</v>
      </c>
      <c r="E58">
        <v>744.91666666668607</v>
      </c>
      <c r="F58" s="16">
        <v>0.64</v>
      </c>
      <c r="G58">
        <f t="shared" si="1"/>
        <v>0.5438214994800038</v>
      </c>
      <c r="H58">
        <f t="shared" si="2"/>
        <v>1.6314644984400113</v>
      </c>
      <c r="I58" s="89">
        <f t="shared" si="3"/>
        <v>31.136340827602844</v>
      </c>
      <c r="J58">
        <f t="shared" si="4"/>
        <v>30.179934454058728</v>
      </c>
    </row>
    <row r="59" spans="1:10">
      <c r="A59" s="16">
        <v>578739</v>
      </c>
      <c r="B59" t="str">
        <f t="shared" si="0"/>
        <v>ST5780073900</v>
      </c>
      <c r="C59">
        <v>51.462490000000003</v>
      </c>
      <c r="D59">
        <v>-2.6088344999999999</v>
      </c>
      <c r="E59">
        <v>600.8833333334187</v>
      </c>
      <c r="F59" s="16">
        <v>0.73</v>
      </c>
      <c r="G59">
        <f t="shared" si="1"/>
        <v>0.62891178973243822</v>
      </c>
      <c r="H59">
        <f t="shared" si="2"/>
        <v>1.8867353691973148</v>
      </c>
      <c r="I59" s="89">
        <f t="shared" si="3"/>
        <v>44.639412350248335</v>
      </c>
      <c r="J59">
        <f t="shared" si="4"/>
        <v>43.268235861674157</v>
      </c>
    </row>
    <row r="60" spans="1:10">
      <c r="A60" s="19" t="s">
        <v>175</v>
      </c>
      <c r="B60" t="str">
        <f t="shared" si="0"/>
        <v>ST5730074700</v>
      </c>
      <c r="C60">
        <v>51.469645</v>
      </c>
      <c r="D60">
        <v>-2.6161281000000001</v>
      </c>
      <c r="E60">
        <v>600.19999999995343</v>
      </c>
      <c r="F60" s="19"/>
      <c r="G60">
        <f t="shared" si="1"/>
        <v>-6.1265008981752848E-2</v>
      </c>
      <c r="H60">
        <f t="shared" si="2"/>
        <v>-0.18379502694525854</v>
      </c>
      <c r="I60" s="89">
        <f t="shared" si="3"/>
        <v>-4.3534684473309584</v>
      </c>
      <c r="J60">
        <f t="shared" si="4"/>
        <v>-4.2197441605528745</v>
      </c>
    </row>
    <row r="61" spans="1:10">
      <c r="A61" s="18" t="s">
        <v>188</v>
      </c>
      <c r="B61" t="str">
        <f t="shared" si="0"/>
        <v>ST5740075700</v>
      </c>
      <c r="C61">
        <v>51.478644000000003</v>
      </c>
      <c r="D61">
        <v>-2.6148094</v>
      </c>
      <c r="E61">
        <v>767.41666666668607</v>
      </c>
      <c r="F61" s="57">
        <v>0.71</v>
      </c>
      <c r="G61">
        <f t="shared" si="1"/>
        <v>0.61000283634300834</v>
      </c>
      <c r="H61">
        <f t="shared" si="2"/>
        <v>1.830008509029025</v>
      </c>
      <c r="I61" s="89">
        <f t="shared" si="3"/>
        <v>33.901547135833923</v>
      </c>
      <c r="J61">
        <f t="shared" si="4"/>
        <v>32.860202684562573</v>
      </c>
    </row>
    <row r="62" spans="1:10">
      <c r="A62" s="33" t="s">
        <v>200</v>
      </c>
      <c r="B62" t="str">
        <f t="shared" si="0"/>
        <v>ST5750076300</v>
      </c>
      <c r="C62">
        <v>51.484045999999999</v>
      </c>
      <c r="D62">
        <v>-2.613442</v>
      </c>
      <c r="E62">
        <v>672.48333333333721</v>
      </c>
      <c r="F62" s="33">
        <v>0.34</v>
      </c>
      <c r="G62">
        <f t="shared" si="1"/>
        <v>0.26018719863855533</v>
      </c>
      <c r="H62">
        <f t="shared" si="2"/>
        <v>0.78056159591566598</v>
      </c>
      <c r="I62" s="89">
        <f t="shared" si="3"/>
        <v>16.501494941050655</v>
      </c>
      <c r="J62">
        <f t="shared" si="4"/>
        <v>15.994623082793126</v>
      </c>
    </row>
    <row r="63" spans="1:10">
      <c r="A63" s="16" t="s">
        <v>212</v>
      </c>
      <c r="B63" t="str">
        <f t="shared" si="0"/>
        <v>ST5850072800</v>
      </c>
      <c r="C63">
        <v>51.452652</v>
      </c>
      <c r="D63">
        <v>-2.5986294999999999</v>
      </c>
      <c r="E63">
        <v>740.96666666655801</v>
      </c>
      <c r="F63" s="16">
        <v>0.71</v>
      </c>
      <c r="G63">
        <f t="shared" si="1"/>
        <v>0.61000283634300834</v>
      </c>
      <c r="H63">
        <f t="shared" si="2"/>
        <v>1.830008509029025</v>
      </c>
      <c r="I63" s="89">
        <f t="shared" si="3"/>
        <v>35.111717528223075</v>
      </c>
      <c r="J63">
        <f t="shared" si="4"/>
        <v>34.033200607560929</v>
      </c>
    </row>
    <row r="64" spans="1:10">
      <c r="A64" s="43" t="s">
        <v>222</v>
      </c>
      <c r="B64" t="str">
        <f t="shared" si="0"/>
        <v>ST5880073300</v>
      </c>
      <c r="C64">
        <v>51.457169</v>
      </c>
      <c r="D64">
        <v>-2.5943708000000001</v>
      </c>
      <c r="E64">
        <v>720.9000000001397</v>
      </c>
      <c r="F64" s="43">
        <v>0.61</v>
      </c>
      <c r="G64">
        <f t="shared" si="1"/>
        <v>0.51545806939585892</v>
      </c>
      <c r="H64">
        <f t="shared" si="2"/>
        <v>1.5463742081875766</v>
      </c>
      <c r="I64" s="89">
        <f t="shared" si="3"/>
        <v>30.495601791699283</v>
      </c>
      <c r="J64">
        <f t="shared" si="4"/>
        <v>29.558876821988385</v>
      </c>
    </row>
    <row r="65" spans="1:10">
      <c r="A65" s="16" t="s">
        <v>230</v>
      </c>
      <c r="B65" t="str">
        <f t="shared" si="0"/>
        <v>ST5870074300</v>
      </c>
      <c r="C65">
        <v>51.466152999999998</v>
      </c>
      <c r="D65">
        <v>-2.5959270999999999</v>
      </c>
      <c r="E65">
        <v>708.23333333339542</v>
      </c>
      <c r="F65" s="16">
        <v>0.56000000000000005</v>
      </c>
      <c r="G65">
        <f t="shared" si="1"/>
        <v>0.46818568592228427</v>
      </c>
      <c r="H65">
        <f t="shared" si="2"/>
        <v>1.4045570577668527</v>
      </c>
      <c r="I65" s="89">
        <f t="shared" si="3"/>
        <v>28.194257328393736</v>
      </c>
      <c r="J65">
        <f t="shared" si="4"/>
        <v>27.328222120354337</v>
      </c>
    </row>
    <row r="66" spans="1:10">
      <c r="A66" s="37" t="s">
        <v>244</v>
      </c>
      <c r="B66" t="str">
        <f t="shared" si="0"/>
        <v>ST5860052 00</v>
      </c>
      <c r="E66">
        <v>793.23333333333721</v>
      </c>
      <c r="F66" s="37">
        <v>0.52</v>
      </c>
      <c r="G66">
        <f t="shared" si="1"/>
        <v>0.43036777914342444</v>
      </c>
      <c r="H66">
        <f t="shared" si="2"/>
        <v>1.2911033374302734</v>
      </c>
      <c r="I66" s="89">
        <f t="shared" si="3"/>
        <v>23.139697855284798</v>
      </c>
      <c r="J66">
        <f t="shared" si="4"/>
        <v>22.428922153245331</v>
      </c>
    </row>
    <row r="67" spans="1:10">
      <c r="A67" s="59" t="s">
        <v>258</v>
      </c>
      <c r="B67" t="str">
        <f t="shared" si="0"/>
        <v>ST5860076300</v>
      </c>
      <c r="C67">
        <v>51.484127999999998</v>
      </c>
      <c r="D67">
        <v>-2.5976016</v>
      </c>
      <c r="E67">
        <v>671.46666666667443</v>
      </c>
      <c r="F67" s="58">
        <v>0.53</v>
      </c>
      <c r="G67">
        <f t="shared" si="1"/>
        <v>0.43982225583813939</v>
      </c>
      <c r="H67">
        <f t="shared" si="2"/>
        <v>1.319466767514418</v>
      </c>
      <c r="I67" s="89">
        <f t="shared" si="3"/>
        <v>27.936476805041863</v>
      </c>
      <c r="J67">
        <f t="shared" si="4"/>
        <v>27.078359770074705</v>
      </c>
    </row>
    <row r="68" spans="1:10">
      <c r="A68" s="16" t="s">
        <v>272</v>
      </c>
      <c r="B68" t="str">
        <f t="shared" si="0"/>
        <v>ST5940072300</v>
      </c>
      <c r="C68">
        <v>51.448222000000001</v>
      </c>
      <c r="D68">
        <v>-2.5856205000000001</v>
      </c>
      <c r="E68">
        <v>718.90000000008149</v>
      </c>
      <c r="F68" s="16">
        <v>1.1499999999999999</v>
      </c>
      <c r="G68">
        <f t="shared" si="1"/>
        <v>1.025999810910466</v>
      </c>
      <c r="H68">
        <f t="shared" si="2"/>
        <v>3.077999432731398</v>
      </c>
      <c r="I68" s="89">
        <f t="shared" si="3"/>
        <v>60.869213171559281</v>
      </c>
      <c r="J68">
        <f t="shared" si="4"/>
        <v>58.999510377893635</v>
      </c>
    </row>
    <row r="69" spans="1:10">
      <c r="A69" s="16" t="s">
        <v>284</v>
      </c>
      <c r="B69" t="str">
        <f t="shared" ref="B69:B132" si="5">"ST"&amp;LEFT(A69,3)&amp;"00"&amp;RIGHT(A69,3)&amp;"00"</f>
        <v>ST5950073600</v>
      </c>
      <c r="C69">
        <v>51.459916999999997</v>
      </c>
      <c r="D69">
        <v>-2.5843308999999999</v>
      </c>
      <c r="E69">
        <v>1059683.5833333335</v>
      </c>
      <c r="F69" s="16">
        <v>1.18</v>
      </c>
      <c r="G69">
        <f t="shared" ref="G69:G132" si="6">(F69-0.0648)/1.0577</f>
        <v>1.0543632409946109</v>
      </c>
      <c r="H69">
        <f t="shared" ref="H69:H132" si="7">(G69*3)</f>
        <v>3.1630897229838326</v>
      </c>
      <c r="I69" s="89">
        <f t="shared" ref="I69:I132" si="8">(H69)/($K$1*E69)</f>
        <v>4.243585344357375E-2</v>
      </c>
      <c r="J69">
        <f t="shared" ref="J69:J132" si="9">(284/293)*I69</f>
        <v>4.1132363064760903E-2</v>
      </c>
    </row>
    <row r="70" spans="1:10">
      <c r="A70" s="48">
        <v>590746</v>
      </c>
      <c r="B70" t="str">
        <f t="shared" si="5"/>
        <v>ST5900074600</v>
      </c>
      <c r="C70">
        <v>51.468871999999998</v>
      </c>
      <c r="D70">
        <v>-2.5916435999999998</v>
      </c>
      <c r="E70">
        <v>665.90000000002328</v>
      </c>
      <c r="F70" s="48">
        <v>0.5</v>
      </c>
      <c r="G70">
        <f t="shared" si="6"/>
        <v>0.41145882575399451</v>
      </c>
      <c r="H70">
        <f t="shared" si="7"/>
        <v>1.2343764772619834</v>
      </c>
      <c r="I70" s="89">
        <f t="shared" si="8"/>
        <v>26.353375985637829</v>
      </c>
      <c r="J70">
        <f t="shared" si="9"/>
        <v>25.543886620891275</v>
      </c>
    </row>
    <row r="71" spans="1:10">
      <c r="A71" s="16" t="s">
        <v>307</v>
      </c>
      <c r="B71" t="str">
        <f t="shared" si="5"/>
        <v>ST5910075100</v>
      </c>
      <c r="C71">
        <v>51.473374999999997</v>
      </c>
      <c r="D71">
        <v>-2.5902620999999999</v>
      </c>
      <c r="E71">
        <v>689.28333333326736</v>
      </c>
      <c r="F71" s="16">
        <v>0.41</v>
      </c>
      <c r="G71">
        <f t="shared" si="6"/>
        <v>0.32636853550155992</v>
      </c>
      <c r="H71">
        <f t="shared" si="7"/>
        <v>0.9791056065046797</v>
      </c>
      <c r="I71" s="89">
        <f t="shared" si="8"/>
        <v>20.194327537207819</v>
      </c>
      <c r="J71">
        <f t="shared" si="9"/>
        <v>19.574023960979591</v>
      </c>
    </row>
    <row r="72" spans="1:10">
      <c r="A72" s="16">
        <v>591766</v>
      </c>
      <c r="B72" t="str">
        <f t="shared" si="5"/>
        <v>ST5910076600</v>
      </c>
      <c r="C72">
        <v>51.486860999999998</v>
      </c>
      <c r="D72">
        <v>-2.5904362999999999</v>
      </c>
      <c r="E72">
        <v>671.48333333339542</v>
      </c>
      <c r="F72" s="16">
        <v>0.41</v>
      </c>
      <c r="G72">
        <f t="shared" si="6"/>
        <v>0.32636853550155992</v>
      </c>
      <c r="H72">
        <f t="shared" si="7"/>
        <v>0.9791056065046797</v>
      </c>
      <c r="I72" s="89">
        <f t="shared" si="8"/>
        <v>20.729648389291039</v>
      </c>
      <c r="J72">
        <f t="shared" si="9"/>
        <v>20.092901510439095</v>
      </c>
    </row>
    <row r="73" spans="1:10">
      <c r="A73" s="16">
        <v>602727</v>
      </c>
      <c r="B73" t="str">
        <f t="shared" si="5"/>
        <v>ST6020072700</v>
      </c>
      <c r="C73">
        <v>51.451875000000001</v>
      </c>
      <c r="D73">
        <v>-2.5741543999999998</v>
      </c>
      <c r="E73">
        <v>650.26666666672099</v>
      </c>
      <c r="F73" s="16">
        <v>0.67</v>
      </c>
      <c r="G73">
        <f t="shared" si="6"/>
        <v>0.57218492956414868</v>
      </c>
      <c r="H73">
        <f t="shared" si="7"/>
        <v>1.7165547886924459</v>
      </c>
      <c r="I73" s="89">
        <f t="shared" si="8"/>
        <v>37.528725309640969</v>
      </c>
      <c r="J73">
        <f t="shared" si="9"/>
        <v>36.37596582914005</v>
      </c>
    </row>
    <row r="74" spans="1:10">
      <c r="A74" s="16" t="s">
        <v>336</v>
      </c>
      <c r="B74" t="str">
        <f t="shared" si="5"/>
        <v>ST6020073500</v>
      </c>
      <c r="C74">
        <v>51.459068000000002</v>
      </c>
      <c r="D74">
        <v>-2.5742446999999999</v>
      </c>
      <c r="E74">
        <v>549.60000000003492</v>
      </c>
      <c r="F74" s="16">
        <v>0.38</v>
      </c>
      <c r="G74">
        <f t="shared" si="6"/>
        <v>0.29800510541741515</v>
      </c>
      <c r="H74">
        <f t="shared" si="7"/>
        <v>0.89401531625224551</v>
      </c>
      <c r="I74" s="89">
        <f t="shared" si="8"/>
        <v>23.125752382485654</v>
      </c>
      <c r="J74">
        <f t="shared" si="9"/>
        <v>22.415405039678927</v>
      </c>
    </row>
    <row r="75" spans="1:10">
      <c r="A75" s="28" t="s">
        <v>349</v>
      </c>
      <c r="B75" t="str">
        <f t="shared" si="5"/>
        <v>ST5980073400</v>
      </c>
      <c r="C75">
        <v>51.45814</v>
      </c>
      <c r="D75">
        <v>-2.5799903</v>
      </c>
      <c r="E75">
        <v>698.06666666659294</v>
      </c>
      <c r="F75" s="28">
        <v>0.64</v>
      </c>
      <c r="G75">
        <f t="shared" si="6"/>
        <v>0.5438214994800038</v>
      </c>
      <c r="H75">
        <f t="shared" si="7"/>
        <v>1.6314644984400113</v>
      </c>
      <c r="I75" s="89">
        <f t="shared" si="8"/>
        <v>33.226023142247449</v>
      </c>
      <c r="J75">
        <f t="shared" si="9"/>
        <v>32.205428574738143</v>
      </c>
    </row>
    <row r="76" spans="1:10">
      <c r="A76" s="35">
        <v>602752</v>
      </c>
      <c r="B76" t="str">
        <f t="shared" si="5"/>
        <v>ST6020075200</v>
      </c>
      <c r="C76">
        <v>51.474353000000001</v>
      </c>
      <c r="D76">
        <v>-2.5744365999999999</v>
      </c>
      <c r="E76">
        <v>1274.3166666667094</v>
      </c>
      <c r="F76" s="35">
        <v>0.43</v>
      </c>
      <c r="G76">
        <f t="shared" si="6"/>
        <v>0.3452774888909898</v>
      </c>
      <c r="H76">
        <f t="shared" si="7"/>
        <v>1.0358324666729695</v>
      </c>
      <c r="I76" s="89">
        <f t="shared" si="8"/>
        <v>11.556060104767438</v>
      </c>
      <c r="J76">
        <f t="shared" si="9"/>
        <v>11.201095801208028</v>
      </c>
    </row>
    <row r="77" spans="1:10">
      <c r="A77" s="50">
        <v>603768</v>
      </c>
      <c r="B77" t="str">
        <f t="shared" si="5"/>
        <v>ST6030076800</v>
      </c>
      <c r="C77">
        <v>51.488745000000002</v>
      </c>
      <c r="D77">
        <v>-2.5731772999999998</v>
      </c>
      <c r="E77">
        <v>672.1333333334187</v>
      </c>
      <c r="F77" s="50">
        <v>0.38</v>
      </c>
      <c r="G77">
        <f t="shared" si="6"/>
        <v>0.29800510541741515</v>
      </c>
      <c r="H77">
        <f t="shared" si="7"/>
        <v>0.89401531625224551</v>
      </c>
      <c r="I77" s="89">
        <f t="shared" si="8"/>
        <v>18.909809823566714</v>
      </c>
      <c r="J77">
        <f t="shared" si="9"/>
        <v>18.328962422842821</v>
      </c>
    </row>
    <row r="78" spans="1:10">
      <c r="A78" s="39">
        <v>611726</v>
      </c>
      <c r="B78" t="str">
        <f t="shared" si="5"/>
        <v>ST6110072600</v>
      </c>
      <c r="C78">
        <v>51.451039000000002</v>
      </c>
      <c r="D78">
        <v>-2.5611921</v>
      </c>
      <c r="E78">
        <v>646.00000000011642</v>
      </c>
      <c r="F78" s="39">
        <v>0.69</v>
      </c>
      <c r="G78">
        <f t="shared" si="6"/>
        <v>0.59109388295357845</v>
      </c>
      <c r="H78">
        <f t="shared" si="7"/>
        <v>1.7732816488607352</v>
      </c>
      <c r="I78" s="89">
        <f t="shared" si="8"/>
        <v>39.02499335074873</v>
      </c>
      <c r="J78">
        <f t="shared" si="9"/>
        <v>37.826273418473171</v>
      </c>
    </row>
    <row r="79" spans="1:10">
      <c r="A79" s="52">
        <v>608732</v>
      </c>
      <c r="B79" t="str">
        <f t="shared" si="5"/>
        <v>ST6080073200</v>
      </c>
      <c r="C79">
        <v>51.456412999999998</v>
      </c>
      <c r="D79">
        <v>-2.5655758</v>
      </c>
      <c r="E79">
        <v>672.51666666660458</v>
      </c>
      <c r="F79" s="52">
        <v>0.56999999999999995</v>
      </c>
      <c r="G79">
        <f t="shared" si="6"/>
        <v>0.4776401626169991</v>
      </c>
      <c r="H79">
        <f t="shared" si="7"/>
        <v>1.4329204878509973</v>
      </c>
      <c r="I79" s="89">
        <f t="shared" si="8"/>
        <v>30.291213816512371</v>
      </c>
      <c r="J79">
        <f t="shared" si="9"/>
        <v>29.360766975732126</v>
      </c>
    </row>
    <row r="80" spans="1:10">
      <c r="A80" s="16">
        <v>621744</v>
      </c>
      <c r="B80" t="str">
        <f t="shared" si="5"/>
        <v>ST6210074400</v>
      </c>
      <c r="C80">
        <v>51.467291000000003</v>
      </c>
      <c r="D80">
        <v>-2.5469955</v>
      </c>
      <c r="E80">
        <v>672.78333333344199</v>
      </c>
      <c r="F80" s="16">
        <v>0.47</v>
      </c>
      <c r="G80">
        <f t="shared" si="6"/>
        <v>0.38309539566984963</v>
      </c>
      <c r="H80">
        <f t="shared" si="7"/>
        <v>1.1492861870095488</v>
      </c>
      <c r="I80" s="89">
        <f t="shared" si="8"/>
        <v>24.285698484869407</v>
      </c>
      <c r="J80">
        <f t="shared" si="9"/>
        <v>23.539721398303453</v>
      </c>
    </row>
    <row r="81" spans="1:10">
      <c r="A81" s="16">
        <v>611751</v>
      </c>
      <c r="B81" t="str">
        <f t="shared" si="5"/>
        <v>ST6110075100</v>
      </c>
      <c r="C81">
        <v>51.473515999999996</v>
      </c>
      <c r="D81">
        <v>-2.5614680000000001</v>
      </c>
      <c r="E81">
        <v>690.75</v>
      </c>
      <c r="F81" s="16">
        <v>0.46</v>
      </c>
      <c r="G81">
        <f t="shared" si="6"/>
        <v>0.37364091897513468</v>
      </c>
      <c r="H81">
        <f t="shared" si="7"/>
        <v>1.1209227569254041</v>
      </c>
      <c r="I81" s="89">
        <f t="shared" si="8"/>
        <v>23.070256796761299</v>
      </c>
      <c r="J81">
        <f t="shared" si="9"/>
        <v>22.361614096519485</v>
      </c>
    </row>
    <row r="82" spans="1:10">
      <c r="A82" s="16">
        <v>613761</v>
      </c>
      <c r="B82" t="str">
        <f t="shared" si="5"/>
        <v>ST6130076100</v>
      </c>
      <c r="C82">
        <v>51.482520999999998</v>
      </c>
      <c r="D82">
        <v>-2.5586983999999999</v>
      </c>
      <c r="E82">
        <v>620.58333333337214</v>
      </c>
      <c r="F82" s="16">
        <v>0.5</v>
      </c>
      <c r="G82">
        <f t="shared" si="6"/>
        <v>0.41145882575399451</v>
      </c>
      <c r="H82">
        <f t="shared" si="7"/>
        <v>1.2343764772619834</v>
      </c>
      <c r="I82" s="89">
        <f t="shared" si="8"/>
        <v>28.277770488254188</v>
      </c>
      <c r="J82">
        <f t="shared" si="9"/>
        <v>27.40917002957061</v>
      </c>
    </row>
    <row r="83" spans="1:10">
      <c r="A83" s="16">
        <v>623726</v>
      </c>
      <c r="B83" t="str">
        <f t="shared" si="5"/>
        <v>ST6230072600</v>
      </c>
      <c r="C83">
        <v>51.451120000000003</v>
      </c>
      <c r="D83">
        <v>-2.5439240000000001</v>
      </c>
      <c r="E83">
        <v>579.3833333333605</v>
      </c>
      <c r="F83" s="16">
        <v>0.33</v>
      </c>
      <c r="G83">
        <f t="shared" si="6"/>
        <v>0.25073272194384039</v>
      </c>
      <c r="H83">
        <f t="shared" si="7"/>
        <v>0.7521981658315211</v>
      </c>
      <c r="I83" s="89">
        <f t="shared" si="8"/>
        <v>18.457118821140778</v>
      </c>
      <c r="J83">
        <f t="shared" si="9"/>
        <v>17.890176604791744</v>
      </c>
    </row>
    <row r="84" spans="1:10">
      <c r="A84" s="16">
        <v>627727</v>
      </c>
      <c r="B84" t="str">
        <f t="shared" si="5"/>
        <v>ST6270072700</v>
      </c>
      <c r="C84">
        <v>51.452046000000003</v>
      </c>
      <c r="D84">
        <v>-2.5381784999999999</v>
      </c>
      <c r="E84">
        <v>816</v>
      </c>
      <c r="F84" s="16">
        <v>0.48</v>
      </c>
      <c r="G84">
        <f t="shared" si="6"/>
        <v>0.39254987236456462</v>
      </c>
      <c r="H84">
        <f t="shared" si="7"/>
        <v>1.1776496170936939</v>
      </c>
      <c r="I84" s="89">
        <f t="shared" si="8"/>
        <v>20.517458916176295</v>
      </c>
      <c r="J84">
        <f t="shared" si="9"/>
        <v>19.887229802710127</v>
      </c>
    </row>
    <row r="85" spans="1:10">
      <c r="A85" s="16">
        <v>622746</v>
      </c>
      <c r="B85" t="str">
        <f t="shared" si="5"/>
        <v>ST6220074600</v>
      </c>
      <c r="C85">
        <v>51.469096</v>
      </c>
      <c r="D85">
        <v>-2.5455774</v>
      </c>
      <c r="E85">
        <v>769.41666666656965</v>
      </c>
      <c r="F85" s="57">
        <v>0.47</v>
      </c>
      <c r="G85">
        <f t="shared" si="6"/>
        <v>0.38309539566984963</v>
      </c>
      <c r="H85">
        <f t="shared" si="7"/>
        <v>1.1492861870095488</v>
      </c>
      <c r="I85" s="89">
        <f t="shared" si="8"/>
        <v>21.235585199588545</v>
      </c>
      <c r="J85">
        <f t="shared" si="9"/>
        <v>20.583297599601185</v>
      </c>
    </row>
    <row r="86" spans="1:10">
      <c r="A86" s="31">
        <v>623750</v>
      </c>
      <c r="B86" t="str">
        <f t="shared" si="5"/>
        <v>ST6230075000</v>
      </c>
      <c r="C86">
        <v>51.472698999999999</v>
      </c>
      <c r="D86">
        <v>-2.5441807000000001</v>
      </c>
      <c r="E86">
        <v>477.09999999997672</v>
      </c>
      <c r="F86" s="54">
        <v>0.21</v>
      </c>
      <c r="G86">
        <f t="shared" si="6"/>
        <v>0.13727900160726103</v>
      </c>
      <c r="H86">
        <f t="shared" si="7"/>
        <v>0.41183700482178309</v>
      </c>
      <c r="I86" s="89">
        <f t="shared" si="8"/>
        <v>12.271950255503697</v>
      </c>
      <c r="J86">
        <f t="shared" si="9"/>
        <v>11.89499615209232</v>
      </c>
    </row>
    <row r="87" spans="1:10">
      <c r="A87" s="18">
        <v>627766</v>
      </c>
      <c r="B87" t="str">
        <f t="shared" si="5"/>
        <v>ST6270076600</v>
      </c>
      <c r="C87">
        <v>51.487110999999999</v>
      </c>
      <c r="D87">
        <v>-2.5385914000000001</v>
      </c>
      <c r="E87">
        <v>739.96666666679084</v>
      </c>
      <c r="F87" s="57">
        <v>0.37</v>
      </c>
      <c r="G87">
        <f t="shared" si="6"/>
        <v>0.28855062872270021</v>
      </c>
      <c r="H87">
        <f t="shared" si="7"/>
        <v>0.86565188616810063</v>
      </c>
      <c r="I87" s="89">
        <f t="shared" si="8"/>
        <v>16.631398098285096</v>
      </c>
      <c r="J87">
        <f t="shared" si="9"/>
        <v>16.120536040658592</v>
      </c>
    </row>
    <row r="88" spans="1:10">
      <c r="A88" s="18">
        <v>629710</v>
      </c>
      <c r="B88" t="str">
        <f t="shared" si="5"/>
        <v>ST6290071000</v>
      </c>
      <c r="C88">
        <v>51.436774</v>
      </c>
      <c r="D88">
        <v>-2.5351216000000001</v>
      </c>
      <c r="E88">
        <v>949.69999999995343</v>
      </c>
      <c r="F88" s="57">
        <v>0.51</v>
      </c>
      <c r="G88">
        <f t="shared" si="6"/>
        <v>0.42091330244870945</v>
      </c>
      <c r="H88">
        <f t="shared" si="7"/>
        <v>1.2627399073461283</v>
      </c>
      <c r="I88" s="89">
        <f t="shared" si="8"/>
        <v>18.90275493888198</v>
      </c>
      <c r="J88">
        <f t="shared" si="9"/>
        <v>18.322124241100621</v>
      </c>
    </row>
    <row r="89" spans="1:10">
      <c r="A89" s="18">
        <v>641738</v>
      </c>
      <c r="B89" t="str">
        <f t="shared" si="5"/>
        <v>ST6410073800</v>
      </c>
      <c r="C89">
        <v>51.462026999999999</v>
      </c>
      <c r="D89">
        <v>-2.5181439000000001</v>
      </c>
      <c r="E89">
        <v>574.31666666659294</v>
      </c>
      <c r="F89" s="57">
        <v>0.48</v>
      </c>
      <c r="G89">
        <f t="shared" si="6"/>
        <v>0.39254987236456462</v>
      </c>
      <c r="H89">
        <f t="shared" si="7"/>
        <v>1.1776496170936939</v>
      </c>
      <c r="I89" s="89">
        <f t="shared" si="8"/>
        <v>29.151594316031236</v>
      </c>
      <c r="J89">
        <f t="shared" si="9"/>
        <v>28.256152852398877</v>
      </c>
    </row>
    <row r="90" spans="1:10">
      <c r="A90" s="18">
        <v>635745</v>
      </c>
      <c r="B90" t="str">
        <f t="shared" si="5"/>
        <v>ST6350074500</v>
      </c>
      <c r="C90">
        <v>51.468282000000002</v>
      </c>
      <c r="D90">
        <v>-2.5268524999999999</v>
      </c>
      <c r="E90">
        <v>498.91666666668607</v>
      </c>
      <c r="F90" s="57">
        <v>0.26</v>
      </c>
      <c r="G90">
        <f t="shared" si="6"/>
        <v>0.18455138508083577</v>
      </c>
      <c r="H90">
        <f t="shared" si="7"/>
        <v>0.55365415524250727</v>
      </c>
      <c r="I90" s="89">
        <f t="shared" si="8"/>
        <v>15.776410121916198</v>
      </c>
      <c r="J90">
        <f t="shared" si="9"/>
        <v>15.291810493597954</v>
      </c>
    </row>
    <row r="91" spans="1:10">
      <c r="A91" s="18" t="s">
        <v>470</v>
      </c>
      <c r="B91" s="18" t="s">
        <v>955</v>
      </c>
      <c r="C91">
        <v>51.479070999999998</v>
      </c>
      <c r="D91">
        <v>-2.5269769000000002</v>
      </c>
      <c r="E91">
        <v>671.93333333329065</v>
      </c>
      <c r="F91" s="57">
        <v>0.28000000000000003</v>
      </c>
      <c r="G91">
        <f t="shared" si="6"/>
        <v>0.20346033847026568</v>
      </c>
      <c r="H91">
        <f t="shared" si="7"/>
        <v>0.61038101541079703</v>
      </c>
      <c r="I91" s="89">
        <f t="shared" si="8"/>
        <v>12.914347469834114</v>
      </c>
      <c r="J91">
        <f t="shared" si="9"/>
        <v>12.517661028781189</v>
      </c>
    </row>
    <row r="92" spans="1:10">
      <c r="A92" s="16" t="s">
        <v>21</v>
      </c>
      <c r="B92" t="str">
        <f t="shared" si="5"/>
        <v>ST5500072200</v>
      </c>
      <c r="C92">
        <v>51.446989000000002</v>
      </c>
      <c r="D92">
        <v>-2.6489191999999999</v>
      </c>
      <c r="E92">
        <v>695.73333333333721</v>
      </c>
      <c r="F92" s="18">
        <v>0.23</v>
      </c>
      <c r="G92">
        <f t="shared" si="6"/>
        <v>0.15618795499669094</v>
      </c>
      <c r="H92">
        <f t="shared" si="7"/>
        <v>0.46856386499007285</v>
      </c>
      <c r="I92" s="89">
        <f t="shared" si="8"/>
        <v>9.5746656671197954</v>
      </c>
      <c r="J92">
        <f t="shared" si="9"/>
        <v>9.2805633087441013</v>
      </c>
    </row>
    <row r="93" spans="1:10">
      <c r="A93" s="16" t="s">
        <v>38</v>
      </c>
      <c r="B93" t="str">
        <f t="shared" si="5"/>
        <v>ST5520073900</v>
      </c>
      <c r="C93">
        <v>51.462290000000003</v>
      </c>
      <c r="D93">
        <v>-2.6462574000000001</v>
      </c>
      <c r="E93">
        <v>623.33333333325572</v>
      </c>
      <c r="F93" s="18">
        <v>0.16</v>
      </c>
      <c r="G93">
        <f t="shared" si="6"/>
        <v>9.0006618133686295E-2</v>
      </c>
      <c r="H93">
        <f t="shared" si="7"/>
        <v>0.27001985440105891</v>
      </c>
      <c r="I93" s="89">
        <f t="shared" si="8"/>
        <v>6.1584721665377611</v>
      </c>
      <c r="J93">
        <f t="shared" si="9"/>
        <v>5.9693040795110042</v>
      </c>
    </row>
    <row r="94" spans="1:10">
      <c r="A94" s="16" t="s">
        <v>54</v>
      </c>
      <c r="B94" t="str">
        <f t="shared" si="5"/>
        <v>ST5500074800</v>
      </c>
      <c r="C94">
        <v>51.470365999999999</v>
      </c>
      <c r="D94">
        <v>-2.649251</v>
      </c>
      <c r="E94">
        <v>695.36666666669771</v>
      </c>
      <c r="F94" s="18">
        <v>0.18</v>
      </c>
      <c r="G94">
        <f t="shared" si="6"/>
        <v>0.10891557152311618</v>
      </c>
      <c r="H94">
        <f t="shared" si="7"/>
        <v>0.32674671456934856</v>
      </c>
      <c r="I94" s="89">
        <f t="shared" si="8"/>
        <v>6.680285092341939</v>
      </c>
      <c r="J94">
        <f t="shared" si="9"/>
        <v>6.4750886219287054</v>
      </c>
    </row>
    <row r="95" spans="1:10">
      <c r="A95" s="16" t="s">
        <v>69</v>
      </c>
      <c r="B95" t="str">
        <f t="shared" si="5"/>
        <v>ST5530075400</v>
      </c>
      <c r="C95">
        <v>51.475783999999997</v>
      </c>
      <c r="D95">
        <v>-2.6450083000000002</v>
      </c>
      <c r="E95">
        <v>694.8833333333605</v>
      </c>
      <c r="F95" s="18">
        <v>0.21</v>
      </c>
      <c r="G95">
        <f t="shared" si="6"/>
        <v>0.13727900160726103</v>
      </c>
      <c r="H95">
        <f t="shared" si="7"/>
        <v>0.41183700482178309</v>
      </c>
      <c r="I95" s="89">
        <f t="shared" si="8"/>
        <v>8.4257992472121934</v>
      </c>
      <c r="J95">
        <f t="shared" si="9"/>
        <v>8.1669863010520913</v>
      </c>
    </row>
    <row r="96" spans="1:10">
      <c r="A96" s="16" t="s">
        <v>83</v>
      </c>
      <c r="B96" t="str">
        <f t="shared" si="5"/>
        <v>ST5540076600</v>
      </c>
      <c r="C96">
        <v>51.486581000000001</v>
      </c>
      <c r="D96">
        <v>-2.6437205000000001</v>
      </c>
      <c r="E96">
        <v>507.33333333337214</v>
      </c>
      <c r="F96" s="18">
        <v>0.21</v>
      </c>
      <c r="G96">
        <f t="shared" si="6"/>
        <v>0.13727900160726103</v>
      </c>
      <c r="H96">
        <f t="shared" si="7"/>
        <v>0.41183700482178309</v>
      </c>
      <c r="I96" s="89">
        <f t="shared" si="8"/>
        <v>11.540632326347071</v>
      </c>
      <c r="J96">
        <f t="shared" si="9"/>
        <v>11.186141913592383</v>
      </c>
    </row>
    <row r="97" spans="1:10">
      <c r="A97" s="16">
        <v>566730</v>
      </c>
      <c r="B97" t="str">
        <f t="shared" si="5"/>
        <v>ST5660073000</v>
      </c>
      <c r="C97">
        <v>51.454307</v>
      </c>
      <c r="D97">
        <v>-2.6259958999999999</v>
      </c>
      <c r="E97">
        <v>717.41666666662786</v>
      </c>
      <c r="F97" s="18"/>
      <c r="G97">
        <f t="shared" si="6"/>
        <v>-6.1265008981752848E-2</v>
      </c>
      <c r="H97">
        <f t="shared" si="7"/>
        <v>-0.18379502694525854</v>
      </c>
      <c r="I97" s="89">
        <f t="shared" si="8"/>
        <v>-3.6421676321356435</v>
      </c>
      <c r="J97">
        <f t="shared" si="9"/>
        <v>-3.5302921758584396</v>
      </c>
    </row>
    <row r="98" spans="1:10">
      <c r="A98" s="16">
        <v>563730</v>
      </c>
      <c r="B98" t="str">
        <f t="shared" si="5"/>
        <v>ST5630073000</v>
      </c>
      <c r="C98">
        <v>51.454284000000001</v>
      </c>
      <c r="D98">
        <v>-2.6303131999999998</v>
      </c>
      <c r="E98">
        <v>787.21666666679084</v>
      </c>
      <c r="F98" s="18">
        <v>0.39</v>
      </c>
      <c r="G98">
        <f t="shared" si="6"/>
        <v>0.30745958211213009</v>
      </c>
      <c r="H98">
        <f t="shared" si="7"/>
        <v>0.92237874633639028</v>
      </c>
      <c r="I98" s="89">
        <f t="shared" si="8"/>
        <v>16.657608205320024</v>
      </c>
      <c r="J98">
        <f t="shared" si="9"/>
        <v>16.145941059081526</v>
      </c>
    </row>
    <row r="99" spans="1:10">
      <c r="A99" s="28" t="s">
        <v>117</v>
      </c>
      <c r="B99" t="str">
        <f t="shared" si="5"/>
        <v>ST5640074600</v>
      </c>
      <c r="C99">
        <v>51.468677</v>
      </c>
      <c r="D99">
        <v>-2.6290719</v>
      </c>
      <c r="E99">
        <v>699.60000000003492</v>
      </c>
      <c r="F99" s="41">
        <v>0.39</v>
      </c>
      <c r="G99">
        <f t="shared" si="6"/>
        <v>0.30745958211213009</v>
      </c>
      <c r="H99">
        <f t="shared" si="7"/>
        <v>0.92237874633639028</v>
      </c>
      <c r="I99" s="89">
        <f t="shared" si="8"/>
        <v>18.743777595815835</v>
      </c>
      <c r="J99">
        <f t="shared" si="9"/>
        <v>18.168030161132073</v>
      </c>
    </row>
    <row r="100" spans="1:10">
      <c r="A100" s="16" t="s">
        <v>133</v>
      </c>
      <c r="B100" t="str">
        <f t="shared" si="5"/>
        <v>ST5670075100</v>
      </c>
      <c r="C100">
        <v>51.473196000000002</v>
      </c>
      <c r="D100">
        <v>-2.6248146999999999</v>
      </c>
      <c r="E100">
        <v>648.94999999995343</v>
      </c>
      <c r="F100" s="18">
        <v>0.35</v>
      </c>
      <c r="G100">
        <f t="shared" si="6"/>
        <v>0.26964167533327027</v>
      </c>
      <c r="H100">
        <f t="shared" si="7"/>
        <v>0.80892502599981086</v>
      </c>
      <c r="I100" s="89">
        <f t="shared" si="8"/>
        <v>17.721262993389729</v>
      </c>
      <c r="J100">
        <f t="shared" si="9"/>
        <v>17.176923857074005</v>
      </c>
    </row>
    <row r="101" spans="1:10">
      <c r="A101" s="16">
        <v>565761</v>
      </c>
      <c r="B101" t="str">
        <f t="shared" si="5"/>
        <v>ST5650076100</v>
      </c>
      <c r="C101">
        <v>51.482171000000001</v>
      </c>
      <c r="D101">
        <v>-2.6278176000000002</v>
      </c>
      <c r="E101">
        <v>695.36666666669771</v>
      </c>
      <c r="F101" s="18">
        <v>0.26</v>
      </c>
      <c r="G101">
        <f t="shared" si="6"/>
        <v>0.18455138508083577</v>
      </c>
      <c r="H101">
        <f t="shared" si="7"/>
        <v>0.55365415524250727</v>
      </c>
      <c r="I101" s="89">
        <f t="shared" si="8"/>
        <v>11.31937196202384</v>
      </c>
      <c r="J101">
        <f t="shared" si="9"/>
        <v>10.971677942712528</v>
      </c>
    </row>
    <row r="102" spans="1:10">
      <c r="A102" s="16" t="s">
        <v>159</v>
      </c>
      <c r="B102" t="str">
        <f t="shared" si="5"/>
        <v>ST5760072500</v>
      </c>
      <c r="C102">
        <v>51.449888000000001</v>
      </c>
      <c r="D102">
        <v>-2.6115449000000002</v>
      </c>
      <c r="E102">
        <v>744.94999999995343</v>
      </c>
      <c r="F102" s="18">
        <v>0.83</v>
      </c>
      <c r="G102">
        <f t="shared" si="6"/>
        <v>0.72345655667958775</v>
      </c>
      <c r="H102">
        <f t="shared" si="7"/>
        <v>2.1703696700387631</v>
      </c>
      <c r="I102" s="89">
        <f t="shared" si="8"/>
        <v>41.419440039263115</v>
      </c>
      <c r="J102">
        <f t="shared" si="9"/>
        <v>40.147170550002471</v>
      </c>
    </row>
    <row r="103" spans="1:10">
      <c r="A103" s="16">
        <v>579737</v>
      </c>
      <c r="B103" t="str">
        <f t="shared" si="5"/>
        <v>ST5790073700</v>
      </c>
      <c r="C103">
        <v>51.460698999999998</v>
      </c>
      <c r="D103">
        <v>-2.6073712000000002</v>
      </c>
      <c r="E103">
        <v>600.84999999997672</v>
      </c>
      <c r="F103" s="18">
        <v>0.46</v>
      </c>
      <c r="G103">
        <f t="shared" si="6"/>
        <v>0.37364091897513468</v>
      </c>
      <c r="H103">
        <f t="shared" si="7"/>
        <v>1.1209227569254041</v>
      </c>
      <c r="I103" s="89">
        <f t="shared" si="8"/>
        <v>26.52206021862942</v>
      </c>
      <c r="J103">
        <f t="shared" si="9"/>
        <v>25.707389426930906</v>
      </c>
    </row>
    <row r="104" spans="1:10">
      <c r="A104" s="19" t="s">
        <v>179</v>
      </c>
      <c r="B104" t="str">
        <f t="shared" si="5"/>
        <v>ST5740074400</v>
      </c>
      <c r="C104">
        <v>51.466954999999999</v>
      </c>
      <c r="D104">
        <v>-2.6146522999999999</v>
      </c>
      <c r="E104">
        <v>600.08333333325572</v>
      </c>
      <c r="F104" s="20"/>
      <c r="G104">
        <f t="shared" si="6"/>
        <v>-6.1265008981752848E-2</v>
      </c>
      <c r="H104">
        <f t="shared" si="7"/>
        <v>-0.18379502694525854</v>
      </c>
      <c r="I104" s="89">
        <f t="shared" si="8"/>
        <v>-4.3543148375306364</v>
      </c>
      <c r="J104">
        <f t="shared" si="9"/>
        <v>-4.2205645524187734</v>
      </c>
    </row>
    <row r="105" spans="1:10">
      <c r="A105" s="16" t="s">
        <v>191</v>
      </c>
      <c r="B105" t="str">
        <f t="shared" si="5"/>
        <v>ST5780075500</v>
      </c>
      <c r="C105">
        <v>51.476875999999997</v>
      </c>
      <c r="D105">
        <v>-2.6090260000000001</v>
      </c>
      <c r="E105">
        <v>767.33333333325572</v>
      </c>
      <c r="F105" s="24">
        <v>0.32</v>
      </c>
      <c r="G105">
        <f t="shared" si="6"/>
        <v>0.24127824524912542</v>
      </c>
      <c r="H105">
        <f t="shared" si="7"/>
        <v>0.72383473574737622</v>
      </c>
      <c r="I105" s="89">
        <f t="shared" si="8"/>
        <v>13.410747692925712</v>
      </c>
      <c r="J105">
        <f t="shared" si="9"/>
        <v>12.998813463450178</v>
      </c>
    </row>
    <row r="106" spans="1:10">
      <c r="A106" s="33" t="s">
        <v>203</v>
      </c>
      <c r="B106" t="str">
        <f t="shared" si="5"/>
        <v>ST5720076000</v>
      </c>
      <c r="C106">
        <v>51.481326000000003</v>
      </c>
      <c r="D106">
        <v>-2.6177256</v>
      </c>
      <c r="E106">
        <v>672.80000000016298</v>
      </c>
      <c r="F106" s="34">
        <v>0.38</v>
      </c>
      <c r="G106">
        <f t="shared" si="6"/>
        <v>0.29800510541741515</v>
      </c>
      <c r="H106">
        <f t="shared" si="7"/>
        <v>0.89401531625224551</v>
      </c>
      <c r="I106" s="89">
        <f t="shared" si="8"/>
        <v>18.891072398055652</v>
      </c>
      <c r="J106">
        <f t="shared" si="9"/>
        <v>18.310800549651212</v>
      </c>
    </row>
    <row r="107" spans="1:10">
      <c r="A107" s="16" t="s">
        <v>215</v>
      </c>
      <c r="B107" t="str">
        <f t="shared" si="5"/>
        <v>ST5850072500</v>
      </c>
      <c r="C107">
        <v>51.449953999999998</v>
      </c>
      <c r="D107">
        <v>-2.5985942</v>
      </c>
      <c r="E107">
        <v>740.85000000003492</v>
      </c>
      <c r="F107" s="18">
        <v>0.4</v>
      </c>
      <c r="G107">
        <f t="shared" si="6"/>
        <v>0.31691405880684509</v>
      </c>
      <c r="H107">
        <f t="shared" si="7"/>
        <v>0.95074217642053527</v>
      </c>
      <c r="I107" s="89">
        <f t="shared" si="8"/>
        <v>18.244422086321485</v>
      </c>
      <c r="J107">
        <f t="shared" si="9"/>
        <v>17.684013216775774</v>
      </c>
    </row>
    <row r="108" spans="1:10">
      <c r="A108" s="43" t="s">
        <v>224</v>
      </c>
      <c r="B108" t="str">
        <f t="shared" si="5"/>
        <v>ST5890073400</v>
      </c>
      <c r="C108">
        <v>51.458075999999998</v>
      </c>
      <c r="D108">
        <v>-2.5929433</v>
      </c>
      <c r="E108">
        <v>600.79999999998836</v>
      </c>
      <c r="F108" s="44">
        <v>0.56000000000000005</v>
      </c>
      <c r="G108">
        <f t="shared" si="6"/>
        <v>0.46818568592228427</v>
      </c>
      <c r="H108">
        <f t="shared" si="7"/>
        <v>1.4045570577668527</v>
      </c>
      <c r="I108" s="89">
        <f t="shared" si="8"/>
        <v>33.235873582803258</v>
      </c>
      <c r="J108">
        <f t="shared" si="9"/>
        <v>32.214976442034555</v>
      </c>
    </row>
    <row r="109" spans="1:10">
      <c r="A109" s="16" t="s">
        <v>233</v>
      </c>
      <c r="B109" t="str">
        <f t="shared" si="5"/>
        <v>ST5890074600</v>
      </c>
      <c r="C109">
        <v>51.468865000000001</v>
      </c>
      <c r="D109">
        <v>-2.5930832000000001</v>
      </c>
      <c r="E109">
        <v>709.31666666659294</v>
      </c>
      <c r="F109" s="18">
        <v>0.56000000000000005</v>
      </c>
      <c r="G109">
        <f t="shared" si="6"/>
        <v>0.46818568592228427</v>
      </c>
      <c r="H109">
        <f t="shared" si="7"/>
        <v>1.4045570577668527</v>
      </c>
      <c r="I109" s="89">
        <f t="shared" si="8"/>
        <v>28.151196478136072</v>
      </c>
      <c r="J109">
        <f t="shared" si="9"/>
        <v>27.286483958329843</v>
      </c>
    </row>
    <row r="110" spans="1:10">
      <c r="A110" s="37" t="s">
        <v>248</v>
      </c>
      <c r="B110" t="str">
        <f t="shared" si="5"/>
        <v>ST5850075500</v>
      </c>
      <c r="C110">
        <v>51.476927000000003</v>
      </c>
      <c r="D110">
        <v>-2.5989474000000001</v>
      </c>
      <c r="E110">
        <v>792.79999999998836</v>
      </c>
      <c r="F110" s="37">
        <v>0.55000000000000004</v>
      </c>
      <c r="G110">
        <f t="shared" si="6"/>
        <v>0.45873120922756927</v>
      </c>
      <c r="H110">
        <f t="shared" si="7"/>
        <v>1.3761936276827078</v>
      </c>
      <c r="I110" s="89">
        <f t="shared" si="8"/>
        <v>24.678203269336024</v>
      </c>
      <c r="J110">
        <f t="shared" si="9"/>
        <v>23.920169721813757</v>
      </c>
    </row>
    <row r="111" spans="1:10">
      <c r="A111" s="59" t="s">
        <v>261</v>
      </c>
      <c r="B111" t="str">
        <f t="shared" si="5"/>
        <v>ST5820076300</v>
      </c>
      <c r="C111">
        <v>51.484098000000003</v>
      </c>
      <c r="D111">
        <v>-2.6033618000000001</v>
      </c>
      <c r="E111">
        <v>671.53333333338378</v>
      </c>
      <c r="F111" s="60">
        <v>0.32</v>
      </c>
      <c r="G111">
        <f t="shared" si="6"/>
        <v>0.24127824524912542</v>
      </c>
      <c r="H111">
        <f t="shared" si="7"/>
        <v>0.72383473574737622</v>
      </c>
      <c r="I111" s="89">
        <f t="shared" si="8"/>
        <v>15.323906080169536</v>
      </c>
      <c r="J111">
        <f t="shared" si="9"/>
        <v>14.853205893406649</v>
      </c>
    </row>
    <row r="112" spans="1:10">
      <c r="A112" s="16" t="s">
        <v>275</v>
      </c>
      <c r="B112" t="str">
        <f t="shared" si="5"/>
        <v>ST5950072500</v>
      </c>
      <c r="C112">
        <v>51.450026999999999</v>
      </c>
      <c r="D112">
        <v>-2.5842046000000001</v>
      </c>
      <c r="E112">
        <v>719.05000000004657</v>
      </c>
      <c r="F112" s="18">
        <v>0.64</v>
      </c>
      <c r="G112">
        <f t="shared" si="6"/>
        <v>0.5438214994800038</v>
      </c>
      <c r="H112">
        <f t="shared" si="7"/>
        <v>1.6314644984400113</v>
      </c>
      <c r="I112" s="89">
        <f t="shared" si="8"/>
        <v>32.256420584791393</v>
      </c>
      <c r="J112">
        <f t="shared" si="9"/>
        <v>31.265609030992341</v>
      </c>
    </row>
    <row r="113" spans="1:10">
      <c r="A113" s="16" t="s">
        <v>287</v>
      </c>
      <c r="B113" t="str">
        <f t="shared" si="5"/>
        <v>ST5970073100</v>
      </c>
      <c r="C113">
        <v>51.455435999999999</v>
      </c>
      <c r="D113">
        <v>-2.5813951999999998</v>
      </c>
      <c r="E113">
        <v>718.51666666654637</v>
      </c>
      <c r="F113" s="44">
        <v>0.85</v>
      </c>
      <c r="G113">
        <f t="shared" si="6"/>
        <v>0.74236551006901763</v>
      </c>
      <c r="H113">
        <f t="shared" si="7"/>
        <v>2.2270965302070529</v>
      </c>
      <c r="I113" s="89">
        <f t="shared" si="8"/>
        <v>44.065614507419575</v>
      </c>
      <c r="J113">
        <f t="shared" si="9"/>
        <v>42.712063208556856</v>
      </c>
    </row>
    <row r="114" spans="1:10">
      <c r="A114" s="48">
        <v>594747</v>
      </c>
      <c r="B114" t="str">
        <f t="shared" si="5"/>
        <v>ST5940074700</v>
      </c>
      <c r="C114">
        <v>51.469799999999999</v>
      </c>
      <c r="D114">
        <v>-2.5858968999999998</v>
      </c>
      <c r="E114">
        <v>1059685.9166666665</v>
      </c>
      <c r="F114" s="49">
        <v>0.56000000000000005</v>
      </c>
      <c r="G114">
        <f t="shared" si="6"/>
        <v>0.46818568592228427</v>
      </c>
      <c r="H114">
        <f t="shared" si="7"/>
        <v>1.4045570577668527</v>
      </c>
      <c r="I114" s="89">
        <f t="shared" si="8"/>
        <v>1.884342571179886E-2</v>
      </c>
      <c r="J114">
        <f t="shared" si="9"/>
        <v>1.8264617413484219E-2</v>
      </c>
    </row>
    <row r="115" spans="1:10">
      <c r="A115" s="16" t="s">
        <v>310</v>
      </c>
      <c r="B115" t="str">
        <f t="shared" si="5"/>
        <v>ST5930075000</v>
      </c>
      <c r="C115">
        <v>51.472490000000001</v>
      </c>
      <c r="D115">
        <v>-2.5873710999999999</v>
      </c>
      <c r="E115">
        <v>689.26666666672099</v>
      </c>
      <c r="F115" s="18">
        <v>0.09</v>
      </c>
      <c r="G115">
        <f t="shared" si="6"/>
        <v>2.3825281270681665E-2</v>
      </c>
      <c r="H115">
        <f t="shared" si="7"/>
        <v>7.1475843812044998E-2</v>
      </c>
      <c r="I115" s="89">
        <f t="shared" si="8"/>
        <v>1.4742449571697318</v>
      </c>
      <c r="J115">
        <f t="shared" si="9"/>
        <v>1.4289609823761222</v>
      </c>
    </row>
    <row r="116" spans="1:10">
      <c r="A116" s="16">
        <v>594767</v>
      </c>
      <c r="B116" t="str">
        <f t="shared" si="5"/>
        <v>ST5940076700</v>
      </c>
      <c r="C116">
        <v>51.487782000000003</v>
      </c>
      <c r="D116">
        <v>-2.5861274000000001</v>
      </c>
      <c r="E116">
        <v>671.49999999994179</v>
      </c>
      <c r="F116" s="18">
        <v>0.61</v>
      </c>
      <c r="G116">
        <f t="shared" si="6"/>
        <v>0.51545806939585892</v>
      </c>
      <c r="H116">
        <f t="shared" si="7"/>
        <v>1.5463742081875766</v>
      </c>
      <c r="I116" s="89">
        <f t="shared" si="8"/>
        <v>32.739060806615306</v>
      </c>
      <c r="J116">
        <f t="shared" si="9"/>
        <v>31.733424126548623</v>
      </c>
    </row>
    <row r="117" spans="1:10">
      <c r="A117" s="16">
        <v>601723</v>
      </c>
      <c r="B117" t="str">
        <f t="shared" si="5"/>
        <v>ST6010072300</v>
      </c>
      <c r="C117">
        <v>51.448272000000003</v>
      </c>
      <c r="D117">
        <v>-2.5755482000000001</v>
      </c>
      <c r="E117">
        <v>650.18333333329065</v>
      </c>
      <c r="F117" s="18">
        <v>0.61</v>
      </c>
      <c r="G117">
        <f t="shared" si="6"/>
        <v>0.51545806939585892</v>
      </c>
      <c r="H117">
        <f t="shared" si="7"/>
        <v>1.5463742081875766</v>
      </c>
      <c r="I117" s="89">
        <f t="shared" si="8"/>
        <v>33.812431362910537</v>
      </c>
      <c r="J117">
        <f t="shared" si="9"/>
        <v>32.773824256199973</v>
      </c>
    </row>
    <row r="118" spans="1:10">
      <c r="A118" s="16" t="s">
        <v>339</v>
      </c>
      <c r="B118" t="str">
        <f t="shared" si="5"/>
        <v>ST6040073400</v>
      </c>
      <c r="C118">
        <v>51.458182999999998</v>
      </c>
      <c r="D118">
        <v>-2.5713549000000002</v>
      </c>
      <c r="E118">
        <v>549.56666666659294</v>
      </c>
      <c r="F118" s="18">
        <v>0.5</v>
      </c>
      <c r="G118">
        <f t="shared" si="6"/>
        <v>0.41145882575399451</v>
      </c>
      <c r="H118">
        <f t="shared" si="7"/>
        <v>1.2343764772619834</v>
      </c>
      <c r="I118" s="89">
        <f t="shared" si="8"/>
        <v>31.931909508411227</v>
      </c>
      <c r="J118">
        <f t="shared" si="9"/>
        <v>30.951065871634089</v>
      </c>
    </row>
    <row r="119" spans="1:10">
      <c r="A119" s="28" t="s">
        <v>351</v>
      </c>
      <c r="B119" t="str">
        <f t="shared" si="5"/>
        <v>ST6000073500</v>
      </c>
      <c r="C119">
        <v>51.459054000000002</v>
      </c>
      <c r="D119">
        <v>-2.5771231999999999</v>
      </c>
      <c r="E119">
        <v>698.1166666665813</v>
      </c>
      <c r="F119" s="31">
        <v>0.54</v>
      </c>
      <c r="G119">
        <f t="shared" si="6"/>
        <v>0.44927673253285433</v>
      </c>
      <c r="H119">
        <f t="shared" si="7"/>
        <v>1.3478301975985629</v>
      </c>
      <c r="I119" s="89">
        <f t="shared" si="8"/>
        <v>27.447627553149896</v>
      </c>
      <c r="J119">
        <f t="shared" si="9"/>
        <v>26.60452636551048</v>
      </c>
    </row>
    <row r="120" spans="1:10">
      <c r="A120" s="35">
        <v>606752</v>
      </c>
      <c r="B120" t="str">
        <f t="shared" si="5"/>
        <v>ST6060075200</v>
      </c>
      <c r="C120">
        <v>51.474381000000001</v>
      </c>
      <c r="D120">
        <v>-2.5686776999999998</v>
      </c>
      <c r="E120">
        <v>1274.233333333279</v>
      </c>
      <c r="F120" s="36">
        <v>0.5</v>
      </c>
      <c r="G120">
        <f t="shared" si="6"/>
        <v>0.41145882575399451</v>
      </c>
      <c r="H120">
        <f t="shared" si="7"/>
        <v>1.2343764772619834</v>
      </c>
      <c r="I120" s="89">
        <f t="shared" si="8"/>
        <v>13.771977713792024</v>
      </c>
      <c r="J120">
        <f t="shared" si="9"/>
        <v>13.348947681627765</v>
      </c>
    </row>
    <row r="121" spans="1:10">
      <c r="A121" s="50">
        <v>606768</v>
      </c>
      <c r="B121" t="str">
        <f t="shared" si="5"/>
        <v>ST6060076800</v>
      </c>
      <c r="C121">
        <v>51.488765999999998</v>
      </c>
      <c r="D121">
        <v>-2.5688567</v>
      </c>
      <c r="E121">
        <v>672.08333333325572</v>
      </c>
      <c r="F121" s="51">
        <v>0.42</v>
      </c>
      <c r="G121">
        <f t="shared" si="6"/>
        <v>0.33582301219627486</v>
      </c>
      <c r="H121">
        <f t="shared" si="7"/>
        <v>1.0074690365888246</v>
      </c>
      <c r="I121" s="89">
        <f t="shared" si="8"/>
        <v>21.311117216452146</v>
      </c>
      <c r="J121">
        <f t="shared" si="9"/>
        <v>20.656509520383651</v>
      </c>
    </row>
    <row r="122" spans="1:10">
      <c r="A122" s="39">
        <v>613729</v>
      </c>
      <c r="B122" t="str">
        <f t="shared" si="5"/>
        <v>ST6130072900</v>
      </c>
      <c r="C122">
        <v>51.453749999999999</v>
      </c>
      <c r="D122">
        <v>-2.5583469999999999</v>
      </c>
      <c r="E122">
        <v>645.91666666668607</v>
      </c>
      <c r="F122" s="40">
        <v>0.41</v>
      </c>
      <c r="G122">
        <f t="shared" si="6"/>
        <v>0.32636853550155992</v>
      </c>
      <c r="H122">
        <f t="shared" si="7"/>
        <v>0.9791056065046797</v>
      </c>
      <c r="I122" s="89">
        <f t="shared" si="8"/>
        <v>21.550169112532544</v>
      </c>
      <c r="J122">
        <f t="shared" si="9"/>
        <v>20.888218525458164</v>
      </c>
    </row>
    <row r="123" spans="1:10">
      <c r="A123" s="52">
        <v>607732</v>
      </c>
      <c r="B123" t="str">
        <f t="shared" si="5"/>
        <v>ST6070073200</v>
      </c>
      <c r="C123">
        <v>51.456406000000001</v>
      </c>
      <c r="D123">
        <v>-2.5670149000000002</v>
      </c>
      <c r="E123">
        <v>672.46666666661622</v>
      </c>
      <c r="F123" s="53">
        <v>0.56999999999999995</v>
      </c>
      <c r="G123">
        <f t="shared" si="6"/>
        <v>0.4776401626169991</v>
      </c>
      <c r="H123">
        <f t="shared" si="7"/>
        <v>1.4329204878509973</v>
      </c>
      <c r="I123" s="89">
        <f t="shared" si="8"/>
        <v>30.29346606300361</v>
      </c>
      <c r="J123">
        <f t="shared" si="9"/>
        <v>29.36295004059053</v>
      </c>
    </row>
    <row r="124" spans="1:10">
      <c r="A124" s="16">
        <v>622746</v>
      </c>
      <c r="B124" t="str">
        <f t="shared" si="5"/>
        <v>ST6220074600</v>
      </c>
      <c r="C124">
        <v>51.469096</v>
      </c>
      <c r="D124">
        <v>-2.5455774</v>
      </c>
      <c r="E124">
        <v>672.81666666653473</v>
      </c>
      <c r="F124" s="16">
        <v>0.49</v>
      </c>
      <c r="G124">
        <f t="shared" si="6"/>
        <v>0.40200434905927956</v>
      </c>
      <c r="H124">
        <f t="shared" si="7"/>
        <v>1.2060130471778387</v>
      </c>
      <c r="I124" s="89">
        <f t="shared" si="8"/>
        <v>25.483137712930784</v>
      </c>
      <c r="J124">
        <f t="shared" si="9"/>
        <v>24.700379216629155</v>
      </c>
    </row>
    <row r="125" spans="1:10">
      <c r="A125" s="16">
        <v>615751</v>
      </c>
      <c r="B125" t="str">
        <f t="shared" si="5"/>
        <v>ST6150075100</v>
      </c>
      <c r="C125">
        <v>51.473543999999997</v>
      </c>
      <c r="D125">
        <v>-2.5557091000000001</v>
      </c>
      <c r="E125">
        <v>690.71666666655801</v>
      </c>
      <c r="F125" s="18">
        <v>0.72</v>
      </c>
      <c r="G125">
        <f t="shared" si="6"/>
        <v>0.61945731303772333</v>
      </c>
      <c r="H125">
        <f t="shared" si="7"/>
        <v>1.8583719391131699</v>
      </c>
      <c r="I125" s="89">
        <f t="shared" si="8"/>
        <v>38.24990313603918</v>
      </c>
      <c r="J125">
        <f t="shared" si="9"/>
        <v>37.07499143561477</v>
      </c>
    </row>
    <row r="126" spans="1:10">
      <c r="A126" s="16">
        <v>616760</v>
      </c>
      <c r="B126" t="str">
        <f t="shared" si="5"/>
        <v>ST6160076000</v>
      </c>
      <c r="C126">
        <v>51.481642999999998</v>
      </c>
      <c r="D126">
        <v>-2.5543675000000001</v>
      </c>
      <c r="E126">
        <v>620.51666666666279</v>
      </c>
      <c r="F126" s="18">
        <v>0.5</v>
      </c>
      <c r="G126">
        <f t="shared" si="6"/>
        <v>0.41145882575399451</v>
      </c>
      <c r="H126">
        <f t="shared" si="7"/>
        <v>1.2343764772619834</v>
      </c>
      <c r="I126" s="89">
        <f t="shared" si="8"/>
        <v>28.280808576998126</v>
      </c>
      <c r="J126">
        <f t="shared" si="9"/>
        <v>27.412114798182483</v>
      </c>
    </row>
    <row r="127" spans="1:10">
      <c r="A127" s="16">
        <v>622722</v>
      </c>
      <c r="B127" t="str">
        <f t="shared" si="5"/>
        <v>ST6220072200</v>
      </c>
      <c r="C127">
        <v>51.447516999999998</v>
      </c>
      <c r="D127">
        <v>-2.5453201000000001</v>
      </c>
      <c r="E127">
        <v>579.31666666665114</v>
      </c>
      <c r="F127" s="18">
        <v>0.49</v>
      </c>
      <c r="G127">
        <f t="shared" si="6"/>
        <v>0.40200434905927956</v>
      </c>
      <c r="H127">
        <f t="shared" si="7"/>
        <v>1.2060130471778387</v>
      </c>
      <c r="I127" s="89">
        <f t="shared" si="8"/>
        <v>29.596040919851799</v>
      </c>
      <c r="J127">
        <f t="shared" si="9"/>
        <v>28.686947512757374</v>
      </c>
    </row>
    <row r="128" spans="1:10">
      <c r="A128" s="16">
        <v>626737</v>
      </c>
      <c r="B128" t="str">
        <f t="shared" si="5"/>
        <v>ST6260073700</v>
      </c>
      <c r="C128">
        <v>51.461030000000001</v>
      </c>
      <c r="D128">
        <v>-2.5397235999999999</v>
      </c>
      <c r="E128">
        <v>816.01666666672099</v>
      </c>
      <c r="F128" s="18">
        <v>0.48</v>
      </c>
      <c r="G128">
        <f t="shared" si="6"/>
        <v>0.39254987236456462</v>
      </c>
      <c r="H128">
        <f t="shared" si="7"/>
        <v>1.1776496170936939</v>
      </c>
      <c r="I128" s="89">
        <f t="shared" si="8"/>
        <v>20.517039858988266</v>
      </c>
      <c r="J128">
        <f t="shared" si="9"/>
        <v>19.886823617585897</v>
      </c>
    </row>
    <row r="129" spans="1:10">
      <c r="A129" s="47">
        <v>619746</v>
      </c>
      <c r="B129" t="str">
        <f t="shared" si="5"/>
        <v>ST6190074600</v>
      </c>
      <c r="C129">
        <v>51.469074999999997</v>
      </c>
      <c r="D129">
        <v>-2.5498962000000001</v>
      </c>
      <c r="E129">
        <v>769.38333333347691</v>
      </c>
      <c r="F129" s="45">
        <v>0.91</v>
      </c>
      <c r="G129">
        <f t="shared" si="6"/>
        <v>0.79909237023730739</v>
      </c>
      <c r="H129">
        <f t="shared" si="7"/>
        <v>2.3972771107119222</v>
      </c>
      <c r="I129" s="89">
        <f t="shared" si="8"/>
        <v>44.296876152141834</v>
      </c>
      <c r="J129">
        <f t="shared" si="9"/>
        <v>42.936221253270581</v>
      </c>
    </row>
    <row r="130" spans="1:10">
      <c r="A130" s="28">
        <v>624750</v>
      </c>
      <c r="B130" t="str">
        <f t="shared" si="5"/>
        <v>ST6240075000</v>
      </c>
      <c r="C130">
        <v>51.472704999999998</v>
      </c>
      <c r="D130">
        <v>-2.5427409999999999</v>
      </c>
      <c r="E130">
        <v>476.93333333329065</v>
      </c>
      <c r="F130" s="30">
        <v>0.28000000000000003</v>
      </c>
      <c r="G130">
        <f t="shared" si="6"/>
        <v>0.20346033847026568</v>
      </c>
      <c r="H130">
        <f t="shared" si="7"/>
        <v>0.61038101541079703</v>
      </c>
      <c r="I130" s="89">
        <f t="shared" si="8"/>
        <v>18.194535665146969</v>
      </c>
      <c r="J130">
        <f t="shared" si="9"/>
        <v>17.635659143009349</v>
      </c>
    </row>
    <row r="131" spans="1:10">
      <c r="A131" s="16">
        <v>623765</v>
      </c>
      <c r="B131" t="str">
        <f t="shared" si="5"/>
        <v>ST6230076500</v>
      </c>
      <c r="C131">
        <v>51.486184999999999</v>
      </c>
      <c r="D131">
        <v>-2.5443413000000001</v>
      </c>
      <c r="E131">
        <v>739.89999999990687</v>
      </c>
      <c r="F131" s="24">
        <v>0.43</v>
      </c>
      <c r="G131">
        <f t="shared" si="6"/>
        <v>0.3452774888909898</v>
      </c>
      <c r="H131">
        <f t="shared" si="7"/>
        <v>1.0358324666729695</v>
      </c>
      <c r="I131" s="89">
        <f t="shared" si="8"/>
        <v>19.902797665237518</v>
      </c>
      <c r="J131">
        <f t="shared" si="9"/>
        <v>19.291448931493022</v>
      </c>
    </row>
    <row r="132" spans="1:10">
      <c r="A132" s="16">
        <v>634712</v>
      </c>
      <c r="B132" t="str">
        <f t="shared" si="5"/>
        <v>ST6340071200</v>
      </c>
      <c r="C132">
        <v>51.438605000000003</v>
      </c>
      <c r="D132">
        <v>-2.5279495999999999</v>
      </c>
      <c r="E132">
        <v>-1059192</v>
      </c>
      <c r="F132" s="24"/>
      <c r="G132">
        <f t="shared" si="6"/>
        <v>-6.1265008981752848E-2</v>
      </c>
      <c r="H132">
        <f t="shared" si="7"/>
        <v>-0.18379502694525854</v>
      </c>
      <c r="I132" s="89">
        <f t="shared" si="8"/>
        <v>2.4669292839143786E-3</v>
      </c>
      <c r="J132">
        <f t="shared" si="9"/>
        <v>2.3911532990842439E-3</v>
      </c>
    </row>
    <row r="133" spans="1:10">
      <c r="A133" s="16">
        <v>641739</v>
      </c>
      <c r="B133" t="str">
        <f t="shared" ref="B133:B179" si="10">"ST"&amp;LEFT(A133,3)&amp;"00"&amp;RIGHT(A133,3)&amp;"00"</f>
        <v>ST6410073900</v>
      </c>
      <c r="C133">
        <v>51.462926000000003</v>
      </c>
      <c r="D133">
        <v>-2.5181540999999998</v>
      </c>
      <c r="E133">
        <v>574.30000000004657</v>
      </c>
      <c r="F133" s="24">
        <v>0.22</v>
      </c>
      <c r="G133">
        <f t="shared" ref="G133:G179" si="11">(F133-0.0648)/1.0577</f>
        <v>0.14673347830197597</v>
      </c>
      <c r="H133">
        <f t="shared" ref="H133:H179" si="12">(G133*3)</f>
        <v>0.44020043490592792</v>
      </c>
      <c r="I133" s="89">
        <f t="shared" ref="I133:I179" si="13">(H133)/($K$1*E133)</f>
        <v>10.897058616608939</v>
      </c>
      <c r="J133">
        <f t="shared" ref="J133:J179" si="14">(284/293)*I133</f>
        <v>10.562336679579996</v>
      </c>
    </row>
    <row r="134" spans="1:10">
      <c r="A134" s="16">
        <v>632746</v>
      </c>
      <c r="B134" t="str">
        <f t="shared" si="10"/>
        <v>ST6320074600</v>
      </c>
      <c r="C134">
        <v>51.469161999999997</v>
      </c>
      <c r="D134">
        <v>-2.5311816999999999</v>
      </c>
      <c r="E134">
        <v>498.70000000001164</v>
      </c>
      <c r="F134" s="24">
        <v>0.44</v>
      </c>
      <c r="G134">
        <f t="shared" si="11"/>
        <v>0.3547319655857048</v>
      </c>
      <c r="H134">
        <f t="shared" si="12"/>
        <v>1.0641958967571143</v>
      </c>
      <c r="I134" s="89">
        <f t="shared" si="13"/>
        <v>30.337504088882149</v>
      </c>
      <c r="J134">
        <f t="shared" si="14"/>
        <v>29.405635362602492</v>
      </c>
    </row>
    <row r="135" spans="1:10">
      <c r="A135" s="16" t="s">
        <v>474</v>
      </c>
      <c r="B135" t="str">
        <f t="shared" si="10"/>
        <v>STST60075900</v>
      </c>
      <c r="E135">
        <v>672.01666666672099</v>
      </c>
      <c r="F135" s="24">
        <v>0.33</v>
      </c>
      <c r="G135">
        <f t="shared" si="11"/>
        <v>0.25073272194384039</v>
      </c>
      <c r="H135">
        <f t="shared" si="12"/>
        <v>0.7521981658315211</v>
      </c>
      <c r="I135" s="89">
        <f t="shared" si="13"/>
        <v>15.912919361605494</v>
      </c>
      <c r="J135">
        <f t="shared" si="14"/>
        <v>15.424126616709762</v>
      </c>
    </row>
    <row r="136" spans="1:10">
      <c r="A136" s="16" t="s">
        <v>25</v>
      </c>
      <c r="B136" t="str">
        <f t="shared" si="10"/>
        <v>ST5660072700</v>
      </c>
      <c r="C136">
        <v>51.451610000000002</v>
      </c>
      <c r="D136">
        <v>-2.6259589999999999</v>
      </c>
      <c r="E136">
        <v>694.93333333334886</v>
      </c>
      <c r="F136" s="16">
        <v>0.28000000000000003</v>
      </c>
      <c r="G136">
        <f t="shared" si="11"/>
        <v>0.20346033847026568</v>
      </c>
      <c r="H136">
        <f t="shared" si="12"/>
        <v>0.61038101541079703</v>
      </c>
      <c r="I136" s="89">
        <f t="shared" si="13"/>
        <v>12.486925186919306</v>
      </c>
      <c r="J136">
        <f t="shared" si="14"/>
        <v>12.103367757969567</v>
      </c>
    </row>
    <row r="137" spans="1:10">
      <c r="A137" s="16" t="s">
        <v>42</v>
      </c>
      <c r="B137" t="str">
        <f t="shared" si="10"/>
        <v>ST5540074100</v>
      </c>
      <c r="C137">
        <v>51.464103999999999</v>
      </c>
      <c r="D137">
        <v>-2.6434039999999999</v>
      </c>
      <c r="E137">
        <v>624.35000000009313</v>
      </c>
      <c r="F137" s="16">
        <v>0.22</v>
      </c>
      <c r="G137">
        <f t="shared" si="11"/>
        <v>0.14673347830197597</v>
      </c>
      <c r="H137">
        <f t="shared" si="12"/>
        <v>0.44020043490592792</v>
      </c>
      <c r="I137" s="89">
        <f t="shared" si="13"/>
        <v>10.023513675851827</v>
      </c>
      <c r="J137">
        <f t="shared" si="14"/>
        <v>9.7156241772761742</v>
      </c>
    </row>
    <row r="138" spans="1:10">
      <c r="A138" s="16" t="s">
        <v>58</v>
      </c>
      <c r="B138" t="str">
        <f t="shared" si="10"/>
        <v>ST5510074400</v>
      </c>
      <c r="C138">
        <v>51.466777</v>
      </c>
      <c r="D138">
        <v>-2.6477604000000001</v>
      </c>
      <c r="E138">
        <v>695.3833333334187</v>
      </c>
      <c r="F138" s="16">
        <v>0.17</v>
      </c>
      <c r="G138">
        <f t="shared" si="11"/>
        <v>9.946109482840125E-2</v>
      </c>
      <c r="H138">
        <f t="shared" si="12"/>
        <v>0.29838328448520374</v>
      </c>
      <c r="I138" s="89">
        <f t="shared" si="13"/>
        <v>6.1002530217281103</v>
      </c>
      <c r="J138">
        <f t="shared" si="14"/>
        <v>5.9128732360777585</v>
      </c>
    </row>
    <row r="139" spans="1:10">
      <c r="A139" s="16" t="s">
        <v>72</v>
      </c>
      <c r="B139" t="str">
        <f t="shared" si="10"/>
        <v>ST5520075000</v>
      </c>
      <c r="C139">
        <v>51.472180000000002</v>
      </c>
      <c r="D139">
        <v>-2.6463972</v>
      </c>
      <c r="E139">
        <v>695.03333333332557</v>
      </c>
      <c r="F139" s="16">
        <v>0.4</v>
      </c>
      <c r="G139">
        <f t="shared" si="11"/>
        <v>0.31691405880684509</v>
      </c>
      <c r="H139">
        <f t="shared" si="12"/>
        <v>0.95074217642053527</v>
      </c>
      <c r="I139" s="89">
        <f t="shared" si="13"/>
        <v>19.44709621023269</v>
      </c>
      <c r="J139">
        <f t="shared" si="14"/>
        <v>18.849745132102676</v>
      </c>
    </row>
    <row r="140" spans="1:10">
      <c r="A140" s="16" t="s">
        <v>87</v>
      </c>
      <c r="B140" t="str">
        <f t="shared" si="10"/>
        <v>ST5530076700</v>
      </c>
      <c r="C140">
        <v>51.487471999999997</v>
      </c>
      <c r="D140">
        <v>-2.6451733000000002</v>
      </c>
      <c r="E140">
        <v>507.33333333319752</v>
      </c>
      <c r="F140" s="16">
        <v>0.3</v>
      </c>
      <c r="G140">
        <f t="shared" si="11"/>
        <v>0.22236929185969553</v>
      </c>
      <c r="H140">
        <f t="shared" si="12"/>
        <v>0.66710787557908657</v>
      </c>
      <c r="I140" s="89">
        <f t="shared" si="13"/>
        <v>18.693916826155405</v>
      </c>
      <c r="J140">
        <f t="shared" si="14"/>
        <v>18.119700950949266</v>
      </c>
    </row>
    <row r="141" spans="1:10">
      <c r="A141" s="16">
        <v>568728</v>
      </c>
      <c r="B141" t="str">
        <f t="shared" si="10"/>
        <v>ST5680072800</v>
      </c>
      <c r="C141">
        <v>51.452523999999997</v>
      </c>
      <c r="D141">
        <v>-2.6230932</v>
      </c>
      <c r="E141">
        <v>717.38333333318587</v>
      </c>
      <c r="F141" s="16">
        <v>0.34</v>
      </c>
      <c r="G141">
        <f t="shared" si="11"/>
        <v>0.26018719863855533</v>
      </c>
      <c r="H141">
        <f t="shared" si="12"/>
        <v>0.78056159591566598</v>
      </c>
      <c r="I141" s="89">
        <f t="shared" si="13"/>
        <v>15.468689900253086</v>
      </c>
      <c r="J141">
        <f t="shared" si="14"/>
        <v>14.993542428914253</v>
      </c>
    </row>
    <row r="142" spans="1:10">
      <c r="A142" s="16">
        <v>566732</v>
      </c>
      <c r="B142" t="str">
        <f t="shared" si="10"/>
        <v>ST5660073200</v>
      </c>
      <c r="C142">
        <v>51.456105000000001</v>
      </c>
      <c r="D142">
        <v>-2.6260205000000001</v>
      </c>
      <c r="E142" t="e">
        <v>#VALUE!</v>
      </c>
      <c r="F142" s="16"/>
      <c r="G142">
        <f t="shared" si="11"/>
        <v>-6.1265008981752848E-2</v>
      </c>
      <c r="H142">
        <f t="shared" si="12"/>
        <v>-0.18379502694525854</v>
      </c>
      <c r="I142" s="89" t="e">
        <f t="shared" si="13"/>
        <v>#VALUE!</v>
      </c>
      <c r="J142" t="e">
        <f t="shared" si="14"/>
        <v>#VALUE!</v>
      </c>
    </row>
    <row r="143" spans="1:10">
      <c r="A143" s="28" t="s">
        <v>121</v>
      </c>
      <c r="B143" t="str">
        <f t="shared" si="10"/>
        <v>ST5690074800</v>
      </c>
      <c r="C143">
        <v>51.470514000000001</v>
      </c>
      <c r="D143">
        <v>-2.6218986000000002</v>
      </c>
      <c r="E143">
        <v>698.96666666673264</v>
      </c>
      <c r="F143" s="42">
        <v>0.42</v>
      </c>
      <c r="G143">
        <f t="shared" si="11"/>
        <v>0.33582301219627486</v>
      </c>
      <c r="H143">
        <f t="shared" si="12"/>
        <v>1.0074690365888246</v>
      </c>
      <c r="I143" s="89">
        <f t="shared" si="13"/>
        <v>20.491458861968916</v>
      </c>
      <c r="J143">
        <f t="shared" si="14"/>
        <v>19.86202838498011</v>
      </c>
    </row>
    <row r="144" spans="1:10">
      <c r="A144" s="16" t="s">
        <v>137</v>
      </c>
      <c r="B144" t="str">
        <f t="shared" si="10"/>
        <v>ST5600075900</v>
      </c>
      <c r="C144">
        <v>51.480333999999999</v>
      </c>
      <c r="D144">
        <v>-2.6349923999999998</v>
      </c>
      <c r="E144">
        <v>648.83333333325572</v>
      </c>
      <c r="F144" s="16">
        <v>0.4</v>
      </c>
      <c r="G144">
        <f t="shared" si="11"/>
        <v>0.31691405880684509</v>
      </c>
      <c r="H144">
        <f t="shared" si="12"/>
        <v>0.95074217642053527</v>
      </c>
      <c r="I144" s="89">
        <f t="shared" si="13"/>
        <v>20.831821375782472</v>
      </c>
      <c r="J144">
        <f t="shared" si="14"/>
        <v>20.191936077550245</v>
      </c>
    </row>
    <row r="145" spans="1:10">
      <c r="A145" s="16">
        <v>567762</v>
      </c>
      <c r="B145" t="str">
        <f t="shared" si="10"/>
        <v>ST5670076200</v>
      </c>
      <c r="C145">
        <v>51.483086</v>
      </c>
      <c r="D145">
        <v>-2.6249498999999998</v>
      </c>
      <c r="E145">
        <v>695.25</v>
      </c>
      <c r="F145" s="16">
        <v>0.26</v>
      </c>
      <c r="G145">
        <f t="shared" si="11"/>
        <v>0.18455138508083577</v>
      </c>
      <c r="H145">
        <f t="shared" si="12"/>
        <v>0.55365415524250727</v>
      </c>
      <c r="I145" s="89">
        <f t="shared" si="13"/>
        <v>11.32127141315066</v>
      </c>
      <c r="J145">
        <f t="shared" si="14"/>
        <v>10.973519048924189</v>
      </c>
    </row>
    <row r="146" spans="1:10">
      <c r="A146" s="16" t="s">
        <v>163</v>
      </c>
      <c r="B146" t="str">
        <f t="shared" si="10"/>
        <v>ST5740072400</v>
      </c>
      <c r="C146">
        <v>51.448973000000002</v>
      </c>
      <c r="D146">
        <v>-2.6144107000000001</v>
      </c>
      <c r="E146">
        <v>745.06666666682577</v>
      </c>
      <c r="F146" s="16">
        <v>0.36</v>
      </c>
      <c r="G146">
        <f t="shared" si="11"/>
        <v>0.27909615202798527</v>
      </c>
      <c r="H146">
        <f t="shared" si="12"/>
        <v>0.83728845608395575</v>
      </c>
      <c r="I146" s="89">
        <f t="shared" si="13"/>
        <v>15.976351444401473</v>
      </c>
      <c r="J146">
        <f t="shared" si="14"/>
        <v>15.485610273754329</v>
      </c>
    </row>
    <row r="147" spans="1:10">
      <c r="A147" s="16">
        <v>576734</v>
      </c>
      <c r="B147" t="str">
        <f t="shared" si="10"/>
        <v>ST5760073400</v>
      </c>
      <c r="C147">
        <v>51.457979000000002</v>
      </c>
      <c r="D147">
        <v>-2.611653</v>
      </c>
      <c r="E147">
        <v>600.83333333325572</v>
      </c>
      <c r="F147" s="16">
        <v>0.44</v>
      </c>
      <c r="G147">
        <f t="shared" si="11"/>
        <v>0.3547319655857048</v>
      </c>
      <c r="H147">
        <f t="shared" si="12"/>
        <v>1.0641958967571143</v>
      </c>
      <c r="I147" s="89">
        <f t="shared" si="13"/>
        <v>25.180549163596954</v>
      </c>
      <c r="J147">
        <f t="shared" si="14"/>
        <v>24.407085196114455</v>
      </c>
    </row>
    <row r="148" spans="1:10">
      <c r="A148" s="19" t="s">
        <v>183</v>
      </c>
      <c r="B148" t="str">
        <f t="shared" si="10"/>
        <v>ST5760074000</v>
      </c>
      <c r="C148">
        <v>51.463374000000002</v>
      </c>
      <c r="D148">
        <v>-2.6117252</v>
      </c>
      <c r="E148">
        <v>600.03333333326736</v>
      </c>
      <c r="F148" s="19"/>
      <c r="G148">
        <f t="shared" si="11"/>
        <v>-6.1265008981752848E-2</v>
      </c>
      <c r="H148">
        <f t="shared" si="12"/>
        <v>-0.18379502694525854</v>
      </c>
      <c r="I148" s="89">
        <f t="shared" si="13"/>
        <v>-4.3546776769426012</v>
      </c>
      <c r="J148">
        <f t="shared" si="14"/>
        <v>-4.2209162465928287</v>
      </c>
    </row>
    <row r="149" spans="1:10">
      <c r="A149" s="27" t="s">
        <v>194</v>
      </c>
      <c r="B149" t="str">
        <f t="shared" si="10"/>
        <v>ST5770075300</v>
      </c>
      <c r="C149">
        <v>51.475070000000002</v>
      </c>
      <c r="D149">
        <v>-2.6104417999999998</v>
      </c>
      <c r="E149" t="e">
        <v>#VALUE!</v>
      </c>
      <c r="F149" s="16"/>
      <c r="G149">
        <f t="shared" si="11"/>
        <v>-6.1265008981752848E-2</v>
      </c>
      <c r="H149">
        <f t="shared" si="12"/>
        <v>-0.18379502694525854</v>
      </c>
      <c r="I149" s="89" t="e">
        <f t="shared" si="13"/>
        <v>#VALUE!</v>
      </c>
      <c r="J149" t="e">
        <f t="shared" si="14"/>
        <v>#VALUE!</v>
      </c>
    </row>
    <row r="150" spans="1:10">
      <c r="A150" s="33" t="s">
        <v>206</v>
      </c>
      <c r="B150" t="str">
        <f t="shared" si="10"/>
        <v>ST5740076300</v>
      </c>
      <c r="C150">
        <v>51.484037999999998</v>
      </c>
      <c r="D150">
        <v>-2.6148820000000002</v>
      </c>
      <c r="E150">
        <v>672.66666666674428</v>
      </c>
      <c r="F150" s="33">
        <v>0.28999999999999998</v>
      </c>
      <c r="G150">
        <f t="shared" si="11"/>
        <v>0.21291481516498059</v>
      </c>
      <c r="H150">
        <f t="shared" si="12"/>
        <v>0.6387444454949418</v>
      </c>
      <c r="I150" s="89">
        <f t="shared" si="13"/>
        <v>13.499723250516496</v>
      </c>
      <c r="J150">
        <f t="shared" si="14"/>
        <v>13.085055983435785</v>
      </c>
    </row>
    <row r="151" spans="1:10">
      <c r="A151" s="16" t="s">
        <v>218</v>
      </c>
      <c r="B151" t="str">
        <f t="shared" si="10"/>
        <v>ST5820072100</v>
      </c>
      <c r="C151">
        <v>51.446336000000002</v>
      </c>
      <c r="D151">
        <v>-2.6028636999999999</v>
      </c>
      <c r="E151">
        <v>740.76666666660458</v>
      </c>
      <c r="F151" s="16">
        <v>0.45</v>
      </c>
      <c r="G151">
        <f t="shared" si="11"/>
        <v>0.36418644228041974</v>
      </c>
      <c r="H151">
        <f t="shared" si="12"/>
        <v>1.0925593268412592</v>
      </c>
      <c r="I151" s="89">
        <f t="shared" si="13"/>
        <v>20.968204003616538</v>
      </c>
      <c r="J151">
        <f t="shared" si="14"/>
        <v>20.32412947790818</v>
      </c>
    </row>
    <row r="152" spans="1:10">
      <c r="A152" s="43" t="s">
        <v>226</v>
      </c>
      <c r="B152" t="str">
        <f t="shared" si="10"/>
        <v>ST5900073500</v>
      </c>
      <c r="C152">
        <v>51.458981999999999</v>
      </c>
      <c r="D152">
        <v>-2.5915157</v>
      </c>
      <c r="E152">
        <v>1059638</v>
      </c>
      <c r="F152" s="43">
        <v>0.68</v>
      </c>
      <c r="G152">
        <f t="shared" si="11"/>
        <v>0.58163940625886357</v>
      </c>
      <c r="H152">
        <f t="shared" si="12"/>
        <v>1.7449182187765908</v>
      </c>
      <c r="I152" s="89">
        <f t="shared" si="13"/>
        <v>2.3410742544123307E-2</v>
      </c>
      <c r="J152">
        <f t="shared" si="14"/>
        <v>2.2691641237307231E-2</v>
      </c>
    </row>
    <row r="153" spans="1:10">
      <c r="A153" s="16" t="s">
        <v>236</v>
      </c>
      <c r="B153" t="str">
        <f t="shared" si="10"/>
        <v>ST5830074100</v>
      </c>
      <c r="C153">
        <v>51.464325000000002</v>
      </c>
      <c r="D153">
        <v>-2.6016613</v>
      </c>
      <c r="E153">
        <v>708.68333333346527</v>
      </c>
      <c r="F153" s="16">
        <v>0.34</v>
      </c>
      <c r="G153">
        <f t="shared" si="11"/>
        <v>0.26018719863855533</v>
      </c>
      <c r="H153">
        <f t="shared" si="12"/>
        <v>0.78056159591566598</v>
      </c>
      <c r="I153" s="89">
        <f t="shared" si="13"/>
        <v>15.658587977148532</v>
      </c>
      <c r="J153">
        <f t="shared" si="14"/>
        <v>15.177607459079123</v>
      </c>
    </row>
    <row r="154" spans="1:10">
      <c r="A154" s="37" t="s">
        <v>252</v>
      </c>
      <c r="B154" t="str">
        <f t="shared" si="10"/>
        <v>ST5850075800</v>
      </c>
      <c r="C154">
        <v>51.479624999999999</v>
      </c>
      <c r="D154">
        <v>-2.5989827000000001</v>
      </c>
      <c r="E154">
        <v>792.79999999998836</v>
      </c>
      <c r="F154" s="37">
        <v>0.49</v>
      </c>
      <c r="G154">
        <f t="shared" si="11"/>
        <v>0.40200434905927956</v>
      </c>
      <c r="H154">
        <f t="shared" si="12"/>
        <v>1.2060130471778387</v>
      </c>
      <c r="I154" s="89">
        <f t="shared" si="13"/>
        <v>21.626488108247482</v>
      </c>
      <c r="J154">
        <f t="shared" si="14"/>
        <v>20.962193251680151</v>
      </c>
    </row>
    <row r="155" spans="1:10">
      <c r="A155" s="59" t="s">
        <v>264</v>
      </c>
      <c r="B155" t="str">
        <f t="shared" si="10"/>
        <v>ST5810077000</v>
      </c>
      <c r="C155">
        <v>51.490383999999999</v>
      </c>
      <c r="D155">
        <v>-2.6048851000000002</v>
      </c>
      <c r="E155">
        <v>671.43333333340706</v>
      </c>
      <c r="F155" s="59">
        <v>0.34</v>
      </c>
      <c r="G155">
        <f t="shared" si="11"/>
        <v>0.26018719863855533</v>
      </c>
      <c r="H155">
        <f t="shared" si="12"/>
        <v>0.78056159591566598</v>
      </c>
      <c r="I155" s="89">
        <f t="shared" si="13"/>
        <v>16.527300287355001</v>
      </c>
      <c r="J155">
        <f t="shared" si="14"/>
        <v>16.019635773408943</v>
      </c>
    </row>
    <row r="156" spans="1:10">
      <c r="A156" s="16" t="s">
        <v>278</v>
      </c>
      <c r="B156" t="str">
        <f t="shared" si="10"/>
        <v>ST5930072700</v>
      </c>
      <c r="C156">
        <v>51.451810999999999</v>
      </c>
      <c r="D156">
        <v>-2.5871056000000001</v>
      </c>
      <c r="E156">
        <v>718.89999999990687</v>
      </c>
      <c r="F156" s="16">
        <v>0.45</v>
      </c>
      <c r="G156">
        <f t="shared" si="11"/>
        <v>0.36418644228041974</v>
      </c>
      <c r="H156">
        <f t="shared" si="12"/>
        <v>1.0925593268412592</v>
      </c>
      <c r="I156" s="89">
        <f t="shared" si="13"/>
        <v>21.605990521277491</v>
      </c>
      <c r="J156">
        <f t="shared" si="14"/>
        <v>20.942325283422552</v>
      </c>
    </row>
    <row r="157" spans="1:10">
      <c r="A157" s="16" t="s">
        <v>291</v>
      </c>
      <c r="B157" t="str">
        <f t="shared" si="10"/>
        <v>ST5900073100</v>
      </c>
      <c r="C157">
        <v>51.455385999999997</v>
      </c>
      <c r="D157">
        <v>-2.5914692000000001</v>
      </c>
      <c r="E157" t="e">
        <v>#VALUE!</v>
      </c>
      <c r="F157" s="16"/>
      <c r="G157">
        <f t="shared" si="11"/>
        <v>-6.1265008981752848E-2</v>
      </c>
      <c r="H157">
        <f t="shared" si="12"/>
        <v>-0.18379502694525854</v>
      </c>
      <c r="I157" s="89" t="e">
        <f t="shared" si="13"/>
        <v>#VALUE!</v>
      </c>
      <c r="J157" t="e">
        <f t="shared" si="14"/>
        <v>#VALUE!</v>
      </c>
    </row>
    <row r="158" spans="1:10">
      <c r="A158" s="48">
        <v>591740</v>
      </c>
      <c r="B158" t="str">
        <f t="shared" si="10"/>
        <v>ST5910074000</v>
      </c>
      <c r="C158">
        <v>51.463484999999999</v>
      </c>
      <c r="D158">
        <v>-2.5901344000000002</v>
      </c>
      <c r="E158" t="e">
        <v>#VALUE!</v>
      </c>
      <c r="F158" s="48"/>
      <c r="G158">
        <f t="shared" si="11"/>
        <v>-6.1265008981752848E-2</v>
      </c>
      <c r="H158">
        <f t="shared" si="12"/>
        <v>-0.18379502694525854</v>
      </c>
      <c r="I158" s="89" t="e">
        <f t="shared" si="13"/>
        <v>#VALUE!</v>
      </c>
      <c r="J158" t="e">
        <f t="shared" si="14"/>
        <v>#VALUE!</v>
      </c>
    </row>
    <row r="159" spans="1:10">
      <c r="A159" s="16" t="s">
        <v>313</v>
      </c>
      <c r="B159" t="str">
        <f t="shared" si="10"/>
        <v>ST5970075200</v>
      </c>
      <c r="C159">
        <v>51.474316999999999</v>
      </c>
      <c r="D159">
        <v>-2.5816352999999999</v>
      </c>
      <c r="E159">
        <v>705.96666666667443</v>
      </c>
      <c r="F159" s="16">
        <v>0.59</v>
      </c>
      <c r="G159">
        <f t="shared" si="11"/>
        <v>0.49654911600642898</v>
      </c>
      <c r="H159">
        <f t="shared" si="12"/>
        <v>1.4896473480192869</v>
      </c>
      <c r="I159" s="89">
        <f t="shared" si="13"/>
        <v>29.998318246947047</v>
      </c>
      <c r="J159">
        <f t="shared" si="14"/>
        <v>29.076868198406011</v>
      </c>
    </row>
    <row r="160" spans="1:10">
      <c r="A160" s="16">
        <v>596767</v>
      </c>
      <c r="B160" t="str">
        <f t="shared" si="10"/>
        <v>ST5960076700</v>
      </c>
      <c r="C160">
        <v>51.487797</v>
      </c>
      <c r="D160">
        <v>-2.5832470999999999</v>
      </c>
      <c r="E160">
        <v>671.70000000006985</v>
      </c>
      <c r="F160" s="16">
        <v>0.53</v>
      </c>
      <c r="G160">
        <f t="shared" si="11"/>
        <v>0.43982225583813939</v>
      </c>
      <c r="H160">
        <f t="shared" si="12"/>
        <v>1.319466767514418</v>
      </c>
      <c r="I160" s="89">
        <f t="shared" si="13"/>
        <v>27.926772307116828</v>
      </c>
      <c r="J160">
        <f t="shared" si="14"/>
        <v>27.068953362529619</v>
      </c>
    </row>
    <row r="161" spans="1:10">
      <c r="A161" s="16">
        <v>606725</v>
      </c>
      <c r="B161" t="str">
        <f t="shared" si="10"/>
        <v>ST6060072500</v>
      </c>
      <c r="C161">
        <v>51.450105000000001</v>
      </c>
      <c r="D161">
        <v>-2.5683758999999999</v>
      </c>
      <c r="E161">
        <v>650.08333333331393</v>
      </c>
      <c r="F161" s="16">
        <v>0.61</v>
      </c>
      <c r="G161">
        <f t="shared" si="11"/>
        <v>0.51545806939585892</v>
      </c>
      <c r="H161">
        <f t="shared" si="12"/>
        <v>1.5463742081875766</v>
      </c>
      <c r="I161" s="89">
        <f t="shared" si="13"/>
        <v>33.817632608600327</v>
      </c>
      <c r="J161">
        <f t="shared" si="14"/>
        <v>32.778865736663796</v>
      </c>
    </row>
    <row r="162" spans="1:10">
      <c r="A162" s="16" t="s">
        <v>343</v>
      </c>
      <c r="B162" t="str">
        <f t="shared" si="10"/>
        <v>ST6050073400</v>
      </c>
      <c r="C162">
        <v>51.458190000000002</v>
      </c>
      <c r="D162">
        <v>-2.5699157000000001</v>
      </c>
      <c r="E162">
        <v>549.54999999987194</v>
      </c>
      <c r="F162" s="16">
        <v>0.44</v>
      </c>
      <c r="G162">
        <f t="shared" si="11"/>
        <v>0.3547319655857048</v>
      </c>
      <c r="H162">
        <f t="shared" si="12"/>
        <v>1.0641958967571143</v>
      </c>
      <c r="I162" s="89">
        <f t="shared" si="13"/>
        <v>27.530367189754177</v>
      </c>
      <c r="J162">
        <f t="shared" si="14"/>
        <v>26.6847245115706</v>
      </c>
    </row>
    <row r="163" spans="1:10">
      <c r="A163" s="28" t="s">
        <v>354</v>
      </c>
      <c r="B163" t="str">
        <f t="shared" si="10"/>
        <v>ST6010073500</v>
      </c>
      <c r="C163">
        <v>51.459060999999998</v>
      </c>
      <c r="D163">
        <v>-2.5756839</v>
      </c>
      <c r="E163">
        <v>698.20000000001164</v>
      </c>
      <c r="F163" s="28">
        <v>0.77</v>
      </c>
      <c r="G163">
        <f t="shared" si="11"/>
        <v>0.6667296965112981</v>
      </c>
      <c r="H163">
        <f t="shared" si="12"/>
        <v>2.0001890895338943</v>
      </c>
      <c r="I163" s="89">
        <f t="shared" si="13"/>
        <v>40.727602517238182</v>
      </c>
      <c r="J163">
        <f t="shared" si="14"/>
        <v>39.476584009882743</v>
      </c>
    </row>
    <row r="164" spans="1:10">
      <c r="A164" s="35">
        <v>609756</v>
      </c>
      <c r="B164" t="str">
        <f t="shared" si="10"/>
        <v>ST6090075600</v>
      </c>
      <c r="C164">
        <v>51.477997999999999</v>
      </c>
      <c r="D164">
        <v>-2.5644029000000002</v>
      </c>
      <c r="E164">
        <v>1274.1000000000349</v>
      </c>
      <c r="F164" s="35">
        <v>0.38</v>
      </c>
      <c r="G164">
        <f t="shared" si="11"/>
        <v>0.29800510541741515</v>
      </c>
      <c r="H164">
        <f t="shared" si="12"/>
        <v>0.89401531625224551</v>
      </c>
      <c r="I164" s="89">
        <f t="shared" si="13"/>
        <v>9.975601216085531</v>
      </c>
      <c r="J164">
        <f t="shared" si="14"/>
        <v>9.6691834312910956</v>
      </c>
    </row>
    <row r="165" spans="1:10">
      <c r="A165" s="50">
        <v>606763</v>
      </c>
      <c r="B165" t="str">
        <f t="shared" si="10"/>
        <v>ST6060076300</v>
      </c>
      <c r="C165">
        <v>51.484271</v>
      </c>
      <c r="D165">
        <v>-2.5688008</v>
      </c>
      <c r="E165">
        <v>672.03333333344199</v>
      </c>
      <c r="F165" s="50">
        <v>0.38</v>
      </c>
      <c r="G165">
        <f t="shared" si="11"/>
        <v>0.29800510541741515</v>
      </c>
      <c r="H165">
        <f t="shared" si="12"/>
        <v>0.89401531625224551</v>
      </c>
      <c r="I165" s="89">
        <f t="shared" si="13"/>
        <v>18.912623643786816</v>
      </c>
      <c r="J165">
        <f t="shared" si="14"/>
        <v>18.331689811725106</v>
      </c>
    </row>
    <row r="166" spans="1:10">
      <c r="A166" s="39">
        <v>619729</v>
      </c>
      <c r="B166" t="str">
        <f t="shared" si="10"/>
        <v>ST6190072900</v>
      </c>
      <c r="C166">
        <v>51.453791000000002</v>
      </c>
      <c r="D166">
        <v>-2.5497124000000002</v>
      </c>
      <c r="E166">
        <v>645.78333333344199</v>
      </c>
      <c r="F166" s="39">
        <v>0.28000000000000003</v>
      </c>
      <c r="G166">
        <f t="shared" si="11"/>
        <v>0.20346033847026568</v>
      </c>
      <c r="H166">
        <f t="shared" si="12"/>
        <v>0.61038101541079703</v>
      </c>
      <c r="I166" s="89">
        <f t="shared" si="13"/>
        <v>13.437294050990051</v>
      </c>
      <c r="J166">
        <f t="shared" si="14"/>
        <v>13.024544404372609</v>
      </c>
    </row>
    <row r="167" spans="1:10">
      <c r="A167" s="52">
        <v>606729</v>
      </c>
      <c r="B167" t="str">
        <f t="shared" si="10"/>
        <v>ST6060072900</v>
      </c>
      <c r="C167">
        <v>51.453701000000002</v>
      </c>
      <c r="D167">
        <v>-2.5684206000000001</v>
      </c>
      <c r="E167">
        <v>672.41666666662786</v>
      </c>
      <c r="F167" s="52">
        <v>0.9</v>
      </c>
      <c r="G167">
        <f t="shared" si="11"/>
        <v>0.7896378935425924</v>
      </c>
      <c r="H167">
        <f t="shared" si="12"/>
        <v>2.3689136806277773</v>
      </c>
      <c r="I167" s="89">
        <f t="shared" si="13"/>
        <v>50.08508355470844</v>
      </c>
      <c r="J167">
        <f t="shared" si="14"/>
        <v>48.546633889205452</v>
      </c>
    </row>
    <row r="168" spans="1:10">
      <c r="A168" s="16">
        <v>621742</v>
      </c>
      <c r="B168" t="str">
        <f t="shared" si="10"/>
        <v>ST6210074200</v>
      </c>
      <c r="C168">
        <v>51.465491999999998</v>
      </c>
      <c r="D168">
        <v>-2.5469740000000001</v>
      </c>
      <c r="E168" t="e">
        <v>#VALUE!</v>
      </c>
      <c r="F168" s="16">
        <v>0.06</v>
      </c>
      <c r="G168">
        <f t="shared" si="11"/>
        <v>-4.5381488134631732E-3</v>
      </c>
      <c r="H168">
        <f t="shared" si="12"/>
        <v>-1.3614446440389519E-2</v>
      </c>
      <c r="I168" s="89" t="e">
        <f t="shared" si="13"/>
        <v>#VALUE!</v>
      </c>
      <c r="J168" t="e">
        <f t="shared" si="14"/>
        <v>#VALUE!</v>
      </c>
    </row>
    <row r="169" spans="1:10">
      <c r="A169" s="16">
        <v>617750</v>
      </c>
      <c r="B169" t="str">
        <f t="shared" si="10"/>
        <v>ST6170075000</v>
      </c>
      <c r="C169">
        <v>51.472658000000003</v>
      </c>
      <c r="D169">
        <v>-2.5528187999999998</v>
      </c>
      <c r="E169">
        <v>706.91666666662786</v>
      </c>
      <c r="F169" s="16">
        <v>0.77</v>
      </c>
      <c r="G169">
        <f t="shared" si="11"/>
        <v>0.6667296965112981</v>
      </c>
      <c r="H169">
        <f t="shared" si="12"/>
        <v>2.0001890895338943</v>
      </c>
      <c r="I169" s="89">
        <f t="shared" si="13"/>
        <v>40.225409045202497</v>
      </c>
      <c r="J169">
        <f t="shared" si="14"/>
        <v>38.989816275895933</v>
      </c>
    </row>
    <row r="170" spans="1:10">
      <c r="A170" s="16">
        <v>613767</v>
      </c>
      <c r="B170" t="str">
        <f t="shared" si="10"/>
        <v>ST6130076700</v>
      </c>
      <c r="C170">
        <v>51.487915999999998</v>
      </c>
      <c r="D170">
        <v>-2.5587643999999998</v>
      </c>
      <c r="E170">
        <v>620.38333333324408</v>
      </c>
      <c r="F170" s="16">
        <v>0.39</v>
      </c>
      <c r="G170">
        <f t="shared" si="11"/>
        <v>0.30745958211213009</v>
      </c>
      <c r="H170">
        <f t="shared" si="12"/>
        <v>0.92237874633639028</v>
      </c>
      <c r="I170" s="89">
        <f t="shared" si="13"/>
        <v>21.137168104723372</v>
      </c>
      <c r="J170">
        <f t="shared" si="14"/>
        <v>20.487903555431529</v>
      </c>
    </row>
    <row r="171" spans="1:10">
      <c r="A171" s="16">
        <v>621723</v>
      </c>
      <c r="B171" t="str">
        <f t="shared" si="10"/>
        <v>ST6210072300</v>
      </c>
      <c r="C171">
        <v>51.448408999999998</v>
      </c>
      <c r="D171">
        <v>-2.5467697999999999</v>
      </c>
      <c r="E171">
        <v>579.2333333332208</v>
      </c>
      <c r="F171" s="16">
        <v>0.3</v>
      </c>
      <c r="G171">
        <f t="shared" si="11"/>
        <v>0.22236929185969553</v>
      </c>
      <c r="H171">
        <f t="shared" si="12"/>
        <v>0.66710787557908657</v>
      </c>
      <c r="I171" s="89">
        <f t="shared" si="13"/>
        <v>16.373448471776737</v>
      </c>
      <c r="J171">
        <f t="shared" si="14"/>
        <v>15.870509781517383</v>
      </c>
    </row>
    <row r="172" spans="1:10">
      <c r="A172" s="16">
        <v>626737</v>
      </c>
      <c r="B172" t="str">
        <f t="shared" si="10"/>
        <v>ST6260073700</v>
      </c>
      <c r="C172">
        <v>51.461030000000001</v>
      </c>
      <c r="D172">
        <v>-2.5397235999999999</v>
      </c>
      <c r="E172">
        <v>815.93333333346527</v>
      </c>
      <c r="F172" s="16">
        <v>0.54</v>
      </c>
      <c r="G172">
        <f t="shared" si="11"/>
        <v>0.44927673253285433</v>
      </c>
      <c r="H172">
        <f t="shared" si="12"/>
        <v>1.3478301975985629</v>
      </c>
      <c r="I172" s="89">
        <f t="shared" si="13"/>
        <v>23.484328280873914</v>
      </c>
      <c r="J172">
        <f t="shared" si="14"/>
        <v>22.762966661324885</v>
      </c>
    </row>
    <row r="173" spans="1:10">
      <c r="A173" s="24">
        <v>619747</v>
      </c>
      <c r="B173" t="str">
        <f t="shared" si="10"/>
        <v>ST6190074700</v>
      </c>
      <c r="C173">
        <v>51.469974999999998</v>
      </c>
      <c r="D173">
        <v>-2.5499070000000001</v>
      </c>
      <c r="E173">
        <v>767.36666666669771</v>
      </c>
      <c r="F173" s="16">
        <v>0.53</v>
      </c>
      <c r="G173">
        <f t="shared" si="11"/>
        <v>0.43982225583813939</v>
      </c>
      <c r="H173">
        <f t="shared" si="12"/>
        <v>1.319466767514418</v>
      </c>
      <c r="I173" s="89">
        <f t="shared" si="13"/>
        <v>24.445175655303721</v>
      </c>
      <c r="J173">
        <f t="shared" si="14"/>
        <v>23.69429995258108</v>
      </c>
    </row>
    <row r="174" spans="1:10">
      <c r="A174" s="30">
        <v>622752</v>
      </c>
      <c r="B174" t="str">
        <f t="shared" si="10"/>
        <v>ST6220075200</v>
      </c>
      <c r="C174">
        <v>51.474490000000003</v>
      </c>
      <c r="D174">
        <v>-2.5456417999999998</v>
      </c>
      <c r="E174">
        <v>476.73333333333721</v>
      </c>
      <c r="F174" s="28">
        <v>0.42</v>
      </c>
      <c r="G174">
        <f t="shared" si="11"/>
        <v>0.33582301219627486</v>
      </c>
      <c r="H174">
        <f t="shared" si="12"/>
        <v>1.0074690365888246</v>
      </c>
      <c r="I174" s="89">
        <f t="shared" si="13"/>
        <v>30.043728211205654</v>
      </c>
      <c r="J174">
        <f t="shared" si="14"/>
        <v>29.120883317346095</v>
      </c>
    </row>
    <row r="175" spans="1:10">
      <c r="A175" s="24">
        <v>621766</v>
      </c>
      <c r="B175" t="str">
        <f t="shared" si="10"/>
        <v>ST6210076600</v>
      </c>
      <c r="C175">
        <v>51.487071</v>
      </c>
      <c r="D175">
        <v>-2.5472323000000001</v>
      </c>
      <c r="E175" t="e">
        <v>#VALUE!</v>
      </c>
      <c r="F175" s="16"/>
      <c r="G175">
        <f t="shared" si="11"/>
        <v>-6.1265008981752848E-2</v>
      </c>
      <c r="H175">
        <f t="shared" si="12"/>
        <v>-0.18379502694525854</v>
      </c>
      <c r="I175" s="89" t="e">
        <f t="shared" si="13"/>
        <v>#VALUE!</v>
      </c>
      <c r="J175" t="e">
        <f t="shared" si="14"/>
        <v>#VALUE!</v>
      </c>
    </row>
    <row r="176" spans="1:10">
      <c r="A176" s="24">
        <v>624714</v>
      </c>
      <c r="B176" t="str">
        <f t="shared" si="10"/>
        <v>ST6240071400</v>
      </c>
      <c r="C176">
        <v>51.440337</v>
      </c>
      <c r="D176">
        <v>-2.5423570999999998</v>
      </c>
      <c r="E176">
        <v>-2603.1000000000349</v>
      </c>
      <c r="F176" s="16">
        <v>0.91</v>
      </c>
      <c r="G176">
        <f t="shared" si="11"/>
        <v>0.79909237023730739</v>
      </c>
      <c r="H176">
        <f t="shared" si="12"/>
        <v>2.3972771107119222</v>
      </c>
      <c r="I176" s="89">
        <f t="shared" si="13"/>
        <v>-13.092573558524309</v>
      </c>
      <c r="J176">
        <f t="shared" si="14"/>
        <v>-12.690412595975781</v>
      </c>
    </row>
    <row r="177" spans="1:10">
      <c r="A177" s="24">
        <v>641739</v>
      </c>
      <c r="B177" t="str">
        <f t="shared" si="10"/>
        <v>ST6410073900</v>
      </c>
      <c r="C177">
        <v>51.462926000000003</v>
      </c>
      <c r="D177">
        <v>-2.5181540999999998</v>
      </c>
      <c r="E177">
        <v>574.29999999987194</v>
      </c>
      <c r="F177" s="16">
        <v>0.26</v>
      </c>
      <c r="G177">
        <f t="shared" si="11"/>
        <v>0.18455138508083577</v>
      </c>
      <c r="H177">
        <f t="shared" si="12"/>
        <v>0.55365415524250727</v>
      </c>
      <c r="I177" s="89">
        <f t="shared" si="13"/>
        <v>13.705578878625721</v>
      </c>
      <c r="J177">
        <f t="shared" si="14"/>
        <v>13.284588401125271</v>
      </c>
    </row>
    <row r="178" spans="1:10">
      <c r="A178" s="24">
        <v>630744</v>
      </c>
      <c r="B178" t="str">
        <f t="shared" si="10"/>
        <v>ST6300074400</v>
      </c>
      <c r="C178">
        <v>51.467350000000003</v>
      </c>
      <c r="D178">
        <v>-2.5340398</v>
      </c>
      <c r="E178" t="e">
        <v>#VALUE!</v>
      </c>
      <c r="F178" s="16"/>
      <c r="G178">
        <f t="shared" si="11"/>
        <v>-6.1265008981752848E-2</v>
      </c>
      <c r="H178">
        <f t="shared" si="12"/>
        <v>-0.18379502694525854</v>
      </c>
      <c r="I178" s="89" t="e">
        <f t="shared" si="13"/>
        <v>#VALUE!</v>
      </c>
      <c r="J178" t="e">
        <f t="shared" si="14"/>
        <v>#VALUE!</v>
      </c>
    </row>
    <row r="179" spans="1:10">
      <c r="A179" s="24" t="s">
        <v>477</v>
      </c>
      <c r="B179" s="24" t="s">
        <v>956</v>
      </c>
      <c r="C179">
        <v>51.479970999999999</v>
      </c>
      <c r="D179">
        <v>-2.5269873</v>
      </c>
      <c r="E179">
        <v>671.96666666655801</v>
      </c>
      <c r="F179" s="16">
        <v>0.33</v>
      </c>
      <c r="G179">
        <f t="shared" si="11"/>
        <v>0.25073272194384039</v>
      </c>
      <c r="H179">
        <f t="shared" si="12"/>
        <v>0.7521981658315211</v>
      </c>
      <c r="I179" s="89">
        <f t="shared" si="13"/>
        <v>15.914103417318586</v>
      </c>
      <c r="J179">
        <f t="shared" si="14"/>
        <v>15.425274302110848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A6-C404-4FAD-9A0C-A20B40159179}">
  <dimension ref="A1:O102"/>
  <sheetViews>
    <sheetView zoomScale="85" zoomScaleNormal="85" workbookViewId="0">
      <selection activeCell="E2" sqref="E2"/>
    </sheetView>
  </sheetViews>
  <sheetFormatPr defaultRowHeight="15"/>
  <sheetData>
    <row r="1" spans="1:15" ht="15" customHeight="1">
      <c r="A1" s="61" t="s">
        <v>505</v>
      </c>
      <c r="B1" s="61">
        <v>33</v>
      </c>
      <c r="C1" s="61">
        <v>359487</v>
      </c>
      <c r="D1" s="61">
        <v>173924</v>
      </c>
      <c r="E1" s="61" t="s">
        <v>506</v>
      </c>
      <c r="F1" s="61">
        <v>15.891</v>
      </c>
      <c r="M1" t="s">
        <v>507</v>
      </c>
      <c r="N1">
        <f>SUM(F1:F102)/102</f>
        <v>27.949284313725496</v>
      </c>
    </row>
    <row r="2" spans="1:15" ht="150">
      <c r="A2" s="61">
        <v>2</v>
      </c>
      <c r="B2" s="61">
        <v>564</v>
      </c>
      <c r="C2" s="61" t="s">
        <v>508</v>
      </c>
      <c r="D2" s="61">
        <v>2020</v>
      </c>
      <c r="E2" s="61">
        <v>16.341999999999999</v>
      </c>
      <c r="F2" s="61"/>
      <c r="G2" s="61"/>
      <c r="H2" s="61">
        <v>177453</v>
      </c>
      <c r="I2" s="61" t="s">
        <v>509</v>
      </c>
      <c r="K2" s="62"/>
      <c r="M2" s="63"/>
    </row>
    <row r="3" spans="1:15" ht="60">
      <c r="A3" s="61">
        <v>3</v>
      </c>
      <c r="B3" s="61">
        <v>490</v>
      </c>
      <c r="C3" s="61" t="s">
        <v>510</v>
      </c>
      <c r="D3" s="61">
        <v>2020</v>
      </c>
      <c r="E3" s="61" t="s">
        <v>511</v>
      </c>
      <c r="F3" s="61"/>
      <c r="G3" s="61"/>
      <c r="H3" s="61">
        <v>177670</v>
      </c>
      <c r="I3" s="61" t="s">
        <v>512</v>
      </c>
    </row>
    <row r="4" spans="1:15" ht="180">
      <c r="A4" s="61">
        <v>4</v>
      </c>
      <c r="B4" s="61">
        <v>563</v>
      </c>
      <c r="C4" s="61" t="s">
        <v>513</v>
      </c>
      <c r="D4" s="61">
        <v>2020</v>
      </c>
      <c r="E4" s="61" t="s">
        <v>514</v>
      </c>
      <c r="F4" s="61">
        <f t="shared" ref="F4:F67" si="0">VALUE(LEFT(E4,LEN(E4)-5))</f>
        <v>19.22</v>
      </c>
      <c r="G4" s="61"/>
      <c r="H4" s="61">
        <v>168316</v>
      </c>
      <c r="I4" s="61" t="s">
        <v>515</v>
      </c>
      <c r="O4">
        <f>VALUE(LEFT(E3,LEN(E3)-5))</f>
        <v>18.565999999999999</v>
      </c>
    </row>
    <row r="5" spans="1:15" ht="75">
      <c r="A5" s="61">
        <v>5</v>
      </c>
      <c r="B5" s="61">
        <v>320</v>
      </c>
      <c r="C5" s="61" t="s">
        <v>516</v>
      </c>
      <c r="D5" s="61">
        <v>2020</v>
      </c>
      <c r="E5" s="61" t="s">
        <v>517</v>
      </c>
      <c r="F5" s="61">
        <f t="shared" si="0"/>
        <v>19.311</v>
      </c>
      <c r="G5" s="61"/>
      <c r="H5" s="61">
        <v>171567</v>
      </c>
      <c r="I5" s="61" t="s">
        <v>518</v>
      </c>
    </row>
    <row r="6" spans="1:15" ht="90">
      <c r="A6" s="61">
        <v>6</v>
      </c>
      <c r="B6" s="61">
        <v>559</v>
      </c>
      <c r="C6" s="61" t="s">
        <v>519</v>
      </c>
      <c r="D6" s="61">
        <v>2020</v>
      </c>
      <c r="E6" s="61" t="s">
        <v>520</v>
      </c>
      <c r="F6" s="61">
        <f t="shared" si="0"/>
        <v>19.803000000000001</v>
      </c>
      <c r="G6" s="61"/>
      <c r="H6" s="61">
        <v>171580</v>
      </c>
      <c r="I6" s="61" t="s">
        <v>521</v>
      </c>
    </row>
    <row r="7" spans="1:15" ht="60">
      <c r="A7" s="61">
        <v>7</v>
      </c>
      <c r="B7" s="61">
        <v>538</v>
      </c>
      <c r="C7" s="61" t="s">
        <v>522</v>
      </c>
      <c r="D7" s="61">
        <v>2020</v>
      </c>
      <c r="E7" s="61" t="s">
        <v>523</v>
      </c>
      <c r="F7" s="61">
        <f t="shared" si="0"/>
        <v>20.417000000000002</v>
      </c>
      <c r="G7" s="61"/>
      <c r="H7" s="61">
        <v>171478</v>
      </c>
      <c r="I7" s="61" t="s">
        <v>524</v>
      </c>
    </row>
    <row r="8" spans="1:15" ht="75">
      <c r="A8" s="61">
        <v>8</v>
      </c>
      <c r="B8" s="61">
        <v>156</v>
      </c>
      <c r="C8" s="61" t="s">
        <v>525</v>
      </c>
      <c r="D8" s="61">
        <v>2020</v>
      </c>
      <c r="E8" s="61" t="s">
        <v>526</v>
      </c>
      <c r="F8" s="61">
        <f t="shared" si="0"/>
        <v>20.734000000000002</v>
      </c>
      <c r="G8" s="61"/>
      <c r="H8" s="61">
        <v>173018</v>
      </c>
      <c r="I8" s="61" t="s">
        <v>527</v>
      </c>
    </row>
    <row r="9" spans="1:15" ht="60">
      <c r="A9" s="61">
        <v>9</v>
      </c>
      <c r="B9" s="61">
        <v>466</v>
      </c>
      <c r="C9" s="61" t="s">
        <v>528</v>
      </c>
      <c r="D9" s="61">
        <v>2020</v>
      </c>
      <c r="E9" s="61" t="s">
        <v>529</v>
      </c>
      <c r="F9" s="61">
        <f t="shared" si="0"/>
        <v>20.773</v>
      </c>
      <c r="G9" s="61"/>
      <c r="H9" s="61">
        <v>171622</v>
      </c>
      <c r="I9" s="61" t="s">
        <v>530</v>
      </c>
    </row>
    <row r="10" spans="1:15" ht="60">
      <c r="A10" s="61">
        <v>10</v>
      </c>
      <c r="B10" s="61">
        <v>550</v>
      </c>
      <c r="C10" s="61" t="s">
        <v>531</v>
      </c>
      <c r="D10" s="61">
        <v>2020</v>
      </c>
      <c r="E10" s="61" t="s">
        <v>532</v>
      </c>
      <c r="F10" s="61">
        <f t="shared" si="0"/>
        <v>21.100999999999999</v>
      </c>
      <c r="G10" s="61"/>
      <c r="H10" s="61">
        <v>172613</v>
      </c>
      <c r="I10" s="61" t="s">
        <v>533</v>
      </c>
    </row>
    <row r="11" spans="1:15" ht="75">
      <c r="A11" s="61">
        <v>11</v>
      </c>
      <c r="B11" s="61">
        <v>557</v>
      </c>
      <c r="C11" s="61" t="s">
        <v>534</v>
      </c>
      <c r="D11" s="61">
        <v>2020</v>
      </c>
      <c r="E11" s="61" t="s">
        <v>535</v>
      </c>
      <c r="F11" s="61">
        <f t="shared" si="0"/>
        <v>21.939</v>
      </c>
      <c r="G11" s="61"/>
      <c r="H11" s="61">
        <v>170685</v>
      </c>
      <c r="I11" s="61" t="s">
        <v>536</v>
      </c>
    </row>
    <row r="12" spans="1:15" ht="60">
      <c r="A12" s="61">
        <v>12</v>
      </c>
      <c r="B12" s="61">
        <v>491</v>
      </c>
      <c r="C12" s="61" t="s">
        <v>537</v>
      </c>
      <c r="D12" s="61">
        <v>2020</v>
      </c>
      <c r="E12" s="61" t="s">
        <v>538</v>
      </c>
      <c r="F12" s="61">
        <f t="shared" si="0"/>
        <v>21.972000000000001</v>
      </c>
      <c r="G12" s="61"/>
      <c r="H12" s="61">
        <v>177525</v>
      </c>
      <c r="I12" s="61" t="s">
        <v>539</v>
      </c>
    </row>
    <row r="13" spans="1:15" ht="60">
      <c r="A13" s="61">
        <v>13</v>
      </c>
      <c r="B13" s="61">
        <v>545</v>
      </c>
      <c r="C13" s="61" t="s">
        <v>540</v>
      </c>
      <c r="D13" s="61">
        <v>2020</v>
      </c>
      <c r="E13" s="61" t="s">
        <v>541</v>
      </c>
      <c r="F13" s="61">
        <f t="shared" si="0"/>
        <v>22.02</v>
      </c>
      <c r="G13" s="61"/>
      <c r="H13" s="61">
        <v>171436</v>
      </c>
      <c r="I13" s="61" t="s">
        <v>542</v>
      </c>
    </row>
    <row r="14" spans="1:15" ht="60">
      <c r="A14" s="61">
        <v>14</v>
      </c>
      <c r="B14" s="61">
        <v>154</v>
      </c>
      <c r="C14" s="61" t="s">
        <v>543</v>
      </c>
      <c r="D14" s="61">
        <v>2020</v>
      </c>
      <c r="E14" s="61" t="s">
        <v>544</v>
      </c>
      <c r="F14" s="61">
        <f t="shared" si="0"/>
        <v>22.096</v>
      </c>
      <c r="G14" s="61"/>
      <c r="H14" s="61">
        <v>172483</v>
      </c>
      <c r="I14" s="61" t="s">
        <v>545</v>
      </c>
    </row>
    <row r="15" spans="1:15" ht="75">
      <c r="A15" s="61">
        <v>15</v>
      </c>
      <c r="B15" s="61">
        <v>558</v>
      </c>
      <c r="C15" s="61" t="s">
        <v>546</v>
      </c>
      <c r="D15" s="61">
        <v>2020</v>
      </c>
      <c r="E15" s="61" t="s">
        <v>547</v>
      </c>
      <c r="F15" s="61">
        <f t="shared" si="0"/>
        <v>22.283000000000001</v>
      </c>
      <c r="G15" s="61"/>
      <c r="H15" s="61">
        <v>171926</v>
      </c>
      <c r="I15" s="61" t="s">
        <v>548</v>
      </c>
    </row>
    <row r="16" spans="1:15" ht="60">
      <c r="A16" s="61">
        <v>16</v>
      </c>
      <c r="B16" s="61">
        <v>515</v>
      </c>
      <c r="C16" s="61" t="s">
        <v>549</v>
      </c>
      <c r="D16" s="61">
        <v>2020</v>
      </c>
      <c r="E16" s="61" t="s">
        <v>550</v>
      </c>
      <c r="F16" s="61">
        <f t="shared" si="0"/>
        <v>22.372</v>
      </c>
      <c r="G16" s="61"/>
      <c r="H16" s="61">
        <v>174871</v>
      </c>
      <c r="I16" s="61" t="s">
        <v>551</v>
      </c>
    </row>
    <row r="17" spans="1:9" ht="135">
      <c r="A17" s="61">
        <v>17</v>
      </c>
      <c r="B17" s="61">
        <v>569</v>
      </c>
      <c r="C17" s="61" t="s">
        <v>552</v>
      </c>
      <c r="D17" s="61">
        <v>2020</v>
      </c>
      <c r="E17" s="61" t="s">
        <v>553</v>
      </c>
      <c r="F17" s="61">
        <f t="shared" si="0"/>
        <v>22.759</v>
      </c>
      <c r="G17" s="61"/>
      <c r="H17" s="61">
        <v>176186</v>
      </c>
      <c r="I17" s="61" t="s">
        <v>554</v>
      </c>
    </row>
    <row r="18" spans="1:9" ht="60">
      <c r="A18" s="61">
        <v>18</v>
      </c>
      <c r="B18" s="61">
        <v>489</v>
      </c>
      <c r="C18" s="61" t="s">
        <v>555</v>
      </c>
      <c r="D18" s="61">
        <v>2020</v>
      </c>
      <c r="E18" s="61" t="s">
        <v>556</v>
      </c>
      <c r="F18" s="61">
        <f t="shared" si="0"/>
        <v>22.795999999999999</v>
      </c>
      <c r="G18" s="61"/>
      <c r="H18" s="61">
        <v>177629</v>
      </c>
      <c r="I18" s="61" t="s">
        <v>557</v>
      </c>
    </row>
    <row r="19" spans="1:9" ht="60">
      <c r="A19" s="61">
        <v>19</v>
      </c>
      <c r="B19" s="61">
        <v>474</v>
      </c>
      <c r="C19" s="61" t="s">
        <v>558</v>
      </c>
      <c r="D19" s="61">
        <v>2020</v>
      </c>
      <c r="E19" s="61" t="s">
        <v>559</v>
      </c>
      <c r="F19" s="61">
        <f t="shared" si="0"/>
        <v>22.922999999999998</v>
      </c>
      <c r="G19" s="61"/>
      <c r="H19" s="61">
        <v>170979</v>
      </c>
      <c r="I19" s="61" t="s">
        <v>560</v>
      </c>
    </row>
    <row r="20" spans="1:9" ht="60">
      <c r="A20" s="61">
        <v>20</v>
      </c>
      <c r="B20" s="61">
        <v>155</v>
      </c>
      <c r="C20" s="61" t="s">
        <v>561</v>
      </c>
      <c r="D20" s="61">
        <v>2020</v>
      </c>
      <c r="E20" s="61" t="s">
        <v>562</v>
      </c>
      <c r="F20" s="61">
        <f t="shared" si="0"/>
        <v>22.923999999999999</v>
      </c>
      <c r="G20" s="61"/>
      <c r="H20" s="61">
        <v>172713</v>
      </c>
      <c r="I20" s="61" t="s">
        <v>563</v>
      </c>
    </row>
    <row r="21" spans="1:9" ht="60">
      <c r="A21" s="61">
        <v>21</v>
      </c>
      <c r="B21" s="61">
        <v>16</v>
      </c>
      <c r="C21" s="61" t="s">
        <v>564</v>
      </c>
      <c r="D21" s="61">
        <v>2020</v>
      </c>
      <c r="E21" s="61" t="s">
        <v>565</v>
      </c>
      <c r="F21" s="61">
        <f t="shared" si="0"/>
        <v>23.155999999999999</v>
      </c>
      <c r="G21" s="61"/>
      <c r="H21" s="61">
        <v>178698</v>
      </c>
      <c r="I21" s="61" t="s">
        <v>566</v>
      </c>
    </row>
    <row r="22" spans="1:9" ht="75">
      <c r="A22" s="61">
        <v>22</v>
      </c>
      <c r="B22" s="61">
        <v>420</v>
      </c>
      <c r="C22" s="61" t="s">
        <v>567</v>
      </c>
      <c r="D22" s="61">
        <v>2020</v>
      </c>
      <c r="E22" s="61" t="s">
        <v>568</v>
      </c>
      <c r="F22" s="61">
        <f t="shared" si="0"/>
        <v>23.167999999999999</v>
      </c>
      <c r="G22" s="61"/>
      <c r="H22" s="61">
        <v>171562</v>
      </c>
      <c r="I22" s="61" t="s">
        <v>569</v>
      </c>
    </row>
    <row r="23" spans="1:9" ht="60">
      <c r="A23" s="61">
        <v>23</v>
      </c>
      <c r="B23" s="61">
        <v>403</v>
      </c>
      <c r="C23" s="61" t="s">
        <v>570</v>
      </c>
      <c r="D23" s="61">
        <v>2020</v>
      </c>
      <c r="E23" s="61" t="s">
        <v>571</v>
      </c>
      <c r="F23" s="61">
        <f t="shared" si="0"/>
        <v>23.364000000000001</v>
      </c>
      <c r="G23" s="61"/>
      <c r="H23" s="61">
        <v>171676</v>
      </c>
      <c r="I23" s="61" t="s">
        <v>572</v>
      </c>
    </row>
    <row r="24" spans="1:9" ht="60">
      <c r="A24" s="61">
        <v>24</v>
      </c>
      <c r="B24" s="61">
        <v>469</v>
      </c>
      <c r="C24" s="61" t="s">
        <v>573</v>
      </c>
      <c r="D24" s="61">
        <v>2020</v>
      </c>
      <c r="E24" s="61" t="s">
        <v>574</v>
      </c>
      <c r="F24" s="61">
        <f t="shared" si="0"/>
        <v>23.376000000000001</v>
      </c>
      <c r="G24" s="61"/>
      <c r="H24" s="61">
        <v>171114</v>
      </c>
      <c r="I24" s="61" t="s">
        <v>575</v>
      </c>
    </row>
    <row r="25" spans="1:9" ht="60">
      <c r="A25" s="61">
        <v>25</v>
      </c>
      <c r="B25" s="61">
        <v>422</v>
      </c>
      <c r="C25" s="61" t="s">
        <v>576</v>
      </c>
      <c r="D25" s="61">
        <v>2020</v>
      </c>
      <c r="E25" s="61" t="s">
        <v>577</v>
      </c>
      <c r="F25" s="61">
        <f t="shared" si="0"/>
        <v>23.434999999999999</v>
      </c>
      <c r="G25" s="61"/>
      <c r="H25" s="61">
        <v>171525</v>
      </c>
      <c r="I25" s="61" t="s">
        <v>578</v>
      </c>
    </row>
    <row r="26" spans="1:9" ht="60">
      <c r="A26" s="61">
        <v>26</v>
      </c>
      <c r="B26" s="61">
        <v>363</v>
      </c>
      <c r="C26" s="61" t="s">
        <v>579</v>
      </c>
      <c r="D26" s="61">
        <v>2020</v>
      </c>
      <c r="E26" s="61" t="s">
        <v>580</v>
      </c>
      <c r="F26" s="61">
        <f t="shared" si="0"/>
        <v>23.47</v>
      </c>
      <c r="G26" s="61"/>
      <c r="H26" s="61">
        <v>173613</v>
      </c>
      <c r="I26" s="61" t="s">
        <v>581</v>
      </c>
    </row>
    <row r="27" spans="1:9" ht="60">
      <c r="A27" s="61">
        <v>27</v>
      </c>
      <c r="B27" s="61">
        <v>478</v>
      </c>
      <c r="C27" s="61" t="s">
        <v>582</v>
      </c>
      <c r="D27" s="61">
        <v>2020</v>
      </c>
      <c r="E27" s="61" t="s">
        <v>583</v>
      </c>
      <c r="F27" s="61">
        <f t="shared" si="0"/>
        <v>23.474</v>
      </c>
      <c r="G27" s="61"/>
      <c r="H27" s="61">
        <v>170447</v>
      </c>
      <c r="I27" s="61" t="s">
        <v>584</v>
      </c>
    </row>
    <row r="28" spans="1:9" ht="75">
      <c r="A28" s="61">
        <v>28</v>
      </c>
      <c r="B28" s="61">
        <v>373</v>
      </c>
      <c r="C28" s="61" t="s">
        <v>585</v>
      </c>
      <c r="D28" s="61">
        <v>2020</v>
      </c>
      <c r="E28" s="61" t="s">
        <v>586</v>
      </c>
      <c r="F28" s="61">
        <f t="shared" si="0"/>
        <v>23.873999999999999</v>
      </c>
      <c r="G28" s="61"/>
      <c r="H28" s="61">
        <v>173774</v>
      </c>
      <c r="I28" s="61" t="s">
        <v>587</v>
      </c>
    </row>
    <row r="29" spans="1:9" ht="135">
      <c r="A29" s="61">
        <v>29</v>
      </c>
      <c r="B29" s="61">
        <v>576</v>
      </c>
      <c r="C29" s="61" t="s">
        <v>588</v>
      </c>
      <c r="D29" s="61">
        <v>2020</v>
      </c>
      <c r="E29" s="61" t="s">
        <v>589</v>
      </c>
      <c r="F29" s="61">
        <f t="shared" si="0"/>
        <v>23.946999999999999</v>
      </c>
      <c r="G29" s="61"/>
      <c r="H29" s="61">
        <v>172874</v>
      </c>
      <c r="I29" s="61" t="s">
        <v>590</v>
      </c>
    </row>
    <row r="30" spans="1:9" ht="60">
      <c r="A30" s="61">
        <v>30</v>
      </c>
      <c r="B30" s="61">
        <v>525</v>
      </c>
      <c r="C30" s="61" t="s">
        <v>591</v>
      </c>
      <c r="D30" s="61">
        <v>2020</v>
      </c>
      <c r="E30" s="61" t="s">
        <v>592</v>
      </c>
      <c r="F30" s="61">
        <f t="shared" si="0"/>
        <v>24.13</v>
      </c>
      <c r="G30" s="61"/>
      <c r="H30" s="61">
        <v>173687</v>
      </c>
      <c r="I30" s="61" t="s">
        <v>593</v>
      </c>
    </row>
    <row r="31" spans="1:9" ht="60">
      <c r="A31" s="61">
        <v>31</v>
      </c>
      <c r="B31" s="61">
        <v>464</v>
      </c>
      <c r="C31" s="61" t="s">
        <v>594</v>
      </c>
      <c r="D31" s="61">
        <v>2020</v>
      </c>
      <c r="E31" s="61" t="s">
        <v>595</v>
      </c>
      <c r="F31" s="61">
        <f t="shared" si="0"/>
        <v>24.155999999999999</v>
      </c>
      <c r="G31" s="61"/>
      <c r="H31" s="61">
        <v>175592</v>
      </c>
      <c r="I31" s="61" t="s">
        <v>596</v>
      </c>
    </row>
    <row r="32" spans="1:9" ht="135">
      <c r="A32" s="61">
        <v>32</v>
      </c>
      <c r="B32" s="61">
        <v>565</v>
      </c>
      <c r="C32" s="61" t="s">
        <v>597</v>
      </c>
      <c r="D32" s="61">
        <v>2020</v>
      </c>
      <c r="E32" s="61" t="s">
        <v>598</v>
      </c>
      <c r="F32" s="61">
        <f t="shared" si="0"/>
        <v>24.492999999999999</v>
      </c>
      <c r="G32" s="61"/>
      <c r="H32" s="61">
        <v>179101</v>
      </c>
      <c r="I32" s="61" t="s">
        <v>599</v>
      </c>
    </row>
    <row r="33" spans="1:9" ht="60">
      <c r="A33" s="61">
        <v>33</v>
      </c>
      <c r="B33" s="61">
        <v>163</v>
      </c>
      <c r="C33" s="61" t="s">
        <v>600</v>
      </c>
      <c r="D33" s="61">
        <v>2020</v>
      </c>
      <c r="E33" s="61" t="s">
        <v>601</v>
      </c>
      <c r="F33" s="61">
        <f t="shared" si="0"/>
        <v>24.506</v>
      </c>
      <c r="G33" s="61"/>
      <c r="H33" s="61">
        <v>176574</v>
      </c>
      <c r="I33" s="61" t="s">
        <v>602</v>
      </c>
    </row>
    <row r="34" spans="1:9" ht="105">
      <c r="A34" s="61">
        <v>34</v>
      </c>
      <c r="B34" s="61">
        <v>307</v>
      </c>
      <c r="C34" s="61" t="s">
        <v>603</v>
      </c>
      <c r="D34" s="61">
        <v>2020</v>
      </c>
      <c r="E34" s="61" t="s">
        <v>604</v>
      </c>
      <c r="F34" s="61">
        <f t="shared" si="0"/>
        <v>24.565000000000001</v>
      </c>
      <c r="G34" s="61"/>
      <c r="H34" s="61">
        <v>175328</v>
      </c>
      <c r="I34" s="61" t="s">
        <v>605</v>
      </c>
    </row>
    <row r="35" spans="1:9" ht="60">
      <c r="A35" s="61">
        <v>35</v>
      </c>
      <c r="B35" s="61">
        <v>497</v>
      </c>
      <c r="C35" s="61" t="s">
        <v>606</v>
      </c>
      <c r="D35" s="61">
        <v>2020</v>
      </c>
      <c r="E35" s="61" t="s">
        <v>607</v>
      </c>
      <c r="F35" s="61">
        <f t="shared" si="0"/>
        <v>24.605</v>
      </c>
      <c r="G35" s="61"/>
      <c r="H35" s="61">
        <v>174132</v>
      </c>
      <c r="I35" s="61" t="s">
        <v>608</v>
      </c>
    </row>
    <row r="36" spans="1:9" ht="60">
      <c r="A36" s="61">
        <v>36</v>
      </c>
      <c r="B36" s="61">
        <v>496</v>
      </c>
      <c r="C36" s="61" t="s">
        <v>609</v>
      </c>
      <c r="D36" s="61">
        <v>2020</v>
      </c>
      <c r="E36" s="61" t="s">
        <v>610</v>
      </c>
      <c r="F36" s="61">
        <f t="shared" si="0"/>
        <v>25.015000000000001</v>
      </c>
      <c r="G36" s="61"/>
      <c r="H36" s="61">
        <v>173620</v>
      </c>
      <c r="I36" s="61" t="s">
        <v>611</v>
      </c>
    </row>
    <row r="37" spans="1:9" ht="60">
      <c r="A37" s="61">
        <v>37</v>
      </c>
      <c r="B37" s="61">
        <v>470</v>
      </c>
      <c r="C37" s="61" t="s">
        <v>612</v>
      </c>
      <c r="D37" s="61">
        <v>2020</v>
      </c>
      <c r="E37" s="61" t="s">
        <v>613</v>
      </c>
      <c r="F37" s="61">
        <f t="shared" si="0"/>
        <v>25.053999999999998</v>
      </c>
      <c r="G37" s="61"/>
      <c r="H37" s="61">
        <v>170997</v>
      </c>
      <c r="I37" s="61" t="s">
        <v>614</v>
      </c>
    </row>
    <row r="38" spans="1:9" ht="90">
      <c r="A38" s="61">
        <v>38</v>
      </c>
      <c r="B38" s="61">
        <v>494</v>
      </c>
      <c r="C38" s="61" t="s">
        <v>615</v>
      </c>
      <c r="D38" s="61">
        <v>2020</v>
      </c>
      <c r="E38" s="61" t="s">
        <v>616</v>
      </c>
      <c r="F38" s="61">
        <f t="shared" si="0"/>
        <v>25.081</v>
      </c>
      <c r="G38" s="61"/>
      <c r="H38" s="61">
        <v>176850</v>
      </c>
      <c r="I38" s="61" t="s">
        <v>617</v>
      </c>
    </row>
    <row r="39" spans="1:9" ht="90">
      <c r="A39" s="61">
        <v>39</v>
      </c>
      <c r="B39" s="61">
        <v>492</v>
      </c>
      <c r="C39" s="61" t="s">
        <v>618</v>
      </c>
      <c r="D39" s="61">
        <v>2020</v>
      </c>
      <c r="E39" s="61" t="s">
        <v>619</v>
      </c>
      <c r="F39" s="61">
        <f t="shared" si="0"/>
        <v>25.222999999999999</v>
      </c>
      <c r="G39" s="61"/>
      <c r="H39" s="61">
        <v>176627</v>
      </c>
      <c r="I39" s="61" t="s">
        <v>620</v>
      </c>
    </row>
    <row r="40" spans="1:9" ht="60">
      <c r="A40" s="61">
        <v>40</v>
      </c>
      <c r="B40" s="61">
        <v>161</v>
      </c>
      <c r="C40" s="61" t="s">
        <v>621</v>
      </c>
      <c r="D40" s="61">
        <v>2020</v>
      </c>
      <c r="E40" s="61" t="s">
        <v>622</v>
      </c>
      <c r="F40" s="61">
        <f t="shared" si="0"/>
        <v>25.349</v>
      </c>
      <c r="G40" s="61"/>
      <c r="H40" s="61">
        <v>175733</v>
      </c>
      <c r="I40" s="61" t="s">
        <v>623</v>
      </c>
    </row>
    <row r="41" spans="1:9" ht="60">
      <c r="A41" s="61">
        <v>41</v>
      </c>
      <c r="B41" s="61">
        <v>439</v>
      </c>
      <c r="C41" s="61" t="s">
        <v>624</v>
      </c>
      <c r="D41" s="61">
        <v>2020</v>
      </c>
      <c r="E41" s="61" t="s">
        <v>625</v>
      </c>
      <c r="F41" s="61">
        <f t="shared" si="0"/>
        <v>25.369</v>
      </c>
      <c r="G41" s="61"/>
      <c r="H41" s="61">
        <v>170582</v>
      </c>
      <c r="I41" s="61" t="s">
        <v>626</v>
      </c>
    </row>
    <row r="42" spans="1:9" ht="120">
      <c r="A42" s="61">
        <v>42</v>
      </c>
      <c r="B42" s="61">
        <v>413</v>
      </c>
      <c r="C42" s="61" t="s">
        <v>627</v>
      </c>
      <c r="D42" s="61">
        <v>2020</v>
      </c>
      <c r="E42" s="61" t="s">
        <v>628</v>
      </c>
      <c r="F42" s="61">
        <f t="shared" si="0"/>
        <v>25.495999999999999</v>
      </c>
      <c r="G42" s="61"/>
      <c r="H42" s="61">
        <v>171508</v>
      </c>
      <c r="I42" s="61" t="s">
        <v>629</v>
      </c>
    </row>
    <row r="43" spans="1:9" ht="60">
      <c r="A43" s="61">
        <v>43</v>
      </c>
      <c r="B43" s="61">
        <v>371</v>
      </c>
      <c r="C43" s="61" t="s">
        <v>630</v>
      </c>
      <c r="D43" s="61">
        <v>2020</v>
      </c>
      <c r="E43" s="61" t="s">
        <v>631</v>
      </c>
      <c r="F43" s="61">
        <f t="shared" si="0"/>
        <v>25.824999999999999</v>
      </c>
      <c r="G43" s="61"/>
      <c r="H43" s="61">
        <v>173373</v>
      </c>
      <c r="I43" s="61" t="s">
        <v>632</v>
      </c>
    </row>
    <row r="44" spans="1:9" ht="60">
      <c r="A44" s="61">
        <v>44</v>
      </c>
      <c r="B44" s="61">
        <v>499</v>
      </c>
      <c r="C44" s="61" t="s">
        <v>633</v>
      </c>
      <c r="D44" s="61">
        <v>2020</v>
      </c>
      <c r="E44" s="61" t="s">
        <v>634</v>
      </c>
      <c r="F44" s="61">
        <f t="shared" si="0"/>
        <v>26.029</v>
      </c>
      <c r="G44" s="61"/>
      <c r="H44" s="61">
        <v>173381</v>
      </c>
      <c r="I44" s="61" t="s">
        <v>635</v>
      </c>
    </row>
    <row r="45" spans="1:9" ht="60">
      <c r="A45" s="61">
        <v>45</v>
      </c>
      <c r="B45" s="61">
        <v>472</v>
      </c>
      <c r="C45" s="61" t="s">
        <v>636</v>
      </c>
      <c r="D45" s="61">
        <v>2020</v>
      </c>
      <c r="E45" s="61" t="s">
        <v>637</v>
      </c>
      <c r="F45" s="61">
        <f t="shared" si="0"/>
        <v>26.231000000000002</v>
      </c>
      <c r="G45" s="61"/>
      <c r="H45" s="61">
        <v>171284</v>
      </c>
      <c r="I45" s="61" t="s">
        <v>638</v>
      </c>
    </row>
    <row r="46" spans="1:9" ht="60">
      <c r="A46" s="61">
        <v>46</v>
      </c>
      <c r="B46" s="61">
        <v>312</v>
      </c>
      <c r="C46" s="61" t="s">
        <v>639</v>
      </c>
      <c r="D46" s="61">
        <v>2020</v>
      </c>
      <c r="E46" s="61" t="s">
        <v>640</v>
      </c>
      <c r="F46" s="61">
        <f t="shared" si="0"/>
        <v>26.238</v>
      </c>
      <c r="G46" s="61"/>
      <c r="H46" s="61">
        <v>174616</v>
      </c>
      <c r="I46" s="61" t="s">
        <v>641</v>
      </c>
    </row>
    <row r="47" spans="1:9" ht="120">
      <c r="A47" s="61">
        <v>47</v>
      </c>
      <c r="B47" s="61">
        <v>417</v>
      </c>
      <c r="C47" s="61" t="s">
        <v>642</v>
      </c>
      <c r="D47" s="61">
        <v>2020</v>
      </c>
      <c r="E47" s="61" t="s">
        <v>643</v>
      </c>
      <c r="F47" s="61">
        <f t="shared" si="0"/>
        <v>26.326000000000001</v>
      </c>
      <c r="G47" s="61"/>
      <c r="H47" s="61">
        <v>171413</v>
      </c>
      <c r="I47" s="61" t="s">
        <v>644</v>
      </c>
    </row>
    <row r="48" spans="1:9" ht="60">
      <c r="A48" s="61">
        <v>48</v>
      </c>
      <c r="B48" s="61">
        <v>555</v>
      </c>
      <c r="C48" s="61" t="s">
        <v>645</v>
      </c>
      <c r="D48" s="61">
        <v>2020</v>
      </c>
      <c r="E48" s="61" t="s">
        <v>646</v>
      </c>
      <c r="F48" s="61">
        <f t="shared" si="0"/>
        <v>26.456</v>
      </c>
      <c r="G48" s="61"/>
      <c r="H48" s="61">
        <v>172589</v>
      </c>
      <c r="I48" s="61" t="s">
        <v>647</v>
      </c>
    </row>
    <row r="49" spans="1:9" ht="120">
      <c r="A49" s="61">
        <v>49</v>
      </c>
      <c r="B49" s="61">
        <v>406</v>
      </c>
      <c r="C49" s="61" t="s">
        <v>648</v>
      </c>
      <c r="D49" s="61">
        <v>2020</v>
      </c>
      <c r="E49" s="61" t="s">
        <v>649</v>
      </c>
      <c r="F49" s="61">
        <f t="shared" si="0"/>
        <v>26.597999999999999</v>
      </c>
      <c r="G49" s="61"/>
      <c r="H49" s="61">
        <v>173806</v>
      </c>
      <c r="I49" s="61" t="s">
        <v>650</v>
      </c>
    </row>
    <row r="50" spans="1:9" ht="60">
      <c r="A50" s="61">
        <v>50</v>
      </c>
      <c r="B50" s="61">
        <v>407</v>
      </c>
      <c r="C50" s="61" t="s">
        <v>651</v>
      </c>
      <c r="D50" s="61">
        <v>2020</v>
      </c>
      <c r="E50" s="61" t="s">
        <v>652</v>
      </c>
      <c r="F50" s="61">
        <f t="shared" si="0"/>
        <v>26.728000000000002</v>
      </c>
      <c r="G50" s="61"/>
      <c r="H50" s="61">
        <v>174370</v>
      </c>
      <c r="I50" s="61" t="s">
        <v>653</v>
      </c>
    </row>
    <row r="51" spans="1:9" ht="75">
      <c r="A51" s="61">
        <v>51</v>
      </c>
      <c r="B51" s="61">
        <v>438</v>
      </c>
      <c r="C51" s="61" t="s">
        <v>654</v>
      </c>
      <c r="D51" s="61">
        <v>2020</v>
      </c>
      <c r="E51" s="61" t="s">
        <v>655</v>
      </c>
      <c r="F51" s="61">
        <f t="shared" si="0"/>
        <v>27.111999999999998</v>
      </c>
      <c r="G51" s="61"/>
      <c r="H51" s="61">
        <v>170024</v>
      </c>
      <c r="I51" s="61" t="s">
        <v>656</v>
      </c>
    </row>
    <row r="52" spans="1:9" ht="120">
      <c r="A52" s="61">
        <v>52</v>
      </c>
      <c r="B52" s="61">
        <v>574</v>
      </c>
      <c r="C52" s="61" t="s">
        <v>657</v>
      </c>
      <c r="D52" s="61">
        <v>2020</v>
      </c>
      <c r="E52" s="61" t="s">
        <v>658</v>
      </c>
      <c r="F52" s="61">
        <f t="shared" si="0"/>
        <v>27.257000000000001</v>
      </c>
      <c r="G52" s="61"/>
      <c r="H52" s="61">
        <v>174229</v>
      </c>
      <c r="I52" s="61" t="s">
        <v>659</v>
      </c>
    </row>
    <row r="53" spans="1:9" ht="60">
      <c r="A53" s="61">
        <v>53</v>
      </c>
      <c r="B53" s="61">
        <v>423</v>
      </c>
      <c r="C53" s="61" t="s">
        <v>660</v>
      </c>
      <c r="D53" s="61">
        <v>2020</v>
      </c>
      <c r="E53" s="61" t="s">
        <v>661</v>
      </c>
      <c r="F53" s="61">
        <f t="shared" si="0"/>
        <v>27.312999999999999</v>
      </c>
      <c r="G53" s="61"/>
      <c r="H53" s="61">
        <v>173386</v>
      </c>
      <c r="I53" s="61" t="s">
        <v>662</v>
      </c>
    </row>
    <row r="54" spans="1:9" ht="60">
      <c r="A54" s="61">
        <v>54</v>
      </c>
      <c r="B54" s="61">
        <v>539</v>
      </c>
      <c r="C54" s="61" t="s">
        <v>663</v>
      </c>
      <c r="D54" s="61">
        <v>2020</v>
      </c>
      <c r="E54" s="61" t="s">
        <v>664</v>
      </c>
      <c r="F54" s="61">
        <f t="shared" si="0"/>
        <v>27.385999999999999</v>
      </c>
      <c r="G54" s="61"/>
      <c r="H54" s="61">
        <v>171391</v>
      </c>
      <c r="I54" s="61" t="s">
        <v>665</v>
      </c>
    </row>
    <row r="55" spans="1:9" ht="60">
      <c r="A55" s="61">
        <v>55</v>
      </c>
      <c r="B55" s="61">
        <v>487</v>
      </c>
      <c r="C55" s="61" t="s">
        <v>666</v>
      </c>
      <c r="D55" s="61">
        <v>2020</v>
      </c>
      <c r="E55" s="61" t="s">
        <v>667</v>
      </c>
      <c r="F55" s="61">
        <f t="shared" si="0"/>
        <v>27.734000000000002</v>
      </c>
      <c r="G55" s="61"/>
      <c r="H55" s="61">
        <v>174327</v>
      </c>
      <c r="I55" s="61" t="s">
        <v>668</v>
      </c>
    </row>
    <row r="56" spans="1:9" ht="60">
      <c r="A56" s="61">
        <v>56</v>
      </c>
      <c r="B56" s="61">
        <v>15</v>
      </c>
      <c r="C56" s="61" t="s">
        <v>669</v>
      </c>
      <c r="D56" s="61">
        <v>2020</v>
      </c>
      <c r="E56" s="61" t="s">
        <v>670</v>
      </c>
      <c r="F56" s="61">
        <f t="shared" si="0"/>
        <v>28.236000000000001</v>
      </c>
      <c r="G56" s="61"/>
      <c r="H56" s="61">
        <v>173485</v>
      </c>
      <c r="I56" s="61" t="s">
        <v>671</v>
      </c>
    </row>
    <row r="57" spans="1:9" ht="150">
      <c r="A57" s="61">
        <v>57</v>
      </c>
      <c r="B57" s="61">
        <v>570</v>
      </c>
      <c r="C57" s="61" t="s">
        <v>672</v>
      </c>
      <c r="D57" s="61">
        <v>2020</v>
      </c>
      <c r="E57" s="61" t="s">
        <v>673</v>
      </c>
      <c r="F57" s="61">
        <f t="shared" si="0"/>
        <v>28.416</v>
      </c>
      <c r="G57" s="61"/>
      <c r="H57" s="61">
        <v>176439</v>
      </c>
      <c r="I57" s="61" t="s">
        <v>674</v>
      </c>
    </row>
    <row r="58" spans="1:9" ht="60">
      <c r="A58" s="61">
        <v>58</v>
      </c>
      <c r="B58" s="61">
        <v>159</v>
      </c>
      <c r="C58" s="61" t="s">
        <v>675</v>
      </c>
      <c r="D58" s="61">
        <v>2020</v>
      </c>
      <c r="E58" s="61" t="s">
        <v>676</v>
      </c>
      <c r="F58" s="61">
        <f t="shared" si="0"/>
        <v>28.548999999999999</v>
      </c>
      <c r="G58" s="61"/>
      <c r="H58" s="61">
        <v>174608</v>
      </c>
      <c r="I58" s="61" t="s">
        <v>677</v>
      </c>
    </row>
    <row r="59" spans="1:9" ht="60">
      <c r="A59" s="61">
        <v>59</v>
      </c>
      <c r="B59" s="61">
        <v>3</v>
      </c>
      <c r="C59" s="61" t="s">
        <v>678</v>
      </c>
      <c r="D59" s="61">
        <v>2020</v>
      </c>
      <c r="E59" s="61" t="s">
        <v>679</v>
      </c>
      <c r="F59" s="61">
        <f t="shared" si="0"/>
        <v>28.654</v>
      </c>
      <c r="G59" s="61"/>
      <c r="H59" s="61">
        <v>174650</v>
      </c>
      <c r="I59" s="61" t="s">
        <v>680</v>
      </c>
    </row>
    <row r="60" spans="1:9" ht="135">
      <c r="A60" s="61">
        <v>60</v>
      </c>
      <c r="B60" s="61">
        <v>300</v>
      </c>
      <c r="C60" s="61" t="s">
        <v>681</v>
      </c>
      <c r="D60" s="61">
        <v>2020</v>
      </c>
      <c r="E60" s="61" t="s">
        <v>682</v>
      </c>
      <c r="F60" s="61">
        <f t="shared" si="0"/>
        <v>28.850999999999999</v>
      </c>
      <c r="G60" s="61"/>
      <c r="H60" s="61">
        <v>175883</v>
      </c>
      <c r="I60" s="61" t="s">
        <v>683</v>
      </c>
    </row>
    <row r="61" spans="1:9" ht="90">
      <c r="A61" s="61">
        <v>61</v>
      </c>
      <c r="B61" s="61">
        <v>568</v>
      </c>
      <c r="C61" s="61" t="s">
        <v>684</v>
      </c>
      <c r="D61" s="61">
        <v>2020</v>
      </c>
      <c r="E61" s="61" t="s">
        <v>685</v>
      </c>
      <c r="F61" s="61">
        <f t="shared" si="0"/>
        <v>28.981000000000002</v>
      </c>
      <c r="G61" s="61"/>
      <c r="H61" s="61">
        <v>175779</v>
      </c>
      <c r="I61" s="61" t="s">
        <v>686</v>
      </c>
    </row>
    <row r="62" spans="1:9" ht="90">
      <c r="A62" s="61">
        <v>62</v>
      </c>
      <c r="B62" s="61">
        <v>303</v>
      </c>
      <c r="C62" s="61" t="s">
        <v>687</v>
      </c>
      <c r="D62" s="61">
        <v>2020</v>
      </c>
      <c r="E62" s="61" t="s">
        <v>688</v>
      </c>
      <c r="F62" s="61">
        <f t="shared" si="0"/>
        <v>29.152999999999999</v>
      </c>
      <c r="G62" s="61"/>
      <c r="H62" s="61">
        <v>175170</v>
      </c>
      <c r="I62" s="61" t="s">
        <v>689</v>
      </c>
    </row>
    <row r="63" spans="1:9" ht="60">
      <c r="A63" s="61">
        <v>63</v>
      </c>
      <c r="B63" s="61">
        <v>436</v>
      </c>
      <c r="C63" s="61" t="s">
        <v>690</v>
      </c>
      <c r="D63" s="61">
        <v>2020</v>
      </c>
      <c r="E63" s="61" t="s">
        <v>691</v>
      </c>
      <c r="F63" s="61">
        <f t="shared" si="0"/>
        <v>29.192</v>
      </c>
      <c r="G63" s="61"/>
      <c r="H63" s="61">
        <v>173352</v>
      </c>
      <c r="I63" s="61" t="s">
        <v>692</v>
      </c>
    </row>
    <row r="64" spans="1:9" ht="105">
      <c r="A64" s="61">
        <v>64</v>
      </c>
      <c r="B64" s="61">
        <v>493</v>
      </c>
      <c r="C64" s="61" t="s">
        <v>693</v>
      </c>
      <c r="D64" s="61">
        <v>2020</v>
      </c>
      <c r="E64" s="61" t="s">
        <v>694</v>
      </c>
      <c r="F64" s="61">
        <f t="shared" si="0"/>
        <v>29.468</v>
      </c>
      <c r="G64" s="61"/>
      <c r="H64" s="61">
        <v>176758</v>
      </c>
      <c r="I64" s="61" t="s">
        <v>695</v>
      </c>
    </row>
    <row r="65" spans="1:9" ht="60">
      <c r="A65" s="61">
        <v>65</v>
      </c>
      <c r="B65" s="61">
        <v>260</v>
      </c>
      <c r="C65" s="61" t="s">
        <v>696</v>
      </c>
      <c r="D65" s="61">
        <v>2020</v>
      </c>
      <c r="E65" s="61" t="s">
        <v>697</v>
      </c>
      <c r="F65" s="61">
        <f t="shared" si="0"/>
        <v>29.501000000000001</v>
      </c>
      <c r="G65" s="61"/>
      <c r="H65" s="61">
        <v>175366</v>
      </c>
      <c r="I65" s="61" t="s">
        <v>698</v>
      </c>
    </row>
    <row r="66" spans="1:9" ht="60">
      <c r="A66" s="61">
        <v>66</v>
      </c>
      <c r="B66" s="61">
        <v>374</v>
      </c>
      <c r="C66" s="61" t="s">
        <v>699</v>
      </c>
      <c r="D66" s="61">
        <v>2020</v>
      </c>
      <c r="E66" s="61" t="s">
        <v>700</v>
      </c>
      <c r="F66" s="61">
        <f t="shared" si="0"/>
        <v>29.891999999999999</v>
      </c>
      <c r="G66" s="61"/>
      <c r="H66" s="61">
        <v>173595</v>
      </c>
      <c r="I66" s="61" t="s">
        <v>701</v>
      </c>
    </row>
    <row r="67" spans="1:9" ht="60">
      <c r="A67" s="61">
        <v>67</v>
      </c>
      <c r="B67" s="61">
        <v>113</v>
      </c>
      <c r="C67" s="61" t="s">
        <v>702</v>
      </c>
      <c r="D67" s="61">
        <v>2020</v>
      </c>
      <c r="E67" s="61" t="s">
        <v>703</v>
      </c>
      <c r="F67" s="61">
        <f t="shared" si="0"/>
        <v>29.937000000000001</v>
      </c>
      <c r="G67" s="61"/>
      <c r="H67" s="61">
        <v>172696</v>
      </c>
      <c r="I67" s="61" t="s">
        <v>704</v>
      </c>
    </row>
    <row r="68" spans="1:9" ht="135">
      <c r="A68" s="61">
        <v>68</v>
      </c>
      <c r="B68" s="61">
        <v>562</v>
      </c>
      <c r="C68" s="61" t="s">
        <v>705</v>
      </c>
      <c r="D68" s="61">
        <v>2020</v>
      </c>
      <c r="E68" s="61" t="s">
        <v>706</v>
      </c>
      <c r="F68" s="61">
        <f t="shared" ref="F68:F102" si="1">VALUE(LEFT(E68,LEN(E68)-5))</f>
        <v>30.088999999999999</v>
      </c>
      <c r="G68" s="61"/>
      <c r="H68" s="61">
        <v>168194</v>
      </c>
      <c r="I68" s="61" t="s">
        <v>707</v>
      </c>
    </row>
    <row r="69" spans="1:9" ht="60">
      <c r="A69" s="61">
        <v>69</v>
      </c>
      <c r="B69" s="61">
        <v>560</v>
      </c>
      <c r="C69" s="61" t="s">
        <v>708</v>
      </c>
      <c r="D69" s="61">
        <v>2020</v>
      </c>
      <c r="E69" s="61" t="s">
        <v>709</v>
      </c>
      <c r="F69" s="61">
        <f t="shared" si="1"/>
        <v>30.189</v>
      </c>
      <c r="G69" s="61"/>
      <c r="H69" s="61">
        <v>173439</v>
      </c>
      <c r="I69" s="61" t="s">
        <v>710</v>
      </c>
    </row>
    <row r="70" spans="1:9" ht="90">
      <c r="A70" s="61">
        <v>70</v>
      </c>
      <c r="B70" s="61">
        <v>577</v>
      </c>
      <c r="C70" s="61" t="s">
        <v>711</v>
      </c>
      <c r="D70" s="61">
        <v>2020</v>
      </c>
      <c r="E70" s="61" t="s">
        <v>712</v>
      </c>
      <c r="F70" s="61">
        <f t="shared" si="1"/>
        <v>30.471</v>
      </c>
      <c r="G70" s="61"/>
      <c r="H70" s="61">
        <v>172981</v>
      </c>
      <c r="I70" s="61" t="s">
        <v>713</v>
      </c>
    </row>
    <row r="71" spans="1:9" ht="60">
      <c r="A71" s="61">
        <v>71</v>
      </c>
      <c r="B71" s="61">
        <v>512</v>
      </c>
      <c r="C71" s="61" t="s">
        <v>714</v>
      </c>
      <c r="D71" s="61">
        <v>2020</v>
      </c>
      <c r="E71" s="61" t="s">
        <v>715</v>
      </c>
      <c r="F71" s="61">
        <f t="shared" si="1"/>
        <v>30.66</v>
      </c>
      <c r="G71" s="61"/>
      <c r="H71" s="61">
        <v>174432</v>
      </c>
      <c r="I71" s="61" t="s">
        <v>716</v>
      </c>
    </row>
    <row r="72" spans="1:9" ht="90">
      <c r="A72" s="61">
        <v>72</v>
      </c>
      <c r="B72" s="61">
        <v>575</v>
      </c>
      <c r="C72" s="61" t="s">
        <v>717</v>
      </c>
      <c r="D72" s="61">
        <v>2020</v>
      </c>
      <c r="E72" s="61" t="s">
        <v>718</v>
      </c>
      <c r="F72" s="61">
        <f t="shared" si="1"/>
        <v>30.898</v>
      </c>
      <c r="G72" s="61"/>
      <c r="H72" s="61">
        <v>172881</v>
      </c>
      <c r="I72" s="61" t="s">
        <v>719</v>
      </c>
    </row>
    <row r="73" spans="1:9" ht="60">
      <c r="A73" s="61">
        <v>73</v>
      </c>
      <c r="B73" s="61">
        <v>11</v>
      </c>
      <c r="C73" s="61" t="s">
        <v>720</v>
      </c>
      <c r="D73" s="61">
        <v>2020</v>
      </c>
      <c r="E73" s="61" t="s">
        <v>721</v>
      </c>
      <c r="F73" s="61">
        <f t="shared" si="1"/>
        <v>31.05</v>
      </c>
      <c r="G73" s="61"/>
      <c r="H73" s="61">
        <v>173342</v>
      </c>
      <c r="I73" s="61" t="s">
        <v>722</v>
      </c>
    </row>
    <row r="74" spans="1:9" ht="60">
      <c r="A74" s="61">
        <v>74</v>
      </c>
      <c r="B74" s="61">
        <v>254</v>
      </c>
      <c r="C74" s="61" t="s">
        <v>723</v>
      </c>
      <c r="D74" s="61">
        <v>2020</v>
      </c>
      <c r="E74" s="61" t="s">
        <v>724</v>
      </c>
      <c r="F74" s="61">
        <f t="shared" si="1"/>
        <v>31.065999999999999</v>
      </c>
      <c r="G74" s="61"/>
      <c r="H74" s="61">
        <v>172429</v>
      </c>
      <c r="I74" s="61" t="s">
        <v>725</v>
      </c>
    </row>
    <row r="75" spans="1:9" ht="180">
      <c r="A75" s="61">
        <v>75</v>
      </c>
      <c r="B75" s="61">
        <v>571</v>
      </c>
      <c r="C75" s="61" t="s">
        <v>726</v>
      </c>
      <c r="D75" s="61">
        <v>2020</v>
      </c>
      <c r="E75" s="61" t="s">
        <v>727</v>
      </c>
      <c r="F75" s="61">
        <f t="shared" si="1"/>
        <v>31.332000000000001</v>
      </c>
      <c r="G75" s="61"/>
      <c r="H75" s="61">
        <v>176411</v>
      </c>
      <c r="I75" s="61" t="s">
        <v>728</v>
      </c>
    </row>
    <row r="76" spans="1:9" ht="75">
      <c r="A76" s="61">
        <v>76</v>
      </c>
      <c r="B76" s="61">
        <v>419</v>
      </c>
      <c r="C76" s="61" t="s">
        <v>729</v>
      </c>
      <c r="D76" s="61">
        <v>2020</v>
      </c>
      <c r="E76" s="61" t="s">
        <v>730</v>
      </c>
      <c r="F76" s="61">
        <f t="shared" si="1"/>
        <v>31.413</v>
      </c>
      <c r="G76" s="61"/>
      <c r="H76" s="61">
        <v>170686</v>
      </c>
      <c r="I76" s="61" t="s">
        <v>731</v>
      </c>
    </row>
    <row r="77" spans="1:9" ht="60">
      <c r="A77" s="61">
        <v>77</v>
      </c>
      <c r="B77" s="61">
        <v>5</v>
      </c>
      <c r="C77" s="61" t="s">
        <v>732</v>
      </c>
      <c r="D77" s="61">
        <v>2020</v>
      </c>
      <c r="E77" s="61" t="s">
        <v>733</v>
      </c>
      <c r="F77" s="61">
        <f t="shared" si="1"/>
        <v>31.585000000000001</v>
      </c>
      <c r="G77" s="61"/>
      <c r="H77" s="61">
        <v>171704</v>
      </c>
      <c r="I77" s="61" t="s">
        <v>734</v>
      </c>
    </row>
    <row r="78" spans="1:9" ht="90">
      <c r="A78" s="61">
        <v>78</v>
      </c>
      <c r="B78" s="61">
        <v>556</v>
      </c>
      <c r="C78" s="61" t="s">
        <v>735</v>
      </c>
      <c r="D78" s="61">
        <v>2020</v>
      </c>
      <c r="E78" s="61" t="s">
        <v>736</v>
      </c>
      <c r="F78" s="61">
        <f t="shared" si="1"/>
        <v>31.699000000000002</v>
      </c>
      <c r="G78" s="61"/>
      <c r="H78" s="61">
        <v>172303</v>
      </c>
      <c r="I78" s="61" t="s">
        <v>737</v>
      </c>
    </row>
    <row r="79" spans="1:9" ht="60">
      <c r="A79" s="61">
        <v>79</v>
      </c>
      <c r="B79" s="61">
        <v>9</v>
      </c>
      <c r="C79" s="61" t="s">
        <v>738</v>
      </c>
      <c r="D79" s="61">
        <v>2020</v>
      </c>
      <c r="E79" s="61" t="s">
        <v>739</v>
      </c>
      <c r="F79" s="61">
        <f t="shared" si="1"/>
        <v>31.742999999999999</v>
      </c>
      <c r="G79" s="61"/>
      <c r="H79" s="61">
        <v>173499</v>
      </c>
      <c r="I79" s="61" t="s">
        <v>740</v>
      </c>
    </row>
    <row r="80" spans="1:9" ht="75">
      <c r="A80" s="61">
        <v>80</v>
      </c>
      <c r="B80" s="61">
        <v>242</v>
      </c>
      <c r="C80" s="61" t="s">
        <v>741</v>
      </c>
      <c r="D80" s="61">
        <v>2020</v>
      </c>
      <c r="E80" s="61" t="s">
        <v>742</v>
      </c>
      <c r="F80" s="61">
        <f t="shared" si="1"/>
        <v>32.154000000000003</v>
      </c>
      <c r="G80" s="61"/>
      <c r="H80" s="61">
        <v>170401</v>
      </c>
      <c r="I80" s="61" t="s">
        <v>743</v>
      </c>
    </row>
    <row r="81" spans="1:9" ht="60">
      <c r="A81" s="61">
        <v>81</v>
      </c>
      <c r="B81" s="61">
        <v>14</v>
      </c>
      <c r="C81" s="61" t="s">
        <v>744</v>
      </c>
      <c r="D81" s="61">
        <v>2020</v>
      </c>
      <c r="E81" s="61" t="s">
        <v>745</v>
      </c>
      <c r="F81" s="61">
        <f t="shared" si="1"/>
        <v>32.366</v>
      </c>
      <c r="G81" s="61"/>
      <c r="H81" s="61">
        <v>170291</v>
      </c>
      <c r="I81" s="61" t="s">
        <v>746</v>
      </c>
    </row>
    <row r="82" spans="1:9" ht="60">
      <c r="A82" s="61">
        <v>82</v>
      </c>
      <c r="B82" s="61">
        <v>21</v>
      </c>
      <c r="C82" s="61" t="s">
        <v>747</v>
      </c>
      <c r="D82" s="61">
        <v>2020</v>
      </c>
      <c r="E82" s="61" t="s">
        <v>748</v>
      </c>
      <c r="F82" s="61">
        <f t="shared" si="1"/>
        <v>33.374000000000002</v>
      </c>
      <c r="G82" s="61"/>
      <c r="H82" s="61">
        <v>175306</v>
      </c>
      <c r="I82" s="61" t="s">
        <v>749</v>
      </c>
    </row>
    <row r="83" spans="1:9" ht="60">
      <c r="A83" s="61">
        <v>83</v>
      </c>
      <c r="B83" s="61">
        <v>10</v>
      </c>
      <c r="C83" s="61" t="s">
        <v>750</v>
      </c>
      <c r="D83" s="61">
        <v>2020</v>
      </c>
      <c r="E83" s="61" t="s">
        <v>751</v>
      </c>
      <c r="F83" s="61">
        <f t="shared" si="1"/>
        <v>33.610999999999997</v>
      </c>
      <c r="G83" s="61"/>
      <c r="H83" s="61">
        <v>171429</v>
      </c>
      <c r="I83" s="61" t="s">
        <v>752</v>
      </c>
    </row>
    <row r="84" spans="1:9" ht="60">
      <c r="A84" s="61">
        <v>84</v>
      </c>
      <c r="B84" s="61">
        <v>561</v>
      </c>
      <c r="C84" s="61" t="s">
        <v>753</v>
      </c>
      <c r="D84" s="61">
        <v>2020</v>
      </c>
      <c r="E84" s="61" t="s">
        <v>754</v>
      </c>
      <c r="F84" s="61">
        <f t="shared" si="1"/>
        <v>33.826000000000001</v>
      </c>
      <c r="G84" s="61"/>
      <c r="H84" s="61">
        <v>173431</v>
      </c>
      <c r="I84" s="61" t="s">
        <v>755</v>
      </c>
    </row>
    <row r="85" spans="1:9" ht="90">
      <c r="A85" s="61">
        <v>85</v>
      </c>
      <c r="B85" s="61">
        <v>325</v>
      </c>
      <c r="C85" s="61" t="s">
        <v>756</v>
      </c>
      <c r="D85" s="61">
        <v>2020</v>
      </c>
      <c r="E85" s="61" t="s">
        <v>757</v>
      </c>
      <c r="F85" s="61">
        <f t="shared" si="1"/>
        <v>34.142000000000003</v>
      </c>
      <c r="G85" s="61"/>
      <c r="H85" s="61">
        <v>175103</v>
      </c>
      <c r="I85" s="61" t="s">
        <v>758</v>
      </c>
    </row>
    <row r="86" spans="1:9" ht="60">
      <c r="A86" s="61">
        <v>86</v>
      </c>
      <c r="B86" s="61">
        <v>22</v>
      </c>
      <c r="C86" s="61" t="s">
        <v>759</v>
      </c>
      <c r="D86" s="61">
        <v>2020</v>
      </c>
      <c r="E86" s="61" t="s">
        <v>760</v>
      </c>
      <c r="F86" s="61">
        <f t="shared" si="1"/>
        <v>34.286000000000001</v>
      </c>
      <c r="G86" s="61"/>
      <c r="H86" s="61">
        <v>173886</v>
      </c>
      <c r="I86" s="61" t="s">
        <v>761</v>
      </c>
    </row>
    <row r="87" spans="1:9" ht="60">
      <c r="A87" s="61">
        <v>87</v>
      </c>
      <c r="B87" s="61">
        <v>261</v>
      </c>
      <c r="C87" s="61" t="s">
        <v>762</v>
      </c>
      <c r="D87" s="61">
        <v>2020</v>
      </c>
      <c r="E87" s="61" t="s">
        <v>763</v>
      </c>
      <c r="F87" s="61">
        <f t="shared" si="1"/>
        <v>34.713000000000001</v>
      </c>
      <c r="G87" s="61"/>
      <c r="H87" s="61">
        <v>175059</v>
      </c>
      <c r="I87" s="61" t="s">
        <v>764</v>
      </c>
    </row>
    <row r="88" spans="1:9" ht="60">
      <c r="A88" s="61">
        <v>88</v>
      </c>
      <c r="B88" s="61">
        <v>125</v>
      </c>
      <c r="C88" s="61" t="s">
        <v>765</v>
      </c>
      <c r="D88" s="61">
        <v>2020</v>
      </c>
      <c r="E88" s="61" t="s">
        <v>766</v>
      </c>
      <c r="F88" s="61">
        <f t="shared" si="1"/>
        <v>35.609000000000002</v>
      </c>
      <c r="G88" s="61"/>
      <c r="H88" s="61">
        <v>171917</v>
      </c>
      <c r="I88" s="61" t="s">
        <v>767</v>
      </c>
    </row>
    <row r="89" spans="1:9" ht="60">
      <c r="A89" s="61">
        <v>89</v>
      </c>
      <c r="B89" s="61">
        <v>157</v>
      </c>
      <c r="C89" s="61" t="s">
        <v>768</v>
      </c>
      <c r="D89" s="61">
        <v>2020</v>
      </c>
      <c r="E89" s="61" t="s">
        <v>769</v>
      </c>
      <c r="F89" s="61">
        <f t="shared" si="1"/>
        <v>35.726999999999997</v>
      </c>
      <c r="G89" s="61"/>
      <c r="H89" s="61">
        <v>174090</v>
      </c>
      <c r="I89" s="61" t="s">
        <v>770</v>
      </c>
    </row>
    <row r="90" spans="1:9" ht="60">
      <c r="A90" s="61">
        <v>90</v>
      </c>
      <c r="B90" s="61">
        <v>175</v>
      </c>
      <c r="C90" s="61" t="s">
        <v>771</v>
      </c>
      <c r="D90" s="61">
        <v>2020</v>
      </c>
      <c r="E90" s="61" t="s">
        <v>772</v>
      </c>
      <c r="F90" s="61">
        <f t="shared" si="1"/>
        <v>36.366999999999997</v>
      </c>
      <c r="G90" s="61"/>
      <c r="H90" s="61">
        <v>170525</v>
      </c>
      <c r="I90" s="61" t="s">
        <v>773</v>
      </c>
    </row>
    <row r="91" spans="1:9" ht="60">
      <c r="A91" s="61">
        <v>91</v>
      </c>
      <c r="B91" s="61">
        <v>4</v>
      </c>
      <c r="C91" s="61" t="s">
        <v>774</v>
      </c>
      <c r="D91" s="61">
        <v>2020</v>
      </c>
      <c r="E91" s="61" t="s">
        <v>775</v>
      </c>
      <c r="F91" s="61">
        <f t="shared" si="1"/>
        <v>36.796999999999997</v>
      </c>
      <c r="G91" s="61"/>
      <c r="H91" s="61">
        <v>171850</v>
      </c>
      <c r="I91" s="61" t="s">
        <v>776</v>
      </c>
    </row>
    <row r="92" spans="1:9" ht="60">
      <c r="A92" s="61">
        <v>92</v>
      </c>
      <c r="B92" s="61">
        <v>2</v>
      </c>
      <c r="C92" s="61" t="s">
        <v>777</v>
      </c>
      <c r="D92" s="61">
        <v>2020</v>
      </c>
      <c r="E92" s="61" t="s">
        <v>778</v>
      </c>
      <c r="F92" s="61">
        <f t="shared" si="1"/>
        <v>36.911000000000001</v>
      </c>
      <c r="G92" s="61"/>
      <c r="H92" s="61">
        <v>173011</v>
      </c>
      <c r="I92" s="61" t="s">
        <v>779</v>
      </c>
    </row>
    <row r="93" spans="1:9" ht="75">
      <c r="A93" s="61">
        <v>93</v>
      </c>
      <c r="B93" s="61">
        <v>295</v>
      </c>
      <c r="C93" s="61" t="s">
        <v>780</v>
      </c>
      <c r="D93" s="61">
        <v>2020</v>
      </c>
      <c r="E93" s="61" t="s">
        <v>781</v>
      </c>
      <c r="F93" s="61">
        <f t="shared" si="1"/>
        <v>37.154000000000003</v>
      </c>
      <c r="G93" s="61"/>
      <c r="H93" s="61">
        <v>174315</v>
      </c>
      <c r="I93" s="61" t="s">
        <v>782</v>
      </c>
    </row>
    <row r="94" spans="1:9" ht="90">
      <c r="A94" s="61">
        <v>94</v>
      </c>
      <c r="B94" s="61">
        <v>405</v>
      </c>
      <c r="C94" s="61" t="s">
        <v>783</v>
      </c>
      <c r="D94" s="61">
        <v>2020</v>
      </c>
      <c r="E94" s="61" t="s">
        <v>784</v>
      </c>
      <c r="F94" s="61">
        <f t="shared" si="1"/>
        <v>38.698999999999998</v>
      </c>
      <c r="G94" s="61"/>
      <c r="H94" s="61">
        <v>173743</v>
      </c>
      <c r="I94" s="61" t="s">
        <v>785</v>
      </c>
    </row>
    <row r="95" spans="1:9" ht="90">
      <c r="A95" s="61">
        <v>95</v>
      </c>
      <c r="B95" s="61">
        <v>429</v>
      </c>
      <c r="C95" s="61" t="s">
        <v>786</v>
      </c>
      <c r="D95" s="61">
        <v>2020</v>
      </c>
      <c r="E95" s="61" t="s">
        <v>787</v>
      </c>
      <c r="F95" s="61">
        <f t="shared" si="1"/>
        <v>38.761000000000003</v>
      </c>
      <c r="G95" s="61"/>
      <c r="H95" s="61">
        <v>174097</v>
      </c>
      <c r="I95" s="61" t="s">
        <v>788</v>
      </c>
    </row>
    <row r="96" spans="1:9" ht="60">
      <c r="A96" s="61">
        <v>96</v>
      </c>
      <c r="B96" s="61">
        <v>147</v>
      </c>
      <c r="C96" s="61" t="s">
        <v>789</v>
      </c>
      <c r="D96" s="61">
        <v>2020</v>
      </c>
      <c r="E96" s="61" t="s">
        <v>790</v>
      </c>
      <c r="F96" s="61">
        <f t="shared" si="1"/>
        <v>39.351999999999997</v>
      </c>
      <c r="G96" s="61"/>
      <c r="H96" s="61">
        <v>172691</v>
      </c>
      <c r="I96" s="61" t="s">
        <v>791</v>
      </c>
    </row>
    <row r="97" spans="1:9" ht="60">
      <c r="A97" s="61">
        <v>97</v>
      </c>
      <c r="B97" s="61">
        <v>473</v>
      </c>
      <c r="C97" s="61" t="s">
        <v>792</v>
      </c>
      <c r="D97" s="61">
        <v>2020</v>
      </c>
      <c r="E97" s="61" t="s">
        <v>793</v>
      </c>
      <c r="F97" s="61">
        <f t="shared" si="1"/>
        <v>39.975999999999999</v>
      </c>
      <c r="G97" s="61"/>
      <c r="H97" s="61">
        <v>171124</v>
      </c>
      <c r="I97" s="61" t="s">
        <v>794</v>
      </c>
    </row>
    <row r="98" spans="1:9" ht="150">
      <c r="A98" s="61">
        <v>98</v>
      </c>
      <c r="B98" s="61">
        <v>418</v>
      </c>
      <c r="C98" s="61" t="s">
        <v>795</v>
      </c>
      <c r="D98" s="61">
        <v>2020</v>
      </c>
      <c r="E98" s="61" t="s">
        <v>796</v>
      </c>
      <c r="F98" s="61">
        <f t="shared" si="1"/>
        <v>40.197000000000003</v>
      </c>
      <c r="G98" s="61"/>
      <c r="H98" s="61">
        <v>170642</v>
      </c>
      <c r="I98" s="61" t="s">
        <v>797</v>
      </c>
    </row>
    <row r="99" spans="1:9" ht="90">
      <c r="A99" s="61">
        <v>99</v>
      </c>
      <c r="B99" s="61">
        <v>567</v>
      </c>
      <c r="C99" s="61" t="s">
        <v>798</v>
      </c>
      <c r="D99" s="61">
        <v>2020</v>
      </c>
      <c r="E99" s="61" t="s">
        <v>799</v>
      </c>
      <c r="F99" s="61">
        <f t="shared" si="1"/>
        <v>41.338000000000001</v>
      </c>
      <c r="G99" s="61"/>
      <c r="H99" s="61">
        <v>175345</v>
      </c>
      <c r="I99" s="61" t="s">
        <v>800</v>
      </c>
    </row>
    <row r="100" spans="1:9" ht="60">
      <c r="A100" s="61">
        <v>100</v>
      </c>
      <c r="B100" s="61">
        <v>12</v>
      </c>
      <c r="C100" s="61" t="s">
        <v>801</v>
      </c>
      <c r="D100" s="61">
        <v>2020</v>
      </c>
      <c r="E100" s="61" t="s">
        <v>802</v>
      </c>
      <c r="F100" s="61">
        <f t="shared" si="1"/>
        <v>41.892000000000003</v>
      </c>
      <c r="G100" s="61"/>
      <c r="H100" s="61">
        <v>173211</v>
      </c>
      <c r="I100" s="61" t="s">
        <v>803</v>
      </c>
    </row>
    <row r="101" spans="1:9" ht="60">
      <c r="A101" s="61">
        <v>101</v>
      </c>
      <c r="B101" s="61">
        <v>239</v>
      </c>
      <c r="C101" s="61" t="s">
        <v>804</v>
      </c>
      <c r="D101" s="61">
        <v>2020</v>
      </c>
      <c r="E101" s="61" t="s">
        <v>805</v>
      </c>
      <c r="F101" s="61">
        <f t="shared" si="1"/>
        <v>47.587000000000003</v>
      </c>
      <c r="G101" s="61"/>
      <c r="H101" s="61">
        <v>170506</v>
      </c>
      <c r="I101" s="61" t="s">
        <v>806</v>
      </c>
    </row>
    <row r="102" spans="1:9" ht="60">
      <c r="A102" s="61">
        <v>102</v>
      </c>
      <c r="B102" s="61">
        <v>502</v>
      </c>
      <c r="C102" s="61" t="s">
        <v>807</v>
      </c>
      <c r="D102" s="61">
        <v>2020</v>
      </c>
      <c r="E102" s="61" t="s">
        <v>808</v>
      </c>
      <c r="F102" s="61">
        <f t="shared" si="1"/>
        <v>52.09</v>
      </c>
      <c r="G102" s="6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5192-03B4-41D9-A9F6-5D3230726F90}">
  <dimension ref="D5:Z106"/>
  <sheetViews>
    <sheetView topLeftCell="A11" zoomScaleNormal="150" zoomScaleSheetLayoutView="100" workbookViewId="0"/>
  </sheetViews>
  <sheetFormatPr defaultRowHeight="15"/>
  <cols>
    <col min="9" max="9" width="12.140625" customWidth="1"/>
    <col min="10" max="10" width="14.140625" customWidth="1"/>
  </cols>
  <sheetData>
    <row r="5" spans="4:26" ht="60">
      <c r="F5" t="e">
        <f>VALUE(LEFT(E3,LEN(E3)-5))</f>
        <v>#VALUE!</v>
      </c>
      <c r="O5" s="61"/>
      <c r="P5" s="61">
        <v>11</v>
      </c>
      <c r="Q5" s="61" t="s">
        <v>720</v>
      </c>
      <c r="R5" s="61">
        <v>2019</v>
      </c>
      <c r="S5" s="61" t="s">
        <v>809</v>
      </c>
      <c r="T5" s="61">
        <f t="shared" ref="T5:T36" si="0">VALUE(LEFT(S5,LEN(S5)-5))</f>
        <v>41.11</v>
      </c>
      <c r="U5" s="61">
        <v>358813</v>
      </c>
      <c r="V5" s="61">
        <v>173342</v>
      </c>
      <c r="W5" s="61" t="s">
        <v>722</v>
      </c>
      <c r="Z5">
        <f>AVERAGE(T5:T106)</f>
        <v>35.5342156862745</v>
      </c>
    </row>
    <row r="6" spans="4:26" ht="60">
      <c r="O6" s="61">
        <v>2</v>
      </c>
      <c r="P6" s="61">
        <v>22</v>
      </c>
      <c r="Q6" s="61" t="s">
        <v>759</v>
      </c>
      <c r="R6" s="61">
        <v>2019</v>
      </c>
      <c r="S6" s="61" t="s">
        <v>810</v>
      </c>
      <c r="T6" s="61">
        <f t="shared" si="0"/>
        <v>44.33</v>
      </c>
      <c r="U6" s="61">
        <v>359109</v>
      </c>
      <c r="V6" s="61">
        <v>173886</v>
      </c>
      <c r="W6" s="61" t="s">
        <v>761</v>
      </c>
    </row>
    <row r="7" spans="4:26" ht="15" customHeight="1">
      <c r="D7" t="s">
        <v>811</v>
      </c>
      <c r="E7" t="s">
        <v>812</v>
      </c>
      <c r="F7" t="s">
        <v>813</v>
      </c>
      <c r="G7" t="s">
        <v>814</v>
      </c>
      <c r="H7" t="s">
        <v>815</v>
      </c>
      <c r="I7" t="s">
        <v>816</v>
      </c>
      <c r="J7" t="s">
        <v>817</v>
      </c>
      <c r="O7" s="61">
        <v>3</v>
      </c>
      <c r="P7" s="61">
        <v>113</v>
      </c>
      <c r="Q7" s="61" t="s">
        <v>702</v>
      </c>
      <c r="R7" s="61">
        <v>2019</v>
      </c>
      <c r="S7" s="61" t="s">
        <v>818</v>
      </c>
      <c r="T7" s="61">
        <f t="shared" si="0"/>
        <v>37.39</v>
      </c>
      <c r="U7" s="61">
        <v>359258</v>
      </c>
      <c r="V7" s="61">
        <v>172696</v>
      </c>
      <c r="W7" s="61" t="s">
        <v>704</v>
      </c>
    </row>
    <row r="8" spans="4:26" ht="60">
      <c r="D8">
        <v>1</v>
      </c>
      <c r="E8" t="s">
        <v>819</v>
      </c>
      <c r="F8">
        <v>623.04999999999995</v>
      </c>
      <c r="G8">
        <v>0.28000000000000003</v>
      </c>
      <c r="H8">
        <v>0.61</v>
      </c>
      <c r="I8">
        <v>0.20300000000000001</v>
      </c>
      <c r="J8">
        <v>14</v>
      </c>
      <c r="O8" s="61">
        <v>4</v>
      </c>
      <c r="P8" s="61">
        <v>159</v>
      </c>
      <c r="Q8" s="61" t="s">
        <v>675</v>
      </c>
      <c r="R8" s="61">
        <v>2019</v>
      </c>
      <c r="S8" s="61" t="s">
        <v>820</v>
      </c>
      <c r="T8" s="61">
        <f t="shared" si="0"/>
        <v>35.840000000000003</v>
      </c>
      <c r="U8" s="61">
        <v>358891</v>
      </c>
      <c r="V8" s="61">
        <v>174608</v>
      </c>
      <c r="W8" s="61" t="s">
        <v>677</v>
      </c>
    </row>
    <row r="9" spans="4:26" ht="75">
      <c r="D9">
        <v>2</v>
      </c>
      <c r="E9" t="s">
        <v>821</v>
      </c>
      <c r="F9">
        <v>622.98</v>
      </c>
      <c r="G9">
        <v>0.21</v>
      </c>
      <c r="H9">
        <v>0.41099999999999998</v>
      </c>
      <c r="I9">
        <v>0.13700000000000001</v>
      </c>
      <c r="J9">
        <v>9.39</v>
      </c>
      <c r="O9" s="61">
        <v>5</v>
      </c>
      <c r="P9" s="61">
        <v>242</v>
      </c>
      <c r="Q9" s="61" t="s">
        <v>741</v>
      </c>
      <c r="R9" s="61">
        <v>2019</v>
      </c>
      <c r="S9" s="61" t="s">
        <v>822</v>
      </c>
      <c r="T9" s="61">
        <f t="shared" si="0"/>
        <v>41.05</v>
      </c>
      <c r="U9" s="61">
        <v>357510</v>
      </c>
      <c r="V9" s="61">
        <v>170401</v>
      </c>
      <c r="W9" s="61" t="s">
        <v>743</v>
      </c>
    </row>
    <row r="10" spans="4:26" ht="75">
      <c r="D10">
        <v>3</v>
      </c>
      <c r="E10" t="s">
        <v>823</v>
      </c>
      <c r="F10">
        <v>622.35</v>
      </c>
      <c r="G10" t="s">
        <v>824</v>
      </c>
      <c r="H10" t="s">
        <v>825</v>
      </c>
      <c r="I10" t="s">
        <v>825</v>
      </c>
      <c r="J10" t="s">
        <v>825</v>
      </c>
      <c r="O10" s="61">
        <v>6</v>
      </c>
      <c r="P10" s="61">
        <v>295</v>
      </c>
      <c r="Q10" s="61" t="s">
        <v>780</v>
      </c>
      <c r="R10" s="61">
        <v>2019</v>
      </c>
      <c r="S10" s="61" t="s">
        <v>826</v>
      </c>
      <c r="T10" s="61">
        <f t="shared" si="0"/>
        <v>48.13</v>
      </c>
      <c r="U10" s="61">
        <v>359913</v>
      </c>
      <c r="V10" s="61">
        <v>174315</v>
      </c>
      <c r="W10" s="61" t="s">
        <v>782</v>
      </c>
    </row>
    <row r="11" spans="4:26" ht="90">
      <c r="D11">
        <v>4</v>
      </c>
      <c r="E11" t="s">
        <v>827</v>
      </c>
      <c r="F11">
        <v>622.32000000000005</v>
      </c>
      <c r="G11">
        <v>0.19</v>
      </c>
      <c r="H11">
        <v>0.35499999999999998</v>
      </c>
      <c r="I11">
        <v>0.11799999999999999</v>
      </c>
      <c r="J11">
        <v>8.1</v>
      </c>
      <c r="O11" s="61">
        <v>7</v>
      </c>
      <c r="P11" s="61">
        <v>303</v>
      </c>
      <c r="Q11" s="61" t="s">
        <v>687</v>
      </c>
      <c r="R11" s="61">
        <v>2019</v>
      </c>
      <c r="S11" s="61" t="s">
        <v>828</v>
      </c>
      <c r="T11" s="61">
        <f t="shared" si="0"/>
        <v>36.520000000000003</v>
      </c>
      <c r="U11" s="61">
        <v>361368</v>
      </c>
      <c r="V11" s="61">
        <v>175170</v>
      </c>
      <c r="W11" s="61" t="s">
        <v>689</v>
      </c>
    </row>
    <row r="12" spans="4:26" ht="60">
      <c r="O12" s="61">
        <v>8</v>
      </c>
      <c r="P12" s="61">
        <v>363</v>
      </c>
      <c r="Q12" s="61" t="s">
        <v>579</v>
      </c>
      <c r="R12" s="61">
        <v>2019</v>
      </c>
      <c r="S12" s="61" t="s">
        <v>829</v>
      </c>
      <c r="T12" s="61">
        <f t="shared" si="0"/>
        <v>34</v>
      </c>
      <c r="U12" s="61">
        <v>359075</v>
      </c>
      <c r="V12" s="61">
        <v>173613</v>
      </c>
      <c r="W12" s="61" t="s">
        <v>581</v>
      </c>
    </row>
    <row r="13" spans="4:26" ht="60">
      <c r="O13" s="61">
        <v>9</v>
      </c>
      <c r="P13" s="61">
        <v>374</v>
      </c>
      <c r="Q13" s="61" t="s">
        <v>699</v>
      </c>
      <c r="R13" s="61">
        <v>2019</v>
      </c>
      <c r="S13" s="61" t="s">
        <v>830</v>
      </c>
      <c r="T13" s="61">
        <f t="shared" si="0"/>
        <v>39.85</v>
      </c>
      <c r="U13" s="61">
        <v>359509</v>
      </c>
      <c r="V13" s="61">
        <v>173595</v>
      </c>
      <c r="W13" s="61" t="s">
        <v>701</v>
      </c>
    </row>
    <row r="14" spans="4:26" ht="60">
      <c r="O14" s="61">
        <v>10</v>
      </c>
      <c r="P14" s="61">
        <v>407</v>
      </c>
      <c r="Q14" s="61" t="s">
        <v>651</v>
      </c>
      <c r="R14" s="61">
        <v>2019</v>
      </c>
      <c r="S14" s="61" t="s">
        <v>831</v>
      </c>
      <c r="T14" s="61">
        <f t="shared" si="0"/>
        <v>37.299999999999997</v>
      </c>
      <c r="U14" s="61">
        <v>359829</v>
      </c>
      <c r="V14" s="61">
        <v>174370</v>
      </c>
      <c r="W14" s="61" t="s">
        <v>653</v>
      </c>
    </row>
    <row r="15" spans="4:26" ht="60">
      <c r="O15" s="61">
        <v>11</v>
      </c>
      <c r="P15" s="61">
        <v>478</v>
      </c>
      <c r="Q15" s="61" t="s">
        <v>582</v>
      </c>
      <c r="R15" s="61">
        <v>2019</v>
      </c>
      <c r="S15" s="61" t="s">
        <v>832</v>
      </c>
      <c r="T15" s="61">
        <f t="shared" si="0"/>
        <v>28.8</v>
      </c>
      <c r="U15" s="61">
        <v>362091</v>
      </c>
      <c r="V15" s="61">
        <v>170447</v>
      </c>
      <c r="W15" s="61" t="s">
        <v>584</v>
      </c>
    </row>
    <row r="16" spans="4:26" ht="90">
      <c r="O16" s="61">
        <v>12</v>
      </c>
      <c r="P16" s="61">
        <v>559</v>
      </c>
      <c r="Q16" s="61" t="s">
        <v>519</v>
      </c>
      <c r="R16" s="61">
        <v>2019</v>
      </c>
      <c r="S16" s="61" t="s">
        <v>833</v>
      </c>
      <c r="T16" s="61">
        <f t="shared" si="0"/>
        <v>29.03</v>
      </c>
      <c r="U16" s="61">
        <v>356485</v>
      </c>
      <c r="V16" s="61">
        <v>171580</v>
      </c>
      <c r="W16" s="61" t="s">
        <v>521</v>
      </c>
    </row>
    <row r="17" spans="12:23" ht="180">
      <c r="O17" s="61">
        <v>13</v>
      </c>
      <c r="P17" s="61">
        <v>571</v>
      </c>
      <c r="Q17" s="61" t="s">
        <v>726</v>
      </c>
      <c r="R17" s="61">
        <v>2019</v>
      </c>
      <c r="S17" s="61" t="s">
        <v>834</v>
      </c>
      <c r="T17" s="61">
        <f t="shared" si="0"/>
        <v>42.83</v>
      </c>
      <c r="U17" s="61">
        <v>359848</v>
      </c>
      <c r="V17" s="61">
        <v>176411</v>
      </c>
      <c r="W17" s="61" t="s">
        <v>728</v>
      </c>
    </row>
    <row r="18" spans="12:23" ht="60">
      <c r="O18" s="61">
        <v>14</v>
      </c>
      <c r="P18" s="61">
        <v>147</v>
      </c>
      <c r="Q18" s="61" t="s">
        <v>789</v>
      </c>
      <c r="R18" s="61">
        <v>2019</v>
      </c>
      <c r="S18" s="61" t="s">
        <v>835</v>
      </c>
      <c r="T18" s="61">
        <f t="shared" si="0"/>
        <v>50.88</v>
      </c>
      <c r="U18" s="61">
        <v>358514</v>
      </c>
      <c r="V18" s="61">
        <v>172691</v>
      </c>
      <c r="W18" s="61" t="s">
        <v>791</v>
      </c>
    </row>
    <row r="19" spans="12:23" ht="135">
      <c r="O19" s="61">
        <v>15</v>
      </c>
      <c r="P19" s="61">
        <v>300</v>
      </c>
      <c r="Q19" s="61" t="s">
        <v>681</v>
      </c>
      <c r="R19" s="61">
        <v>2019</v>
      </c>
      <c r="S19" s="61" t="s">
        <v>836</v>
      </c>
      <c r="T19" s="61">
        <f t="shared" si="0"/>
        <v>35.090000000000003</v>
      </c>
      <c r="U19" s="61">
        <v>363365</v>
      </c>
      <c r="V19" s="61">
        <v>175883</v>
      </c>
      <c r="W19" s="61" t="s">
        <v>683</v>
      </c>
    </row>
    <row r="20" spans="12:23" ht="120">
      <c r="O20" s="61">
        <v>16</v>
      </c>
      <c r="P20" s="61">
        <v>406</v>
      </c>
      <c r="Q20" s="61" t="s">
        <v>648</v>
      </c>
      <c r="R20" s="61">
        <v>2019</v>
      </c>
      <c r="S20" s="61" t="s">
        <v>837</v>
      </c>
      <c r="T20" s="61">
        <f t="shared" si="0"/>
        <v>30.97</v>
      </c>
      <c r="U20" s="61">
        <v>361576</v>
      </c>
      <c r="V20" s="61">
        <v>173806</v>
      </c>
      <c r="W20" s="61" t="s">
        <v>650</v>
      </c>
    </row>
    <row r="21" spans="12:23" ht="120">
      <c r="O21" s="61">
        <v>17</v>
      </c>
      <c r="P21" s="61">
        <v>417</v>
      </c>
      <c r="Q21" s="61" t="s">
        <v>642</v>
      </c>
      <c r="R21" s="61">
        <v>2019</v>
      </c>
      <c r="S21" s="61" t="s">
        <v>838</v>
      </c>
      <c r="T21" s="61">
        <f t="shared" si="0"/>
        <v>30.98</v>
      </c>
      <c r="U21" s="61">
        <v>359635</v>
      </c>
      <c r="V21" s="61">
        <v>171413</v>
      </c>
      <c r="W21" s="61" t="s">
        <v>644</v>
      </c>
    </row>
    <row r="22" spans="12:23" ht="75">
      <c r="O22" s="61">
        <v>18</v>
      </c>
      <c r="P22" s="61">
        <v>419</v>
      </c>
      <c r="Q22" s="61" t="s">
        <v>729</v>
      </c>
      <c r="R22" s="61">
        <v>2019</v>
      </c>
      <c r="S22" s="61" t="s">
        <v>839</v>
      </c>
      <c r="T22" s="61">
        <f t="shared" si="0"/>
        <v>39.049999999999997</v>
      </c>
      <c r="U22" s="61">
        <v>357832</v>
      </c>
      <c r="V22" s="61">
        <v>170686</v>
      </c>
      <c r="W22" s="61" t="s">
        <v>731</v>
      </c>
    </row>
    <row r="23" spans="12:23" ht="60">
      <c r="L23" t="e">
        <f>1/M24</f>
        <v>#DIV/0!</v>
      </c>
      <c r="O23" s="61">
        <v>19</v>
      </c>
      <c r="P23" s="61">
        <v>461</v>
      </c>
      <c r="Q23" s="61" t="s">
        <v>840</v>
      </c>
      <c r="R23" s="61">
        <v>2019</v>
      </c>
      <c r="S23" s="61" t="s">
        <v>841</v>
      </c>
      <c r="T23" s="61">
        <f t="shared" si="0"/>
        <v>25.98</v>
      </c>
      <c r="U23" s="61">
        <v>360381</v>
      </c>
      <c r="V23" s="61">
        <v>174405</v>
      </c>
      <c r="W23" s="61" t="s">
        <v>842</v>
      </c>
    </row>
    <row r="24" spans="12:23" ht="60">
      <c r="O24" s="61">
        <v>20</v>
      </c>
      <c r="P24" s="61">
        <v>473</v>
      </c>
      <c r="Q24" s="61" t="s">
        <v>792</v>
      </c>
      <c r="R24" s="61">
        <v>2019</v>
      </c>
      <c r="S24" s="61" t="s">
        <v>843</v>
      </c>
      <c r="T24" s="61">
        <f t="shared" si="0"/>
        <v>42.36</v>
      </c>
      <c r="U24" s="61">
        <v>358105</v>
      </c>
      <c r="V24" s="61">
        <v>171124</v>
      </c>
      <c r="W24" s="61" t="s">
        <v>794</v>
      </c>
    </row>
    <row r="25" spans="12:23" ht="60">
      <c r="O25" s="61">
        <v>21</v>
      </c>
      <c r="P25" s="61">
        <v>487</v>
      </c>
      <c r="Q25" s="61" t="s">
        <v>666</v>
      </c>
      <c r="R25" s="61">
        <v>2019</v>
      </c>
      <c r="S25" s="61" t="s">
        <v>844</v>
      </c>
      <c r="T25" s="61">
        <f t="shared" si="0"/>
        <v>35.130000000000003</v>
      </c>
      <c r="U25" s="61">
        <v>360243</v>
      </c>
      <c r="V25" s="61">
        <v>174327</v>
      </c>
      <c r="W25" s="61" t="s">
        <v>668</v>
      </c>
    </row>
    <row r="26" spans="12:23" ht="60">
      <c r="O26" s="61">
        <v>22</v>
      </c>
      <c r="P26" s="61">
        <v>499</v>
      </c>
      <c r="Q26" s="61" t="s">
        <v>633</v>
      </c>
      <c r="R26" s="61">
        <v>2019</v>
      </c>
      <c r="S26" s="61" t="s">
        <v>845</v>
      </c>
      <c r="T26" s="61">
        <f t="shared" si="0"/>
        <v>33.56</v>
      </c>
      <c r="U26" s="61">
        <v>359522</v>
      </c>
      <c r="V26" s="61">
        <v>173381</v>
      </c>
      <c r="W26" s="61" t="s">
        <v>635</v>
      </c>
    </row>
    <row r="27" spans="12:23" ht="60">
      <c r="O27" s="61">
        <v>23</v>
      </c>
      <c r="P27" s="61">
        <v>525</v>
      </c>
      <c r="Q27" s="61" t="s">
        <v>591</v>
      </c>
      <c r="R27" s="61">
        <v>2019</v>
      </c>
      <c r="S27" s="61" t="s">
        <v>846</v>
      </c>
      <c r="T27" s="61">
        <f t="shared" si="0"/>
        <v>35.33</v>
      </c>
      <c r="U27" s="61">
        <v>362455</v>
      </c>
      <c r="V27" s="61">
        <v>173687</v>
      </c>
      <c r="W27" s="61" t="s">
        <v>593</v>
      </c>
    </row>
    <row r="28" spans="12:23" ht="180">
      <c r="O28" s="61">
        <v>24</v>
      </c>
      <c r="P28" s="61">
        <v>563</v>
      </c>
      <c r="Q28" s="61" t="s">
        <v>513</v>
      </c>
      <c r="R28" s="61">
        <v>2019</v>
      </c>
      <c r="S28" s="61" t="s">
        <v>847</v>
      </c>
      <c r="T28" s="61">
        <f t="shared" si="0"/>
        <v>24.59</v>
      </c>
      <c r="U28" s="61">
        <v>356606</v>
      </c>
      <c r="V28" s="61">
        <v>168316</v>
      </c>
      <c r="W28" s="61" t="s">
        <v>515</v>
      </c>
    </row>
    <row r="29" spans="12:23" ht="135">
      <c r="O29" s="61">
        <v>25</v>
      </c>
      <c r="P29" s="61">
        <v>565</v>
      </c>
      <c r="Q29" s="61" t="s">
        <v>597</v>
      </c>
      <c r="R29" s="61">
        <v>2019</v>
      </c>
      <c r="S29" s="61" t="s">
        <v>848</v>
      </c>
      <c r="T29" s="61">
        <f t="shared" si="0"/>
        <v>31.42</v>
      </c>
      <c r="U29" s="61">
        <v>357227</v>
      </c>
      <c r="V29" s="61">
        <v>179101</v>
      </c>
      <c r="W29" s="61" t="s">
        <v>599</v>
      </c>
    </row>
    <row r="30" spans="12:23" ht="135">
      <c r="O30" s="61">
        <v>26</v>
      </c>
      <c r="P30" s="61">
        <v>569</v>
      </c>
      <c r="Q30" s="61" t="s">
        <v>552</v>
      </c>
      <c r="R30" s="61">
        <v>2019</v>
      </c>
      <c r="S30" s="61" t="s">
        <v>849</v>
      </c>
      <c r="T30" s="61">
        <f t="shared" si="0"/>
        <v>31.37</v>
      </c>
      <c r="U30" s="61">
        <v>359855</v>
      </c>
      <c r="V30" s="61">
        <v>176186</v>
      </c>
      <c r="W30" s="61" t="s">
        <v>554</v>
      </c>
    </row>
    <row r="31" spans="12:23" ht="75">
      <c r="O31" s="61">
        <v>27</v>
      </c>
      <c r="P31" s="61">
        <v>156</v>
      </c>
      <c r="Q31" s="61" t="s">
        <v>525</v>
      </c>
      <c r="R31" s="61">
        <v>2019</v>
      </c>
      <c r="S31" s="61" t="s">
        <v>850</v>
      </c>
      <c r="T31" s="61">
        <f t="shared" si="0"/>
        <v>30.54</v>
      </c>
      <c r="U31" s="61">
        <v>357709</v>
      </c>
      <c r="V31" s="61">
        <v>173018</v>
      </c>
      <c r="W31" s="61" t="s">
        <v>527</v>
      </c>
    </row>
    <row r="32" spans="12:23" ht="60">
      <c r="O32" s="61">
        <v>28</v>
      </c>
      <c r="P32" s="61">
        <v>260</v>
      </c>
      <c r="Q32" s="61" t="s">
        <v>696</v>
      </c>
      <c r="R32" s="61">
        <v>2019</v>
      </c>
      <c r="S32" s="61" t="s">
        <v>851</v>
      </c>
      <c r="T32" s="61">
        <f t="shared" si="0"/>
        <v>36.159999999999997</v>
      </c>
      <c r="U32" s="61">
        <v>361140</v>
      </c>
      <c r="V32" s="61">
        <v>175366</v>
      </c>
      <c r="W32" s="61" t="s">
        <v>698</v>
      </c>
    </row>
    <row r="33" spans="15:23" ht="90">
      <c r="O33" s="61">
        <v>29</v>
      </c>
      <c r="P33" s="61">
        <v>325</v>
      </c>
      <c r="Q33" s="61" t="s">
        <v>756</v>
      </c>
      <c r="R33" s="61">
        <v>2019</v>
      </c>
      <c r="S33" s="61" t="s">
        <v>852</v>
      </c>
      <c r="T33" s="61">
        <f t="shared" si="0"/>
        <v>39.409999999999997</v>
      </c>
      <c r="U33" s="61">
        <v>361667</v>
      </c>
      <c r="V33" s="61">
        <v>175103</v>
      </c>
      <c r="W33" s="61" t="s">
        <v>758</v>
      </c>
    </row>
    <row r="34" spans="15:23" ht="60">
      <c r="O34" s="61">
        <v>30</v>
      </c>
      <c r="P34" s="61">
        <v>422</v>
      </c>
      <c r="Q34" s="61" t="s">
        <v>576</v>
      </c>
      <c r="R34" s="61">
        <v>2019</v>
      </c>
      <c r="S34" s="61" t="s">
        <v>853</v>
      </c>
      <c r="T34" s="61">
        <f t="shared" si="0"/>
        <v>27.41</v>
      </c>
      <c r="U34" s="61">
        <v>358168</v>
      </c>
      <c r="V34" s="61">
        <v>171525</v>
      </c>
      <c r="W34" s="61" t="s">
        <v>578</v>
      </c>
    </row>
    <row r="35" spans="15:23" ht="60">
      <c r="O35" s="61">
        <v>31</v>
      </c>
      <c r="P35" s="61">
        <v>439</v>
      </c>
      <c r="Q35" s="61" t="s">
        <v>624</v>
      </c>
      <c r="R35" s="61">
        <v>2019</v>
      </c>
      <c r="S35" s="61" t="s">
        <v>854</v>
      </c>
      <c r="T35" s="61">
        <f t="shared" si="0"/>
        <v>31.73</v>
      </c>
      <c r="U35" s="61">
        <v>358042</v>
      </c>
      <c r="V35" s="61">
        <v>170582</v>
      </c>
      <c r="W35" s="61" t="s">
        <v>626</v>
      </c>
    </row>
    <row r="36" spans="15:23" ht="60">
      <c r="O36" s="61">
        <v>32</v>
      </c>
      <c r="P36" s="61">
        <v>466</v>
      </c>
      <c r="Q36" s="61" t="s">
        <v>528</v>
      </c>
      <c r="R36" s="61">
        <v>2019</v>
      </c>
      <c r="S36" s="61" t="s">
        <v>855</v>
      </c>
      <c r="T36" s="61">
        <f t="shared" si="0"/>
        <v>27.4</v>
      </c>
      <c r="U36" s="61">
        <v>357466</v>
      </c>
      <c r="V36" s="61">
        <v>171622</v>
      </c>
      <c r="W36" s="61" t="s">
        <v>530</v>
      </c>
    </row>
    <row r="37" spans="15:23" ht="60">
      <c r="O37" s="61">
        <v>33</v>
      </c>
      <c r="P37" s="61">
        <v>491</v>
      </c>
      <c r="Q37" s="61" t="s">
        <v>537</v>
      </c>
      <c r="R37" s="61">
        <v>2019</v>
      </c>
      <c r="S37" s="61" t="s">
        <v>856</v>
      </c>
      <c r="T37" s="61">
        <f t="shared" ref="T37:T68" si="1">VALUE(LEFT(S37,LEN(S37)-5))</f>
        <v>27.26</v>
      </c>
      <c r="U37" s="61">
        <v>352722</v>
      </c>
      <c r="V37" s="61">
        <v>177525</v>
      </c>
      <c r="W37" s="61" t="s">
        <v>539</v>
      </c>
    </row>
    <row r="38" spans="15:23" ht="90">
      <c r="O38" s="61">
        <v>34</v>
      </c>
      <c r="P38" s="61">
        <v>492</v>
      </c>
      <c r="Q38" s="61" t="s">
        <v>618</v>
      </c>
      <c r="R38" s="61">
        <v>2019</v>
      </c>
      <c r="S38" s="61" t="s">
        <v>857</v>
      </c>
      <c r="T38" s="61">
        <f t="shared" si="1"/>
        <v>31.33</v>
      </c>
      <c r="U38" s="61">
        <v>359445</v>
      </c>
      <c r="V38" s="61">
        <v>176627</v>
      </c>
      <c r="W38" s="61" t="s">
        <v>620</v>
      </c>
    </row>
    <row r="39" spans="15:23" ht="60">
      <c r="O39" s="61">
        <v>35</v>
      </c>
      <c r="P39" s="61">
        <v>502</v>
      </c>
      <c r="Q39" s="61" t="s">
        <v>807</v>
      </c>
      <c r="R39" s="61">
        <v>2019</v>
      </c>
      <c r="S39" s="61" t="s">
        <v>858</v>
      </c>
      <c r="T39" s="61">
        <f t="shared" si="1"/>
        <v>68.72</v>
      </c>
      <c r="U39" s="61">
        <v>358640</v>
      </c>
      <c r="V39" s="61">
        <v>173090</v>
      </c>
      <c r="W39" s="61" t="s">
        <v>859</v>
      </c>
    </row>
    <row r="40" spans="15:23" ht="60">
      <c r="O40" s="61">
        <v>36</v>
      </c>
      <c r="P40" s="61">
        <v>545</v>
      </c>
      <c r="Q40" s="61" t="s">
        <v>540</v>
      </c>
      <c r="R40" s="61">
        <v>2019</v>
      </c>
      <c r="S40" s="61" t="s">
        <v>860</v>
      </c>
      <c r="T40" s="61">
        <f t="shared" si="1"/>
        <v>28.63</v>
      </c>
      <c r="U40" s="61">
        <v>356379</v>
      </c>
      <c r="V40" s="61">
        <v>171436</v>
      </c>
      <c r="W40" s="61" t="s">
        <v>542</v>
      </c>
    </row>
    <row r="41" spans="15:23" ht="60">
      <c r="O41" s="61">
        <v>37</v>
      </c>
      <c r="P41" s="61">
        <v>550</v>
      </c>
      <c r="Q41" s="61" t="s">
        <v>531</v>
      </c>
      <c r="R41" s="61">
        <v>2019</v>
      </c>
      <c r="S41" s="61" t="s">
        <v>861</v>
      </c>
      <c r="T41" s="61">
        <f t="shared" si="1"/>
        <v>35.14</v>
      </c>
      <c r="U41" s="61">
        <v>358353</v>
      </c>
      <c r="V41" s="61">
        <v>172613</v>
      </c>
      <c r="W41" s="61" t="s">
        <v>533</v>
      </c>
    </row>
    <row r="42" spans="15:23" ht="60">
      <c r="O42" s="61">
        <v>38</v>
      </c>
      <c r="P42" s="61">
        <v>555</v>
      </c>
      <c r="Q42" s="61" t="s">
        <v>645</v>
      </c>
      <c r="R42" s="61">
        <v>2019</v>
      </c>
      <c r="S42" s="61" t="s">
        <v>862</v>
      </c>
      <c r="T42" s="61">
        <f t="shared" si="1"/>
        <v>32.049999999999997</v>
      </c>
      <c r="U42" s="61">
        <v>356679</v>
      </c>
      <c r="V42" s="61">
        <v>172589</v>
      </c>
      <c r="W42" s="61" t="s">
        <v>647</v>
      </c>
    </row>
    <row r="43" spans="15:23" ht="90">
      <c r="O43" s="61">
        <v>39</v>
      </c>
      <c r="P43" s="61">
        <v>568</v>
      </c>
      <c r="Q43" s="61" t="s">
        <v>684</v>
      </c>
      <c r="R43" s="61">
        <v>2019</v>
      </c>
      <c r="S43" s="61" t="s">
        <v>863</v>
      </c>
      <c r="T43" s="61">
        <f t="shared" si="1"/>
        <v>36.25</v>
      </c>
      <c r="U43" s="61">
        <v>360178</v>
      </c>
      <c r="V43" s="61">
        <v>175779</v>
      </c>
      <c r="W43" s="61" t="s">
        <v>686</v>
      </c>
    </row>
    <row r="44" spans="15:23" ht="60">
      <c r="O44" s="61">
        <v>40</v>
      </c>
      <c r="P44" s="61">
        <v>12</v>
      </c>
      <c r="Q44" s="61" t="s">
        <v>801</v>
      </c>
      <c r="R44" s="61">
        <v>2019</v>
      </c>
      <c r="S44" s="61" t="s">
        <v>864</v>
      </c>
      <c r="T44" s="61">
        <f t="shared" si="1"/>
        <v>51.84</v>
      </c>
      <c r="U44" s="61">
        <v>359142</v>
      </c>
      <c r="V44" s="61">
        <v>173211</v>
      </c>
      <c r="W44" s="61" t="s">
        <v>803</v>
      </c>
    </row>
    <row r="45" spans="15:23" ht="60">
      <c r="O45" s="61">
        <v>41</v>
      </c>
      <c r="P45" s="61">
        <v>20</v>
      </c>
      <c r="Q45" s="61" t="s">
        <v>865</v>
      </c>
      <c r="R45" s="61">
        <v>2019</v>
      </c>
      <c r="S45" s="61" t="s">
        <v>866</v>
      </c>
      <c r="T45" s="61">
        <f t="shared" si="1"/>
        <v>42.42</v>
      </c>
      <c r="U45" s="61">
        <v>359567</v>
      </c>
      <c r="V45" s="61">
        <v>173630</v>
      </c>
      <c r="W45" s="61" t="s">
        <v>867</v>
      </c>
    </row>
    <row r="46" spans="15:23" ht="60">
      <c r="O46" s="61">
        <v>42</v>
      </c>
      <c r="P46" s="61">
        <v>154</v>
      </c>
      <c r="Q46" s="61" t="s">
        <v>543</v>
      </c>
      <c r="R46" s="61">
        <v>2019</v>
      </c>
      <c r="S46" s="61" t="s">
        <v>868</v>
      </c>
      <c r="T46" s="61">
        <f t="shared" si="1"/>
        <v>30.04</v>
      </c>
      <c r="U46" s="61">
        <v>357601</v>
      </c>
      <c r="V46" s="61">
        <v>172483</v>
      </c>
      <c r="W46" s="61" t="s">
        <v>545</v>
      </c>
    </row>
    <row r="47" spans="15:23" ht="60">
      <c r="O47" s="61">
        <v>43</v>
      </c>
      <c r="P47" s="61">
        <v>161</v>
      </c>
      <c r="Q47" s="61" t="s">
        <v>621</v>
      </c>
      <c r="R47" s="61">
        <v>2019</v>
      </c>
      <c r="S47" s="61" t="s">
        <v>854</v>
      </c>
      <c r="T47" s="61">
        <f t="shared" si="1"/>
        <v>31.73</v>
      </c>
      <c r="U47" s="61">
        <v>359152</v>
      </c>
      <c r="V47" s="61">
        <v>175733</v>
      </c>
      <c r="W47" s="61" t="s">
        <v>623</v>
      </c>
    </row>
    <row r="48" spans="15:23" ht="60">
      <c r="O48" s="61">
        <v>44</v>
      </c>
      <c r="P48" s="61">
        <v>163</v>
      </c>
      <c r="Q48" s="61" t="s">
        <v>600</v>
      </c>
      <c r="R48" s="61">
        <v>2019</v>
      </c>
      <c r="S48" s="61" t="s">
        <v>869</v>
      </c>
      <c r="T48" s="61">
        <f t="shared" si="1"/>
        <v>30.82</v>
      </c>
      <c r="U48" s="61">
        <v>359435</v>
      </c>
      <c r="V48" s="61">
        <v>176574</v>
      </c>
      <c r="W48" s="61" t="s">
        <v>602</v>
      </c>
    </row>
    <row r="49" spans="15:23" ht="60">
      <c r="O49" s="61">
        <v>45</v>
      </c>
      <c r="P49" s="61">
        <v>436</v>
      </c>
      <c r="Q49" s="61" t="s">
        <v>690</v>
      </c>
      <c r="R49" s="61">
        <v>2019</v>
      </c>
      <c r="S49" s="61" t="s">
        <v>870</v>
      </c>
      <c r="T49" s="61">
        <f t="shared" si="1"/>
        <v>41.95</v>
      </c>
      <c r="U49" s="61">
        <v>361013</v>
      </c>
      <c r="V49" s="61">
        <v>173352</v>
      </c>
      <c r="W49" s="61" t="s">
        <v>692</v>
      </c>
    </row>
    <row r="50" spans="15:23" ht="60">
      <c r="O50" s="61">
        <v>46</v>
      </c>
      <c r="P50" s="61">
        <v>469</v>
      </c>
      <c r="Q50" s="61" t="s">
        <v>573</v>
      </c>
      <c r="R50" s="61">
        <v>2019</v>
      </c>
      <c r="S50" s="61" t="s">
        <v>871</v>
      </c>
      <c r="T50" s="61">
        <f t="shared" si="1"/>
        <v>27.36</v>
      </c>
      <c r="U50" s="61">
        <v>359479</v>
      </c>
      <c r="V50" s="61">
        <v>171114</v>
      </c>
      <c r="W50" s="61" t="s">
        <v>575</v>
      </c>
    </row>
    <row r="51" spans="15:23" ht="60">
      <c r="O51" s="61">
        <v>47</v>
      </c>
      <c r="P51" s="61">
        <v>512</v>
      </c>
      <c r="Q51" s="61" t="s">
        <v>714</v>
      </c>
      <c r="R51" s="61">
        <v>2019</v>
      </c>
      <c r="S51" s="61" t="s">
        <v>872</v>
      </c>
      <c r="T51" s="61">
        <f t="shared" si="1"/>
        <v>40.630000000000003</v>
      </c>
      <c r="U51" s="61">
        <v>359026</v>
      </c>
      <c r="V51" s="61">
        <v>174432</v>
      </c>
      <c r="W51" s="61" t="s">
        <v>716</v>
      </c>
    </row>
    <row r="52" spans="15:23" ht="60">
      <c r="O52" s="61">
        <v>48</v>
      </c>
      <c r="P52" s="61">
        <v>515</v>
      </c>
      <c r="Q52" s="61" t="s">
        <v>549</v>
      </c>
      <c r="R52" s="61">
        <v>2019</v>
      </c>
      <c r="S52" s="61" t="s">
        <v>873</v>
      </c>
      <c r="T52" s="61">
        <f t="shared" si="1"/>
        <v>27.87</v>
      </c>
      <c r="U52" s="61">
        <v>360333</v>
      </c>
      <c r="V52" s="61">
        <v>174871</v>
      </c>
      <c r="W52" s="61" t="s">
        <v>551</v>
      </c>
    </row>
    <row r="53" spans="15:23" ht="60">
      <c r="O53" s="61">
        <v>49</v>
      </c>
      <c r="P53" s="61">
        <v>5</v>
      </c>
      <c r="Q53" s="61" t="s">
        <v>732</v>
      </c>
      <c r="R53" s="61">
        <v>2019</v>
      </c>
      <c r="S53" s="61" t="s">
        <v>874</v>
      </c>
      <c r="T53" s="61">
        <f t="shared" si="1"/>
        <v>39.909999999999997</v>
      </c>
      <c r="U53" s="61">
        <v>358723</v>
      </c>
      <c r="V53" s="61">
        <v>171704</v>
      </c>
      <c r="W53" s="61" t="s">
        <v>734</v>
      </c>
    </row>
    <row r="54" spans="15:23" ht="60">
      <c r="O54" s="61">
        <v>50</v>
      </c>
      <c r="P54" s="61">
        <v>16</v>
      </c>
      <c r="Q54" s="61" t="s">
        <v>564</v>
      </c>
      <c r="R54" s="61">
        <v>2019</v>
      </c>
      <c r="S54" s="61" t="s">
        <v>875</v>
      </c>
      <c r="T54" s="61">
        <f t="shared" si="1"/>
        <v>28.65</v>
      </c>
      <c r="U54" s="61">
        <v>352287</v>
      </c>
      <c r="V54" s="61">
        <v>178698</v>
      </c>
      <c r="W54" s="61" t="s">
        <v>566</v>
      </c>
    </row>
    <row r="55" spans="15:23" ht="75">
      <c r="O55" s="61">
        <v>51</v>
      </c>
      <c r="P55" s="61">
        <v>320</v>
      </c>
      <c r="Q55" s="61" t="s">
        <v>516</v>
      </c>
      <c r="R55" s="61">
        <v>2019</v>
      </c>
      <c r="S55" s="61" t="s">
        <v>876</v>
      </c>
      <c r="T55" s="61">
        <f t="shared" si="1"/>
        <v>23.45</v>
      </c>
      <c r="U55" s="61">
        <v>361180</v>
      </c>
      <c r="V55" s="61">
        <v>171567</v>
      </c>
      <c r="W55" s="61" t="s">
        <v>518</v>
      </c>
    </row>
    <row r="56" spans="15:23" ht="150">
      <c r="O56" s="61">
        <v>52</v>
      </c>
      <c r="P56" s="61">
        <v>418</v>
      </c>
      <c r="Q56" s="61" t="s">
        <v>795</v>
      </c>
      <c r="R56" s="61">
        <v>2019</v>
      </c>
      <c r="S56" s="61" t="s">
        <v>877</v>
      </c>
      <c r="T56" s="61">
        <f t="shared" si="1"/>
        <v>51.12</v>
      </c>
      <c r="U56" s="61">
        <v>357737</v>
      </c>
      <c r="V56" s="61">
        <v>170642</v>
      </c>
      <c r="W56" s="61" t="s">
        <v>797</v>
      </c>
    </row>
    <row r="57" spans="15:23" ht="90">
      <c r="O57" s="61">
        <v>53</v>
      </c>
      <c r="P57" s="61">
        <v>429</v>
      </c>
      <c r="Q57" s="61" t="s">
        <v>786</v>
      </c>
      <c r="R57" s="61">
        <v>2019</v>
      </c>
      <c r="S57" s="61" t="s">
        <v>878</v>
      </c>
      <c r="T57" s="61">
        <f t="shared" si="1"/>
        <v>41.2</v>
      </c>
      <c r="U57" s="61">
        <v>360484</v>
      </c>
      <c r="V57" s="61">
        <v>174097</v>
      </c>
      <c r="W57" s="61" t="s">
        <v>788</v>
      </c>
    </row>
    <row r="58" spans="15:23" ht="60">
      <c r="O58" s="61">
        <v>54</v>
      </c>
      <c r="P58" s="61">
        <v>455</v>
      </c>
      <c r="Q58" s="61" t="s">
        <v>879</v>
      </c>
      <c r="R58" s="61">
        <v>2019</v>
      </c>
      <c r="S58" s="61" t="s">
        <v>880</v>
      </c>
      <c r="T58" s="61">
        <f t="shared" si="1"/>
        <v>20.85</v>
      </c>
      <c r="U58" s="61">
        <v>359487</v>
      </c>
      <c r="V58" s="61">
        <v>173924</v>
      </c>
      <c r="W58" s="61" t="s">
        <v>506</v>
      </c>
    </row>
    <row r="59" spans="15:23" ht="60">
      <c r="O59" s="61">
        <v>55</v>
      </c>
      <c r="P59" s="61">
        <v>464</v>
      </c>
      <c r="Q59" s="61" t="s">
        <v>594</v>
      </c>
      <c r="R59" s="61">
        <v>2019</v>
      </c>
      <c r="S59" s="61" t="s">
        <v>881</v>
      </c>
      <c r="T59" s="61">
        <f t="shared" si="1"/>
        <v>29.68</v>
      </c>
      <c r="U59" s="61">
        <v>362927</v>
      </c>
      <c r="V59" s="61">
        <v>175592</v>
      </c>
      <c r="W59" s="61" t="s">
        <v>596</v>
      </c>
    </row>
    <row r="60" spans="15:23" ht="60">
      <c r="O60" s="61">
        <v>56</v>
      </c>
      <c r="P60" s="61">
        <v>490</v>
      </c>
      <c r="Q60" s="61" t="s">
        <v>510</v>
      </c>
      <c r="R60" s="61">
        <v>2019</v>
      </c>
      <c r="S60" s="61" t="s">
        <v>882</v>
      </c>
      <c r="T60" s="61">
        <f t="shared" si="1"/>
        <v>22.38</v>
      </c>
      <c r="U60" s="61">
        <v>352683</v>
      </c>
      <c r="V60" s="61">
        <v>177670</v>
      </c>
      <c r="W60" s="61" t="s">
        <v>512</v>
      </c>
    </row>
    <row r="61" spans="15:23" ht="60">
      <c r="O61" s="61">
        <v>57</v>
      </c>
      <c r="P61" s="61">
        <v>496</v>
      </c>
      <c r="Q61" s="61" t="s">
        <v>609</v>
      </c>
      <c r="R61" s="61">
        <v>2019</v>
      </c>
      <c r="S61" s="61" t="s">
        <v>883</v>
      </c>
      <c r="T61" s="61">
        <f t="shared" si="1"/>
        <v>33.049999999999997</v>
      </c>
      <c r="U61" s="61">
        <v>362296</v>
      </c>
      <c r="V61" s="61">
        <v>173620</v>
      </c>
      <c r="W61" s="61" t="s">
        <v>611</v>
      </c>
    </row>
    <row r="62" spans="15:23" ht="90">
      <c r="O62" s="61">
        <v>58</v>
      </c>
      <c r="P62" s="61">
        <v>556</v>
      </c>
      <c r="Q62" s="61" t="s">
        <v>735</v>
      </c>
      <c r="R62" s="61">
        <v>2019</v>
      </c>
      <c r="S62" s="61" t="s">
        <v>884</v>
      </c>
      <c r="T62" s="61">
        <f t="shared" si="1"/>
        <v>36.96</v>
      </c>
      <c r="U62" s="61">
        <v>356827</v>
      </c>
      <c r="V62" s="61">
        <v>172303</v>
      </c>
      <c r="W62" s="61" t="s">
        <v>737</v>
      </c>
    </row>
    <row r="63" spans="15:23" ht="75">
      <c r="O63" s="61">
        <v>59</v>
      </c>
      <c r="P63" s="61">
        <v>557</v>
      </c>
      <c r="Q63" s="61" t="s">
        <v>534</v>
      </c>
      <c r="R63" s="61">
        <v>2019</v>
      </c>
      <c r="S63" s="61" t="s">
        <v>885</v>
      </c>
      <c r="T63" s="61">
        <f t="shared" si="1"/>
        <v>25.24</v>
      </c>
      <c r="U63" s="61">
        <v>361171</v>
      </c>
      <c r="V63" s="61">
        <v>170685</v>
      </c>
      <c r="W63" s="61" t="s">
        <v>536</v>
      </c>
    </row>
    <row r="64" spans="15:23" ht="60">
      <c r="O64" s="61">
        <v>60</v>
      </c>
      <c r="P64" s="61">
        <v>560</v>
      </c>
      <c r="Q64" s="61" t="s">
        <v>708</v>
      </c>
      <c r="R64" s="61">
        <v>2019</v>
      </c>
      <c r="S64" s="61" t="s">
        <v>886</v>
      </c>
      <c r="T64" s="61">
        <f t="shared" si="1"/>
        <v>40.369999999999997</v>
      </c>
      <c r="U64" s="61">
        <v>358665</v>
      </c>
      <c r="V64" s="61">
        <v>173439</v>
      </c>
      <c r="W64" s="61" t="s">
        <v>710</v>
      </c>
    </row>
    <row r="65" spans="15:23" ht="60">
      <c r="O65" s="61">
        <v>61</v>
      </c>
      <c r="P65" s="61">
        <v>2</v>
      </c>
      <c r="Q65" s="61" t="s">
        <v>777</v>
      </c>
      <c r="R65" s="61">
        <v>2019</v>
      </c>
      <c r="S65" s="61" t="s">
        <v>887</v>
      </c>
      <c r="T65" s="61">
        <f t="shared" si="1"/>
        <v>53.71</v>
      </c>
      <c r="U65" s="61">
        <v>358628</v>
      </c>
      <c r="V65" s="61">
        <v>173011</v>
      </c>
      <c r="W65" s="61" t="s">
        <v>779</v>
      </c>
    </row>
    <row r="66" spans="15:23" ht="60">
      <c r="O66" s="61">
        <v>62</v>
      </c>
      <c r="P66" s="61">
        <v>21</v>
      </c>
      <c r="Q66" s="61" t="s">
        <v>747</v>
      </c>
      <c r="R66" s="61">
        <v>2019</v>
      </c>
      <c r="S66" s="61" t="s">
        <v>888</v>
      </c>
      <c r="T66" s="61">
        <f t="shared" si="1"/>
        <v>38.32</v>
      </c>
      <c r="U66" s="61">
        <v>359035</v>
      </c>
      <c r="V66" s="61">
        <v>175306</v>
      </c>
      <c r="W66" s="61" t="s">
        <v>749</v>
      </c>
    </row>
    <row r="67" spans="15:23" ht="60">
      <c r="O67" s="61">
        <v>63</v>
      </c>
      <c r="P67" s="61">
        <v>157</v>
      </c>
      <c r="Q67" s="61" t="s">
        <v>768</v>
      </c>
      <c r="R67" s="61">
        <v>2019</v>
      </c>
      <c r="S67" s="61" t="s">
        <v>889</v>
      </c>
      <c r="T67" s="61">
        <f t="shared" si="1"/>
        <v>43.08</v>
      </c>
      <c r="U67" s="61">
        <v>359119</v>
      </c>
      <c r="V67" s="61">
        <v>174090</v>
      </c>
      <c r="W67" s="61" t="s">
        <v>770</v>
      </c>
    </row>
    <row r="68" spans="15:23" ht="60">
      <c r="O68" s="61">
        <v>64</v>
      </c>
      <c r="P68" s="61">
        <v>175</v>
      </c>
      <c r="Q68" s="61" t="s">
        <v>771</v>
      </c>
      <c r="R68" s="61">
        <v>2019</v>
      </c>
      <c r="S68" s="61" t="s">
        <v>890</v>
      </c>
      <c r="T68" s="61">
        <f t="shared" si="1"/>
        <v>44.64</v>
      </c>
      <c r="U68" s="61">
        <v>362147</v>
      </c>
      <c r="V68" s="61">
        <v>170525</v>
      </c>
      <c r="W68" s="61" t="s">
        <v>773</v>
      </c>
    </row>
    <row r="69" spans="15:23" ht="105">
      <c r="O69" s="61">
        <v>65</v>
      </c>
      <c r="P69" s="61">
        <v>314</v>
      </c>
      <c r="Q69" s="61" t="s">
        <v>891</v>
      </c>
      <c r="R69" s="61">
        <v>2019</v>
      </c>
      <c r="S69" s="61" t="s">
        <v>892</v>
      </c>
      <c r="T69" s="61">
        <f t="shared" ref="T69:T100" si="2">VALUE(LEFT(S69,LEN(S69)-5))</f>
        <v>31.26</v>
      </c>
      <c r="U69" s="61">
        <v>357751</v>
      </c>
      <c r="V69" s="61">
        <v>174063</v>
      </c>
      <c r="W69" s="61" t="s">
        <v>893</v>
      </c>
    </row>
    <row r="70" spans="15:23" ht="60">
      <c r="O70" s="61">
        <v>66</v>
      </c>
      <c r="P70" s="61">
        <v>470</v>
      </c>
      <c r="Q70" s="61" t="s">
        <v>612</v>
      </c>
      <c r="R70" s="61">
        <v>2019</v>
      </c>
      <c r="S70" s="61" t="s">
        <v>894</v>
      </c>
      <c r="T70" s="61">
        <f t="shared" si="2"/>
        <v>29.41</v>
      </c>
      <c r="U70" s="61">
        <v>359213</v>
      </c>
      <c r="V70" s="61">
        <v>170997</v>
      </c>
      <c r="W70" s="61" t="s">
        <v>614</v>
      </c>
    </row>
    <row r="71" spans="15:23" ht="60">
      <c r="O71" s="61">
        <v>67</v>
      </c>
      <c r="P71" s="61">
        <v>472</v>
      </c>
      <c r="Q71" s="61" t="s">
        <v>636</v>
      </c>
      <c r="R71" s="61">
        <v>2019</v>
      </c>
      <c r="S71" s="61" t="s">
        <v>895</v>
      </c>
      <c r="T71" s="61">
        <f t="shared" si="2"/>
        <v>33.700000000000003</v>
      </c>
      <c r="U71" s="61">
        <v>358226</v>
      </c>
      <c r="V71" s="61">
        <v>171284</v>
      </c>
      <c r="W71" s="61" t="s">
        <v>638</v>
      </c>
    </row>
    <row r="72" spans="15:23" ht="90">
      <c r="O72" s="61">
        <v>68</v>
      </c>
      <c r="P72" s="61">
        <v>494</v>
      </c>
      <c r="Q72" s="61" t="s">
        <v>615</v>
      </c>
      <c r="R72" s="61">
        <v>2019</v>
      </c>
      <c r="S72" s="61" t="s">
        <v>896</v>
      </c>
      <c r="T72" s="61">
        <f t="shared" si="2"/>
        <v>32.01</v>
      </c>
      <c r="U72" s="61">
        <v>359558</v>
      </c>
      <c r="V72" s="61">
        <v>176850</v>
      </c>
      <c r="W72" s="61" t="s">
        <v>617</v>
      </c>
    </row>
    <row r="73" spans="15:23" ht="60">
      <c r="O73" s="61">
        <v>69</v>
      </c>
      <c r="P73" s="61">
        <v>497</v>
      </c>
      <c r="Q73" s="61" t="s">
        <v>606</v>
      </c>
      <c r="R73" s="61">
        <v>2019</v>
      </c>
      <c r="S73" s="61" t="s">
        <v>897</v>
      </c>
      <c r="T73" s="61">
        <f t="shared" si="2"/>
        <v>29.1</v>
      </c>
      <c r="U73" s="61">
        <v>359268</v>
      </c>
      <c r="V73" s="61">
        <v>174132</v>
      </c>
      <c r="W73" s="61" t="s">
        <v>608</v>
      </c>
    </row>
    <row r="74" spans="15:23" ht="75">
      <c r="O74" s="61">
        <v>70</v>
      </c>
      <c r="P74" s="61">
        <v>558</v>
      </c>
      <c r="Q74" s="61" t="s">
        <v>546</v>
      </c>
      <c r="R74" s="61">
        <v>2019</v>
      </c>
      <c r="S74" s="61" t="s">
        <v>898</v>
      </c>
      <c r="T74" s="61">
        <f t="shared" si="2"/>
        <v>27.78</v>
      </c>
      <c r="U74" s="61">
        <v>357294</v>
      </c>
      <c r="V74" s="61">
        <v>171926</v>
      </c>
      <c r="W74" s="61" t="s">
        <v>548</v>
      </c>
    </row>
    <row r="75" spans="15:23" ht="60">
      <c r="O75" s="61">
        <v>71</v>
      </c>
      <c r="P75" s="61">
        <v>561</v>
      </c>
      <c r="Q75" s="61" t="s">
        <v>753</v>
      </c>
      <c r="R75" s="61">
        <v>2019</v>
      </c>
      <c r="S75" s="61" t="s">
        <v>899</v>
      </c>
      <c r="T75" s="61">
        <f t="shared" si="2"/>
        <v>47.03</v>
      </c>
      <c r="U75" s="61">
        <v>358688</v>
      </c>
      <c r="V75" s="61">
        <v>173431</v>
      </c>
      <c r="W75" s="61" t="s">
        <v>755</v>
      </c>
    </row>
    <row r="76" spans="15:23" ht="60">
      <c r="O76" s="61">
        <v>72</v>
      </c>
      <c r="P76" s="61">
        <v>125</v>
      </c>
      <c r="Q76" s="61" t="s">
        <v>765</v>
      </c>
      <c r="R76" s="61">
        <v>2019</v>
      </c>
      <c r="S76" s="61" t="s">
        <v>900</v>
      </c>
      <c r="T76" s="61">
        <f t="shared" si="2"/>
        <v>45.22</v>
      </c>
      <c r="U76" s="61">
        <v>359214</v>
      </c>
      <c r="V76" s="61">
        <v>171917</v>
      </c>
      <c r="W76" s="61" t="s">
        <v>767</v>
      </c>
    </row>
    <row r="77" spans="15:23" ht="60">
      <c r="O77" s="61">
        <v>73</v>
      </c>
      <c r="P77" s="61">
        <v>254</v>
      </c>
      <c r="Q77" s="61" t="s">
        <v>723</v>
      </c>
      <c r="R77" s="61">
        <v>2019</v>
      </c>
      <c r="S77" s="61" t="s">
        <v>901</v>
      </c>
      <c r="T77" s="61">
        <f t="shared" si="2"/>
        <v>40.47</v>
      </c>
      <c r="U77" s="61">
        <v>357118</v>
      </c>
      <c r="V77" s="61">
        <v>172429</v>
      </c>
      <c r="W77" s="61" t="s">
        <v>725</v>
      </c>
    </row>
    <row r="78" spans="15:23" ht="60">
      <c r="O78" s="61">
        <v>74</v>
      </c>
      <c r="P78" s="61">
        <v>261</v>
      </c>
      <c r="Q78" s="61" t="s">
        <v>762</v>
      </c>
      <c r="R78" s="61">
        <v>2019</v>
      </c>
      <c r="S78" s="61" t="s">
        <v>902</v>
      </c>
      <c r="T78" s="61">
        <f t="shared" si="2"/>
        <v>41.49</v>
      </c>
      <c r="U78" s="61">
        <v>361103</v>
      </c>
      <c r="V78" s="61">
        <v>175059</v>
      </c>
      <c r="W78" s="61" t="s">
        <v>764</v>
      </c>
    </row>
    <row r="79" spans="15:23" ht="60">
      <c r="O79" s="61">
        <v>75</v>
      </c>
      <c r="P79" s="61">
        <v>312</v>
      </c>
      <c r="Q79" s="61" t="s">
        <v>639</v>
      </c>
      <c r="R79" s="61">
        <v>2019</v>
      </c>
      <c r="S79" s="61" t="s">
        <v>903</v>
      </c>
      <c r="T79" s="61">
        <f t="shared" si="2"/>
        <v>32.83</v>
      </c>
      <c r="U79" s="61">
        <v>359832</v>
      </c>
      <c r="V79" s="61">
        <v>174616</v>
      </c>
      <c r="W79" s="61" t="s">
        <v>641</v>
      </c>
    </row>
    <row r="80" spans="15:23" ht="75">
      <c r="O80" s="61">
        <v>76</v>
      </c>
      <c r="P80" s="61">
        <v>370</v>
      </c>
      <c r="Q80" s="61" t="s">
        <v>904</v>
      </c>
      <c r="R80" s="61">
        <v>2019</v>
      </c>
      <c r="S80" s="61" t="s">
        <v>905</v>
      </c>
      <c r="T80" s="61">
        <f t="shared" si="2"/>
        <v>30.05</v>
      </c>
      <c r="U80" s="61">
        <v>359775</v>
      </c>
      <c r="V80" s="61">
        <v>173513</v>
      </c>
      <c r="W80" s="61" t="s">
        <v>906</v>
      </c>
    </row>
    <row r="81" spans="15:23" ht="60">
      <c r="O81" s="61">
        <v>77</v>
      </c>
      <c r="P81" s="61">
        <v>371</v>
      </c>
      <c r="Q81" s="61" t="s">
        <v>630</v>
      </c>
      <c r="R81" s="61">
        <v>2019</v>
      </c>
      <c r="S81" s="61" t="s">
        <v>907</v>
      </c>
      <c r="T81" s="61">
        <f t="shared" si="2"/>
        <v>34.1</v>
      </c>
      <c r="U81" s="61">
        <v>359813</v>
      </c>
      <c r="V81" s="61">
        <v>173373</v>
      </c>
      <c r="W81" s="61" t="s">
        <v>632</v>
      </c>
    </row>
    <row r="82" spans="15:23" ht="60">
      <c r="O82" s="61">
        <v>78</v>
      </c>
      <c r="P82" s="61">
        <v>403</v>
      </c>
      <c r="Q82" s="61" t="s">
        <v>570</v>
      </c>
      <c r="R82" s="61">
        <v>2019</v>
      </c>
      <c r="S82" s="61" t="s">
        <v>908</v>
      </c>
      <c r="T82" s="61">
        <f t="shared" si="2"/>
        <v>28.11</v>
      </c>
      <c r="U82" s="61">
        <v>360508</v>
      </c>
      <c r="V82" s="61">
        <v>171676</v>
      </c>
      <c r="W82" s="61" t="s">
        <v>572</v>
      </c>
    </row>
    <row r="83" spans="15:23" ht="75">
      <c r="O83" s="61">
        <v>79</v>
      </c>
      <c r="P83" s="61">
        <v>420</v>
      </c>
      <c r="Q83" s="61" t="s">
        <v>567</v>
      </c>
      <c r="R83" s="61">
        <v>2019</v>
      </c>
      <c r="S83" s="61" t="s">
        <v>909</v>
      </c>
      <c r="T83" s="61">
        <f t="shared" si="2"/>
        <v>30.43</v>
      </c>
      <c r="U83" s="61">
        <v>358277</v>
      </c>
      <c r="V83" s="61">
        <v>171562</v>
      </c>
      <c r="W83" s="61" t="s">
        <v>569</v>
      </c>
    </row>
    <row r="84" spans="15:23" ht="60">
      <c r="O84" s="61">
        <v>80</v>
      </c>
      <c r="P84" s="61">
        <v>423</v>
      </c>
      <c r="Q84" s="61" t="s">
        <v>660</v>
      </c>
      <c r="R84" s="61">
        <v>2019</v>
      </c>
      <c r="S84" s="61" t="s">
        <v>910</v>
      </c>
      <c r="T84" s="61">
        <f t="shared" si="2"/>
        <v>35.17</v>
      </c>
      <c r="U84" s="61">
        <v>358623</v>
      </c>
      <c r="V84" s="61">
        <v>173386</v>
      </c>
      <c r="W84" s="61" t="s">
        <v>662</v>
      </c>
    </row>
    <row r="85" spans="15:23" ht="60">
      <c r="O85" s="61">
        <v>81</v>
      </c>
      <c r="P85" s="61">
        <v>474</v>
      </c>
      <c r="Q85" s="61" t="s">
        <v>558</v>
      </c>
      <c r="R85" s="61">
        <v>2019</v>
      </c>
      <c r="S85" s="61" t="s">
        <v>911</v>
      </c>
      <c r="T85" s="61">
        <f t="shared" si="2"/>
        <v>29.14</v>
      </c>
      <c r="U85" s="61">
        <v>357991</v>
      </c>
      <c r="V85" s="61">
        <v>170979</v>
      </c>
      <c r="W85" s="61" t="s">
        <v>560</v>
      </c>
    </row>
    <row r="86" spans="15:23" ht="60">
      <c r="O86" s="61">
        <v>82</v>
      </c>
      <c r="P86" s="61">
        <v>489</v>
      </c>
      <c r="Q86" s="61" t="s">
        <v>555</v>
      </c>
      <c r="R86" s="61">
        <v>2019</v>
      </c>
      <c r="S86" s="61" t="s">
        <v>912</v>
      </c>
      <c r="T86" s="61">
        <f t="shared" si="2"/>
        <v>28.58</v>
      </c>
      <c r="U86" s="61">
        <v>352634</v>
      </c>
      <c r="V86" s="61">
        <v>177629</v>
      </c>
      <c r="W86" s="61" t="s">
        <v>557</v>
      </c>
    </row>
    <row r="87" spans="15:23" ht="60">
      <c r="O87" s="61">
        <v>83</v>
      </c>
      <c r="P87" s="61">
        <v>538</v>
      </c>
      <c r="Q87" s="61" t="s">
        <v>522</v>
      </c>
      <c r="R87" s="61">
        <v>2019</v>
      </c>
      <c r="S87" s="61" t="s">
        <v>913</v>
      </c>
      <c r="T87" s="61">
        <f t="shared" si="2"/>
        <v>26.57</v>
      </c>
      <c r="U87" s="61">
        <v>358681</v>
      </c>
      <c r="V87" s="61">
        <v>171478</v>
      </c>
      <c r="W87" s="61" t="s">
        <v>524</v>
      </c>
    </row>
    <row r="88" spans="15:23" ht="60">
      <c r="O88" s="61">
        <v>84</v>
      </c>
      <c r="P88" s="61">
        <v>539</v>
      </c>
      <c r="Q88" s="61" t="s">
        <v>663</v>
      </c>
      <c r="R88" s="61">
        <v>2019</v>
      </c>
      <c r="S88" s="61" t="s">
        <v>914</v>
      </c>
      <c r="T88" s="61">
        <f t="shared" si="2"/>
        <v>35.619999999999997</v>
      </c>
      <c r="U88" s="61">
        <v>358599</v>
      </c>
      <c r="V88" s="61">
        <v>171391</v>
      </c>
      <c r="W88" s="61" t="s">
        <v>665</v>
      </c>
    </row>
    <row r="89" spans="15:23" ht="60">
      <c r="O89" s="61">
        <v>85</v>
      </c>
      <c r="P89" s="61">
        <v>3</v>
      </c>
      <c r="Q89" s="61" t="s">
        <v>678</v>
      </c>
      <c r="R89" s="61">
        <v>2019</v>
      </c>
      <c r="S89" s="61" t="s">
        <v>915</v>
      </c>
      <c r="T89" s="61">
        <f t="shared" si="2"/>
        <v>27.69</v>
      </c>
      <c r="U89" s="61">
        <v>357448</v>
      </c>
      <c r="V89" s="61">
        <v>174650</v>
      </c>
      <c r="W89" s="61" t="s">
        <v>680</v>
      </c>
    </row>
    <row r="90" spans="15:23" ht="60">
      <c r="O90" s="61">
        <v>86</v>
      </c>
      <c r="P90" s="61">
        <v>4</v>
      </c>
      <c r="Q90" s="61" t="s">
        <v>774</v>
      </c>
      <c r="R90" s="61">
        <v>2019</v>
      </c>
      <c r="S90" s="61" t="s">
        <v>916</v>
      </c>
      <c r="T90" s="61">
        <f t="shared" si="2"/>
        <v>41.04</v>
      </c>
      <c r="U90" s="61">
        <v>359903</v>
      </c>
      <c r="V90" s="61">
        <v>171850</v>
      </c>
      <c r="W90" s="61" t="s">
        <v>776</v>
      </c>
    </row>
    <row r="91" spans="15:23" ht="60">
      <c r="O91" s="61">
        <v>87</v>
      </c>
      <c r="P91" s="61">
        <v>9</v>
      </c>
      <c r="Q91" s="61" t="s">
        <v>738</v>
      </c>
      <c r="R91" s="61">
        <v>2019</v>
      </c>
      <c r="S91" s="61" t="s">
        <v>917</v>
      </c>
      <c r="T91" s="61">
        <f t="shared" si="2"/>
        <v>37.799999999999997</v>
      </c>
      <c r="U91" s="61">
        <v>358729</v>
      </c>
      <c r="V91" s="61">
        <v>173499</v>
      </c>
      <c r="W91" s="61" t="s">
        <v>740</v>
      </c>
    </row>
    <row r="92" spans="15:23" ht="60">
      <c r="O92" s="61">
        <v>88</v>
      </c>
      <c r="P92" s="61">
        <v>10</v>
      </c>
      <c r="Q92" s="61" t="s">
        <v>750</v>
      </c>
      <c r="R92" s="61">
        <v>2019</v>
      </c>
      <c r="S92" s="61" t="s">
        <v>918</v>
      </c>
      <c r="T92" s="61">
        <f t="shared" si="2"/>
        <v>42.16</v>
      </c>
      <c r="U92" s="61">
        <v>361217</v>
      </c>
      <c r="V92" s="61">
        <v>171429</v>
      </c>
      <c r="W92" s="61" t="s">
        <v>752</v>
      </c>
    </row>
    <row r="93" spans="15:23" ht="60">
      <c r="O93" s="61">
        <v>89</v>
      </c>
      <c r="P93" s="61">
        <v>14</v>
      </c>
      <c r="Q93" s="61" t="s">
        <v>744</v>
      </c>
      <c r="R93" s="61">
        <v>2019</v>
      </c>
      <c r="S93" s="61" t="s">
        <v>919</v>
      </c>
      <c r="T93" s="61">
        <f t="shared" si="2"/>
        <v>38.659999999999997</v>
      </c>
      <c r="U93" s="61">
        <v>360871</v>
      </c>
      <c r="V93" s="61">
        <v>170291</v>
      </c>
      <c r="W93" s="61" t="s">
        <v>746</v>
      </c>
    </row>
    <row r="94" spans="15:23" ht="60">
      <c r="O94" s="61">
        <v>90</v>
      </c>
      <c r="P94" s="61">
        <v>15</v>
      </c>
      <c r="Q94" s="61" t="s">
        <v>669</v>
      </c>
      <c r="R94" s="61">
        <v>2019</v>
      </c>
      <c r="S94" s="61" t="s">
        <v>920</v>
      </c>
      <c r="T94" s="61">
        <f t="shared" si="2"/>
        <v>42.23</v>
      </c>
      <c r="U94" s="61">
        <v>359294</v>
      </c>
      <c r="V94" s="61">
        <v>173485</v>
      </c>
      <c r="W94" s="61" t="s">
        <v>671</v>
      </c>
    </row>
    <row r="95" spans="15:23" ht="60">
      <c r="O95" s="61">
        <v>91</v>
      </c>
      <c r="P95" s="61">
        <v>155</v>
      </c>
      <c r="Q95" s="61" t="s">
        <v>561</v>
      </c>
      <c r="R95" s="61">
        <v>2019</v>
      </c>
      <c r="S95" s="61" t="s">
        <v>921</v>
      </c>
      <c r="T95" s="61">
        <f t="shared" si="2"/>
        <v>31.13</v>
      </c>
      <c r="U95" s="61">
        <v>357838</v>
      </c>
      <c r="V95" s="61">
        <v>172713</v>
      </c>
      <c r="W95" s="61" t="s">
        <v>563</v>
      </c>
    </row>
    <row r="96" spans="15:23" ht="60">
      <c r="O96" s="61">
        <v>92</v>
      </c>
      <c r="P96" s="61">
        <v>239</v>
      </c>
      <c r="Q96" s="61" t="s">
        <v>804</v>
      </c>
      <c r="R96" s="61">
        <v>2019</v>
      </c>
      <c r="S96" s="61" t="s">
        <v>922</v>
      </c>
      <c r="T96" s="61">
        <f t="shared" si="2"/>
        <v>54.37</v>
      </c>
      <c r="U96" s="61">
        <v>357880</v>
      </c>
      <c r="V96" s="61">
        <v>170506</v>
      </c>
      <c r="W96" s="61" t="s">
        <v>806</v>
      </c>
    </row>
    <row r="97" spans="15:23" ht="105">
      <c r="O97" s="61">
        <v>93</v>
      </c>
      <c r="P97" s="61">
        <v>307</v>
      </c>
      <c r="Q97" s="61" t="s">
        <v>603</v>
      </c>
      <c r="R97" s="61">
        <v>2019</v>
      </c>
      <c r="S97" s="61" t="s">
        <v>923</v>
      </c>
      <c r="T97" s="61">
        <f t="shared" si="2"/>
        <v>30.74</v>
      </c>
      <c r="U97" s="61">
        <v>360747</v>
      </c>
      <c r="V97" s="61">
        <v>175328</v>
      </c>
      <c r="W97" s="61" t="s">
        <v>605</v>
      </c>
    </row>
    <row r="98" spans="15:23" ht="75">
      <c r="O98" s="61">
        <v>94</v>
      </c>
      <c r="P98" s="61">
        <v>373</v>
      </c>
      <c r="Q98" s="61" t="s">
        <v>585</v>
      </c>
      <c r="R98" s="61">
        <v>2019</v>
      </c>
      <c r="S98" s="61" t="s">
        <v>924</v>
      </c>
      <c r="T98" s="61">
        <f t="shared" si="2"/>
        <v>31.16</v>
      </c>
      <c r="U98" s="61">
        <v>359747</v>
      </c>
      <c r="V98" s="61">
        <v>173774</v>
      </c>
      <c r="W98" s="61" t="s">
        <v>587</v>
      </c>
    </row>
    <row r="99" spans="15:23" ht="90">
      <c r="O99" s="61">
        <v>95</v>
      </c>
      <c r="P99" s="61">
        <v>405</v>
      </c>
      <c r="Q99" s="61" t="s">
        <v>783</v>
      </c>
      <c r="R99" s="61">
        <v>2019</v>
      </c>
      <c r="S99" s="61" t="s">
        <v>925</v>
      </c>
      <c r="T99" s="61">
        <f t="shared" si="2"/>
        <v>48.54</v>
      </c>
      <c r="U99" s="61">
        <v>361051</v>
      </c>
      <c r="V99" s="61">
        <v>173743</v>
      </c>
      <c r="W99" s="61" t="s">
        <v>785</v>
      </c>
    </row>
    <row r="100" spans="15:23" ht="120">
      <c r="O100" s="61">
        <v>96</v>
      </c>
      <c r="P100" s="61">
        <v>413</v>
      </c>
      <c r="Q100" s="61" t="s">
        <v>627</v>
      </c>
      <c r="R100" s="61">
        <v>2019</v>
      </c>
      <c r="S100" s="61" t="s">
        <v>926</v>
      </c>
      <c r="T100" s="61">
        <f t="shared" si="2"/>
        <v>31.21</v>
      </c>
      <c r="U100" s="61">
        <v>360043</v>
      </c>
      <c r="V100" s="61">
        <v>171508</v>
      </c>
      <c r="W100" s="61" t="s">
        <v>629</v>
      </c>
    </row>
    <row r="101" spans="15:23" ht="75">
      <c r="O101" s="61">
        <v>97</v>
      </c>
      <c r="P101" s="61">
        <v>438</v>
      </c>
      <c r="Q101" s="61" t="s">
        <v>654</v>
      </c>
      <c r="R101" s="61">
        <v>2019</v>
      </c>
      <c r="S101" s="61" t="s">
        <v>927</v>
      </c>
      <c r="T101" s="61">
        <f t="shared" ref="T101:T106" si="3">VALUE(LEFT(S101,LEN(S101)-5))</f>
        <v>31.83</v>
      </c>
      <c r="U101" s="61">
        <v>360903</v>
      </c>
      <c r="V101" s="61">
        <v>170024</v>
      </c>
      <c r="W101" s="61" t="s">
        <v>656</v>
      </c>
    </row>
    <row r="102" spans="15:23" ht="105">
      <c r="O102" s="61">
        <v>98</v>
      </c>
      <c r="P102" s="61">
        <v>493</v>
      </c>
      <c r="Q102" s="61" t="s">
        <v>693</v>
      </c>
      <c r="R102" s="61">
        <v>2019</v>
      </c>
      <c r="S102" s="61" t="s">
        <v>928</v>
      </c>
      <c r="T102" s="61">
        <f t="shared" si="3"/>
        <v>37.01</v>
      </c>
      <c r="U102" s="61">
        <v>359677</v>
      </c>
      <c r="V102" s="61">
        <v>176758</v>
      </c>
      <c r="W102" s="61" t="s">
        <v>695</v>
      </c>
    </row>
    <row r="103" spans="15:23" ht="135">
      <c r="O103" s="61">
        <v>99</v>
      </c>
      <c r="P103" s="61">
        <v>562</v>
      </c>
      <c r="Q103" s="61" t="s">
        <v>705</v>
      </c>
      <c r="R103" s="61">
        <v>2019</v>
      </c>
      <c r="S103" s="61" t="s">
        <v>929</v>
      </c>
      <c r="T103" s="61">
        <f t="shared" si="3"/>
        <v>37.29</v>
      </c>
      <c r="U103" s="61">
        <v>356960</v>
      </c>
      <c r="V103" s="61">
        <v>168194</v>
      </c>
      <c r="W103" s="61" t="s">
        <v>707</v>
      </c>
    </row>
    <row r="104" spans="15:23" ht="150">
      <c r="O104" s="61">
        <v>100</v>
      </c>
      <c r="P104" s="61">
        <v>564</v>
      </c>
      <c r="Q104" s="61" t="s">
        <v>508</v>
      </c>
      <c r="R104" s="61">
        <v>2019</v>
      </c>
      <c r="S104" s="61" t="s">
        <v>930</v>
      </c>
      <c r="T104" s="61">
        <f t="shared" si="3"/>
        <v>24.29</v>
      </c>
      <c r="U104" s="61">
        <v>357173</v>
      </c>
      <c r="V104" s="61">
        <v>177453</v>
      </c>
      <c r="W104" s="61" t="s">
        <v>509</v>
      </c>
    </row>
    <row r="105" spans="15:23" ht="90">
      <c r="O105" s="61">
        <v>101</v>
      </c>
      <c r="P105" s="61">
        <v>567</v>
      </c>
      <c r="Q105" s="61" t="s">
        <v>798</v>
      </c>
      <c r="R105" s="61">
        <v>2019</v>
      </c>
      <c r="S105" s="61" t="s">
        <v>931</v>
      </c>
      <c r="T105" s="61">
        <f t="shared" si="3"/>
        <v>44</v>
      </c>
      <c r="U105" s="61">
        <v>360728</v>
      </c>
      <c r="V105" s="61">
        <v>175345</v>
      </c>
      <c r="W105" s="61" t="s">
        <v>800</v>
      </c>
    </row>
    <row r="106" spans="15:23" ht="150">
      <c r="O106" s="61">
        <v>102</v>
      </c>
      <c r="P106" s="61">
        <v>570</v>
      </c>
      <c r="Q106" s="61" t="s">
        <v>672</v>
      </c>
      <c r="R106" s="61">
        <v>2019</v>
      </c>
      <c r="S106" s="61" t="s">
        <v>932</v>
      </c>
      <c r="T106" s="61">
        <f t="shared" si="3"/>
        <v>33.08</v>
      </c>
      <c r="U106" s="61">
        <v>359847</v>
      </c>
      <c r="V106" s="61">
        <v>176439</v>
      </c>
      <c r="W106" s="61" t="s">
        <v>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D286-FDB4-41D6-8742-2CFB5ADC4EA7}">
  <dimension ref="A1:W209"/>
  <sheetViews>
    <sheetView topLeftCell="N67" zoomScale="70" zoomScaleNormal="70" workbookViewId="0">
      <selection activeCell="T25" sqref="T25"/>
    </sheetView>
  </sheetViews>
  <sheetFormatPr defaultColWidth="8.85546875" defaultRowHeight="15"/>
  <cols>
    <col min="1" max="1" width="20.28515625" customWidth="1"/>
    <col min="6" max="6" width="9.5703125" customWidth="1"/>
    <col min="12" max="12" width="26.28515625" customWidth="1"/>
    <col min="13" max="13" width="7.28515625" customWidth="1"/>
  </cols>
  <sheetData>
    <row r="1" spans="1:13">
      <c r="A1" t="s">
        <v>933</v>
      </c>
      <c r="B1">
        <v>9.2299999999999993E-2</v>
      </c>
      <c r="E1" t="s">
        <v>934</v>
      </c>
    </row>
    <row r="2" spans="1:13">
      <c r="A2" t="s">
        <v>935</v>
      </c>
      <c r="B2">
        <v>68.995000000000005</v>
      </c>
      <c r="F2" t="s">
        <v>936</v>
      </c>
      <c r="G2" t="s">
        <v>937</v>
      </c>
      <c r="H2" t="s">
        <v>938</v>
      </c>
      <c r="I2" t="s">
        <v>939</v>
      </c>
      <c r="J2" t="s">
        <v>940</v>
      </c>
      <c r="K2" t="s">
        <v>941</v>
      </c>
      <c r="L2" t="s">
        <v>942</v>
      </c>
      <c r="M2" t="s">
        <v>943</v>
      </c>
    </row>
    <row r="3" spans="1:13">
      <c r="A3" t="s">
        <v>944</v>
      </c>
      <c r="B3">
        <v>1.338E-3</v>
      </c>
      <c r="E3" t="s">
        <v>945</v>
      </c>
      <c r="F3">
        <v>0</v>
      </c>
      <c r="G3">
        <f>F3*$B$6</f>
        <v>0</v>
      </c>
      <c r="H3">
        <v>100</v>
      </c>
      <c r="I3">
        <f>G3/H3</f>
        <v>0</v>
      </c>
      <c r="J3">
        <f>I3*0.05*(2/3)</f>
        <v>0</v>
      </c>
      <c r="K3">
        <f>J3/3.05</f>
        <v>0</v>
      </c>
      <c r="L3">
        <f>K3*1000000</f>
        <v>0</v>
      </c>
      <c r="M3">
        <v>0.05</v>
      </c>
    </row>
    <row r="4" spans="1:13">
      <c r="E4" t="s">
        <v>946</v>
      </c>
      <c r="F4">
        <v>2</v>
      </c>
      <c r="G4">
        <f t="shared" ref="G4:G8" si="0">F4*$B$6</f>
        <v>7.3839999999999995E-4</v>
      </c>
      <c r="H4">
        <v>100</v>
      </c>
      <c r="I4">
        <f t="shared" ref="I4:I8" si="1">G4/H4</f>
        <v>7.3839999999999991E-6</v>
      </c>
      <c r="J4">
        <f t="shared" ref="J4:J8" si="2">I4*0.05*(2/3)</f>
        <v>2.4613333333333331E-7</v>
      </c>
      <c r="K4">
        <f t="shared" ref="K4:K8" si="3">J4/3.05</f>
        <v>8.0699453551912562E-8</v>
      </c>
      <c r="L4">
        <f t="shared" ref="L4:L8" si="4">K4*1000000</f>
        <v>8.0699453551912562E-2</v>
      </c>
      <c r="M4">
        <v>0.16</v>
      </c>
    </row>
    <row r="5" spans="1:13">
      <c r="A5" t="s">
        <v>947</v>
      </c>
      <c r="B5">
        <v>250</v>
      </c>
      <c r="E5" t="s">
        <v>948</v>
      </c>
      <c r="F5">
        <v>4</v>
      </c>
      <c r="G5">
        <f t="shared" si="0"/>
        <v>1.4767999999999999E-3</v>
      </c>
      <c r="H5">
        <v>100</v>
      </c>
      <c r="I5">
        <f t="shared" si="1"/>
        <v>1.4767999999999998E-5</v>
      </c>
      <c r="J5">
        <f t="shared" si="2"/>
        <v>4.9226666666666663E-7</v>
      </c>
      <c r="K5">
        <f t="shared" si="3"/>
        <v>1.6139890710382512E-7</v>
      </c>
      <c r="L5">
        <f t="shared" si="4"/>
        <v>0.16139890710382512</v>
      </c>
      <c r="M5">
        <v>0.24</v>
      </c>
    </row>
    <row r="6" spans="1:13">
      <c r="A6" t="s">
        <v>949</v>
      </c>
      <c r="B6">
        <f>B1/B5</f>
        <v>3.6919999999999998E-4</v>
      </c>
      <c r="E6" t="s">
        <v>950</v>
      </c>
      <c r="F6">
        <v>6</v>
      </c>
      <c r="G6">
        <f t="shared" si="0"/>
        <v>2.2151999999999996E-3</v>
      </c>
      <c r="H6">
        <v>100</v>
      </c>
      <c r="I6">
        <f t="shared" si="1"/>
        <v>2.2151999999999997E-5</v>
      </c>
      <c r="J6">
        <f t="shared" si="2"/>
        <v>7.3839999999999999E-7</v>
      </c>
      <c r="K6">
        <f t="shared" si="3"/>
        <v>2.4209836065573771E-7</v>
      </c>
      <c r="L6">
        <f t="shared" si="4"/>
        <v>0.24209836065573773</v>
      </c>
      <c r="M6">
        <v>0.33</v>
      </c>
    </row>
    <row r="7" spans="1:13">
      <c r="E7" t="s">
        <v>951</v>
      </c>
      <c r="F7">
        <v>8</v>
      </c>
      <c r="G7">
        <f t="shared" si="0"/>
        <v>2.9535999999999998E-3</v>
      </c>
      <c r="H7">
        <v>100</v>
      </c>
      <c r="I7">
        <f t="shared" si="1"/>
        <v>2.9535999999999996E-5</v>
      </c>
      <c r="J7">
        <f t="shared" si="2"/>
        <v>9.8453333333333326E-7</v>
      </c>
      <c r="K7">
        <f t="shared" si="3"/>
        <v>3.2279781420765025E-7</v>
      </c>
      <c r="L7">
        <f t="shared" si="4"/>
        <v>0.32279781420765025</v>
      </c>
      <c r="M7">
        <v>0.41</v>
      </c>
    </row>
    <row r="8" spans="1:13">
      <c r="E8" t="s">
        <v>952</v>
      </c>
      <c r="F8">
        <v>10</v>
      </c>
      <c r="G8">
        <f t="shared" si="0"/>
        <v>3.692E-3</v>
      </c>
      <c r="H8">
        <v>100</v>
      </c>
      <c r="I8">
        <f t="shared" si="1"/>
        <v>3.6919999999999999E-5</v>
      </c>
      <c r="J8">
        <f t="shared" si="2"/>
        <v>1.2306666666666665E-6</v>
      </c>
      <c r="K8">
        <f t="shared" si="3"/>
        <v>4.0349726775956284E-7</v>
      </c>
      <c r="L8">
        <f t="shared" si="4"/>
        <v>0.40349726775956285</v>
      </c>
      <c r="M8">
        <v>0.48</v>
      </c>
    </row>
    <row r="18" spans="15:22">
      <c r="Q18" s="64"/>
      <c r="R18" s="64"/>
      <c r="S18" s="64"/>
    </row>
    <row r="19" spans="15:22">
      <c r="O19" s="64"/>
      <c r="P19" s="64"/>
      <c r="Q19" s="64"/>
      <c r="R19" s="64"/>
      <c r="S19" s="64"/>
    </row>
    <row r="20" spans="15:22">
      <c r="O20" s="64"/>
      <c r="P20" s="64"/>
      <c r="Q20" s="64"/>
      <c r="R20" s="64"/>
      <c r="S20" s="64"/>
    </row>
    <row r="21" spans="15:22">
      <c r="O21" s="64"/>
      <c r="P21" s="64"/>
      <c r="Q21" s="64"/>
      <c r="R21" s="64"/>
      <c r="S21" s="64"/>
    </row>
    <row r="22" spans="15:22">
      <c r="O22" s="64"/>
      <c r="P22" s="64"/>
      <c r="Q22" s="64"/>
      <c r="R22" s="64"/>
      <c r="S22" s="64"/>
      <c r="T22" s="64"/>
    </row>
    <row r="23" spans="15:22">
      <c r="O23" s="64"/>
      <c r="P23" s="64"/>
      <c r="Q23" s="64"/>
      <c r="R23" s="64"/>
      <c r="S23" s="64"/>
      <c r="T23" s="64"/>
    </row>
    <row r="24" spans="15:22">
      <c r="O24" s="64"/>
      <c r="P24" s="64"/>
      <c r="Q24" s="64"/>
      <c r="R24" s="64"/>
      <c r="S24" s="64"/>
      <c r="T24" s="64"/>
    </row>
    <row r="25" spans="15:22">
      <c r="O25" s="64"/>
      <c r="P25" s="64"/>
      <c r="Q25" s="64"/>
      <c r="R25" s="64">
        <v>0.08</v>
      </c>
      <c r="S25" s="64"/>
      <c r="T25" s="64">
        <f>AVERAGE(R25:R189)</f>
        <v>0.40850340136054442</v>
      </c>
      <c r="V25">
        <v>0.23</v>
      </c>
    </row>
    <row r="26" spans="15:22">
      <c r="O26" s="64"/>
      <c r="P26" s="64"/>
      <c r="Q26" s="64"/>
      <c r="R26" s="64">
        <v>0.11</v>
      </c>
      <c r="S26" s="64"/>
      <c r="T26" s="64"/>
    </row>
    <row r="27" spans="15:22">
      <c r="O27" s="64"/>
      <c r="P27" s="64"/>
      <c r="Q27" s="64"/>
      <c r="R27" s="64">
        <v>0.11</v>
      </c>
      <c r="S27" s="64"/>
      <c r="T27" s="64"/>
      <c r="V27" t="s">
        <v>375</v>
      </c>
    </row>
    <row r="28" spans="15:22">
      <c r="O28" s="64"/>
      <c r="P28" s="64"/>
      <c r="Q28" s="64"/>
      <c r="R28" s="64">
        <v>0.11</v>
      </c>
      <c r="S28" s="64"/>
      <c r="T28" s="64"/>
    </row>
    <row r="29" spans="15:22">
      <c r="O29" s="64"/>
      <c r="P29" s="64"/>
      <c r="Q29" s="64"/>
      <c r="R29" s="64">
        <v>0.12</v>
      </c>
      <c r="S29" s="64"/>
      <c r="T29" s="64"/>
    </row>
    <row r="30" spans="15:22">
      <c r="O30" s="64"/>
      <c r="P30" s="64"/>
      <c r="Q30" s="64"/>
      <c r="R30" s="64">
        <v>0.13</v>
      </c>
      <c r="S30" s="64"/>
      <c r="T30" s="64"/>
    </row>
    <row r="31" spans="15:22">
      <c r="O31" s="64"/>
      <c r="P31" s="64"/>
      <c r="Q31" s="64"/>
      <c r="R31" s="64">
        <v>0.13</v>
      </c>
      <c r="S31" s="64"/>
      <c r="T31" s="64"/>
    </row>
    <row r="32" spans="15:22">
      <c r="O32" s="64"/>
      <c r="P32" s="64"/>
      <c r="Q32" s="64"/>
      <c r="R32" s="64">
        <v>0.13</v>
      </c>
      <c r="S32" s="64"/>
      <c r="T32" s="64"/>
    </row>
    <row r="33" spans="15:20">
      <c r="O33" s="64"/>
      <c r="P33" s="64"/>
      <c r="Q33" s="64"/>
      <c r="R33" s="64">
        <v>0.14000000000000001</v>
      </c>
      <c r="S33" s="64"/>
      <c r="T33" s="64"/>
    </row>
    <row r="34" spans="15:20">
      <c r="O34" s="64"/>
      <c r="P34" s="64"/>
      <c r="Q34" s="64"/>
      <c r="R34" s="64">
        <v>0.15</v>
      </c>
      <c r="S34" s="64"/>
      <c r="T34" s="64"/>
    </row>
    <row r="35" spans="15:20">
      <c r="O35" s="64"/>
      <c r="P35" s="64"/>
      <c r="Q35" s="64"/>
      <c r="R35" s="64">
        <v>0.15</v>
      </c>
      <c r="S35" s="64"/>
      <c r="T35" s="64"/>
    </row>
    <row r="36" spans="15:20">
      <c r="O36" s="64"/>
      <c r="P36" s="64"/>
      <c r="Q36" s="64"/>
      <c r="R36" s="64">
        <v>0.15</v>
      </c>
      <c r="S36" s="64"/>
      <c r="T36" s="64"/>
    </row>
    <row r="37" spans="15:20">
      <c r="O37" s="64"/>
      <c r="P37" s="64"/>
      <c r="Q37" s="64"/>
      <c r="R37" s="64">
        <v>0.17</v>
      </c>
      <c r="S37" s="64"/>
      <c r="T37" s="64"/>
    </row>
    <row r="38" spans="15:20">
      <c r="O38" s="64"/>
      <c r="P38" s="64"/>
      <c r="Q38" s="64"/>
      <c r="R38" s="64">
        <v>0.17</v>
      </c>
      <c r="S38" s="64"/>
      <c r="T38" s="64"/>
    </row>
    <row r="39" spans="15:20">
      <c r="O39" s="64"/>
      <c r="P39" s="64"/>
      <c r="Q39" s="64"/>
      <c r="R39" s="64">
        <v>0.18</v>
      </c>
      <c r="S39" s="64"/>
      <c r="T39" s="64"/>
    </row>
    <row r="40" spans="15:20">
      <c r="O40" s="64"/>
      <c r="P40" s="64"/>
      <c r="Q40" s="64"/>
      <c r="R40" s="64">
        <v>0.19</v>
      </c>
      <c r="S40" s="64"/>
      <c r="T40" s="64"/>
    </row>
    <row r="41" spans="15:20">
      <c r="O41" s="64"/>
      <c r="P41" s="64"/>
      <c r="Q41" s="64"/>
      <c r="R41" s="64">
        <v>0.19</v>
      </c>
      <c r="S41" s="64"/>
      <c r="T41" s="64"/>
    </row>
    <row r="42" spans="15:20">
      <c r="O42" s="64"/>
      <c r="P42" s="64"/>
      <c r="Q42" s="64"/>
      <c r="R42" s="64">
        <v>0.19</v>
      </c>
      <c r="S42" s="64"/>
      <c r="T42" s="64"/>
    </row>
    <row r="43" spans="15:20">
      <c r="O43" s="64"/>
      <c r="P43" s="64"/>
      <c r="Q43" s="64"/>
      <c r="R43" s="64">
        <v>0.2</v>
      </c>
      <c r="S43" s="64"/>
      <c r="T43" s="64"/>
    </row>
    <row r="44" spans="15:20">
      <c r="O44" s="64"/>
      <c r="P44" s="64"/>
      <c r="Q44" s="64"/>
      <c r="R44" s="64">
        <v>0.2</v>
      </c>
      <c r="S44" s="64"/>
      <c r="T44" s="64"/>
    </row>
    <row r="45" spans="15:20">
      <c r="O45" s="64"/>
      <c r="P45" s="64"/>
      <c r="Q45" s="64"/>
      <c r="R45" s="64">
        <v>0.21</v>
      </c>
      <c r="S45" s="64"/>
      <c r="T45" s="64"/>
    </row>
    <row r="46" spans="15:20">
      <c r="O46" s="64"/>
      <c r="P46" s="64"/>
      <c r="Q46" s="64"/>
      <c r="R46" s="64">
        <v>0.21</v>
      </c>
      <c r="S46" s="64"/>
      <c r="T46" s="64"/>
    </row>
    <row r="47" spans="15:20">
      <c r="O47" s="64"/>
      <c r="P47" s="64"/>
      <c r="Q47" s="64"/>
      <c r="R47" s="64">
        <v>0.22</v>
      </c>
      <c r="S47" s="64"/>
      <c r="T47" s="64"/>
    </row>
    <row r="48" spans="15:20">
      <c r="O48" s="64"/>
      <c r="P48" s="64"/>
      <c r="Q48" s="64"/>
      <c r="R48" s="64">
        <v>0.22</v>
      </c>
      <c r="S48" s="64"/>
      <c r="T48" s="64"/>
    </row>
    <row r="49" spans="15:20">
      <c r="O49" s="64"/>
      <c r="P49" s="64"/>
      <c r="Q49" s="64"/>
      <c r="R49" s="64">
        <v>0.23</v>
      </c>
      <c r="S49" s="64"/>
      <c r="T49" s="64"/>
    </row>
    <row r="50" spans="15:20">
      <c r="O50" s="64"/>
      <c r="P50" s="64"/>
      <c r="Q50" s="64"/>
      <c r="R50" s="64">
        <v>0.23</v>
      </c>
      <c r="S50" s="64"/>
      <c r="T50" s="64"/>
    </row>
    <row r="51" spans="15:20">
      <c r="O51" s="64"/>
      <c r="P51" s="64"/>
      <c r="Q51" s="64"/>
      <c r="R51" s="64">
        <v>0.25</v>
      </c>
      <c r="S51" s="64"/>
      <c r="T51" s="64"/>
    </row>
    <row r="52" spans="15:20">
      <c r="O52" s="64"/>
      <c r="P52" s="64"/>
      <c r="Q52" s="64"/>
      <c r="R52" s="64">
        <v>0.25</v>
      </c>
      <c r="S52" s="64"/>
      <c r="T52" s="64"/>
    </row>
    <row r="53" spans="15:20">
      <c r="O53" s="64"/>
      <c r="P53" s="64"/>
      <c r="Q53" s="64"/>
      <c r="R53" s="64">
        <v>0.25</v>
      </c>
      <c r="S53" s="64"/>
      <c r="T53" s="64"/>
    </row>
    <row r="54" spans="15:20">
      <c r="O54" s="64"/>
      <c r="P54" s="64"/>
      <c r="Q54" s="64"/>
      <c r="R54" s="64">
        <v>0.26</v>
      </c>
      <c r="S54" s="64"/>
      <c r="T54" s="64"/>
    </row>
    <row r="55" spans="15:20">
      <c r="O55" s="64"/>
      <c r="P55" s="64"/>
      <c r="Q55" s="64"/>
      <c r="R55" s="64">
        <v>0.26</v>
      </c>
      <c r="S55" s="64"/>
      <c r="T55" s="64"/>
    </row>
    <row r="56" spans="15:20">
      <c r="O56" s="64"/>
      <c r="P56" s="64"/>
      <c r="Q56" s="64"/>
      <c r="R56" s="64">
        <v>0.27</v>
      </c>
      <c r="S56" s="64"/>
      <c r="T56" s="64"/>
    </row>
    <row r="57" spans="15:20">
      <c r="O57" s="64"/>
      <c r="P57" s="64"/>
      <c r="Q57" s="64"/>
      <c r="R57" s="64">
        <v>0.27</v>
      </c>
      <c r="S57" s="64"/>
      <c r="T57" s="64"/>
    </row>
    <row r="58" spans="15:20">
      <c r="O58" s="64"/>
      <c r="P58" s="64"/>
      <c r="Q58" s="64"/>
      <c r="R58" s="64">
        <v>0.27</v>
      </c>
      <c r="S58" s="64"/>
      <c r="T58" s="64"/>
    </row>
    <row r="59" spans="15:20">
      <c r="O59" s="64"/>
      <c r="P59" s="64"/>
      <c r="Q59" s="64"/>
      <c r="R59" s="64">
        <v>0.28000000000000003</v>
      </c>
      <c r="S59" s="64"/>
      <c r="T59" s="64"/>
    </row>
    <row r="60" spans="15:20">
      <c r="O60" s="64"/>
      <c r="P60" s="64"/>
      <c r="Q60" s="64"/>
      <c r="R60" s="64">
        <v>0.28000000000000003</v>
      </c>
      <c r="S60" s="64"/>
      <c r="T60" s="64"/>
    </row>
    <row r="61" spans="15:20">
      <c r="O61" s="64"/>
      <c r="P61" s="64"/>
      <c r="Q61" s="64"/>
      <c r="R61" s="64">
        <v>0.28000000000000003</v>
      </c>
      <c r="S61" s="64"/>
      <c r="T61" s="64"/>
    </row>
    <row r="62" spans="15:20">
      <c r="O62" s="64"/>
      <c r="P62" s="64"/>
      <c r="Q62" s="64"/>
      <c r="R62" s="64">
        <v>0.28000000000000003</v>
      </c>
      <c r="S62" s="64"/>
      <c r="T62" s="64"/>
    </row>
    <row r="63" spans="15:20">
      <c r="O63" s="64"/>
      <c r="P63" s="64"/>
      <c r="Q63" s="64"/>
      <c r="R63" s="64">
        <v>0.28000000000000003</v>
      </c>
      <c r="S63" s="64"/>
      <c r="T63" s="64"/>
    </row>
    <row r="64" spans="15:20">
      <c r="O64" s="64"/>
      <c r="P64" s="64"/>
      <c r="Q64" s="64"/>
      <c r="R64" s="64">
        <v>0.28999999999999998</v>
      </c>
      <c r="S64" s="64"/>
      <c r="T64" s="64"/>
    </row>
    <row r="65" spans="15:20">
      <c r="O65" s="64"/>
      <c r="P65" s="64"/>
      <c r="Q65" s="64"/>
      <c r="R65" s="64">
        <v>0.28999999999999998</v>
      </c>
      <c r="S65" s="64"/>
      <c r="T65" s="64"/>
    </row>
    <row r="66" spans="15:20">
      <c r="O66" s="64"/>
      <c r="P66" s="64"/>
      <c r="Q66" s="64"/>
      <c r="R66" s="64">
        <v>0.28999999999999998</v>
      </c>
      <c r="S66" s="64"/>
      <c r="T66" s="64"/>
    </row>
    <row r="67" spans="15:20">
      <c r="O67" s="64"/>
      <c r="P67" s="64"/>
      <c r="Q67" s="64"/>
      <c r="R67" s="64">
        <v>0.3</v>
      </c>
      <c r="S67" s="64"/>
      <c r="T67" s="64"/>
    </row>
    <row r="68" spans="15:20">
      <c r="O68" s="64"/>
      <c r="P68" s="64"/>
      <c r="Q68" s="64"/>
      <c r="R68" s="64">
        <v>0.3</v>
      </c>
      <c r="S68" s="64"/>
      <c r="T68" s="64"/>
    </row>
    <row r="69" spans="15:20">
      <c r="O69" s="64"/>
      <c r="P69" s="64"/>
      <c r="Q69" s="64"/>
      <c r="R69" s="64">
        <v>0.31</v>
      </c>
      <c r="S69" s="64"/>
      <c r="T69" s="64"/>
    </row>
    <row r="70" spans="15:20">
      <c r="O70" s="64"/>
      <c r="P70" s="64"/>
      <c r="Q70" s="64"/>
      <c r="R70" s="64">
        <v>0.31</v>
      </c>
      <c r="S70" s="64"/>
      <c r="T70" s="64"/>
    </row>
    <row r="71" spans="15:20">
      <c r="O71" s="64"/>
      <c r="P71" s="64"/>
      <c r="Q71" s="64"/>
      <c r="R71" s="64">
        <v>0.31</v>
      </c>
      <c r="S71" s="64"/>
      <c r="T71" s="64"/>
    </row>
    <row r="72" spans="15:20">
      <c r="O72" s="64"/>
      <c r="P72" s="64"/>
      <c r="Q72" s="64"/>
      <c r="R72" s="64">
        <v>0.31</v>
      </c>
      <c r="S72" s="64"/>
      <c r="T72" s="64"/>
    </row>
    <row r="73" spans="15:20">
      <c r="O73" s="64"/>
      <c r="P73" s="64"/>
      <c r="Q73" s="64"/>
      <c r="R73" s="64">
        <v>0.31</v>
      </c>
      <c r="S73" s="64"/>
      <c r="T73" s="64"/>
    </row>
    <row r="74" spans="15:20">
      <c r="O74" s="64"/>
      <c r="P74" s="64"/>
      <c r="Q74" s="64"/>
      <c r="R74" s="64">
        <v>0.32</v>
      </c>
      <c r="S74" s="64"/>
      <c r="T74" s="64"/>
    </row>
    <row r="75" spans="15:20">
      <c r="O75" s="64"/>
      <c r="P75" s="64"/>
      <c r="Q75" s="64"/>
      <c r="R75" s="64">
        <v>0.32</v>
      </c>
      <c r="S75" s="64"/>
      <c r="T75" s="64"/>
    </row>
    <row r="76" spans="15:20">
      <c r="O76" s="64"/>
      <c r="P76" s="64"/>
      <c r="Q76" s="64"/>
      <c r="R76" s="64">
        <v>0.32</v>
      </c>
      <c r="S76" s="64"/>
      <c r="T76" s="64"/>
    </row>
    <row r="77" spans="15:20">
      <c r="O77" s="64"/>
      <c r="P77" s="64"/>
      <c r="Q77" s="64"/>
      <c r="R77" s="64">
        <v>0.32</v>
      </c>
      <c r="S77" s="64"/>
      <c r="T77" s="64"/>
    </row>
    <row r="78" spans="15:20">
      <c r="O78" s="64"/>
      <c r="P78" s="64"/>
      <c r="Q78" s="64"/>
      <c r="R78" s="64">
        <v>0.32</v>
      </c>
      <c r="S78" s="64"/>
      <c r="T78" s="64"/>
    </row>
    <row r="79" spans="15:20">
      <c r="O79" s="64"/>
      <c r="P79" s="64"/>
      <c r="Q79" s="64"/>
      <c r="R79" s="64">
        <v>0.33</v>
      </c>
      <c r="S79" s="64"/>
      <c r="T79" s="64"/>
    </row>
    <row r="80" spans="15:20">
      <c r="O80" s="64"/>
      <c r="P80" s="64"/>
      <c r="Q80" s="64"/>
      <c r="R80" s="64">
        <v>0.33</v>
      </c>
      <c r="S80" s="64"/>
      <c r="T80" s="64"/>
    </row>
    <row r="81" spans="15:20">
      <c r="O81" s="64"/>
      <c r="P81" s="64"/>
      <c r="Q81" s="64"/>
      <c r="R81" s="64">
        <v>0.33</v>
      </c>
      <c r="S81" s="64"/>
      <c r="T81" s="64"/>
    </row>
    <row r="82" spans="15:20">
      <c r="O82" s="64"/>
      <c r="P82" s="64"/>
      <c r="Q82" s="64"/>
      <c r="R82" s="64">
        <v>0.34</v>
      </c>
      <c r="S82" s="64"/>
      <c r="T82" s="64"/>
    </row>
    <row r="83" spans="15:20">
      <c r="O83" s="64"/>
      <c r="P83" s="64"/>
      <c r="Q83" s="64"/>
      <c r="R83" s="64">
        <v>0.34</v>
      </c>
      <c r="S83" s="64"/>
      <c r="T83" s="64"/>
    </row>
    <row r="84" spans="15:20">
      <c r="O84" s="64"/>
      <c r="P84" s="64"/>
      <c r="Q84" s="64"/>
      <c r="R84" s="64">
        <v>0.34</v>
      </c>
      <c r="S84" s="64"/>
      <c r="T84" s="64"/>
    </row>
    <row r="85" spans="15:20">
      <c r="O85" s="64"/>
      <c r="P85" s="64"/>
      <c r="Q85" s="64"/>
      <c r="R85" s="64">
        <v>0.35</v>
      </c>
      <c r="S85" s="64"/>
      <c r="T85" s="64"/>
    </row>
    <row r="86" spans="15:20">
      <c r="O86" s="64"/>
      <c r="P86" s="64"/>
      <c r="Q86" s="64"/>
      <c r="R86" s="64">
        <v>0.35</v>
      </c>
      <c r="S86" s="64"/>
      <c r="T86" s="64"/>
    </row>
    <row r="87" spans="15:20">
      <c r="O87" s="64"/>
      <c r="P87" s="64"/>
      <c r="Q87" s="64"/>
      <c r="R87" s="64">
        <v>0.35</v>
      </c>
      <c r="S87" s="64"/>
      <c r="T87" s="64"/>
    </row>
    <row r="88" spans="15:20">
      <c r="O88" s="64"/>
      <c r="P88" s="64"/>
      <c r="Q88" s="64"/>
      <c r="R88" s="64">
        <v>0.36</v>
      </c>
      <c r="S88" s="64"/>
      <c r="T88" s="64"/>
    </row>
    <row r="89" spans="15:20">
      <c r="O89" s="64"/>
      <c r="P89" s="64"/>
      <c r="Q89" s="64"/>
      <c r="R89" s="64">
        <v>0.36</v>
      </c>
      <c r="S89" s="64"/>
      <c r="T89" s="64"/>
    </row>
    <row r="90" spans="15:20">
      <c r="O90" s="64"/>
      <c r="P90" s="64"/>
      <c r="Q90" s="64"/>
      <c r="R90" s="64">
        <v>0.36</v>
      </c>
      <c r="S90" s="64"/>
      <c r="T90" s="64"/>
    </row>
    <row r="91" spans="15:20">
      <c r="O91" s="64"/>
      <c r="P91" s="64"/>
      <c r="Q91" s="64"/>
      <c r="R91" s="64">
        <v>0.36</v>
      </c>
      <c r="S91" s="64"/>
      <c r="T91" s="64"/>
    </row>
    <row r="92" spans="15:20">
      <c r="O92" s="64"/>
      <c r="P92" s="64"/>
      <c r="Q92" s="64"/>
      <c r="R92" s="64">
        <v>0.36</v>
      </c>
      <c r="S92" s="64"/>
      <c r="T92" s="64"/>
    </row>
    <row r="93" spans="15:20">
      <c r="O93" s="64"/>
      <c r="P93" s="64"/>
      <c r="Q93" s="64"/>
      <c r="R93" s="64">
        <v>0.36</v>
      </c>
      <c r="S93" s="64"/>
      <c r="T93" s="64"/>
    </row>
    <row r="94" spans="15:20">
      <c r="O94" s="64"/>
      <c r="P94" s="64"/>
      <c r="Q94" s="64"/>
      <c r="R94" s="64">
        <v>0.37</v>
      </c>
      <c r="S94" s="64"/>
      <c r="T94" s="64"/>
    </row>
    <row r="95" spans="15:20">
      <c r="O95" s="64"/>
      <c r="P95" s="64"/>
      <c r="Q95" s="64"/>
      <c r="R95" s="64">
        <v>0.37</v>
      </c>
      <c r="S95" s="64"/>
      <c r="T95" s="64"/>
    </row>
    <row r="96" spans="15:20">
      <c r="O96" s="64"/>
      <c r="P96" s="64"/>
      <c r="Q96" s="64"/>
      <c r="R96" s="64">
        <v>0.38</v>
      </c>
      <c r="S96" s="64"/>
      <c r="T96" s="64"/>
    </row>
    <row r="97" spans="15:20">
      <c r="O97" s="64"/>
      <c r="P97" s="64"/>
      <c r="Q97" s="64"/>
      <c r="R97" s="64">
        <v>0.38</v>
      </c>
      <c r="S97" s="64"/>
      <c r="T97" s="64"/>
    </row>
    <row r="98" spans="15:20">
      <c r="O98" s="64"/>
      <c r="P98" s="64"/>
      <c r="Q98" s="64"/>
      <c r="R98" s="64">
        <v>0.38</v>
      </c>
      <c r="S98" s="64"/>
      <c r="T98" s="64"/>
    </row>
    <row r="99" spans="15:20">
      <c r="O99" s="64"/>
      <c r="P99" s="64"/>
      <c r="Q99" s="64"/>
      <c r="R99" s="64">
        <v>0.39</v>
      </c>
      <c r="S99" s="64"/>
      <c r="T99" s="64"/>
    </row>
    <row r="100" spans="15:20">
      <c r="O100" s="64"/>
      <c r="P100" s="64"/>
      <c r="Q100" s="64"/>
      <c r="R100" s="64">
        <v>0.39</v>
      </c>
      <c r="S100" s="64"/>
      <c r="T100" s="64"/>
    </row>
    <row r="101" spans="15:20">
      <c r="O101" s="64"/>
      <c r="P101" s="64"/>
      <c r="Q101" s="64"/>
      <c r="R101" s="64">
        <v>0.39</v>
      </c>
      <c r="S101" s="64"/>
      <c r="T101" s="64"/>
    </row>
    <row r="102" spans="15:20">
      <c r="O102" s="64"/>
      <c r="P102" s="64"/>
      <c r="Q102" s="64"/>
      <c r="R102" s="64">
        <v>0.39</v>
      </c>
      <c r="S102" s="64"/>
      <c r="T102" s="64"/>
    </row>
    <row r="103" spans="15:20">
      <c r="O103" s="64"/>
      <c r="P103" s="64"/>
      <c r="Q103" s="64"/>
      <c r="R103" s="64">
        <v>0.39</v>
      </c>
      <c r="S103" s="64"/>
      <c r="T103" s="64"/>
    </row>
    <row r="104" spans="15:20">
      <c r="O104" s="64"/>
      <c r="P104" s="64"/>
      <c r="Q104" s="64"/>
      <c r="R104" s="64">
        <v>0.39</v>
      </c>
      <c r="S104" s="64"/>
      <c r="T104" s="64"/>
    </row>
    <row r="105" spans="15:20">
      <c r="O105" s="64"/>
      <c r="P105" s="64"/>
      <c r="Q105" s="64"/>
      <c r="R105" s="64">
        <v>0.4</v>
      </c>
      <c r="S105" s="64"/>
      <c r="T105" s="64"/>
    </row>
    <row r="106" spans="15:20">
      <c r="O106" s="64"/>
      <c r="P106" s="64"/>
      <c r="Q106" s="64"/>
      <c r="R106" s="64">
        <v>0.4</v>
      </c>
      <c r="S106" s="64"/>
      <c r="T106" s="64"/>
    </row>
    <row r="107" spans="15:20">
      <c r="O107" s="64"/>
      <c r="P107" s="64"/>
      <c r="Q107" s="64"/>
      <c r="R107" s="64">
        <v>0.4</v>
      </c>
      <c r="S107" s="64"/>
      <c r="T107" s="64"/>
    </row>
    <row r="108" spans="15:20">
      <c r="O108" s="64"/>
      <c r="P108" s="64"/>
      <c r="Q108" s="64"/>
      <c r="R108" s="64">
        <v>0.4</v>
      </c>
      <c r="S108" s="64"/>
      <c r="T108" s="64"/>
    </row>
    <row r="109" spans="15:20">
      <c r="O109" s="64"/>
      <c r="P109" s="64"/>
      <c r="Q109" s="64"/>
      <c r="R109" s="64">
        <v>0.4</v>
      </c>
      <c r="S109" s="64"/>
      <c r="T109" s="64"/>
    </row>
    <row r="110" spans="15:20">
      <c r="O110" s="64"/>
      <c r="P110" s="64"/>
      <c r="Q110" s="64"/>
      <c r="R110" s="64">
        <v>0.41</v>
      </c>
      <c r="S110" s="64"/>
      <c r="T110" s="64"/>
    </row>
    <row r="111" spans="15:20">
      <c r="O111" s="64"/>
      <c r="P111" s="64"/>
      <c r="Q111" s="64"/>
      <c r="R111" s="64">
        <v>0.41</v>
      </c>
      <c r="S111" s="64"/>
      <c r="T111" s="64"/>
    </row>
    <row r="112" spans="15:20">
      <c r="O112" s="64"/>
      <c r="P112" s="64"/>
      <c r="Q112" s="64"/>
      <c r="R112" s="64">
        <v>0.41</v>
      </c>
      <c r="S112" s="64"/>
      <c r="T112" s="64"/>
    </row>
    <row r="113" spans="15:20">
      <c r="O113" s="64"/>
      <c r="P113" s="64"/>
      <c r="Q113" s="64"/>
      <c r="R113" s="64">
        <v>0.42</v>
      </c>
      <c r="S113" s="64"/>
      <c r="T113" s="64"/>
    </row>
    <row r="114" spans="15:20">
      <c r="O114" s="64"/>
      <c r="P114" s="64"/>
      <c r="Q114" s="64"/>
      <c r="R114" s="64">
        <v>0.42</v>
      </c>
      <c r="S114" s="64"/>
      <c r="T114" s="64"/>
    </row>
    <row r="115" spans="15:20">
      <c r="O115" s="64"/>
      <c r="P115" s="64"/>
      <c r="Q115" s="64"/>
      <c r="R115" s="64">
        <v>0.43</v>
      </c>
      <c r="S115" s="64"/>
      <c r="T115" s="64"/>
    </row>
    <row r="116" spans="15:20">
      <c r="O116" s="64"/>
      <c r="P116" s="64"/>
      <c r="Q116" s="64"/>
      <c r="R116" s="64">
        <v>0.43</v>
      </c>
      <c r="S116" s="64"/>
      <c r="T116" s="64"/>
    </row>
    <row r="117" spans="15:20">
      <c r="O117" s="64"/>
      <c r="P117" s="64"/>
      <c r="Q117" s="64"/>
      <c r="R117" s="64">
        <v>0.43</v>
      </c>
      <c r="S117" s="64"/>
      <c r="T117" s="64"/>
    </row>
    <row r="118" spans="15:20">
      <c r="O118" s="64"/>
      <c r="P118" s="64"/>
      <c r="Q118" s="64"/>
      <c r="R118" s="64">
        <v>0.43</v>
      </c>
      <c r="S118" s="64"/>
      <c r="T118" s="64"/>
    </row>
    <row r="119" spans="15:20">
      <c r="O119" s="64"/>
      <c r="P119" s="64"/>
      <c r="Q119" s="64"/>
      <c r="R119" s="64">
        <v>0.44</v>
      </c>
      <c r="S119" s="64"/>
      <c r="T119" s="64"/>
    </row>
    <row r="120" spans="15:20">
      <c r="O120" s="64"/>
      <c r="P120" s="64"/>
      <c r="Q120" s="64"/>
      <c r="R120" s="64">
        <v>0.44</v>
      </c>
      <c r="S120" s="64"/>
      <c r="T120" s="64"/>
    </row>
    <row r="121" spans="15:20">
      <c r="O121" s="64"/>
      <c r="P121" s="64"/>
      <c r="Q121" s="64"/>
      <c r="R121" s="64">
        <v>0.45</v>
      </c>
      <c r="S121" s="64"/>
      <c r="T121" s="64"/>
    </row>
    <row r="122" spans="15:20">
      <c r="O122" s="64"/>
      <c r="P122" s="64"/>
      <c r="Q122" s="64"/>
      <c r="R122" s="64">
        <v>0.45</v>
      </c>
      <c r="S122" s="64"/>
      <c r="T122" s="64"/>
    </row>
    <row r="123" spans="15:20">
      <c r="O123" s="64"/>
      <c r="P123" s="64"/>
      <c r="Q123" s="64"/>
      <c r="R123" s="64">
        <v>0.45</v>
      </c>
      <c r="S123" s="64"/>
      <c r="T123" s="64"/>
    </row>
    <row r="124" spans="15:20">
      <c r="O124" s="64"/>
      <c r="P124" s="64"/>
      <c r="Q124" s="64"/>
      <c r="R124" s="64">
        <v>0.45</v>
      </c>
      <c r="S124" s="64"/>
      <c r="T124" s="64"/>
    </row>
    <row r="125" spans="15:20">
      <c r="O125" s="64"/>
      <c r="P125" s="64"/>
      <c r="Q125" s="64"/>
      <c r="R125" s="64">
        <v>0.45</v>
      </c>
      <c r="S125" s="64"/>
      <c r="T125" s="64"/>
    </row>
    <row r="126" spans="15:20">
      <c r="O126" s="64"/>
      <c r="P126" s="64"/>
      <c r="Q126" s="64"/>
      <c r="R126" s="64">
        <v>0.45</v>
      </c>
      <c r="S126" s="64"/>
      <c r="T126" s="64"/>
    </row>
    <row r="127" spans="15:20">
      <c r="O127" s="64"/>
      <c r="P127" s="64"/>
      <c r="Q127" s="64"/>
      <c r="R127" s="64">
        <v>0.46</v>
      </c>
      <c r="S127" s="64"/>
      <c r="T127" s="64"/>
    </row>
    <row r="128" spans="15:20">
      <c r="O128" s="64"/>
      <c r="P128" s="64"/>
      <c r="Q128" s="64"/>
      <c r="R128" s="64">
        <v>0.47</v>
      </c>
      <c r="S128" s="64"/>
      <c r="T128" s="64"/>
    </row>
    <row r="129" spans="15:20">
      <c r="O129" s="64"/>
      <c r="P129" s="64"/>
      <c r="Q129" s="64"/>
      <c r="R129" s="64">
        <v>0.47</v>
      </c>
      <c r="S129" s="64"/>
      <c r="T129" s="64"/>
    </row>
    <row r="130" spans="15:20">
      <c r="O130" s="64"/>
      <c r="P130" s="64"/>
      <c r="Q130" s="64"/>
      <c r="R130" s="64">
        <v>0.48</v>
      </c>
      <c r="S130" s="64"/>
      <c r="T130" s="64"/>
    </row>
    <row r="131" spans="15:20">
      <c r="O131" s="64"/>
      <c r="P131" s="64"/>
      <c r="Q131" s="64"/>
      <c r="R131" s="64">
        <v>0.48</v>
      </c>
      <c r="S131" s="64"/>
      <c r="T131" s="64"/>
    </row>
    <row r="132" spans="15:20">
      <c r="O132" s="64"/>
      <c r="P132" s="64"/>
      <c r="Q132" s="64"/>
      <c r="R132" s="64">
        <v>0.49</v>
      </c>
      <c r="S132" s="64"/>
      <c r="T132" s="64"/>
    </row>
    <row r="133" spans="15:20">
      <c r="O133" s="64"/>
      <c r="P133" s="64"/>
      <c r="Q133" s="64"/>
      <c r="R133" s="64">
        <v>0.5</v>
      </c>
      <c r="S133" s="64"/>
      <c r="T133" s="64"/>
    </row>
    <row r="134" spans="15:20">
      <c r="O134" s="64"/>
      <c r="P134" s="64"/>
      <c r="Q134" s="64"/>
      <c r="R134" s="64">
        <v>0.5</v>
      </c>
      <c r="S134" s="64"/>
      <c r="T134" s="64"/>
    </row>
    <row r="135" spans="15:20">
      <c r="O135" s="64"/>
      <c r="P135" s="64"/>
      <c r="Q135" s="64"/>
      <c r="R135" s="64">
        <v>0.51</v>
      </c>
      <c r="S135" s="64"/>
      <c r="T135" s="64"/>
    </row>
    <row r="136" spans="15:20">
      <c r="O136" s="64"/>
      <c r="P136" s="64"/>
      <c r="Q136" s="64"/>
      <c r="R136" s="64">
        <v>0.52</v>
      </c>
      <c r="S136" s="64"/>
      <c r="T136" s="64"/>
    </row>
    <row r="137" spans="15:20">
      <c r="O137" s="64"/>
      <c r="P137" s="64"/>
      <c r="Q137" s="64"/>
      <c r="R137" s="64">
        <v>0.52</v>
      </c>
      <c r="S137" s="64"/>
      <c r="T137" s="64"/>
    </row>
    <row r="138" spans="15:20">
      <c r="O138" s="64"/>
      <c r="P138" s="64"/>
      <c r="Q138" s="64"/>
      <c r="R138" s="64">
        <v>0.53</v>
      </c>
      <c r="S138" s="64"/>
      <c r="T138" s="64"/>
    </row>
    <row r="139" spans="15:20">
      <c r="O139" s="64"/>
      <c r="P139" s="64"/>
      <c r="Q139" s="64"/>
      <c r="R139" s="64">
        <v>0.55000000000000004</v>
      </c>
      <c r="S139" s="64"/>
      <c r="T139" s="64"/>
    </row>
    <row r="140" spans="15:20">
      <c r="O140" s="64"/>
      <c r="P140" s="64"/>
      <c r="Q140" s="64"/>
      <c r="R140" s="64">
        <v>0.56000000000000005</v>
      </c>
      <c r="S140" s="64"/>
      <c r="T140" s="64"/>
    </row>
    <row r="141" spans="15:20">
      <c r="O141" s="64"/>
      <c r="P141" s="64"/>
      <c r="Q141" s="64"/>
      <c r="R141" s="64">
        <v>0.56000000000000005</v>
      </c>
      <c r="S141" s="64"/>
      <c r="T141" s="64"/>
    </row>
    <row r="142" spans="15:20">
      <c r="O142" s="64"/>
      <c r="P142" s="64"/>
      <c r="Q142" s="64"/>
      <c r="R142" s="64">
        <v>0.56000000000000005</v>
      </c>
      <c r="S142" s="64"/>
      <c r="T142" s="64"/>
    </row>
    <row r="143" spans="15:20">
      <c r="O143" s="64"/>
      <c r="P143" s="64"/>
      <c r="Q143" s="64"/>
      <c r="R143" s="64">
        <v>0.57999999999999996</v>
      </c>
      <c r="S143" s="64"/>
      <c r="T143" s="64"/>
    </row>
    <row r="144" spans="15:20">
      <c r="O144" s="64"/>
      <c r="P144" s="64"/>
      <c r="Q144" s="64"/>
      <c r="R144" s="64">
        <v>0.59</v>
      </c>
      <c r="S144" s="64"/>
      <c r="T144" s="64"/>
    </row>
    <row r="145" spans="15:20">
      <c r="O145" s="64"/>
      <c r="P145" s="64"/>
      <c r="Q145" s="64"/>
      <c r="R145" s="64">
        <v>0.59</v>
      </c>
      <c r="S145" s="64"/>
      <c r="T145" s="64"/>
    </row>
    <row r="146" spans="15:20">
      <c r="O146" s="64"/>
      <c r="P146" s="64"/>
      <c r="Q146" s="64"/>
      <c r="R146" s="64">
        <v>0.59</v>
      </c>
      <c r="S146" s="64"/>
      <c r="T146" s="64"/>
    </row>
    <row r="147" spans="15:20">
      <c r="O147" s="64"/>
      <c r="P147" s="64"/>
      <c r="Q147" s="64"/>
      <c r="R147" s="64">
        <v>0.6</v>
      </c>
      <c r="S147" s="64"/>
      <c r="T147" s="64"/>
    </row>
    <row r="148" spans="15:20">
      <c r="O148" s="64"/>
      <c r="P148" s="64"/>
      <c r="Q148" s="64"/>
      <c r="R148" s="64">
        <v>0.6</v>
      </c>
      <c r="S148" s="64"/>
      <c r="T148" s="64"/>
    </row>
    <row r="149" spans="15:20">
      <c r="O149" s="64"/>
      <c r="P149" s="64"/>
      <c r="Q149" s="64"/>
      <c r="R149" s="64">
        <v>0.61</v>
      </c>
      <c r="S149" s="64"/>
      <c r="T149" s="64"/>
    </row>
    <row r="150" spans="15:20">
      <c r="O150" s="64"/>
      <c r="P150" s="64"/>
      <c r="Q150" s="64"/>
      <c r="R150" s="64">
        <v>0.61</v>
      </c>
      <c r="S150" s="64"/>
      <c r="T150" s="64"/>
    </row>
    <row r="151" spans="15:20">
      <c r="O151" s="64"/>
      <c r="P151" s="64"/>
      <c r="Q151" s="64"/>
      <c r="R151" s="64">
        <v>0.61</v>
      </c>
      <c r="S151" s="64"/>
      <c r="T151" s="64"/>
    </row>
    <row r="152" spans="15:20">
      <c r="O152" s="64"/>
      <c r="P152" s="64"/>
      <c r="Q152" s="64"/>
      <c r="R152" s="64">
        <v>0.62</v>
      </c>
      <c r="S152" s="64"/>
      <c r="T152" s="64"/>
    </row>
    <row r="153" spans="15:20">
      <c r="O153" s="64"/>
      <c r="P153" s="64"/>
      <c r="Q153" s="64"/>
      <c r="R153" s="64">
        <v>0.64</v>
      </c>
      <c r="S153" s="64"/>
      <c r="T153" s="64"/>
    </row>
    <row r="154" spans="15:20">
      <c r="O154" s="64"/>
      <c r="P154" s="64"/>
      <c r="Q154" s="64"/>
      <c r="R154" s="64">
        <v>0.65</v>
      </c>
      <c r="S154" s="64"/>
      <c r="T154" s="64"/>
    </row>
    <row r="155" spans="15:20">
      <c r="O155" s="64"/>
      <c r="P155" s="64"/>
      <c r="Q155" s="64"/>
      <c r="R155" s="64">
        <v>0.67</v>
      </c>
      <c r="S155" s="64"/>
      <c r="T155" s="64"/>
    </row>
    <row r="156" spans="15:20">
      <c r="O156" s="64"/>
      <c r="P156" s="64"/>
      <c r="Q156" s="64"/>
      <c r="R156" s="64">
        <v>0.7</v>
      </c>
      <c r="S156" s="64"/>
      <c r="T156" s="64"/>
    </row>
    <row r="157" spans="15:20">
      <c r="O157" s="64"/>
      <c r="P157" s="64"/>
      <c r="Q157" s="64"/>
      <c r="R157" s="64">
        <v>0.71</v>
      </c>
      <c r="S157" s="64"/>
      <c r="T157" s="64"/>
    </row>
    <row r="158" spans="15:20">
      <c r="O158" s="64"/>
      <c r="P158" s="64"/>
      <c r="Q158" s="64"/>
      <c r="R158" s="64">
        <v>0.71</v>
      </c>
      <c r="S158" s="64"/>
      <c r="T158" s="64"/>
    </row>
    <row r="159" spans="15:20">
      <c r="O159" s="64"/>
      <c r="P159" s="64"/>
      <c r="Q159" s="64"/>
      <c r="R159" s="64">
        <v>0.74</v>
      </c>
      <c r="S159" s="64"/>
      <c r="T159" s="64"/>
    </row>
    <row r="160" spans="15:20">
      <c r="O160" s="64"/>
      <c r="P160" s="64"/>
      <c r="Q160" s="64"/>
      <c r="R160" s="64">
        <v>0.74</v>
      </c>
      <c r="S160" s="64"/>
      <c r="T160" s="64"/>
    </row>
    <row r="161" spans="12:23">
      <c r="O161" s="64"/>
      <c r="P161" s="64"/>
      <c r="Q161" s="64"/>
      <c r="R161" s="64">
        <v>0.74</v>
      </c>
      <c r="S161" s="64"/>
      <c r="T161" s="64"/>
    </row>
    <row r="162" spans="12:23">
      <c r="O162" s="64"/>
      <c r="P162" s="64"/>
      <c r="Q162" s="64"/>
      <c r="R162" s="64">
        <v>0.75</v>
      </c>
      <c r="S162" s="64"/>
      <c r="T162" s="64"/>
    </row>
    <row r="163" spans="12:23">
      <c r="O163" s="64"/>
      <c r="P163" s="64"/>
      <c r="Q163" s="64"/>
      <c r="R163" s="64">
        <v>0.75</v>
      </c>
      <c r="S163" s="64"/>
      <c r="T163" s="64"/>
    </row>
    <row r="164" spans="12:23">
      <c r="O164" s="64"/>
      <c r="P164" s="64"/>
      <c r="Q164" s="64"/>
      <c r="R164" s="64">
        <v>0.76</v>
      </c>
      <c r="S164" s="64"/>
      <c r="T164" s="64"/>
    </row>
    <row r="165" spans="12:23">
      <c r="O165" s="64"/>
      <c r="P165" s="64"/>
      <c r="Q165" s="64"/>
      <c r="R165" s="64">
        <v>0.79</v>
      </c>
      <c r="S165" s="64"/>
      <c r="T165" s="64"/>
    </row>
    <row r="166" spans="12:23">
      <c r="O166" s="64"/>
      <c r="P166" s="64"/>
      <c r="Q166" s="64"/>
      <c r="R166" s="64">
        <v>0.81</v>
      </c>
      <c r="S166" s="64"/>
      <c r="T166" s="64"/>
    </row>
    <row r="167" spans="12:23">
      <c r="O167" s="64"/>
      <c r="P167" s="64"/>
      <c r="Q167" s="64"/>
      <c r="R167" s="64">
        <v>0.87</v>
      </c>
      <c r="S167" s="64"/>
      <c r="T167" s="64"/>
    </row>
    <row r="168" spans="12:23">
      <c r="O168" s="64"/>
      <c r="P168" s="64"/>
      <c r="Q168" s="64"/>
      <c r="R168" s="64">
        <v>0.88</v>
      </c>
      <c r="S168" s="64"/>
      <c r="T168" s="64"/>
    </row>
    <row r="169" spans="12:23">
      <c r="O169" s="64"/>
      <c r="P169" s="64"/>
      <c r="Q169" s="64"/>
      <c r="R169" s="64">
        <v>0.88</v>
      </c>
      <c r="S169" s="64"/>
      <c r="T169" s="64"/>
    </row>
    <row r="170" spans="12:23">
      <c r="O170" s="64"/>
      <c r="P170" s="64"/>
      <c r="Q170" s="64"/>
      <c r="R170" s="64">
        <v>0.92</v>
      </c>
      <c r="S170" s="64"/>
      <c r="T170" s="64"/>
    </row>
    <row r="171" spans="12:23">
      <c r="O171" s="64"/>
      <c r="P171" s="64"/>
      <c r="Q171" s="64"/>
      <c r="R171" s="64">
        <v>0.95</v>
      </c>
      <c r="S171" s="64"/>
      <c r="T171" s="64"/>
    </row>
    <row r="172" spans="12:23">
      <c r="O172" s="64"/>
      <c r="P172" s="64"/>
      <c r="Q172" s="64"/>
      <c r="R172" s="64"/>
      <c r="S172" s="64"/>
      <c r="T172" s="64"/>
    </row>
    <row r="173" spans="12:23">
      <c r="O173" s="64"/>
      <c r="P173" s="64"/>
      <c r="Q173" s="64"/>
      <c r="R173" s="64"/>
      <c r="S173" s="64"/>
      <c r="T173" s="64"/>
    </row>
    <row r="174" spans="12:23">
      <c r="O174" s="64"/>
      <c r="P174" s="64"/>
      <c r="Q174" s="64"/>
      <c r="R174" s="64"/>
      <c r="S174" s="64"/>
      <c r="T174" s="64"/>
    </row>
    <row r="175" spans="12:23"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spans="12:23"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spans="12:23"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spans="12:23"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spans="12:23"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spans="12:23"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spans="12:23"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spans="12:23"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spans="12:23"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spans="12:23"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spans="12:23"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spans="12:23"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spans="12:23"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spans="12:23"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spans="12:23"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spans="12:23"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spans="12:23"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spans="12:23"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spans="12:23"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spans="12:23"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spans="12:23"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spans="12:23"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spans="12:23"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  <row r="198" spans="12:23"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spans="12:23"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spans="12:23"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spans="12:23"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spans="12:23"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spans="12:23"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spans="12:23"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spans="12:23"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spans="12:23"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spans="12:23"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spans="12:23"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spans="12:23"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</sheetData>
  <sortState xmlns:xlrd2="http://schemas.microsoft.com/office/spreadsheetml/2017/richdata2" ref="R25:R203">
    <sortCondition ref="R25:R20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Natalie Fey</DisplayName>
        <AccountId>262</AccountId>
        <AccountType/>
      </UserInfo>
      <UserInfo>
        <DisplayName>Karen Parrish</DisplayName>
        <AccountId>6</AccountId>
        <AccountType/>
      </UserInfo>
      <UserInfo>
        <DisplayName>Marc Reid</DisplayName>
        <AccountId>316</AccountId>
        <AccountType/>
      </UserInfo>
      <UserInfo>
        <DisplayName>Rachel Tunnicliffe</DisplayName>
        <AccountId>317</AccountId>
        <AccountType/>
      </UserInfo>
      <UserInfo>
        <DisplayName>Izzy Appello</DisplayName>
        <AccountId>1156</AccountId>
        <AccountType/>
      </UserInfo>
      <UserInfo>
        <DisplayName>Flora Mary Charlotte Gibb</DisplayName>
        <AccountId>1123</AccountId>
        <AccountType/>
      </UserInfo>
      <UserInfo>
        <DisplayName>Madeleine Lord</DisplayName>
        <AccountId>1184</AccountId>
        <AccountType/>
      </UserInfo>
      <UserInfo>
        <DisplayName>Jessica Scott</DisplayName>
        <AccountId>1175</AccountId>
        <AccountType/>
      </UserInfo>
    </SharedWithUsers>
  </documentManagement>
</p:properties>
</file>

<file path=customXml/item2.xml><?xml version="1.0" encoding="utf-8"?>
<CommonToolsData xmlns="Mapcite">
  <Data>{"AppConfig":[{"ConfigTitle":"MultiDataAndStyle","ConfigWebTitle":"ConfigTitle","startLatitude":42.55,"startLongitude":-99.2,"startZoom":4,"MaxZoom":16,"DataArray":[{"title":"Mapdata2","ZIndex":15,"data":"{\"address\":\"'Map data'!A1:C149\",\"id\":\"{0042D979-2A02-4E9D-A8DF-DCABB2627A3F}\",\"DataRows\":[],\"rowIndex\":0,\"columnIndex\":0,\"rowCount\":149,\"columnCount\":3,\"longitude\":\"1\",\"latitude\":\"0\",\"Header\":true,\"DatasetTitle\":\"Mapdata2\",\"Properties\":[],\"Heatmap\":false,\"HeatmapWeighting\":\"2\",\"HeatmapIntensity\":0.5,\"HeatmapOpacity\":8,\"visible\":true,\"clustering\":true,\"clisterDistance\":40,\"Stroke\":\"#ff7675\",\"strokeSize\":\"3\",\"Points\":\"20\",\"Fill\":\"#e74c3c\",\"Size\":\"10\",\"icon\":true,\"Image\":\"Red.png\",\"autoOpen\":false}","heatmap":true,"moveablePins":true,"autoOpen":true,"dataformat":"EXCEL","id":2,"style":{"fillColor":"rgba(231,76,60, 1)","strokeColor":"rgba(255,118,117, 1)","strokeWidth":"3","points":"20","radius":"10","icon":true,"iconType":"image","iconPath":"../Images/Red.png"},"LayerKey":"yu20bh5a30rf6t1gmqolaj","feature":"{\"type\": \"FeatureCollection\",\"features\": [{\"type\": \"Feature\", \"geometry\": { \"type\": \"Point\", \"coordinates\":  [ -2.6431891,51.448819]  },\"properties\": {\"metadata\": {\"Sheet\" : \"'Map data'\", \"SheetId\" : \"{0042D979-2A02-4E9D-A8DF-DCABB2627A3F}\", \"Column\" : \"A\", \"Row\" : \"2\", \"latitude\" : \"0\", \"longitude\" : \"1\", \"Weighing\" : \"14.0255151004792\"},\"Title\" : \"Mapdata2\"}},{\"type\": \"Feature\", \"geometry\": { \"type\": \"Point\", \"coordinates\":  [ -2.6317523,51.454276]  },\"properties\": {\"metadata\": {\"Sheet\" : \"'Map data'\", \"SheetId\" : \"{0042D979-2A02-4E9D-A8DF-DCABB2627A3F}\", \"Column\" : \"A\", \"Row\" : \"3\", \"latitude\" : \"0\", \"longitude\" : \"1\", \"Weighing\" : \"39.123393461587\"},\"Title\"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\"4\", \"latitude\" : \"0\", \"longitude\" : \"1\", \"Weighing\" : \"16.0091349692134\"},\"Title\" : \"Mapdata2\"}},{\"type\": \"Feature\", \"geometry\": { \"type\": \"Point\", \"coordinates\":  [ -2.6406764,51.474909]  },\"properties\": {\"metadata\": {\"Sheet\" : \"'Map data'\", \"SheetId\" : \"{0042D979-2A02-4E9D-A8DF-DCABB2627A3F}\", \"Column\" : \"A\", \"Row\" : \"5\", \"latitude\" : \"0\", \"longitude\" : \"1\", \"Weighing\" : \"21.993272704164\"},\"Title\" : \"Mapdata2\"}},{\"type\": \"Feature\", \"geometry\": { \"type\": \"Point\", \"coordinates\":  [ -2.6364949,51.484822]  },\"properties\": {\"metadata\": {\"Sheet\" : \"'Map data'\", \"SheetId\" : \"{0042D979-2A02-4E9D-A8DF-DCABB2627A3F}\", \"Column\" : \"A\", \"Row\" : \"6\", \"latitude\" : \"0\", \"longitude\" : \"1\", \"Weighing\" : \"14.6029753208293\"},\"Title\" : \"Mapdata2\"}},{\"type\": \"Feature\", \"geometry\": { \"type\": \"Point\", \"coordinates\":  [ -2.6245936,51.457012]  },\"properties\": {\"metadata\": {\"Sheet\" : \"'Map data'\", \"SheetId\" : \"{0042D979-2A02-4E9D-A8DF-DCABB2627A3F}\", \"Column\" : \"A\", \"Row\" : \"8\", \"latitude\" : \"0\", \"longitude\" : \"1\", \"Weighing\" : \"30.3164122728709\"},\"Title\" : \"Mapdata2\"}},{\"type\": \"Feature\", \"geometry\": { \"type\": \"Point\", \"coordinates\":  [ -2.6247901,51.471398]  },\"properties\": {\"metadata\": {\"Sheet\" : \"'Map data'\", \"SheetId\" : \"{0042D979-2A02-4E9D-A8DF-DCABB2627A3F}\", \"Column\" : \"A\", \"Row\" : \"9\", \"latitude\" : \"0\", \"longitude\" : \"1\", \"Weighing\" : \"15.3564983757532\"},\"Title\" : \"Mapdata2\"}},{\"type\": \"Feature\", \"geometry\": { \"type\": \"Point\", \"coordinates\":  [ -2.6249253,51.481288]  },\"properties\": {\"metadata\": {\"Sheet\" : \"'Map data'\", \"SheetId\" : \"{0042D979-2A02-4E9D-A8DF-DCABB2627A3F}\", \"Column\" : \"A\", \"Row\" : \"11\", \"latitude\" : \"0\", \"longitude\" : \"1\", \"Weighing\" : \"22.2770351492032\"},\"Title\" : \"Mapdata2\"}},{\"type\": \"Feature\", \"geometry\": { \"type\": \"Point\", \"coordinates\":  [ -2.6072161,51.449011]  },\"properties\": {\"metadata\": {\"Sheet\" : \"'Map data'\", \"SheetId\" : \"{0042D979-2A02-4E9D-A8DF-DCABB2627A3F}\", \"Column\" : \"A\", \"Row\" : \"12\", \"latitude\" : \"0\", \"longitude\" : \"1\", \"Weighing\" : \"57.4935228977391\"},\"Title\" : \"Mapdata2\"}},{\"type\": \"Feature\", \"geometry\": { \"type\": \"Point\", \"coordinates\":  [ -2.6144952,51.455267]  },\"properties\": {\"metadata\": {\"Sheet\" : \"'Map data'\", \"SheetId\" : \"{0042D979-2A02-4E9D-A8DF-DCABB2627A3F}\", \"Column\" : \"A\", \"Row\" : \"13\", \"latitude\" : \"0\", \"longitude\" : \"1\", \"Weighing\" : \"29.7500413144197\"},\"Title\" : \"Mapdata2\"}},{\"type\": \"Feature\", \"geometry\": { \"type\": \"Point\", \"coordinates\":  [ -2.6161281,51.469645]  },\"properties\": {\"metadata\": {\"Sheet\" : \"'Map data'\", \"SheetId\" : \"{0042D979-2A02-4E9D-A8DF-DCABB2627A3F}\", \"Column\" : \"A\", \"Row\" : \"14\", \"latitude\" : \"0\", \"longitude\" : \"1\", \"Weighing\" : \"38.8514007199387\"},\"Title\" : \"Mapdata2\"}},{\"type\": \"Feature\", \"geometry\": { \"type\": \"Point\", \"coordinates\":  [ -2.7664778,51.678261]  },\"properties\": {\"metadata\": {\"Sheet\" : \"'Map data'\", \"SheetId\" : \"{0042D979-2A02-4E9D-A8DF-DCABB2627A3F}\", \"Column\" : \"A\", \"Row\" : \"15\", \"latitude\" : \"0\", \"longitude\" : \"1\", \"Weighing\" : \"27.9488788734656\"},\"Title\" : \"Mapdata2\"}},{\"type\": \"Feature\", \"geometry\": { \"type\": \"Point\", \"coordinates\":  [ -2.6120501,51.48765]  },\"properties\": {\"metadata\": {\"Sheet\" : \"'Map data'\", \"SheetId\" : \"{0042D979-2A02-4E9D-A8DF-DCABB2627A3F}\", \"Column\" : \"A\", \"Row\" : \"16\", \"latitude\" : \"0\", \"longitude\" : \"1\", \"Weighing\" : \"25.5127453357611\"},\"Title\" : \"Mapdata2\"}},{\"type\": \"Feature\", \"geometry\": { \"type\": \"Point\", \"coordinates\":  [ -2.5986295,51.452652]  },\"properties\": {\"metadata\": {\"Sheet\" : \"'Map data'\", \"SheetId\" : \"{0042D979-2A02-4E9D-A8DF-DCABB2627A3F}\", \"Column\" : \"A\", \"Row\" : \"17\", \"latitude\" : \"0\", \"longitude\" : \"1\", \"Weighing\" : \"42.5322392529033\"},\"Title\" : \"Mapdata2\"}},{\"type\": \"Feature\", \"geometry\": { \"type\": \"Point\", \"coordinates\":  [ -2.5916149,51.020173]  },\"properties\": {\"metadata\": {\"Sheet\" : \"'Map data'\", \"SheetId\" : \"{0042D979-2A02-4E9D-A8DF-DCABB2627A3F}\", \"Column\" : \"A\", \"Row\" : \"19\", \"latitude\" : \"0\", \"longitude\" : \"1\", \"Weighing\" : \"35.8875749450749\"},\"Title\" : \"Mapdata2\"}},{\"type\": \"Feature\", \"geometry\": { \"type\": \"Point\", \"coordinates\":  [ -2.6017205,51.468821]  },\"properties\": {\"metadata\": {\"Sheet\" : \"'Map data'\", \"SheetId\" : \"{0042D979-2A02-4E9D-A8DF-DCABB2627A3F}\", \"Column\" : \"A\", \"Row\" : \"20\", \"latitude\" : \"0\", \"longitude\" : \"1\", \"Weighing\" : \"30.1132094223805\"},\"Title\" : \"Mapdata2\"}},{\"type\": \"Feature\", \"geometry\": { \"type\": \"Point\", \"coordinates\":  [ -2.6004817,51.484113]  },\"properties\": {\"metadata\": {\"Sheet\" : \"'Map data'\", \"SheetId\" : \"{0042D979-2A02-4E9D-A8DF-DCABB2627A3F}\", \"Column\" : \"A\", \"Row\" : \"21\", \"latitude\" : \"0\", \"longitude\" : \"1\", \"Weighing\" : \"31.8945846304383\"},\"Title\" : \"Mapdata2\"}},{\"type\": \"Feature\", \"geometry\": { \"type\": \"Point\", \"coordinates\":  [ -2.5813038,51.448243]  },\"properties\": {\"metadata\": {\"Sheet\" : \"'Map data'\", \"SheetId\" : \"{0042D979-2A02-4E9D-A8DF-DCABB2627A3F}\", \"Column\" : \"A\", \"Row\" : \"22\", \"latitude\" : \"0\", \"longitude\" : \"1\", \"Weighing\" : \"52.0417492431513\"},\"Title\" : \"Mapdata2\"}},{\"type\": \"Feature\", \"geometry\": { \"type\": \"Point\", \"coordinates\":  [ -2.5885909,51.4554]  },\"properties\": {\"metadata\": {\"Sheet\" : \"'Map data'\", \"SheetId\" : \"{0042D979-2A02-4E9D-A8DF-DCABB2627A3F}\", \"Column\" : \"A\", \"Row\" : \"23\", \"latitude\" : \"0\", \"longitude\" : \"1\", \"Weighing\" : \"30.6459777147595\"},\"Title\" : \"Mapdata2\"}},{\"type\": \"Feature\", \"geometry\": { \"type\": \"Point\", \"coordinates\":  [ -2.5901576,51.465283]  },\"properties\": {\"metadata\": {\"Sheet\" : \"'Map data'\", \"SheetId\" : \"{0042D979-2A02-4E9D-A8DF-DCABB2627A3F}\", \"Column\" : \"A\", \"Row\" : \"24\", \"latitude\" : \"0\", \"longitude\" : \"1\", \"Weighing\" : \"70.1979730205176\"},\"Title\" : \"Mapdata2\"}},{\"type\": \"Feature\", \"geometry\": { \"type\": \"Point\", \"coordinates\":  [ -2.5816925,51.478813]  },\"properties\": {\"metadata\": {\"Sheet\" : \"'Map data'\", \"SheetId\" : \"{0042D979-2A02-4E9D-A8DF-DCABB2627A3F}\", \"Column\" : \"A\", \"Row\" : \"25\", \"latitude\" : \"0\", \"longitude\" : \"1\", \"Weighing\" : \"14.3748865788877\"},\"Title\" : \"Mapdata2\"}},{\"type\": \"Feature\", \"geometry\": { \"type\": \"Point\", \"coordinates\":  [ -2.5889846,51.48597]  },\"properties\": {\"metadata\": {\"Sheet\" : \"'Map data'\", \"SheetId\" : \"{0042D979-2A02-4E9D-A8DF-DCABB2627A3F}\", \"Column\" : \"A\", \"Row\" : \"26\", \"latitude\" : \"0\", \"longitude\" : \"1\", \"Weighing\" : \"19.3234106005333\"},\"Title\" : \"Mapdata2\"}},{\"type\": \"Feature\", \"geometry\": { \"type\": \"Point\", \"coordinates\":  [ -2.5741318,51.450077]  },\"properties\": {\"metadata\": {\"Sheet\" : \"'Map data'\", \"SheetId\" : \"{0042D979-2A02-4E9D-A8DF-DCABB2627A3F}\", \"Column\" : \"A\", \"Row\" : \"27\", \"latitude\" : \"0\", \"longitude\" : \"1\", \"Weighing\" : \"51.4110909681705\"},\"Title\" : \"Mapdata2\"}},{\"type\": \"Feature\", \"geometry\": { \"type\": \"Point\", \"coordinates\":  [ -2.5698933,51.456392]  },\"properties\": {\"metadata\": {\"Sheet\" : \"'Map data'\", \"SheetId\" : \"{0042D979-2A02-4E9D-A8DF-DCABB2627A3F}\", \"Column\" : \"A\", \"Row\" : \"28\", \"latitude\" : \"0\", \"longitude\" : \"1\", \"Weighing\" : \"45.7338987200308\"},\"Title\" : \"Mapdata2\"}},{\"type\": \"Feature\", \"geometry\": { \"type\": \"Point\", \"coordinates\":  [ -2.5771912,51.464448]  },\"properties\": {\"metadata\": {\"Sheet\" : \"'Map data'\", \"SheetId\" : \"{0042D979-2A02-4E9D-A8DF-DCABB2627A3F}\", \"Column\" : \"A\", \"Row\" : \"29\", \"latitude\" : \"0\", \"longitude\" : \"1\", \"Weighing\" : \"35.8196658263335\"},\"Title\" : \"Mapdata2\"}},{\"type\": \"Feature\", \"geometry\": { \"type\": \"Point\", \"coordinates\":  [ -2.5657982,51.474395]  },\"properties\": {\"metadata\": {\"Sheet\" : \"'Map data'\", \"SheetId\" : \"{0042D979-2A02-4E9D-A8DF-DCABB2627A3F}\", \"Column\" : \"A\", \"Row\" : \"30\", \"latitude\" : \"0\", \"longitude\" : \"1\", \"Weighing\" : \"45.4180747174007\"},\"Title\" : \"Mapdata2\"}},{\"type\": \"Feature\", \"geometry\": { \"type\": \"Point\", \"coordinates\":  [ -2.5746288,51.489637]  },\"properties\": {\"metadata\": {\"Sheet\" : \"'Map data'\", \"SheetId\" : \"{0042D979-2A02-4E9D-A8DF-DCABB2627A3F}\", \"Column\" : \"A\", \"Row\" : \"31\", \"latitude\" : \"0\", \"longitude\" : \"1\", \"Weighing\" : \"34.7543450444339\"},\"Title\" : \"Mapdata2\"}},{\"type\": \"Feature\", \"geometry\": { \"type\": \"Point\", \"coordinates\":  [ -2.5583909,51.457346]  },\"properties\": {\"metadata\": {\"Sheet\" : \"'Map data'\", \"SheetId\" : \"{0042D979-2A02-4E9D-A8DF-DCABB2627A3F}\", \"Column\" : \"A\", \"Row\" : \"32\", \"latitude\" : \"0\", \"longitude\" : \"1\", \"Weighing\" : \"35.007951794947\"},\"Title\" : \"Mapdata2\"}},{\"type\": \"Feature\", \"geometry\": { \"type\": \"Point\", \"coordinates\":  [ -2.5599622,51.468129]  },\"properties\": {\"metadata\": {\"Sheet\" : \"'Map data'\", \"SheetId\" : \"{0042D979-2A02-4E9D-A8DF-DCABB2627A3F}\", \"Column\" : \"A\", \"Row\" : \"33\", \"latitude\" : \"0\", \"longitude\" : \"1\", \"Weighing\" : \"56.9893850749558\"},\"Title\" : \"Mapdata2\"}},{\"type\": \"Feature\", \"geometry\": { \"type\": \"Point\", \"coordinates\":  [ -2.5555889,51.463654]  },\"properties\": {\"metadata\": {\"Sheet\" : \"'Map data'\", \"SheetId\" : \"{0042D979-2A02-4E9D-A8DF-DCABB2627A3F}\", \"Column\" : \"A\", \"Row\" : \"34\", \"latitude\" : \"0\", \"longitude\" : \"1\", \"Weighing\" : \"37.7248581391557\"},\"Title\" : \"Mapdata2\"}},{\"type\": \"Feature\", \"geometry\": { \"type\": \"Point\", \"coordinates\":  [ -2.5586545,51.478925]  },\"properties\": {\"metadata\": {\"Sheet\" : \"'Map data'\", \"SheetId\" : \"{0042D979-2A02-4E9D-A8DF-DCABB2627A3F}\", \"Column\" : \"A\", \"Row\" : \"35\", \"latitude\" : \"0\", \"longitude\" : \"1\", \"Weighing\" : \"49.548805156033\"},\"Title\" : \"Mapdata2\"}},{\"type\": \"Feature\", \"geometry\": { \"type\": \"Point\", \"coordinates\":  [ -2.5455238,51.4646]  },\"properties\": {\"metadata\": {\"Sheet\" : \"'Map data'\", \"SheetId\" : \"{0042D979-2A02-4E9D-A8DF-DCABB2627A3F}\", \"Column\" : \"A\", \"Row\" : \"36\", \"latitude\" : \"0\", \"longitude\" : \"1\", \"Weighing\" : \"33.0778956224871\"},\"Title\" : \"Mapdata2\"}},{\"type\": \"Feature\", \"geometry\": { \"type\": \"Point\", \"coordinates\":  [ -2.5413013,51.472712]  },\"properties\": {\"metadata\": {\"Sheet\" : \"'Map data'\", \"SheetId\" : \"{0042D979-2A02-4E9D-A8DF-DCABB2627A3F}\", \"Column\" : \"A\", \"Row\" : \"37\", \"latitude\" : \"0\", \"longitude\" : \"1\", \"Weighing\" : \"25.3799876930956\"},\"Title\" : \"Mapdata2\"}},{\"type\": \"Feature\", \"geometry\": { \"type\": \"Point\", \"coordinates\":  [ -2.5266247,51.448502]  },\"properties\": {\"metadata\": {\"Sheet\" : \"'Map data'\", \"SheetId\" : \"{0042D979-2A02-4E9D-A8DF-DCABB2627A3F}\", \"Column\" : \"A\", \"Row\" : \"38\", \"latitude\" : \"0\", \"longitude\" : \"1\", \"Weighing\" : \"29.8079038460946\"},\"Title\" : \"Mapdata2\"}},{\"type\": \"Feature\", \"geometry\": { \"type\": \"Point\", \"coordinates\":  [ -2.6418006,51.452423]  },\"properties\": {\"metadata\": {\"Sheet\" : \"'Map data'\", \"SheetId\" : \"{0042D979-2A02-4E9D-A8DF-DCABB2627A3F}\", \"Column\" : \"A\", \"Row\" : \"39\", \"latitude\" : \"0\", \"longitude\" : \"1\", \"Weighing\" : \"30.2866659975399\"},\"Title\" : \"Mapdata2\"}},{\"type\": \"Feature\", \"geometry\": { \"type\": \"Point\", \"coordinates\":  [ -2.6331913,51.454268]  },\"properties\": {\"metadata\": {\"Sheet\" : \"'Map data'\", \"SheetId\" : \"{0042D979-2A02-4E9D-A8DF-DCABB2627A3F}\", \"Column\" : \"A\", \"Row\" : \"40\", \"latitude\" : \"0\", \"longitude\" : \"1\", \"Weighing\" : \"35.7188683920175\"},\"Title\" : \"Mapdata2\"}},{\"type\": \"Feature\", \"geometry\": { \"type\": \"Point\", \"coordinates\":  [ -2.6407268,51.478505]  },\"properties\": {\"metadata\": {\"Sheet\" : \"'Map data'\", \"SheetId\" : \"{0042D979-2A02-4E9D-A8DF-DCABB2627A3F}\", \"Column\" : \"A\", \"Row\" : \"42\", \"latitude\" : \"0\", \"longitude\" : \"1\", \"Weighing\" : \"17.9003750160668\"},\"Title\" : \"Mapdata2\"}},{\"type\": \"Feature\", \"geometry\": { \"type\": \"Point\", \"coordinates\":  [ -2.6408277,51.485698]  },\"properties\": {\"metadata\": {\"Sheet\" : \"'Map data'\", \"SheetId\" : \"{0042D979-2A02-4E9D-A8DF-DCABB2627A3F}\", \"Column\" : \"A\", \"Row\" : \"43\", \"latitude\" : \"0\", \"longitude\" : \"1\", \"Weighing\" : \"29.2059506416445\"},\"Title\" : \"Mapdata2\"}},{\"type\": \"Feature\", \"geometry\": { \"type\": \"Point\", \"coordinates\":  [ -2.6217397,51.458826]  },\"properties\": {\"metadata\": {\"Sheet\" : \"'Map data'\", \"SheetId\" : \"{0042D979-2A02-4E9D-A8DF-DCABB2627A3F}\", \"Column\" : \"A\", \"Row\" : \"45\", \"latitude\" : \"0\", \"longitude\" : \"1\", \"Weighing\" : \"26.0721145546689\"},\"Title\" : \"Mapdata2\"}},{\"type\": \"Feature\", \"geometry\": { \"type\": \"Point\", \"coordinates\":  [ -2.6290472,51.466879]  },\"properties\": {\"metadata\": {\"Sheet\" : \"'Map data'\", \"SheetId\" : \"{0042D979-2A02-4E9D-A8DF-DCABB2627A3F}\", \"Column\" : \"A\", \"Row\" : \"46\", \"latitude\" : \"0\", \"longitude\" : \"1\", \"Weighing\" : \"21.0092827436862\"},\"Title\"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\"47\", \"latitude\" : \"0\", \"longitude\" : \"1\", \"Weighing\" : \"32.5790877755644\"},\"Title\" : \"Mapdata2\"}},{\"type\": \"Feature\", \"geometry\": { \"type\": \"Point\", \"coordinates\":  [ -2.6350299,51.483032]  },\"properties\": {\"metadata\": {\"Sheet\" : \"'Map data'\", \"SheetId\" : \"{0042D979-2A02-4E9D-A8DF-DCABB2627A3F}\", \"Column\" : \"A\", \"Row\" : \"48\", \"latitude\" : \"0\", \"longitude\" : \"1\", \"Weighing\" : \"29.9653771151623\"},\"Title\" : \"Mapdata2\"}},{\"type\": \"Feature\", \"geometry\": { \"type\": \"Point\", \"coordinates\":  [ -2.6086669,51.449903]  },\"properties\": {\"metadata\": {\"Sheet\" : \"'Map data'\", \"SheetId\" : \"{0042D979-2A02-4E9D-A8DF-DCABB2627A3F}\", \"Column\" : \"A\", \"Row\" : \"49\", \"latitude\" : \"0\", \"longitude\" : \"1\", \"Weighing\" : \"19.6991274837044\"},\"Title\" : \"Mapdata2\"}},{\"type\": \"Feature\", \"geometry\": { \"type\": \"Point\", \"coordinates\":  [ -2.607407,51.463397]  },\"properties\": {\"metadata\": {\"Sheet\" : \"'Map data'\", \"SheetId\" : \"{0042D979-2A02-4E9D-A8DF-DCABB2627A3F}\", \"Column\" : \"A\", \"Row\" : \"50\", \"latitude\" : \"0\", \"longitude\" : \"1\", \"Weighing\" : \"19.3345910354441\"},\"Title\" : \"Mapdata2\"}},{\"type\": \"Feature\", \"geometry\": { \"type\": \"Point\", \"coordinates\":  [ -2.6146644,51.467855]  },\"properties\": {\"metadata\": {\"Sheet\" : \"'Map data'\", \"SheetId\" : \"{0042D979-2A02-4E9D-A8DF-DCABB2627A3F}\", \"Column\" : \"A\", \"Row\" : \"51\", \"latitude\" : \"0\", \"longitude\" : \"1\", \"Weighing\" : \"42.6537010968293\"},\"Title\" : \"Mapdata2\"}},{\"type\": \"Feature\", \"geometry\": { \"type\": \"Point\", \"coordinates\":  [ -2.7636006,51.679179]  },\"properties\": {\"metadata\": {\"Sheet\" : \"'Map data'\", \"SheetId\" : \"{0042D979-2A02-4E9D-A8DF-DCABB2627A3F}\", \"Column\" : \"A\", \"Row\" : \"52\", \"latitude\" : \"0\", \"longitude\" : \"1\", \"Weighing\" : \"18.1753787518381\"},\"Title\" : \"Mapdata2\"}},{\"type\": \"Feature\", \"geometry\": { \"type\": \"Point\", \"coordinates\":  [ -2.612026,51.485852]  },\"properties\": {\"metadata\": {\"Sheet\" : \"'Map data'\", \"SheetId\" : \"{0042D979-2A02-4E9D-A8DF-DCABB2627A3F}\", \"Column\" : \"A\", \"Row\" : \"53\", \"latitude\" : \"0\", \"longitude\" : \"1\", \"Weighing\" : \"34.3643475779967\"},\"Title\" : \"Mapdata2\"}},{\"type\": \"Feature\", \"geometry\": { \"type\": \"Point\", \"coordinates\":  [ -2.5957163,51.449969]  },\"properties\": {\"metadata\": {\"Sheet\" : \"'Map data'\", \"SheetId\" : \"{0042D979-2A02-4E9D-A8DF-DCABB2627A3F}\", \"Column\" : \"A\", \"Row\" : \"54\", \"latitude\" : \"0\", \"longitude\" : \"1\", \"Weighing\" : \"24.6770245384069\"},\"Title\" : \"Mapdata2\"}},{\"type\": \"Feature\", \"geometry\": { \"type\": \"Point\", \"coordinates\":  [ -2.6044213,51.455319]  },\"properties\": {\"metadata\": {\"Sheet\" : \"'Map data'\", \"SheetId\" : \"{0042D979-2A02-4E9D-A8DF-DCABB2627A3F}\", \"Column\" : \"A\", \"Row\" : \"55\", \"latitude\" : \"0\", \"longitude\" : \"1\", \"Weighing\" : \"33.7382868068973\"},\"Title\" : \"Mapdata2\"}},{\"type\": \"Feature\", \"geometry\": { \"type\": \"Point\", \"coordinates\":  [ -2.6031719,51.469713]  },\"properties\": {\"metadata\": {\"Sheet\" : \"'Map data'\", \"SheetId\" : \"{0042D979-2A02-4E9D-A8DF-DCABB2627A3F}\", \"Column\" : \"A\", \"Row\" : \"57\", \"latitude\" : \"0\", \"longitude\" : \"1\", \"Weighing\" : \"32.7762077515218\"},\"Title\"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\"58\", \"latitude\" : \"0\", \"longitude\" : \"1\", \"Weighing\" : \"29.1545410725875\"},\"Title\" : \"Mapdata2\"}},{\"type\": \"Feature\", \"geometry\": { \"type\": \"Point\", \"coordinates\":  [ -2.5784033,51.446459]  },\"properties\": {\"metadata\": {\"Sheet\" : \"'Map data'\", \"SheetId\" : \"{0042D979-2A02-4E9D-A8DF-DCABB2627A3F}\", \"Column\" : \"A\", \"Row\" : \"59\", \"latitude\" : \"0\", \"longitude\" : \"1\", \"Weighing\" : \"63.4764400268272\"},\"Title\" : \"Mapdata2\"}},{\"type\": \"Feature\", \"geometry\": { \"type\": \"Point\", \"coordinates\":  [ -2.5785169,51.45545]  },\"properties\": {\"metadata\": {\"Sheet\" : \"'Map data'\", \"SheetId\" : \"{0042D979-2A02-4E9D-A8DF-DCABB2627A3F}\", \"Column\" : \"A\", \"Row\" : \"60\", \"latitude\" : \"0\", \"longitude\" : \"1\", \"Weighing\" : \"34.7357652846145\"},\"Title\" : \"Mapdata2\"}},{\"type\": \"Feature\", \"geometry\": { \"type\": \"Point\", \"coordinates\":  [ -2.5858508,51.466204]  },\"properties\": {\"metadata\": {\"Sheet\" : \"'Map data'\", \"SheetId\" : \"{0042D979-2A02-4E9D-A8DF-DCABB2627A3F}\", \"Column\" : \"A\", \"Row\" : \"61\", \"latitude\" : \"0\", \"longitude\" : \"1\", \"Weighing\" : \"38.7632542661164\"},\"Title\" : \"Mapdata2\"}},{\"type\": \"Feature\", \"geometry\": { \"type\": \"Point\", \"coordinates\":  [ -2.585943,51.473397]  },\"properties\": {\"metadata\": {\"Sheet\" : \"'Map data'\", \"SheetId\" : \"{0042D979-2A02-4E9D-A8DF-DCABB2627A3F}\", \"Column\" : \"A\", \"Row\" : \"62\", \"latitude\" : \"0\", \"longitude\" : \"1\", \"Weighing\" : \"5.32775321395081\"},\"Title\" : \"Mapdata2\"}},{\"type\": \"Feature\", \"geometry\": { \"type\": \"Point\", \"coordinates\":  [ -2.5861159,51.486883]  },\"properties\": {\"metadata\": {\"Sheet\" : \"'Map data'\", \"SheetId\" : \"{0042D979-2A02-4E9D-A8DF-DCABB2627A3F}\", \"Column\" : \"A\", \"Row\" : \"63\", \"latitude\" : \"0\", \"longitude\" : \"1\", \"Weighing\" : \"19.6558481400216\"},\"Title\" : \"Mapdata2\"}},{\"type\": \"Feature\", \"geometry\": { \"type\": \"Point\", \"coordinates\":  [ -2.5727041,51.450983]  },\"properties\": {\"metadata\": {\"Sheet\" : \"'Map data'\", \"SheetId\" : \"{0042D979-2A02-4E9D-A8DF-DCABB2627A3F}\", \"Column\" : \"A\", \"Row\" : \"64\", \"latitude\" : \"0\", \"longitude\" : \"1\", \"Weighing\" : \"40.5044752300253\"},\"Title\" : \"Mapdata2\"}},{\"type\": \"Feature\", \"geometry\": { \"type\": \"Point\", \"coordinates\":  [ -2.5699381,51.459988]  },\"properties\": {\"metadata\": {\"Sheet\" : \"'Map data'\", \"SheetId\" : \"{0042D979-2A02-4E9D-A8DF-DCABB2627A3F}\", \"Column\" : \"A\", \"Row\" : \"65\", \"latitude\" : \"0\", \"longitude\" : \"1\", \"Weighing\" : \"31.6398743003206\"},\"Title\" : \"Mapdata2\"}},{\"type\": \"Feature\", \"geometry\": { \"type\": \"Point\", \"coordinates\":  [ -2.5743237,51.465362]  },\"properties\": {\"metadata\": {\"Sheet\" : \"'Map data'\", \"SheetId\" : \"{0042D979-2A02-4E9D-A8DF-DCABB2627A3F}\", \"Column\" : \"A\", \"Row\" : \"66\", \"latitude\" : \"0\", \"longitude\" : \"1\", \"Weighing\" : \"41.2836826472996\"},\"Title\" : \"Mapdata2\"}},{\"type\": \"Feature\", \"geometry\": { \"type\": \"Point\", \"coordinates\":  [ -2.5644029,51.477998]  },\"properties\": {\"metadata\": {\"Sheet\" : \"'Map data'\", \"SheetId\" : \"{0042D979-2A02-4E9D-A8DF-DCABB2627A3F}\", \"Column\" : \"A\", \"Row\" : \"67\", \"latitude\" : \"0\", \"longitude\" : \"1\", \"Weighing\" : \"41.5900857881505\"},\"Title\" : \"Mapdata2\"}},{\"type\": \"Feature\", \"geometry\": { \"type\": \"Point\", \"coordinates\":  [ -2.5679042,50.946554]  },\"properties\": {\"metadata\": {\"Sheet\" : \"'Map data'\", \"SheetId\" : \"{0042D979-2A02-4E9D-A8DF-DCABB2627A3F}\", \"Column\" : \"A\", \"Row\" : \"68\", \"latitude\" : \"0\", \"longitude\" : \"1\", \"Weighing\" : \"25.8175134615684\"},\"Title\" : \"Mapdata2\"}},{\"type\": \"Feature\", \"geometry\": { \"type\": \"Point\", \"coordinates\":  [ -2.5583689,51.455548]  },\"properties\": {\"metadata\": {\"Sheet\" : \"'Map data'\", \"SheetId\" : \"{0042D979-2A02-4E9D-A8DF-DCABB2627A3F}\", \"Column\" : \"A\", \"Row\" : \"69\", \"latitude\" : \"0\", \"longitude\" : \"1\", \"Weighing\" : \"34.4525307361717\"},\"Title\" : \"Mapdata2\"}},{\"type\": \"Feature\", \"geometry\": { \"type\": \"Point\", \"coordinates\":  [ -2.5570831,51.468142]  },\"properties\": {\"metadata\": {\"Sheet\" : \"'Map data'\", \"SheetId\" : \"{0042D979-2A02-4E9D-A8DF-DCABB2627A3F}\", \"Column\" : \"A\", \"Row\" : \"70\", \"latitude\" : \"0\", \"longitude\" : \"1\", \"Weighing\" : \"36.6593767736106\"},\"Title\" : \"Mapdata2\"}},{\"type\": \"Feature\", \"geometry\": { \"type\": \"Point\", \"coordinates\":  [ -2.5584787,51.464539]  },\"properties\": {\"metadata\": {\"Sheet\" : \"'Map data'\", \"SheetId\" : \"{0042D979-2A02-4E9D-A8DF-DCABB2627A3F}\", \"Column\" : \"A\", \"Row\" : \"71\", \"latitude\" : \"0\", \"longitude\" : \"1\", \"Weighing\" : \"51.5845974398094\"},\"Title\" : \"Mapdata2\"}},{\"type\": \"Feature\", \"geometry\": { \"type\": \"Point\", \"coordinates\":  [ -2.5586655,51.479824]  },\"properties\": {\"metadata\": {\"Sheet\" : \"'Map data'\", \"SheetId\" : \"{0042D979-2A02-4E9D-A8DF-DCABB2627A3F}\", \"Column\" : \"A\", \"Row\" : \"72\", \"latitude\" : \"0\", \"longitude\" : \"1\", \"Weighing\" : \"41.3927714471184\"},\"Title\" : \"Mapdata2\"}},{\"type\": \"Feature\", \"geometry\": { \"type\": \"Point\", \"coordinates\":  [ -2.5441058,51.466405]  },\"properties\": {\"metadata\": {\"Sheet\" : \"'Map data'\", \"SheetId\" : \"{0042D979-2A02-4E9D-A8DF-DCABB2627A3F}\", \"Column\" : \"A\", \"Row\" : \"73\", \"latitude\" : \"0\", \"longitude\" : \"1\", \"Weighing\" : \"36.4541999556211\"},\"Title\" : \"Mapdata2\"}},{\"type\": \"Feature\", \"geometry\": { \"type\": \"Point\", \"coordinates\":  [ -2.5413439,51.476309]  },\"properties\": {\"metadata\": {\"Sheet\" : \"'Map data'\", \"SheetId\" : \"{0042D979-2A02-4E9D-A8DF-DCABB2627A3F}\", \"Column\" : \"A\", \"Row\" : \"74\", \"latitude\" : \"0\", \"longitude\" : \"1\", \"Weighing\" : \"41.0649584423603\"},\"Title\" : \"Mapdata2\"}},{\"type\": \"Feature\", \"geometry\": { \"type\": \"Point\", \"coordinates\":  [ -2.5251755,51.447609]  },\"properties\": {\"metadata\": {\"Sheet\" : \"'Map data'\", \"SheetId\" : \"{0042D979-2A02-4E9D-A8DF-DCABB2627A3F}\", \"Column\" : \"A\", \"Row\" : \"75\", \"latitude\" : \"0\", \"longitude\" : \"1\", \"Weighing\" : \"27.8631699217535\"},\"Title\" : \"Mapdata2\"}},{\"type\": \"Feature\", \"geometry\": { \"type\": \"Point\", \"coordinates\":  [ -2.6374835,51.452447]  },\"properties\": {\"metadata\": {\"Sheet\" : \"'Map data'\", \"SheetId\" : \"{0042D979-2A02-4E9D-A8DF-DCABB2627A3F}\", \"Column\" : \"A\", \"Row\" : \"76\", \"latitude\" : \"0\", \"longitude\" : \"1\", \"Weighing\" : \"13.3046433643083\"},\"Title\" : \"Mapdata2\"}},{\"type\": \"Feature\", \"geometry\": { \"type\": \"Point\", \"coordinates\":  [ -2.6346304,51.454261]  },\"properties\": {\"metadata\": {\"Sheet\" : \"'Map data'\", \"SheetId\" : \"{0042D979-2A02-4E9D-A8DF-DCABB2627A3F}\", \"Column\" : \"A\", \"Row\" : \"77\", \"latitude\" : \"0\", \"longitude\" : \"1\", \"Weighing\" : \"25.5170360360745\"},\"Title\" : \"Mapdata2\"}},{\"type\": \"Feature\", \"geometry\": { \"type\": \"Point\", \"coordinates\":  [ -2.6375211,51.455144]  },\"properties\": {\"metadata\": {\"Sheet\" : \"'Map data'\", \"SheetId\" : \"{0042D979-2A02-4E9D-A8DF-DCABB2627A3F}\", \"Column\" : \"A\", \"Row\" : \"78\", \"latitude\" : \"0\", \"longitude\" : \"1\", \"Weighing\" : \"23.4585100946209\"},\"Title\" : \"Mapdata2\"}},{\"type\": \"Feature\", \"geometry\": { \"type\": \"Point\", \"coordinates\":  [ -2.6450337,51.477582]  },\"properties\": {\"metadata\": {\"Sheet\" : \"'Map data'\", \"SheetId\" : \"{0042D979-2A02-4E9D-A8DF-DCABB2627A3F}\", \"Column\" : \"A\", \"Row\" : \"79\", \"latitude\" : \"0\", \"longitude\" : \"1\", \"Weighing\" : \"19.4363229599621\"},\"Title\" : \"Mapdata2\"}},{\"type\": \"Feature\", \"geometry\": { \"type\": \"Point\", \"coordinates\":  [ -2.6437205,51.486581]  },\"properties\": {\"metadata\": {\"Sheet\" : \"'Map data'\", \"SheetId\" : \"{0042D979-2A02-4E9D-A8DF-DCABB2627A3F}\", \"Column\" : \"A\", \"Row\" : \"80\", \"latitude\" : \"0\", \"longitude\" : \"1\", \"Weighing\" : \"17.9753760609742\"},\"Title\" : \"Mapdata2\"}},{\"type\": \"Feature\", \"geometry\": { \"type\": \"Point\", \"coordinates\":  [ -2.6202761,51.457035]  },\"properties\": {\"metadata\": {\"Sheet\" : \"'Map data'\", \"SheetId\" : \"{0042D979-2A02-4E9D-A8DF-DCABB2627A3F}\", \"Column\" : \"A\", \"Row\" : \"82\", \"latitude\" : \"0\", \"longitude\" : \"1\", \"Weighing\" : \"23.6468015728393\"},\"Title\" : \"Mapdata2\"}},{\"type\": \"Feature\", \"geometry\": { \"type\": \"Point\", \"coordinates\":  [ -2.6218375,51.466018]  },\"properties\": {\"metadata\": {\"Sheet\" : \"'Map data'\", \"SheetId\" : \"{0042D979-2A02-4E9D-A8DF-DCABB2627A3F}\", \"Column\" : \"A\", \"Row\" : \"83\", \"latitude\" : \"0\", \"longitude\" : \"1\", \"Weighing\" : \"19.4144076259865\"},\"Title\" : \"Mapdata2\"}},{\"type\": \"Feature\", \"geometry\": { \"type\": \"Point\", \"coordinates\":  [ -2.6161645,51.472342]  },\"properties\": {\"metadata\": {\"Sheet\" : \"'Map data'\", \"SheetId\" : \"{0042D979-2A02-4E9D-A8DF-DCABB2627A3F}\", \"Column\" : \"A\", \"Row\" : \"84\", \"latitude\" : \"0\", \"longitude\" : \"1\", \"Weighing\" : \"36.6464128402861\"},\"Title\" : \"Mapdata2\"}},{\"type\": \"Feature\", \"geometry\": { \"type\": \"Point\", \"coordinates\":  [ -2.632237,51.489341]  },\"properties\": {\"metadata\": {\"Sheet\" : \"'Map data'\", \"SheetId\" : \"{0042D979-2A02-4E9D-A8DF-DCABB2627A3F}\", \"Column\" : \"A\", \"Row\" : \"85\", \"latitude\" : \"0\", \"longitude\" : \"1\", \"Weighing\" : \"23.052468480424\"},\"Title\" : \"Mapdata2\"}},{\"type\": \"Feature\", \"geometry\": { \"type\": \"Point\", \"coordinates\":  [ -2.6086909,51.451701]  },\"properties\": {\"metadata\": {\"Sheet\" : \"'Map data'\", \"SheetId\" : \"{0042D979-2A02-4E9D-A8DF-DCABB2627A3F}\", \"Column\" : \"A\", \"Row\" : \"86\", \"latitude\" : \"0\", \"longitude\" : \"1\", \"Weighing\" : \"33.7231745695008\"},\"Title\" : \"Mapdata2\"}},{\"type\": \"Feature\", \"geometry\": { \"type\": \"Point\", \"coordinates\":  [ -2.6131766,51.464266]  },\"properties\": {\"metadata\": {\"Sheet\" : \"'Map data'\", \"SheetId\" : \"{0042D979-2A02-4E9D-A8DF-DCABB2627A3F}\", \"Column\" : \"A\", \"Row\" : \"87\", \"latitude\" : \"0\", \"longitude\" : \"1\", \"Weighing\" : \"17.1656965356362\"},\"Title\" : \"Mapdata2\"}},{\"type\": \"Feature\", \"geometry\": { \"type\": \"Point\", \"coordinates\":  [ -2.6117613,51.466071]  },\"properties\": {\"metadata\": {\"Sheet\" : \"'Map data'\", \"SheetId\" : \"{0042D979-2A02-4E9D-A8DF-DCABB2627A3F}\", \"Column\" : \"A\", \"Row\" : \"88\", \"latitude\" : \"0\", \"longitude\" : \"1\", \"Weighing\" : \"28.9390646881238\"},\"Title\" : \"Mapdata2\"}},{\"type\": \"Feature\", \"geometry\": { \"type\": \"Point\", \"coordinates\":  [ -2.754614,51.224257]  },\"properties\": {\"metadata\": {\"Sheet\" : \"'Map data'\", \"SheetId\" : \"{0042D979-2A02-4E9D-A8DF-DCABB2627A3F}\", \"Column\" : \"A\", \"Row\" : \"89\", \"latitude\" : \"0\", \"longitude\" : \"1\", \"Weighing\" : \"16.1369637474044\"},\"Title\" : \"Mapdata2\"}},{\"type\": \"Feature\", \"geometry\": { \"type\": \"Point\", \"coordinates\":  [ -2.6177742,51.484922]  },\"properties\": {\"metadata\": {\"Sheet\" : \"'Map data'\", \"SheetId\" : \"{0042D979-2A02-4E9D-A8DF-DCABB2627A3F}\", \"Column\" : \"A\", \"Row\" : \"90\", \"latitude\" : \"0\", \"longitude\" : \"1\", \"Weighing\" : \"42.5257839492915\"},\"Title\" : \"Mapdata2\"}},{\"type\": \"Feature\", \"geometry\": { \"type\": \"Point\", \"coordinates\":  [ -2.5971318,51.448164]  },\"properties\": {\"metadata\": {\"Sheet\" : \"'Map data'\", \"SheetId\" : \"{0042D979-2A02-4E9D-A8DF-DCABB2627A3F}\", \"Column\" : \"A\", \"Row\" : \"91\", \"latitude\" : \"0\", \"longitude\" : \"1\", \"Weighing\" : \"29.8154651486154\"},\"Title\" : \"Mapdata2\"}},{\"type\": \"Feature\", \"geometry\": { \"type\": \"Point\", \"coordinates\":  [ -2.6073115,51.456204]  },\"properties\": {\"metadata\": {\"Sheet\" : \"'Map data'\", \"SheetId\" : \"{0042D979-2A02-4E9D-A8DF-DCABB2627A3F}\", \"Column\" : \"A\", \"Row\" : \"92\", \"latitude\" : \"0\", \"longitude\" : \"1\", \"Weighing\" : \"47.9327088361886\"},\"Title\" : \"Mapdata2\"}},{\"type\": \"Feature\", \"geometry\": { \"type\": \"Point\", \"coordinates\":  [ -2.5977802,51.056111]  },\"properties\": {\"metadata\": {\"Sheet\" : \"'Map data'\", \"SheetId\" : \"{0042D979-2A02-4E9D-A8DF-DCABB2627A3F}\", \"Column\" : \"A\", \"Row\" : \"93\", \"latitude\" : \"0\", \"longitude\" : \"1\", \"Weighing\" : \"37.4119406667947\"},\"Title\" : \"Mapdata2\"}},{\"type\": \"Feature\", \"geometry\": { \"type\": \"Point\", \"coordinates\":  [ -2.6031838,51.470612]  },\"properties\": {\"metadata\": {\"Sheet\" : \"'Map data'\", \"SheetId\" : \"{0042D979-2A02-4E9D-A8DF-DCABB2627A3F}\", \"Column\" : \"A\", \"Row\" : \"94\", \"latitude\" : \"0\", \"longitude\" : \"1\", \"Weighing\" : \"22.1452820884186\"},\"Title\"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\"95\", \"latitude\" : \"0\", \"longitude\" : \"1\", \"Weighing\" : \"7.71932020240748\"},\"Title\" : \"Mapdata2\"}},{\"type\": \"Feature\", \"geometry\": { \"type\": \"Point\", \"coordinates\":  [ -2.5828802,51.459025]  },\"properties\": {\"metadata\": {\"Sheet\" : \"'Map data'\", \"SheetId\" : \"{0042D979-2A02-4E9D-A8DF-DCABB2627A3F}\", \"Column\" : \"A\", \"Row\" : \"97\", \"latitude\" : \"0\", \"longitude\" : \"1\", \"Weighing\" : \"42.0129984554074\"},\"Title\" : \"Mapdata2\"}},{\"type\": \"Feature\", \"geometry\": { \"type\": \"Point\", \"coordinates\":  [ -2.5844343,51.468009]  },\"properties\": {\"metadata\": {\"Sheet\" : \"'Map data'\", \"SheetId\" : \"{0042D979-2A02-4E9D-A8DF-DCABB2627A3F}\", \"Column\" : \"A\", \"Row\" : \"98\", \"latitude\" : \"0\", \"longitude\" : \"1\", \"Weighing\" : \"26.249755517625\"},\"Title\" : \"Mapdata2\"}},{\"type\": \"Feature\", \"geometry\": { \"type\": \"Point\", \"coordinates\":  [ -2.5816124,51.472519]  },\"properties\": {\"metadata\": {\"Sheet\" : \"'Map data'\", \"SheetId\" : \"{0042D979-2A02-4E9D-A8DF-DCABB2627A3F}\", \"Column\" : \"A\", \"Row\" : \"99\", \"latitude\" : \"0\", \"longitude\" : \"1\", \"Weighing\" : \"26.1094123907298\"},\"Title\" : \"Mapdata2\"}},{\"type\": \"Feature\", \"geometry\": { \"type\": \"Point\", \"coordinates\":  [ -2.5846758,51.48689]  },\"properties\": {\"metadata\": {\"Sheet\" : \"'Map data'\", \"SheetId\" : \"{0042D979-2A02-4E9D-A8DF-DCABB2627A3F}\", \"Column\" : \"A\", \"Row\" : \"100\", \"latitude\" : \"0\", \"longitude\" : \"1\", \"Weighing\" : \"24.1734130365374\"},\"Title\" : \"Mapdata2\"}},{\"type\": \"Feature\", \"geometry\": { \"type\": \"Point\", \"coordinates\":  [ -2.5683983,51.451903]  },\"properties\": {\"metadata\": {\"Sheet\" : \"'Map data'\", \"SheetId\" : \"{0042D979-2A02-4E9D-A8DF-DCABB2627A3F}\", \"Column\" : \"A\", \"Row\" : \"101\", \"latitude\" : \"0\", \"longitude\" : \"1\", \"Weighing\" : \"35.5605844063831\"},\"Title\" : \"Mapdata2\"}},{\"type\": \"Feature\", \"geometry\": { \"type\": \"Point\", \"coordinates\":  [ -2.5756613,51.457263]  },\"properties\": {\"metadata\": {\"Sheet\" : \"'Map data'\", \"SheetId\" : \"{0042D979-2A02-4E9D-A8DF-DCABB2627A3F}\", \"Column\" : \"A\", \"Row\" : \"102\", \"latitude\" : \"0\", \"longitude\" : \"1\", \"Weighing\" : \"31.0643972819205\"},\"Title\" : \"Mapdata2\"}},{\"type\": \"Feature\", \"geometry\": { \"type\": \"Point\", \"coordinates\":  [ -2.571456,51.466275]  },\"properties\": {\"metadata\": {\"Sheet\" : \"'Map data'\", \"SheetId\" : \"{0042D979-2A02-4E9D-A8DF-DCABB2627A3F}\", \"Column\" : \"A\", \"Row\" : \"103\", \"latitude\" : \"0\", \"longitude\" : \"1\", \"Weighing\" : \"44.9129463371945\"},\"Title\" : \"Mapdata2\"}},{\"type\": \"Feature\", \"geometry\": { \"type\": \"Point\", \"coordinates\":  [ -2.5648363,51.513063]  },\"properties\": {\"metadata\": {\"Sheet\" : \"'Map data'\", \"SheetId\" : \"{0042D979-2A02-4E9D-A8DF-DCABB2627A3F}\", \"Column\" : \"A\", \"Row\" : \"104\", \"latitude\" : \"0\", \"longitude\" : \"1\", \"Weighing\" : \"29.2837406236595\"},\"Title\" : \"Mapdata2\"}},{\"type\": \"Feature\", \"geometry\": { \"type\": \"Point\", \"coordinates\":  [ -2.5688679,51.489666]  },\"properties\": {\"metadata\": {\"Sheet\" : \"'Map data'\", \"SheetId\" : \"{0042D979-2A02-4E9D-A8DF-DCABB2627A3F}\", \"Column\" : \"A\", \"Row\" : \"105\", \"latitude\" : \"0\", \"longitude\" : \"1\", \"Weighing\" : \"30.7849263020545\"},\"Title\" : \"Mapdata2\"}},{\"type\": \"Feature\", \"geometry\": { \"type\": \"Point\", \"coordinates\":  [ -2.558325,51.451951]  },\"properties\": {\"metadata\": {\"Sheet\" : \"'Map data'\", \"SheetId\" : \"{0042D979-2A02-4E9D-A8DF-DCABB2627A3F}\", \"Column\" : \"A\", \"Row\" : \"106\", \"latitude\" : \"0\", \"longitude\" : \"1\", \"Weighing\" : \"49.6367780646969\"},\"Title\" : \"Mapdata2\"}},{\"type\": \"Feature\", \"geometry\": { \"type\": \"Point\", \"coordinates\":  [ -2.5527862,51.469961]  },\"properties\": {\"metadata\": {\"Sheet\" : \"'Map data'\", \"SheetId\" : \"{0042D979-2A02-4E9D-A8DF-DCABB2627A3F}\", \"Column\" : \"A\", \"Row\" : \"107\", \"latitude\" : \"0\", \"longitude\" : \"1\", \"Weighing\" : \"26.5075493593864\"},\"Title\" : \"Mapdata2\"}},{\"type\": \"Feature\", \"geometry\": { \"type\": \"Point\", \"coordinates\":  [ -2.5600723,51.47712]  },\"properties\": {\"metadata\": {\"Sheet\" : \"'Map data'\", \"SheetId\" : \"{0042D979-2A02-4E9D-A8DF-DCABB2627A3F}\", \"Column\" : \"A\", \"Row\" : \"109\", \"latitude\" : \"0\", \"longitude\" : \"1\", \"Weighing\" : \"48.9775825609893\"},\"Title\" : \"Mapdata2\"}},{\"type\": \"Feature\", \"geometry\": { \"type\": \"Point\", \"coordinates\":  [ -2.5498745,51.467277]  },\"properties\": {\"metadata\": {\"Sheet\" : \"'Map data'\", \"SheetId\" : \"{0042D979-2A02-4E9D-A8DF-DCABB2627A3F}\", \"Column\" : \"A\", \"Row\" : \"110\", \"latitude\" : \"0\", \"longitude\" : \"1\", \"Weighing\" : \"33.7576258888302\"},\"Title\" : \"Mapdata2\"}},{\"type\": \"Feature\", \"geometry\": { \"type\": \"Point\", \"coordinates\":  [ -2.5399359,51.479012]  },\"properties\": {\"metadata\": {\"Sheet\" : \"'Map data'\", \"SheetId\" : \"{0042D979-2A02-4E9D-A8DF-DCABB2627A3F}\", \"Column\" : \"A\", \"Row\" : \"111\", \"latitude\" : \"0\", \"longitude\" : \"1\", \"Weighing\" : \"1.42272692118124\"},\"Title\" : \"Mapdata2\"}},{\"type\": \"Feature\", \"geometry\": { \"type\": \"Point\", \"coordinates\":  [ -2.5323596,51.446677]  },\"properties\": {\"metadata\": {\"Sheet\" : \"'Map data'\", \"SheetId\" : \"{0042D979-2A02-4E9D-A8DF-DCABB2627A3F}\", \"Column\" : \"A\", \"Row\" : \"112\", \"latitude\" : \"0\", \"longitude\" : \"1\", \"Weighing\" : \"22.0401259853201\"},\"Title\"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\"113\", \"latitude\" : \"0\", \"longitude\" : \"1\", \"Weighing\" : \"32.4929234309987\"},\"Title\" : \"Mapdata2\"}},{\"type\": \"Feature\", \"geometry\": { \"type\": \"Point\", \"coordinates\":  [ -2.6479006,51.476667]  },\"properties\": {\"metadata\": {\"Sheet\" : \"'Map data'\", \"SheetId\" : \"{0042D979-2A02-4E9D-A8DF-DCABB2627A3F}\", \"Column\" : \"A\", \"Row\" : \"116\", \"latitude\" : \"0\", \"longitude\" : \"1\", \"Weighing\" : \"38.3611637367674\"},\"Title\" : \"Mapdata2\"}},{\"type\": \"Feature\", \"geometry\": { \"type\": \"Point\", \"coordinates\":  [ -2.6364573,51.482125]  },\"properties\": {\"metadata\": {\"Sheet\" : \"'Map data'\", \"SheetId\" : \"{0042D979-2A02-4E9D-A8DF-DCABB2627A3F}\", \"Column\" : \"A\", \"Row\" : \"117\", \"latitude\" : \"0\", \"longitude\" : \"1\", \"Weighing\" : \"16.8604571089445\"},\"Title\" : \"Mapdata2\"}},{\"type\": \"Feature\", \"geometry\": { \"type\": \"Point\", \"coordinates\":  [ -2.6232157,51.461515]  },\"properties\": {\"metadata\": {\"Sheet\" : \"'Map data'\", \"SheetId\" : \"{0042D979-2A02-4E9D-A8DF-DCABB2627A3F}\", \"Column\" : \"A\", \"Row\" : \"119\", \"latitude\" : \"0\", \"longitude\" : \"1\", \"Weighing\" : \"19.5696207235311\"},\"Title\"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\"120\", \"latitude\" : \"0\", \"longitude\" : \"1\", \"Weighing\" : \"27.518345633469\"},\"Title\" : \"Mapdata2\"}},{\"type\": \"Feature\", \"geometry\": { \"type\": \"Point\", \"coordinates\":  [ -2.6219353,51.473211]  },\"properties\": {\"metadata\": {\"Sheet\" : \"'Map data'\", \"SheetId\" : \"{0042D979-2A02-4E9D-A8DF-DCABB2627A3F}\", \"Column\" : \"A\", \"Row\" : \"121\", \"latitude\" : \"0\", \"longitude\" : \"1\", \"Weighing\" : \"27.8571329554787\"},\"Title\" : \"Mapdata2\"}},{\"type\": \"Feature\", \"geometry\": { \"type\": \"Point\", \"coordinates\":  [ -2.6207643,51.492999]  },\"properties\": {\"metadata\": {\"Sheet\" : \"'Map data'\", \"SheetId\" : \"{0042D979-2A02-4E9D-A8DF-DCABB2627A3F}\", \"Column\" : \"A\", \"Row\" : \"122\", \"latitude\" : \"0\", \"longitude\" : \"1\", \"Weighing\" : \"21.5169929057152\"},\"Title\" : \"Mapdata2\"}},{\"type\": \"Feature\", \"geometry\": { \"type\": \"Point\", \"coordinates\":  [ -2.605789,51.449917]  },\"properties\": {\"metadata\": {\"Sheet\" : \"'Map data'\", \"SheetId\" : \"{0042D979-2A02-4E9D-A8DF-DCABB2627A3F}\", \"Column\" : \"A\", \"Row\" : \"123\", \"latitude\" : \"0\", \"longitude\" : \"1\", \"Weighing\" : \"36.0417337795487\"},\"Title\" : \"Mapdata2\"}},{\"type\": \"Feature\", \"geometry\": { \"type\": \"Point\", \"coordinates\":  [ -2.6116891,51.460677]  },\"properties\": {\"metadata\": {\"Sheet\" : \"'Map data'\", \"SheetId\" : \"{0042D979-2A02-4E9D-A8DF-DCABB2627A3F}\", \"Column\" : \"A\", \"Row\" : \"124\", \"latitude\" : \"0\", \"longitude\" : \"1\", \"Weighing\" : \"24.352609506852\"},\"Title\" : \"Mapdata2\"}},{\"type\": \"Feature\", \"geometry\": { \"type\": \"Point\", \"coordinates\":  [ -2.6131887,51.465165]  },\"properties\": {\"metadata\": {\"Sheet\" : \"'Map data'\", \"SheetId\" : \"{0042D979-2A02-4E9D-A8DF-DCABB2627A3F}\", \"Column\" : \"A\", \"Row\" : \"125\", \"latitude\" : \"0\", \"longitude\" : \"1\", \"Weighing\" : \"24.3811566475716\"},\"Title\" : \"Mapdata2\"}},{\"type\": \"Feature\", \"geometry\": { \"type\": \"Point\", \"coordinates\":  [ -2.7525809,51.187402]  },\"properties\": {\"metadata\": {\"Sheet\" : \"'Map data'\", \"SheetId\" : \"{0042D979-2A02-4E9D-A8DF-DCABB2627A3F}\", \"Column\" : \"A\", \"Row\" : \"126\", \"latitude\" : \"0\", \"longitude\" : \"1\", \"Weighing\" : \"22.8939338336437\"},\"Title\" : \"Mapdata2\"}},{\"type\": \"Feature\", \"geometry\": { \"type\": \"Point\", \"coordinates\":  [ -2.614882,51.484038]  },\"properties\": {\"metadata\": {\"Sheet\" : \"'Map data'\", \"SheetId\" : \"{0042D979-2A02-4E9D-A8DF-DCABB2627A3F}\", \"Column\" : \"A\", \"Row\" : \"127\", \"latitude\" : \"0\", \"longitude\" : \"1\", \"Weighing\" : \"23.8120396094795\"},\"Title\" : \"Mapdata2\"}},{\"type\": \"Feature\", \"geometry\": { \"type\": \"Point\", \"coordinates\":  [ -2.6014603,51.449041]  },\"properties\": {\"metadata\": {\"Sheet\" : \"'Map data'\", \"SheetId\" : \"{0042D979-2A02-4E9D-A8DF-DCABB2627A3F}\", \"Column\" : \"A\", \"Row\" : \"128\", \"latitude\" : \"0\", \"longitude\" : \"1\", \"Weighing\" : \"22.8241008111949\"},\"Title\" : \"Mapdata2\"}},{\"type\": \"Feature\", \"geometry\": { \"type\": \"Point\", \"coordinates\":  [ -2.6087627,51.457095]  },\"properties\": {\"metadata\": {\"Sheet\" : \"'Map data'\", \"SheetId\" : \"{0042D979-2A02-4E9D-A8DF-DCABB2627A3F}\", \"Column\" : \"A\", \"Row\" : \"129\", \"latitude\" : \"0\", \"longitude\" : \"1\", \"Weighing\" : \"64.5526463176469\"},\"Title\" : \"Mapdata2\"}},{\"type\": \"Feature\", \"geometry\": { \"type\": \"Point\", \"coordinates\":  [ -2.6083266,51.640524]  },\"properties\": {\"metadata\": {\"Sheet\" : \"'Map data'\", \"SheetId\" : \"{0042D979-2A02-4E9D-A8DF-DCABB2627A3F}\", \"Column\" : \"A\", \"Row\" : \"130\", \"latitude\" : \"0\", \"longitude\" : \"1\", \"Weighing\" : \"39.4177233183726\"},\"Title\" : \"Mapdata2\"}},{\"type\": \"Feature\", \"geometry\": { \"type\": \"Point\", \"coordinates\":  [ -2.6031956,51.471511]  },\"properties\": {\"metadata\": {\"Sheet\" : \"'Map data'\", \"SheetId\" : \"{0042D979-2A02-4E9D-A8DF-DCABB2627A3F}\", \"Column\" : \"A\", \"Row\" : \"131\", \"latitude\" : \"0\", \"longitude\" : \"1\", \"Weighing\" : \"20.3795801605356\"},\"Title\" : \"Mapdata2\"}},{\"type\": \"Feature\", \"geometry\": { \"type\": \"Point\", \"coordinates\":  [ -2.5842276,51.451825]  },\"properties\": {\"metadata\": {\"Sheet\" : \"'Map data'\", \"SheetId\" : \"{0042D979-2A02-4E9D-A8DF-DCABB2627A3F}\", \"Column\" : \"A\", \"Row\" : \"133\", \"latitude\" : \"0\", \"longitude\" : \"1\", \"Weighing\" : \"52.0699928930305\"},\"Title\" : \"Mapdata2\"}},{\"type\": \"Feature\", \"geometry\": { \"type\": \"Point\", \"coordinates\":  [ -2.5858854,51.468901]  },\"properties\": {\"metadata\": {\"Sheet\" : \"'Map data'\", \"SheetId\" : \"{0042D979-2A02-4E9D-A8DF-DCABB2627A3F}\", \"Column\" : \"A\", \"Row\" : \"135\", \"latitude\" : \"0\", \"longitude\" : \"1\", \"Weighing\" : \"31.4982725407346\"},\"Title\" : \"Mapdata2\"}},{\"type\": \"Feature\", \"geometry\": { \"type\": \"Point\", \"coordinates\":  [ -2.5802526,51.47882]  },\"properties\": {\"metadata\": {\"Sheet\" : \"'Map data'\", \"SheetId\" : \"{0042D979-2A02-4E9D-A8DF-DCABB2627A3F}\", \"Column\" : \"A\", \"Row\" : \"136\", \"latitude\" : \"0\", \"longitude\" : \"1\", \"Weighing\" : \"23.9754131263555\"},\"Title\" : \"Mapdata2\"}},{\"type\": \"Feature\", \"geometry\": { \"type\": \"Point\", \"coordinates\":  [ -2.5846873,51.487789]  },\"properties\": {\"metadata\": {\"Sheet\" : \"'Map data'\", \"SheetId\" : \"{0042D979-2A02-4E9D-A8DF-DCABB2627A3F}\", \"Column\" : \"A\", \"Row\" : \"137\", \"latitude\" : \"0\", \"longitude\" : \"1\", \"Weighing\" : \"30.6317991394958\"},\"Title\" : \"Mapdata2\"}},{\"type\": \"Feature\", \"geometry\": { \"type\": \"Point\", \"coordinates\":  [ -2.5740754,51.445581]  },\"properties\": {\"metadata\": {\"Sheet\" : \"'Map data'\", \"SheetId\" : \"{0042D979-2A02-4E9D-A8DF-DCABB2627A3F}\", \"Column\" : \"A\", \"Row\" : \"138\", \"latitude\" : \"0\", \"longitude\" : \"1\", \"Weighing\" : \"56.2723556314108\"},\"Title\" : \"Mapdata2\"}},{\"type\": \"Feature\", \"geometry\": { \"type\": \"Point\", \"coordinates\":  [ -2.5713661,51.459082]  },\"properties\": {\"metadata\": {\"Sheet\" : \"'Map data'\", \"SheetId\" : \"{0042D979-2A02-4E9D-A8DF-DCABB2627A3F}\", \"Column\" : \"A\", \"Row\" : \"139\", \"latitude\" : \"0\", \"longitude\" : \"1\", \"Weighing\" : \"36.9140733804745\"},\"Title\" : \"Mapdata2\"}},{\"type\": \"Feature\", \"geometry\": { \"type\": \"Point\", \"coordinates\":  [ -2.5700053,51.465383]  },\"properties\": {\"metadata\": {\"Sheet\" : \"'Map data'\", \"SheetId\" : \"{0042D979-2A02-4E9D-A8DF-DCABB2627A3F}\", \"Column\" : \"A\", \"Row\" : \"140\", \"latitude\" : \"0\", \"longitude\" : \"1\", \"Weighing\" : \"44.916299133833\"},\"Title\" : \"Mapdata2\"}},{\"type\": \"Feature\", \"geometry\": { \"type\": \"Point\", \"coordinates\":  [ -2.5715909,51.477064]  },\"properties\": {\"metadata\": {\"Sheet\" : \"'Map data'\", \"SheetId\" : \"{0042D979-2A02-4E9D-A8DF-DCABB2627A3F}\", \"Column\" : \"A\", \"Row\" : \"141\", \"latitude\" : \"0\", \"longitude\" : \"1\", \"Weighing\" : \"84.878665842808\"},\"Title\" : \"Mapdata2\"}},{\"type\": \"Feature\", \"geometry\": { \"type\": \"Point\", \"coordinates\":  [ -2.5645139,51.486989]  },\"properties\": {\"metadata\": {\"Sheet\" : \"'Map data'\", \"SheetId\" : \"{0042D979-2A02-4E9D-A8DF-DCABB2627A3F}\", \"Column\" : \"A\", \"Row\" : \"142\", \"latitude\" : \"0\", \"longitude\" : \"1\", \"Weighing\" : \"32.7870683632757\"},\"Title\" : \"Mapdata2\"}},{\"type\": \"Feature\", \"geometry\": { \"type\": \"Point\", \"coordinates\":  [ -2.5540079,51.451972]  },\"properties\": {\"metadata\": {\"Sheet\" : \"'Map data'\", \"SheetId\" : \"{0042D979-2A02-4E9D-A8DF-DCABB2627A3F}\", \"Column\" : \"A\", \"Row\" : \"143\", \"latitude\" : \"0\", \"longitude\" : \"1\", \"Weighing\" : \"45.1884865872591\"},\"Title\" : \"Mapdata2\"}},{\"type\": \"Feature\", \"geometry\": { \"type\": \"Point\", \"coordinates\":  [ -2.5498421,51.46458]  },\"properties\": {\"metadata\": {\"Sheet\" : \"'Map data'\", \"SheetId\" : \"{0042D979-2A02-4E9D-A8DF-DCABB2627A3F}\", \"Column\" : \"A\", \"Row\" : \"144\", \"latitude\" : \"0\", \"longitude\" : \"1\", \"Weighing\" : \"33.7173737638737\"},\"Title\" : \"Mapdata2\"}},{\"type\": \"Feature\", \"geometry\": { \"type\": \"Point\", \"coordinates\":  [ -2.5556545,51.469048]  },\"properties\": {\"metadata\": {\"Sheet\" : \"'Map data'\", \"SheetId\" : \"{0042D979-2A02-4E9D-A8DF-DCABB2627A3F}\", \"Column\" : \"A\", \"Row\" : \"145\", \"latitude\" : \"0\", \"longitude\" : \"1\", \"Weighing\" : \"35.425235981516\"},\"Title\" : \"Mapdata2\"}},{\"type\": \"Feature\", \"geometry\": { \"type\": \"Point\", \"coordinates\":  [ -2.555731,51.475342]  },\"properties\": {\"metadata\": {\"Sheet\" : \"'Map data'\", \"SheetId\" : \"{0042D979-2A02-4E9D-A8DF-DCABB2627A3F}\", \"Column\" : \"A\", \"Row\" : \"146\", \"latitude\" : \"0\", \"longitude\" : \"1\", \"Weighing\" : \"43.1469179704062\"},\"Title\" : \"Mapdata2\"}},{\"type\": \"Feature\", \"geometry\": { \"type\": \"Point\", \"coordinates\":  [ -2.5498854,51.468176]  },\"properties\": {\"metadata\": {\"Sheet\" : \"'Map data'\", \"SheetId\" : \"{0042D979-2A02-4E9D-A8DF-DCABB2627A3F}\", \"Column\" : \"A\", \"Row\" : \"147\", \"latitude\" : \"0\", \"longitude\" : \"1\", \"Weighing\" : \"39.1631819586341\"},\"Title\" : \"Mapdata2\"}},{\"type\": \"Feature\", \"geometry\": { \"type\": \"Point\", \"coordinates\":  [ -2.5427944,51.477201]  },\"properties\": {\"metadata\": {\"Sheet\" : \"'Map data'\", \"SheetId\" : \"{0042D979-2A02-4E9D-A8DF-DCABB2627A3F}\", \"Column\" : \"A\", \"Row\" : \"148\", \"latitude\" : \"0\", \"longitude\" : \"1\", \"Weighing\" : \"28.9899003443533\"},\"Title\" : \"Mapdata2\"}},{\"type\": \"Feature\", \"geometry\": { \"type\": \"Point\", \"coordinates\":  [ -2.5366762,51.446658]  },\"properties\": {\"metadata\": {\"Sheet\" : \"'Map data'\", \"SheetId\" : \"{0042D979-2A02-4E9D-A8DF-DCABB2627A3F}\", \"Column\" : \"A\", \"Row\" : \"149\", \"latitude\" : \"0\", \"longitude\" : \"1\", \"Weighing\" : \"18.8044280431637\"},\"Title\" : \"Mapdata2\"}}]}"}],"UIArray":{"menuBarOpen":false,"scale":true,"zoomIn":true,"zoomOut":true,"myLocation":false,"baseLayers":["osm","toner","toner-lite","labels","open-topo","blank"],"mapLayers":true,"drawTools":true,"dataLayers":true,"annotate":true,"print":true,"searchLocation":true}}]}</Data>
</CommonToolsDat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3" ma:contentTypeDescription="Create a new document." ma:contentTypeScope="" ma:versionID="b04fcd94050c3c85ec899132e9a2012d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15e9b6729363cc1a5b974d71fe06dc78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2 D 5 3 3 A B - E 2 2 9 - 4 0 C 8 - A 8 F 3 - C 8 7 7 C A 2 9 4 5 5 F } "   T o u r I d = " 4 6 4 0 3 2 6 e - 0 8 5 6 - 4 f 8 7 - 9 7 4 6 - a 8 f 0 7 1 3 2 1 f 3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T o u r > < / T o u r s > < / V i s u a l i z a t i o n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b 8 e 9 8 8 4 - 1 1 2 0 - 4 0 9 b - b f d 1 - e 0 0 1 6 f 7 a 6 e 1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 5 1 . 4 6 8 9 7 0 5 9 1 7 2 1 2 4 5 < / L a t i t u d e > < L o n g i t u d e > - 2 . 5 9 3 9 1 4 2 1 9 1 8 3 8 2 7 4 < / L o n g i t u d e > < R o t a t i o n > 0 < / R o t a t i o n > < P i v o t A n g l e > - 0 . 3 9 6 5 4 5 3 3 7 7 7 3 7 1 3 8 7 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 G u i d = " 5 a 0 b 7 d 8 1 - 9 1 2 1 - 4 d e e - a d 2 6 - 5 f 4 7 e 4 7 7 5 5 3 2 "   R e v = " 1 9 "   R e v G u i d = " 9 8 5 a c d 8 d - b 2 c 8 - 4 e 7 0 - b 3 f 2 - f d 4 d 1 e 2 2 f 6 a 5 " 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 A F = " N o n e "   O p = " A n d " & g t ; & l t ; M e a s u r e 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 / & g t ; & l t ; / M e a s u r e & g t ; & l t ; F i r s t N u m   O p = " I s G r e a t e r T h a n O r E q u a l T o "   V a l = " 1 . 4 2 2 7 2 6 9 2 1 1 8 1 2 4 2 6 "   / & g t ; & l t ; S e c o n d N u m   O p = " I s L e s s T h a n O r E q u a l T o "   V a l = " 4 0 . 2 "   / & g t ; & l t ; / N R F C & g t ; & l t ; / F C s & g t ; & l t ; / F i l t e r & g t ; & l t ; / G e o F i e l d W e l l D e f i n i t i o n & g t ; & l t ; P r o p e r t i e s 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 A F = " N o n e " & g t ; & l t ; M e a s u r e 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  N a m e = " C o n c e n t r a t i o n " & g t ; & l t ; M e a s u r e 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0 0 0 0 0 0 0 0 0 0 0 0 0 0 0 2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8 9 6 1 7 4 8 6 3 3 8 7 9 6 9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7 & l t ; / X & g t ; & l t ; Y & g t ; 7 3 5 & l t ; / Y & g t ; & l t ; D i s t a n c e T o N e a r e s t C o r n e r X & g t ; 7 & l t ; / D i s t a n c e T o N e a r e s t C o r n e r X & g t ; & l t ; D i s t a n c e T o N e a r e s t C o r n e r Y & g t ; 7 & l t ; / D i s t a n c e T o N e a r e s t C o r n e r Y & g t ; & l t ; Z O r d e r & g t ; 0 & l t ; / Z O r d e r & g t ; & l t ; W i d t h & g t ; 3 9 4 & l t ; / W i d t h & g t ; & l t ; H e i g h t & g t ; 1 1 9 & l t ; / H e i g h t & g t ; & l t ; A c t u a l W i d t h & g t ; 3 9 4 & l t ; / A c t u a l W i d t h & g t ; & l t ; A c t u a l H e i g h t & g t ; 1 1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5 a 0 b 7 d 8 1 - 9 1 2 1 - 4 d e e - a d 2 6 - 5 f 4 7 e 4 7 7 5 5 3 2 & l t ; / L a y e r I d & g t ; & l t ; R a w H e a t M a p M i n & g t ; 1 . 4 2 2 7 2 6 9 2 1 1 8 1 2 4 2 6 & l t ; / R a w H e a t M a p M i n & g t ; & l t ; R a w H e a t M a p M a x & g t ; 3 9 . 4 1 7 7 2 3 3 1 8 3 7 2 5 7 3 & l t ; / R a w H e a t M a p M a x & g t ; & l t ; M i n i m u m & g t ; 1 . 4 2 2 7 2 6 9 8 8 7 9 2 4 1 9 4 & l t ; / M i n i m u m & g t ; & l t ; M a x i m u m & g t ; 3 9 . 4 1 7 7 2 4 6 0 9 3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D041B13-C8F9-4452-9E51-9B52E228F019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customXml/itemProps2.xml><?xml version="1.0" encoding="utf-8"?>
<ds:datastoreItem xmlns:ds="http://schemas.openxmlformats.org/officeDocument/2006/customXml" ds:itemID="{6C152F07-79E8-4CE4-A3B3-F9305F87D57D}">
  <ds:schemaRefs>
    <ds:schemaRef ds:uri="Mapcite"/>
  </ds:schemaRefs>
</ds:datastoreItem>
</file>

<file path=customXml/itemProps3.xml><?xml version="1.0" encoding="utf-8"?>
<ds:datastoreItem xmlns:ds="http://schemas.openxmlformats.org/officeDocument/2006/customXml" ds:itemID="{A74EED65-2195-4BCF-BF87-3A176DD0E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428619-7A9C-42E3-AD31-F0E5305468A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26E8C31-49CB-4F13-BDE8-D8898FC3FA10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92D533AB-E229-40C8-A8F3-C877CA29455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 for plotting</vt:lpstr>
      <vt:lpstr>Sheet4</vt:lpstr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 Adams</dc:creator>
  <cp:keywords/>
  <dc:description/>
  <cp:lastModifiedBy>Francesca Dennis</cp:lastModifiedBy>
  <cp:revision/>
  <dcterms:created xsi:type="dcterms:W3CDTF">2018-01-05T09:09:33Z</dcterms:created>
  <dcterms:modified xsi:type="dcterms:W3CDTF">2025-06-03T11:47:54Z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20320">
    <vt:lpwstr>604</vt:lpwstr>
  </property>
  <property fmtid="{D5CDD505-2E9C-101B-9397-08002B2CF9AE}" pid="3" name="AuthorIds_UIVersion_123904">
    <vt:lpwstr>610</vt:lpwstr>
  </property>
  <property fmtid="{D5CDD505-2E9C-101B-9397-08002B2CF9AE}" pid="4" name="AuthorIds_UIVersion_120832">
    <vt:lpwstr>539</vt:lpwstr>
  </property>
  <property fmtid="{D5CDD505-2E9C-101B-9397-08002B2CF9AE}" pid="5" name="AuthorIds_UIVersion_102912">
    <vt:lpwstr>613</vt:lpwstr>
  </property>
  <property fmtid="{D5CDD505-2E9C-101B-9397-08002B2CF9AE}" pid="6" name="AuthorIds_UIVersion_99840">
    <vt:lpwstr>665</vt:lpwstr>
  </property>
  <property fmtid="{D5CDD505-2E9C-101B-9397-08002B2CF9AE}" pid="7" name="AuthorIds_UIVersion_139264">
    <vt:lpwstr>565</vt:lpwstr>
  </property>
  <property fmtid="{D5CDD505-2E9C-101B-9397-08002B2CF9AE}" pid="8" name="AuthorIds_UIVersion_99328">
    <vt:lpwstr>663</vt:lpwstr>
  </property>
  <property fmtid="{D5CDD505-2E9C-101B-9397-08002B2CF9AE}" pid="9" name="AuthorIds_UIVersion_136192">
    <vt:lpwstr>626</vt:lpwstr>
  </property>
  <property fmtid="{D5CDD505-2E9C-101B-9397-08002B2CF9AE}" pid="10" name="AuthorIds_UIVersion_139776">
    <vt:lpwstr>565</vt:lpwstr>
  </property>
  <property fmtid="{D5CDD505-2E9C-101B-9397-08002B2CF9AE}" pid="11" name="AuthorIds_UIVersion_96256">
    <vt:lpwstr>663</vt:lpwstr>
  </property>
  <property fmtid="{D5CDD505-2E9C-101B-9397-08002B2CF9AE}" pid="12" name="AuthorIds_UIVersion_118272">
    <vt:lpwstr>671,583</vt:lpwstr>
  </property>
  <property fmtid="{D5CDD505-2E9C-101B-9397-08002B2CF9AE}" pid="13" name="AuthorIds_UIVersion_78336">
    <vt:lpwstr>597</vt:lpwstr>
  </property>
  <property fmtid="{D5CDD505-2E9C-101B-9397-08002B2CF9AE}" pid="14" name="AuthorIds_UIVersion_96768">
    <vt:lpwstr>623</vt:lpwstr>
  </property>
  <property fmtid="{D5CDD505-2E9C-101B-9397-08002B2CF9AE}" pid="15" name="AuthorIds_UIVersion_118784">
    <vt:lpwstr>653</vt:lpwstr>
  </property>
  <property fmtid="{D5CDD505-2E9C-101B-9397-08002B2CF9AE}" pid="16" name="AuthorIds_UIVersion_75264">
    <vt:lpwstr>601</vt:lpwstr>
  </property>
  <property fmtid="{D5CDD505-2E9C-101B-9397-08002B2CF9AE}" pid="17" name="AuthorIds_UIVersion_78848">
    <vt:lpwstr>628</vt:lpwstr>
  </property>
  <property fmtid="{D5CDD505-2E9C-101B-9397-08002B2CF9AE}" pid="18" name="AuthorIds_UIVersion_93696">
    <vt:lpwstr>549</vt:lpwstr>
  </property>
  <property fmtid="{D5CDD505-2E9C-101B-9397-08002B2CF9AE}" pid="19" name="AuthorIds_UIVersion_57344">
    <vt:lpwstr>661</vt:lpwstr>
  </property>
  <property fmtid="{D5CDD505-2E9C-101B-9397-08002B2CF9AE}" pid="20" name="AuthorIds_UIVersion_72192">
    <vt:lpwstr>536</vt:lpwstr>
  </property>
  <property fmtid="{D5CDD505-2E9C-101B-9397-08002B2CF9AE}" pid="21" name="AuthorIds_UIVersion_75776">
    <vt:lpwstr>539</vt:lpwstr>
  </property>
  <property fmtid="{D5CDD505-2E9C-101B-9397-08002B2CF9AE}" pid="22" name="AuthorIds_UIVersion_39424">
    <vt:lpwstr>556,650</vt:lpwstr>
  </property>
  <property fmtid="{D5CDD505-2E9C-101B-9397-08002B2CF9AE}" pid="23" name="AuthorIds_UIVersion_54272">
    <vt:lpwstr>638,566</vt:lpwstr>
  </property>
  <property fmtid="{D5CDD505-2E9C-101B-9397-08002B2CF9AE}" pid="24" name="AuthorIds_UIVersion_57856">
    <vt:lpwstr>562</vt:lpwstr>
  </property>
  <property fmtid="{D5CDD505-2E9C-101B-9397-08002B2CF9AE}" pid="25" name="AuthorIds_UIVersion_36352">
    <vt:lpwstr>536</vt:lpwstr>
  </property>
  <property fmtid="{D5CDD505-2E9C-101B-9397-08002B2CF9AE}" pid="26" name="AuthorIds_UIVersion_54784">
    <vt:lpwstr>548</vt:lpwstr>
  </property>
  <property fmtid="{D5CDD505-2E9C-101B-9397-08002B2CF9AE}" pid="27" name="AuthorIds_UIVersion_36864">
    <vt:lpwstr>597,652</vt:lpwstr>
  </property>
  <property fmtid="{D5CDD505-2E9C-101B-9397-08002B2CF9AE}" pid="28" name="AuthorIds_UIVersion_42496">
    <vt:lpwstr>644</vt:lpwstr>
  </property>
  <property fmtid="{D5CDD505-2E9C-101B-9397-08002B2CF9AE}" pid="29" name="AuthorIds_UIVersion_45568">
    <vt:lpwstr>536</vt:lpwstr>
  </property>
  <property fmtid="{D5CDD505-2E9C-101B-9397-08002B2CF9AE}" pid="30" name="AuthorIds_UIVersion_140800">
    <vt:lpwstr>565</vt:lpwstr>
  </property>
  <property fmtid="{D5CDD505-2E9C-101B-9397-08002B2CF9AE}" pid="31" name="AuthorIds_UIVersion_95232">
    <vt:lpwstr>614</vt:lpwstr>
  </property>
  <property fmtid="{D5CDD505-2E9C-101B-9397-08002B2CF9AE}" pid="32" name="AuthorIds_UIVersion_98304">
    <vt:lpwstr>584</vt:lpwstr>
  </property>
  <property fmtid="{D5CDD505-2E9C-101B-9397-08002B2CF9AE}" pid="33" name="AuthorIds_UIVersion_138752">
    <vt:lpwstr>565</vt:lpwstr>
  </property>
  <property fmtid="{D5CDD505-2E9C-101B-9397-08002B2CF9AE}" pid="34" name="AuthorIds_UIVersion_89600">
    <vt:lpwstr>610,607</vt:lpwstr>
  </property>
  <property fmtid="{D5CDD505-2E9C-101B-9397-08002B2CF9AE}" pid="35" name="AuthorIds_UIVersion_129024">
    <vt:lpwstr>581,1023</vt:lpwstr>
  </property>
  <property fmtid="{D5CDD505-2E9C-101B-9397-08002B2CF9AE}" pid="36" name="AuthorIds_UIVersion_77312">
    <vt:lpwstr>579</vt:lpwstr>
  </property>
  <property fmtid="{D5CDD505-2E9C-101B-9397-08002B2CF9AE}" pid="37" name="AuthorIds_UIVersion_92160">
    <vt:lpwstr>610</vt:lpwstr>
  </property>
  <property fmtid="{D5CDD505-2E9C-101B-9397-08002B2CF9AE}" pid="38" name="AuthorIds_UIVersion_95744">
    <vt:lpwstr>641</vt:lpwstr>
  </property>
  <property fmtid="{D5CDD505-2E9C-101B-9397-08002B2CF9AE}" pid="39" name="AuthorIds_UIVersion_98816">
    <vt:lpwstr>484</vt:lpwstr>
  </property>
  <property fmtid="{D5CDD505-2E9C-101B-9397-08002B2CF9AE}" pid="40" name="AuthorIds_UIVersion_135680">
    <vt:lpwstr>604</vt:lpwstr>
  </property>
  <property fmtid="{D5CDD505-2E9C-101B-9397-08002B2CF9AE}" pid="41" name="AuthorIds_UIVersion_86016">
    <vt:lpwstr>634</vt:lpwstr>
  </property>
  <property fmtid="{D5CDD505-2E9C-101B-9397-08002B2CF9AE}" pid="42" name="AuthorIds_UIVersion_129536">
    <vt:lpwstr>655</vt:lpwstr>
  </property>
  <property fmtid="{D5CDD505-2E9C-101B-9397-08002B2CF9AE}" pid="43" name="SharedWithUsers">
    <vt:lpwstr>638;#Gemma Dormer;#654;#Oliver Hay;#586;#Farah Hassan</vt:lpwstr>
  </property>
  <property fmtid="{D5CDD505-2E9C-101B-9397-08002B2CF9AE}" pid="44" name="AuthorIds_UIVersion_74240">
    <vt:lpwstr>562</vt:lpwstr>
  </property>
  <property fmtid="{D5CDD505-2E9C-101B-9397-08002B2CF9AE}" pid="45" name="AuthorIds_UIVersion_77824">
    <vt:lpwstr>1025</vt:lpwstr>
  </property>
  <property fmtid="{D5CDD505-2E9C-101B-9397-08002B2CF9AE}" pid="46" name="AuthorIds_UIVersion_92672">
    <vt:lpwstr>519,559</vt:lpwstr>
  </property>
  <property fmtid="{D5CDD505-2E9C-101B-9397-08002B2CF9AE}" pid="47" name="AuthorIds_UIVersion_117760">
    <vt:lpwstr>671</vt:lpwstr>
  </property>
  <property fmtid="{D5CDD505-2E9C-101B-9397-08002B2CF9AE}" pid="48" name="AuthorIds_UIVersion_126464">
    <vt:lpwstr>622</vt:lpwstr>
  </property>
  <property fmtid="{D5CDD505-2E9C-101B-9397-08002B2CF9AE}" pid="49" name="AuthorIds_UIVersion_86528">
    <vt:lpwstr>549</vt:lpwstr>
  </property>
  <property fmtid="{D5CDD505-2E9C-101B-9397-08002B2CF9AE}" pid="50" name="AuthorIds_UIVersion_123392">
    <vt:lpwstr>983</vt:lpwstr>
  </property>
  <property fmtid="{D5CDD505-2E9C-101B-9397-08002B2CF9AE}" pid="51" name="AuthorIds_UIVersion_59904">
    <vt:lpwstr>597</vt:lpwstr>
  </property>
  <property fmtid="{D5CDD505-2E9C-101B-9397-08002B2CF9AE}" pid="52" name="AuthorIds_UIVersion_74752">
    <vt:lpwstr>520</vt:lpwstr>
  </property>
  <property fmtid="{D5CDD505-2E9C-101B-9397-08002B2CF9AE}" pid="53" name="AuthorIds_UIVersion_117248">
    <vt:lpwstr>671</vt:lpwstr>
  </property>
  <property fmtid="{D5CDD505-2E9C-101B-9397-08002B2CF9AE}" pid="54" name="AuthorIds_UIVersion_132096">
    <vt:lpwstr>598</vt:lpwstr>
  </property>
  <property fmtid="{D5CDD505-2E9C-101B-9397-08002B2CF9AE}" pid="55" name="AuthorIds_UIVersion_65024">
    <vt:lpwstr>567</vt:lpwstr>
  </property>
  <property fmtid="{D5CDD505-2E9C-101B-9397-08002B2CF9AE}" pid="56" name="AuthorIds_UIVersion_83456">
    <vt:lpwstr>614</vt:lpwstr>
  </property>
  <property fmtid="{D5CDD505-2E9C-101B-9397-08002B2CF9AE}" pid="57" name="AuthorIds_UIVersion_105472">
    <vt:lpwstr>623,581</vt:lpwstr>
  </property>
  <property fmtid="{D5CDD505-2E9C-101B-9397-08002B2CF9AE}" pid="58" name="AuthorIds_UIVersion_108544">
    <vt:lpwstr>561,5</vt:lpwstr>
  </property>
  <property fmtid="{D5CDD505-2E9C-101B-9397-08002B2CF9AE}" pid="59" name="AuthorIds_UIVersion_126976">
    <vt:lpwstr>604</vt:lpwstr>
  </property>
  <property fmtid="{D5CDD505-2E9C-101B-9397-08002B2CF9AE}" pid="60" name="AuthorIds_UIVersion_38400">
    <vt:lpwstr>1025</vt:lpwstr>
  </property>
  <property fmtid="{D5CDD505-2E9C-101B-9397-08002B2CF9AE}" pid="61" name="AuthorIds_UIVersion_56832">
    <vt:lpwstr>630</vt:lpwstr>
  </property>
  <property fmtid="{D5CDD505-2E9C-101B-9397-08002B2CF9AE}" pid="62" name="AuthorIds_UIVersion_71680">
    <vt:lpwstr>622</vt:lpwstr>
  </property>
  <property fmtid="{D5CDD505-2E9C-101B-9397-08002B2CF9AE}" pid="63" name="AuthorIds_UIVersion_114176">
    <vt:lpwstr>655</vt:lpwstr>
  </property>
  <property fmtid="{D5CDD505-2E9C-101B-9397-08002B2CF9AE}" pid="64" name="AuthorIds_UIVersion_47104">
    <vt:lpwstr>650,591</vt:lpwstr>
  </property>
  <property fmtid="{D5CDD505-2E9C-101B-9397-08002B2CF9AE}" pid="65" name="AuthorIds_UIVersion_65536">
    <vt:lpwstr>561</vt:lpwstr>
  </property>
  <property fmtid="{D5CDD505-2E9C-101B-9397-08002B2CF9AE}" pid="66" name="AuthorIds_UIVersion_80384">
    <vt:lpwstr>578</vt:lpwstr>
  </property>
  <property fmtid="{D5CDD505-2E9C-101B-9397-08002B2CF9AE}" pid="67" name="AuthorIds_UIVersion_83968">
    <vt:lpwstr>614</vt:lpwstr>
  </property>
  <property fmtid="{D5CDD505-2E9C-101B-9397-08002B2CF9AE}" pid="68" name="AuthorIds_UIVersion_105984">
    <vt:lpwstr>567</vt:lpwstr>
  </property>
  <property fmtid="{D5CDD505-2E9C-101B-9397-08002B2CF9AE}" pid="69" name="AuthorIds_UIVersion_38912">
    <vt:lpwstr>597</vt:lpwstr>
  </property>
  <property fmtid="{D5CDD505-2E9C-101B-9397-08002B2CF9AE}" pid="70" name="AuthorIds_UIVersion_53760">
    <vt:lpwstr>520</vt:lpwstr>
  </property>
  <property fmtid="{D5CDD505-2E9C-101B-9397-08002B2CF9AE}" pid="71" name="AuthorIds_UIVersion_71168">
    <vt:lpwstr>668</vt:lpwstr>
  </property>
  <property fmtid="{D5CDD505-2E9C-101B-9397-08002B2CF9AE}" pid="72" name="AuthorIds_UIVersion_114688">
    <vt:lpwstr>615</vt:lpwstr>
  </property>
  <property fmtid="{D5CDD505-2E9C-101B-9397-08002B2CF9AE}" pid="73" name="AuthorIds_UIVersion_44032">
    <vt:lpwstr>561</vt:lpwstr>
  </property>
  <property fmtid="{D5CDD505-2E9C-101B-9397-08002B2CF9AE}" pid="74" name="AuthorIds_UIVersion_47616">
    <vt:lpwstr>591</vt:lpwstr>
  </property>
  <property fmtid="{D5CDD505-2E9C-101B-9397-08002B2CF9AE}" pid="75" name="AuthorIds_UIVersion_62464">
    <vt:lpwstr>638</vt:lpwstr>
  </property>
  <property fmtid="{D5CDD505-2E9C-101B-9397-08002B2CF9AE}" pid="76" name="AuthorIds_UIVersion_35840">
    <vt:lpwstr>536</vt:lpwstr>
  </property>
  <property fmtid="{D5CDD505-2E9C-101B-9397-08002B2CF9AE}" pid="77" name="AuthorIds_UIVersion_53248">
    <vt:lpwstr>520</vt:lpwstr>
  </property>
  <property fmtid="{D5CDD505-2E9C-101B-9397-08002B2CF9AE}" pid="78" name="AuthorIds_UIVersion_44544">
    <vt:lpwstr>976,677</vt:lpwstr>
  </property>
  <property fmtid="{D5CDD505-2E9C-101B-9397-08002B2CF9AE}" pid="79" name="AuthorIds_UIVersion_62976">
    <vt:lpwstr>561</vt:lpwstr>
  </property>
  <property fmtid="{D5CDD505-2E9C-101B-9397-08002B2CF9AE}" pid="80" name="AuthorIds_UIVersion_50176">
    <vt:lpwstr>486</vt:lpwstr>
  </property>
  <property fmtid="{D5CDD505-2E9C-101B-9397-08002B2CF9AE}" pid="81" name="AuthorIds_UIVersion_50688">
    <vt:lpwstr>661,486</vt:lpwstr>
  </property>
  <property fmtid="{D5CDD505-2E9C-101B-9397-08002B2CF9AE}" pid="82" name="AuthorIds_UIVersion_41984">
    <vt:lpwstr>558</vt:lpwstr>
  </property>
  <property fmtid="{D5CDD505-2E9C-101B-9397-08002B2CF9AE}" pid="83" name="AuthorIds_UIVersion_128000">
    <vt:lpwstr>623</vt:lpwstr>
  </property>
  <property fmtid="{D5CDD505-2E9C-101B-9397-08002B2CF9AE}" pid="84" name="AuthorIds_UIVersion_137216">
    <vt:lpwstr>532</vt:lpwstr>
  </property>
  <property fmtid="{D5CDD505-2E9C-101B-9397-08002B2CF9AE}" pid="85" name="AuthorIds_UIVersion_128512">
    <vt:lpwstr>557</vt:lpwstr>
  </property>
  <property fmtid="{D5CDD505-2E9C-101B-9397-08002B2CF9AE}" pid="86" name="AuthorIds_UIVersion_143360">
    <vt:lpwstr>983</vt:lpwstr>
  </property>
  <property fmtid="{D5CDD505-2E9C-101B-9397-08002B2CF9AE}" pid="87" name="AuthorIds_UIVersion_94720">
    <vt:lpwstr>584</vt:lpwstr>
  </property>
  <property fmtid="{D5CDD505-2E9C-101B-9397-08002B2CF9AE}" pid="88" name="AuthorIds_UIVersion_134144">
    <vt:lpwstr>667</vt:lpwstr>
  </property>
  <property fmtid="{D5CDD505-2E9C-101B-9397-08002B2CF9AE}" pid="89" name="AuthorIds_UIVersion_137728">
    <vt:lpwstr>654,565</vt:lpwstr>
  </property>
  <property fmtid="{D5CDD505-2E9C-101B-9397-08002B2CF9AE}" pid="90" name="AuthorIds_UIVersion_125440">
    <vt:lpwstr>622</vt:lpwstr>
  </property>
  <property fmtid="{D5CDD505-2E9C-101B-9397-08002B2CF9AE}" pid="91" name="AuthorIds_UIVersion_76800">
    <vt:lpwstr>553</vt:lpwstr>
  </property>
  <property fmtid="{D5CDD505-2E9C-101B-9397-08002B2CF9AE}" pid="92" name="AuthorIds_UIVersion_94208">
    <vt:lpwstr>584</vt:lpwstr>
  </property>
  <property fmtid="{D5CDD505-2E9C-101B-9397-08002B2CF9AE}" pid="93" name="AuthorIds_UIVersion_119808">
    <vt:lpwstr>603</vt:lpwstr>
  </property>
  <property fmtid="{D5CDD505-2E9C-101B-9397-08002B2CF9AE}" pid="94" name="AuthorIds_UIVersion_131072">
    <vt:lpwstr>569</vt:lpwstr>
  </property>
  <property fmtid="{D5CDD505-2E9C-101B-9397-08002B2CF9AE}" pid="95" name="AuthorIds_UIVersion_134656">
    <vt:lpwstr>604</vt:lpwstr>
  </property>
  <property fmtid="{D5CDD505-2E9C-101B-9397-08002B2CF9AE}" pid="96" name="AuthorIds_UIVersion_85504">
    <vt:lpwstr>556</vt:lpwstr>
  </property>
  <property fmtid="{D5CDD505-2E9C-101B-9397-08002B2CF9AE}" pid="97" name="AuthorIds_UIVersion_107520">
    <vt:lpwstr>557</vt:lpwstr>
  </property>
  <property fmtid="{D5CDD505-2E9C-101B-9397-08002B2CF9AE}" pid="98" name="AuthorIds_UIVersion_125952">
    <vt:lpwstr>544</vt:lpwstr>
  </property>
  <property fmtid="{D5CDD505-2E9C-101B-9397-08002B2CF9AE}" pid="99" name="AuthorIds_UIVersion_91136">
    <vt:lpwstr>610</vt:lpwstr>
  </property>
  <property fmtid="{D5CDD505-2E9C-101B-9397-08002B2CF9AE}" pid="100" name="AuthorIds_UIVersion_113152">
    <vt:lpwstr>655</vt:lpwstr>
  </property>
  <property fmtid="{D5CDD505-2E9C-101B-9397-08002B2CF9AE}" pid="101" name="AuthorIds_UIVersion_116736">
    <vt:lpwstr>637</vt:lpwstr>
  </property>
  <property fmtid="{D5CDD505-2E9C-101B-9397-08002B2CF9AE}" pid="102" name="AuthorIds_UIVersion_131584">
    <vt:lpwstr>604</vt:lpwstr>
  </property>
  <property fmtid="{D5CDD505-2E9C-101B-9397-08002B2CF9AE}" pid="103" name="AuthorIds_UIVersion_82432">
    <vt:lpwstr>492</vt:lpwstr>
  </property>
  <property fmtid="{D5CDD505-2E9C-101B-9397-08002B2CF9AE}" pid="104" name="AuthorIds_UIVersion_122880">
    <vt:lpwstr>983</vt:lpwstr>
  </property>
  <property fmtid="{D5CDD505-2E9C-101B-9397-08002B2CF9AE}" pid="105" name="AuthorIds_UIVersion_140288">
    <vt:lpwstr>604</vt:lpwstr>
  </property>
  <property fmtid="{D5CDD505-2E9C-101B-9397-08002B2CF9AE}" pid="106" name="AuthorIds_UIVersion_73216">
    <vt:lpwstr>663</vt:lpwstr>
  </property>
  <property fmtid="{D5CDD505-2E9C-101B-9397-08002B2CF9AE}" pid="107" name="AuthorIds_UIVersion_91648">
    <vt:lpwstr>610</vt:lpwstr>
  </property>
  <property fmtid="{D5CDD505-2E9C-101B-9397-08002B2CF9AE}" pid="108" name="AuthorIds_UIVersion_64512">
    <vt:lpwstr>561,549</vt:lpwstr>
  </property>
  <property fmtid="{D5CDD505-2E9C-101B-9397-08002B2CF9AE}" pid="109" name="AuthorIds_UIVersion_82944">
    <vt:lpwstr>614</vt:lpwstr>
  </property>
  <property fmtid="{D5CDD505-2E9C-101B-9397-08002B2CF9AE}" pid="110" name="AuthorIds_UIVersion_104960">
    <vt:lpwstr>484</vt:lpwstr>
  </property>
  <property fmtid="{D5CDD505-2E9C-101B-9397-08002B2CF9AE}" pid="111" name="AuthorIds_UIVersion_122368">
    <vt:lpwstr>558</vt:lpwstr>
  </property>
  <property fmtid="{D5CDD505-2E9C-101B-9397-08002B2CF9AE}" pid="112" name="AuthorIds_UIVersion_70144">
    <vt:lpwstr>524</vt:lpwstr>
  </property>
  <property fmtid="{D5CDD505-2E9C-101B-9397-08002B2CF9AE}" pid="113" name="AuthorIds_UIVersion_73728">
    <vt:lpwstr>983</vt:lpwstr>
  </property>
  <property fmtid="{D5CDD505-2E9C-101B-9397-08002B2CF9AE}" pid="114" name="AuthorIds_UIVersion_110592">
    <vt:lpwstr>563</vt:lpwstr>
  </property>
  <property fmtid="{D5CDD505-2E9C-101B-9397-08002B2CF9AE}" pid="115" name="ContentTypeId">
    <vt:lpwstr>0x010100FC2BA2B028C5554A9CDBFACC79DAB1FB</vt:lpwstr>
  </property>
  <property fmtid="{D5CDD505-2E9C-101B-9397-08002B2CF9AE}" pid="116" name="AuthorIds_UIVersion_61440">
    <vt:lpwstr>561</vt:lpwstr>
  </property>
  <property fmtid="{D5CDD505-2E9C-101B-9397-08002B2CF9AE}" pid="117" name="AuthorIds_UIVersion_104448">
    <vt:lpwstr>1026</vt:lpwstr>
  </property>
  <property fmtid="{D5CDD505-2E9C-101B-9397-08002B2CF9AE}" pid="118" name="AuthorIds_UIVersion_55808">
    <vt:lpwstr>559</vt:lpwstr>
  </property>
  <property fmtid="{D5CDD505-2E9C-101B-9397-08002B2CF9AE}" pid="119" name="AuthorIds_UIVersion_70656">
    <vt:lpwstr>561</vt:lpwstr>
  </property>
  <property fmtid="{D5CDD505-2E9C-101B-9397-08002B2CF9AE}" pid="120" name="AuthorIds_UIVersion_61952">
    <vt:lpwstr>561</vt:lpwstr>
  </property>
  <property fmtid="{D5CDD505-2E9C-101B-9397-08002B2CF9AE}" pid="121" name="AuthorIds_UIVersion_101376">
    <vt:lpwstr>583</vt:lpwstr>
  </property>
  <property fmtid="{D5CDD505-2E9C-101B-9397-08002B2CF9AE}" pid="122" name="AuthorIds_UIVersion_52736">
    <vt:lpwstr>520</vt:lpwstr>
  </property>
  <property fmtid="{D5CDD505-2E9C-101B-9397-08002B2CF9AE}" pid="123" name="AuthorIds_UIVersion_43008">
    <vt:lpwstr>640,644</vt:lpwstr>
  </property>
  <property fmtid="{D5CDD505-2E9C-101B-9397-08002B2CF9AE}" pid="124" name="AuthorIds_UIVersion_40960">
    <vt:lpwstr>645,160</vt:lpwstr>
  </property>
  <property fmtid="{D5CDD505-2E9C-101B-9397-08002B2CF9AE}" pid="125" name="AuthorIds_UIVersion_101888">
    <vt:lpwstr>484,554</vt:lpwstr>
  </property>
  <property fmtid="{D5CDD505-2E9C-101B-9397-08002B2CF9AE}" pid="126" name="AuthorIds_UIVersion_34816">
    <vt:lpwstr>598,554</vt:lpwstr>
  </property>
  <property fmtid="{D5CDD505-2E9C-101B-9397-08002B2CF9AE}" pid="127" name="AuthorIds_UIVersion_89088">
    <vt:lpwstr>610</vt:lpwstr>
  </property>
  <property fmtid="{D5CDD505-2E9C-101B-9397-08002B2CF9AE}" pid="128" name="AuthorIds_UIVersion_40448">
    <vt:lpwstr>618</vt:lpwstr>
  </property>
  <property fmtid="{D5CDD505-2E9C-101B-9397-08002B2CF9AE}" pid="129" name="AuthorIds_UIVersion_68096">
    <vt:lpwstr>668,983</vt:lpwstr>
  </property>
  <property fmtid="{D5CDD505-2E9C-101B-9397-08002B2CF9AE}" pid="130" name="AuthorIds_UIVersion_59392">
    <vt:lpwstr>549</vt:lpwstr>
  </property>
  <property fmtid="{D5CDD505-2E9C-101B-9397-08002B2CF9AE}" pid="131" name="AuthorIds_UIVersion_133120">
    <vt:lpwstr>667</vt:lpwstr>
  </property>
  <property fmtid="{D5CDD505-2E9C-101B-9397-08002B2CF9AE}" pid="132" name="AuthorIds_UIVersion_136704">
    <vt:lpwstr>554</vt:lpwstr>
  </property>
  <property fmtid="{D5CDD505-2E9C-101B-9397-08002B2CF9AE}" pid="133" name="AuthorIds_UIVersion_115200">
    <vt:lpwstr>668,640</vt:lpwstr>
  </property>
  <property fmtid="{D5CDD505-2E9C-101B-9397-08002B2CF9AE}" pid="134" name="AuthorIds_UIVersion_133632">
    <vt:lpwstr>561</vt:lpwstr>
  </property>
  <property fmtid="{D5CDD505-2E9C-101B-9397-08002B2CF9AE}" pid="135" name="AuthorIds_UIVersion_142336">
    <vt:lpwstr>1027,565</vt:lpwstr>
  </property>
  <property fmtid="{D5CDD505-2E9C-101B-9397-08002B2CF9AE}" pid="136" name="AuthorIds_UIVersion_90624">
    <vt:lpwstr>975</vt:lpwstr>
  </property>
  <property fmtid="{D5CDD505-2E9C-101B-9397-08002B2CF9AE}" pid="137" name="AuthorIds_UIVersion_112640">
    <vt:lpwstr>655</vt:lpwstr>
  </property>
  <property fmtid="{D5CDD505-2E9C-101B-9397-08002B2CF9AE}" pid="138" name="AuthorIds_UIVersion_115712">
    <vt:lpwstr>644</vt:lpwstr>
  </property>
  <property fmtid="{D5CDD505-2E9C-101B-9397-08002B2CF9AE}" pid="139" name="AuthorIds_UIVersion_81920">
    <vt:lpwstr>975</vt:lpwstr>
  </property>
  <property fmtid="{D5CDD505-2E9C-101B-9397-08002B2CF9AE}" pid="140" name="AuthorIds_UIVersion_121344">
    <vt:lpwstr>1024,620</vt:lpwstr>
  </property>
  <property fmtid="{D5CDD505-2E9C-101B-9397-08002B2CF9AE}" pid="141" name="AuthorIds_UIVersion_72704">
    <vt:lpwstr>663</vt:lpwstr>
  </property>
  <property fmtid="{D5CDD505-2E9C-101B-9397-08002B2CF9AE}" pid="142" name="AuthorIds_UIVersion_130048">
    <vt:lpwstr>569</vt:lpwstr>
  </property>
  <property fmtid="{D5CDD505-2E9C-101B-9397-08002B2CF9AE}" pid="143" name="AuthorIds_UIVersion_81408">
    <vt:lpwstr>548</vt:lpwstr>
  </property>
  <property fmtid="{D5CDD505-2E9C-101B-9397-08002B2CF9AE}" pid="144" name="AuthorIds_UIVersion_124928">
    <vt:lpwstr>544</vt:lpwstr>
  </property>
  <property fmtid="{D5CDD505-2E9C-101B-9397-08002B2CF9AE}" pid="145" name="AuthorIds_UIVersion_51200">
    <vt:lpwstr>510,637</vt:lpwstr>
  </property>
  <property fmtid="{D5CDD505-2E9C-101B-9397-08002B2CF9AE}" pid="146" name="AuthorIds_UIVersion_112128">
    <vt:lpwstr>563,655</vt:lpwstr>
  </property>
  <property fmtid="{D5CDD505-2E9C-101B-9397-08002B2CF9AE}" pid="147" name="AuthorIds_UIVersion_100352">
    <vt:lpwstr>611</vt:lpwstr>
  </property>
  <property fmtid="{D5CDD505-2E9C-101B-9397-08002B2CF9AE}" pid="148" name="AuthorIds_UIVersion_103424">
    <vt:lpwstr>649</vt:lpwstr>
  </property>
  <property fmtid="{D5CDD505-2E9C-101B-9397-08002B2CF9AE}" pid="149" name="AuthorIds_UIVersion_103936">
    <vt:lpwstr>613</vt:lpwstr>
  </property>
  <property fmtid="{D5CDD505-2E9C-101B-9397-08002B2CF9AE}" pid="150" name="AuthorIds_UIVersion_51712">
    <vt:lpwstr>637</vt:lpwstr>
  </property>
  <property fmtid="{D5CDD505-2E9C-101B-9397-08002B2CF9AE}" pid="151" name="AuthorIds_UIVersion_60416">
    <vt:lpwstr>663</vt:lpwstr>
  </property>
  <property fmtid="{D5CDD505-2E9C-101B-9397-08002B2CF9AE}" pid="152" name="AuthorIds_UIVersion_100864">
    <vt:lpwstr>611</vt:lpwstr>
  </property>
  <property fmtid="{D5CDD505-2E9C-101B-9397-08002B2CF9AE}" pid="153" name="AuthorIds_UIVersion_60928">
    <vt:lpwstr>567</vt:lpwstr>
  </property>
  <property fmtid="{D5CDD505-2E9C-101B-9397-08002B2CF9AE}" pid="154" name="AuthorIds_UIVersion_97280">
    <vt:lpwstr>641</vt:lpwstr>
  </property>
  <property fmtid="{D5CDD505-2E9C-101B-9397-08002B2CF9AE}" pid="155" name="AuthorIds_UIVersion_88064">
    <vt:lpwstr>532</vt:lpwstr>
  </property>
  <property fmtid="{D5CDD505-2E9C-101B-9397-08002B2CF9AE}" pid="156" name="AuthorIds_UIVersion_79360">
    <vt:lpwstr>640</vt:lpwstr>
  </property>
  <property fmtid="{D5CDD505-2E9C-101B-9397-08002B2CF9AE}" pid="157" name="AuthorIds_UIVersion_97792">
    <vt:lpwstr>571</vt:lpwstr>
  </property>
  <property fmtid="{D5CDD505-2E9C-101B-9397-08002B2CF9AE}" pid="158" name="AuthorIds_UIVersion_88576">
    <vt:lpwstr>492</vt:lpwstr>
  </property>
  <property fmtid="{D5CDD505-2E9C-101B-9397-08002B2CF9AE}" pid="159" name="AuthorIds_UIVersion_79872">
    <vt:lpwstr>578</vt:lpwstr>
  </property>
  <property fmtid="{D5CDD505-2E9C-101B-9397-08002B2CF9AE}" pid="160" name="AuthorIds_UIVersion_49152">
    <vt:lpwstr>548</vt:lpwstr>
  </property>
  <property fmtid="{D5CDD505-2E9C-101B-9397-08002B2CF9AE}" pid="161" name="AuthorIds_UIVersion_67584">
    <vt:lpwstr>632</vt:lpwstr>
  </property>
  <property fmtid="{D5CDD505-2E9C-101B-9397-08002B2CF9AE}" pid="162" name="AuthorIds_UIVersion_76288">
    <vt:lpwstr>979</vt:lpwstr>
  </property>
  <property fmtid="{D5CDD505-2E9C-101B-9397-08002B2CF9AE}" pid="163" name="AuthorIds_UIVersion_58880">
    <vt:lpwstr>549</vt:lpwstr>
  </property>
  <property fmtid="{D5CDD505-2E9C-101B-9397-08002B2CF9AE}" pid="164" name="AuthorIds_UIVersion_46080">
    <vt:lpwstr>519,1025</vt:lpwstr>
  </property>
  <property fmtid="{D5CDD505-2E9C-101B-9397-08002B2CF9AE}" pid="165" name="AuthorIds_UIVersion_49664">
    <vt:lpwstr>571</vt:lpwstr>
  </property>
  <property fmtid="{D5CDD505-2E9C-101B-9397-08002B2CF9AE}" pid="166" name="AuthorIds_UIVersion_58368">
    <vt:lpwstr>578</vt:lpwstr>
  </property>
  <property fmtid="{D5CDD505-2E9C-101B-9397-08002B2CF9AE}" pid="167" name="AuthorIds_UIVersion_37888">
    <vt:lpwstr>529</vt:lpwstr>
  </property>
  <property fmtid="{D5CDD505-2E9C-101B-9397-08002B2CF9AE}" pid="168" name="AuthorIds_UIVersion_141312">
    <vt:lpwstr>565</vt:lpwstr>
  </property>
  <property fmtid="{D5CDD505-2E9C-101B-9397-08002B2CF9AE}" pid="169" name="AuthorIds_UIVersion_132608">
    <vt:lpwstr>983</vt:lpwstr>
  </property>
  <property fmtid="{D5CDD505-2E9C-101B-9397-08002B2CF9AE}" pid="170" name="AuthorIds_UIVersion_111104">
    <vt:lpwstr>978</vt:lpwstr>
  </property>
  <property fmtid="{D5CDD505-2E9C-101B-9397-08002B2CF9AE}" pid="171" name="AuthorIds_UIVersion_111616">
    <vt:lpwstr>563</vt:lpwstr>
  </property>
  <property fmtid="{D5CDD505-2E9C-101B-9397-08002B2CF9AE}" pid="172" name="AuthorIds_UIVersion_87040">
    <vt:lpwstr>539</vt:lpwstr>
  </property>
  <property fmtid="{D5CDD505-2E9C-101B-9397-08002B2CF9AE}" pid="173" name="AuthorIds_UIVersion_69120">
    <vt:lpwstr>983</vt:lpwstr>
  </property>
  <property fmtid="{D5CDD505-2E9C-101B-9397-08002B2CF9AE}" pid="174" name="AuthorIds_UIVersion_87552">
    <vt:lpwstr>532</vt:lpwstr>
  </property>
  <property fmtid="{D5CDD505-2E9C-101B-9397-08002B2CF9AE}" pid="175" name="AuthorIds_UIVersion_69632">
    <vt:lpwstr>983,632</vt:lpwstr>
  </property>
  <property fmtid="{D5CDD505-2E9C-101B-9397-08002B2CF9AE}" pid="176" name="AuthorIds_UIVersion_84480">
    <vt:lpwstr>556</vt:lpwstr>
  </property>
  <property fmtid="{D5CDD505-2E9C-101B-9397-08002B2CF9AE}" pid="177" name="AuthorIds_UIVersion_127488">
    <vt:lpwstr>670</vt:lpwstr>
  </property>
  <property fmtid="{D5CDD505-2E9C-101B-9397-08002B2CF9AE}" pid="178" name="AuthorIds_UIVersion_66560">
    <vt:lpwstr>561,630</vt:lpwstr>
  </property>
  <property fmtid="{D5CDD505-2E9C-101B-9397-08002B2CF9AE}" pid="179" name="AuthorIds_UIVersion_84992">
    <vt:lpwstr>650</vt:lpwstr>
  </property>
  <property fmtid="{D5CDD505-2E9C-101B-9397-08002B2CF9AE}" pid="180" name="AuthorIds_UIVersion_109568">
    <vt:lpwstr>525</vt:lpwstr>
  </property>
  <property fmtid="{D5CDD505-2E9C-101B-9397-08002B2CF9AE}" pid="181" name="ComplianceAssetId">
    <vt:lpwstr/>
  </property>
  <property fmtid="{D5CDD505-2E9C-101B-9397-08002B2CF9AE}" pid="182" name="AuthorIds_UIVersion_48640">
    <vt:lpwstr>550</vt:lpwstr>
  </property>
  <property fmtid="{D5CDD505-2E9C-101B-9397-08002B2CF9AE}" pid="183" name="AuthorIds_UIVersion_66048">
    <vt:lpwstr>536</vt:lpwstr>
  </property>
  <property fmtid="{D5CDD505-2E9C-101B-9397-08002B2CF9AE}" pid="184" name="AuthorIds_UIVersion_106496">
    <vt:lpwstr>557</vt:lpwstr>
  </property>
  <property fmtid="{D5CDD505-2E9C-101B-9397-08002B2CF9AE}" pid="185" name="AuthorIds_UIVersion_63488">
    <vt:lpwstr>549,561</vt:lpwstr>
  </property>
  <property fmtid="{D5CDD505-2E9C-101B-9397-08002B2CF9AE}" pid="186" name="AuthorIds_UIVersion_143872">
    <vt:lpwstr>620</vt:lpwstr>
  </property>
</Properties>
</file>