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279EDA49-C894-4C8F-B5F2-2BFD1C8E6371}" xr6:coauthVersionLast="47" xr6:coauthVersionMax="47" xr10:uidLastSave="{00000000-0000-0000-0000-000000000000}"/>
  <bookViews>
    <workbookView xWindow="-108" yWindow="-108" windowWidth="23256" windowHeight="12456" activeTab="2" xr2:uid="{727C430F-C60B-49E3-9550-375717A6D8E4}"/>
  </bookViews>
  <sheets>
    <sheet name="Alkalmazitt" sheetId="2" r:id="rId1"/>
    <sheet name="Egyéni átalányadózás" sheetId="1" r:id="rId2"/>
    <sheet name="Kf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4" i="4"/>
  <c r="D14" i="3"/>
  <c r="B4" i="4"/>
  <c r="B3" i="4"/>
  <c r="C6" i="4"/>
  <c r="C7" i="4" s="1"/>
  <c r="C4" i="4"/>
  <c r="C3" i="4"/>
  <c r="A7" i="4"/>
  <c r="E14" i="4" l="1"/>
  <c r="G16" i="3"/>
  <c r="G14" i="3"/>
  <c r="E16" i="3"/>
  <c r="G4" i="3"/>
  <c r="G3" i="3"/>
  <c r="G2" i="3"/>
  <c r="B6" i="3"/>
  <c r="C11" i="3"/>
  <c r="B11" i="3"/>
  <c r="C10" i="3"/>
  <c r="B10" i="3"/>
  <c r="C9" i="3"/>
  <c r="D9" i="3"/>
  <c r="B9" i="3"/>
  <c r="C6" i="3"/>
  <c r="C7" i="3" s="1"/>
  <c r="C8" i="3" s="1"/>
  <c r="B1" i="3"/>
  <c r="B4" i="2"/>
  <c r="D6" i="2"/>
  <c r="D5" i="2"/>
  <c r="D6" i="3"/>
  <c r="B4" i="3"/>
  <c r="D4" i="3"/>
  <c r="B3" i="2"/>
  <c r="B6" i="2"/>
  <c r="D2" i="1"/>
  <c r="D4" i="1" s="1"/>
  <c r="D5" i="1" s="1"/>
  <c r="D7" i="3" l="1"/>
  <c r="D8" i="3" s="1"/>
  <c r="D10" i="3" s="1"/>
  <c r="D6" i="1"/>
  <c r="D7" i="1" s="1"/>
  <c r="D8" i="1" s="1"/>
  <c r="D7" i="2"/>
  <c r="D8" i="2" s="1"/>
  <c r="D12" i="3" l="1"/>
  <c r="D11" i="3"/>
  <c r="B7" i="3"/>
  <c r="B8" i="3" s="1"/>
</calcChain>
</file>

<file path=xl/sharedStrings.xml><?xml version="1.0" encoding="utf-8"?>
<sst xmlns="http://schemas.openxmlformats.org/spreadsheetml/2006/main" count="35" uniqueCount="24">
  <si>
    <t>Belingo</t>
  </si>
  <si>
    <t>Nettó bevétel</t>
  </si>
  <si>
    <t>Adók</t>
  </si>
  <si>
    <t>Növekmény havonta</t>
  </si>
  <si>
    <t>Bruttó</t>
  </si>
  <si>
    <t>Munkadó terhe</t>
  </si>
  <si>
    <t>Munkadó terhe éves</t>
  </si>
  <si>
    <t>Osztalékadó 25%</t>
  </si>
  <si>
    <t>Eredmény</t>
  </si>
  <si>
    <t>Osztalékalap</t>
  </si>
  <si>
    <t>Osztalék</t>
  </si>
  <si>
    <t>Munkadó adó</t>
  </si>
  <si>
    <t>alku</t>
  </si>
  <si>
    <t>HIPA</t>
  </si>
  <si>
    <t>Havi bérteher</t>
  </si>
  <si>
    <t>Havi jövedelem</t>
  </si>
  <si>
    <t>munkanap</t>
  </si>
  <si>
    <t>szabadság</t>
  </si>
  <si>
    <t>Kezd</t>
  </si>
  <si>
    <t>https://www.napok.hu/index.php?q=hany_munkanap_van_egy_evben</t>
  </si>
  <si>
    <t>/ EUR</t>
  </si>
  <si>
    <t>hónap</t>
  </si>
  <si>
    <t>DT</t>
  </si>
  <si>
    <t>P2M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</si>
</sst>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Ft-40E]_-;\-* #,##0.00\ [$Ft-40E]_-;_-* &quot;-&quot;??\ [$Ft-40E]_-;_-@_-"/>
    <numFmt numFmtId="165" formatCode="_-* #,##0\ [$Ft-40E]_-;\-* #,##0\ [$Ft-40E]_-;_-* &quot;-&quot;??\ [$Ft-40E]_-;_-@_-"/>
    <numFmt numFmtId="166" formatCode="0.0%"/>
    <numFmt numFmtId="168" formatCode="_-* #,##0.00\ [$€-1]_-;\-* #,##0.00\ [$€-1]_-;_-* &quot;-&quot;??\ [$€-1]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2" fillId="0" borderId="1" xfId="0" applyNumberFormat="1" applyFont="1" applyBorder="1"/>
    <xf numFmtId="0" fontId="2" fillId="0" borderId="0" xfId="0" applyFont="1"/>
    <xf numFmtId="166" fontId="2" fillId="0" borderId="0" xfId="1" applyNumberFormat="1" applyFont="1"/>
    <xf numFmtId="166" fontId="0" fillId="0" borderId="0" xfId="1" applyNumberFormat="1" applyFont="1"/>
    <xf numFmtId="14" fontId="0" fillId="0" borderId="0" xfId="0" applyNumberFormat="1"/>
    <xf numFmtId="0" fontId="4" fillId="0" borderId="0" xfId="2"/>
    <xf numFmtId="168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pok.hu/index.php?q=hany_munkanap_van_egy_evb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B5FF-288C-46BE-85ED-D2B80F169BE1}">
  <dimension ref="A1:D8"/>
  <sheetViews>
    <sheetView workbookViewId="0">
      <selection activeCell="F10" sqref="F10"/>
    </sheetView>
  </sheetViews>
  <sheetFormatPr defaultRowHeight="14.4" x14ac:dyDescent="0.3"/>
  <cols>
    <col min="1" max="1" width="18.44140625" style="1" bestFit="1" customWidth="1"/>
    <col min="2" max="2" width="15.5546875" style="3" bestFit="1" customWidth="1"/>
    <col min="4" max="4" width="12.88671875" style="3" bestFit="1" customWidth="1"/>
  </cols>
  <sheetData>
    <row r="1" spans="1:4" x14ac:dyDescent="0.3">
      <c r="A1" s="1" t="s">
        <v>4</v>
      </c>
      <c r="B1" s="3">
        <v>1950000</v>
      </c>
    </row>
    <row r="2" spans="1:4" x14ac:dyDescent="0.3">
      <c r="A2" s="1" t="s">
        <v>5</v>
      </c>
      <c r="B2" s="3">
        <v>2203500</v>
      </c>
    </row>
    <row r="3" spans="1:4" x14ac:dyDescent="0.3">
      <c r="A3" s="1" t="s">
        <v>6</v>
      </c>
      <c r="B3" s="3">
        <f>B2*(C5+C6)</f>
        <v>30849000</v>
      </c>
    </row>
    <row r="4" spans="1:4" x14ac:dyDescent="0.3">
      <c r="A4" s="2" t="s">
        <v>14</v>
      </c>
      <c r="B4" s="4">
        <f>B3/C5</f>
        <v>2570750</v>
      </c>
    </row>
    <row r="5" spans="1:4" x14ac:dyDescent="0.3">
      <c r="A5" s="1" t="s">
        <v>1</v>
      </c>
      <c r="B5" s="3">
        <v>1336750</v>
      </c>
      <c r="C5">
        <v>12</v>
      </c>
      <c r="D5" s="3">
        <f>B5*C5</f>
        <v>16041000</v>
      </c>
    </row>
    <row r="6" spans="1:4" x14ac:dyDescent="0.3">
      <c r="B6" s="3">
        <f>B5</f>
        <v>1336750</v>
      </c>
      <c r="C6">
        <v>2</v>
      </c>
      <c r="D6" s="3">
        <f>B6*C6</f>
        <v>2673500</v>
      </c>
    </row>
    <row r="7" spans="1:4" x14ac:dyDescent="0.3">
      <c r="D7" s="3">
        <f>SUM(D5:D6)</f>
        <v>18714500</v>
      </c>
    </row>
    <row r="8" spans="1:4" x14ac:dyDescent="0.3">
      <c r="A8" s="2" t="s">
        <v>15</v>
      </c>
      <c r="D8" s="6">
        <f>D7/C5</f>
        <v>1559541.6666666667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7F0D-7714-493D-9484-D723A9E6BFB0}">
  <dimension ref="A2:G8"/>
  <sheetViews>
    <sheetView workbookViewId="0">
      <selection activeCell="D7" sqref="D7"/>
    </sheetView>
  </sheetViews>
  <sheetFormatPr defaultRowHeight="14.4" x14ac:dyDescent="0.3"/>
  <cols>
    <col min="1" max="1" width="12.88671875" bestFit="1" customWidth="1"/>
    <col min="2" max="2" width="14.44140625" style="3" customWidth="1"/>
    <col min="3" max="3" width="3" bestFit="1" customWidth="1"/>
    <col min="4" max="4" width="12.88671875" style="3" bestFit="1" customWidth="1"/>
    <col min="5" max="5" width="15.5546875" style="1" bestFit="1" customWidth="1"/>
    <col min="6" max="7" width="11.88671875" bestFit="1" customWidth="1"/>
  </cols>
  <sheetData>
    <row r="2" spans="1:7" x14ac:dyDescent="0.3">
      <c r="A2" s="1" t="s">
        <v>1</v>
      </c>
      <c r="B2" s="4">
        <v>2660000</v>
      </c>
      <c r="C2">
        <v>12</v>
      </c>
      <c r="D2" s="3">
        <f>B2*C2</f>
        <v>31920000</v>
      </c>
      <c r="G2" s="3"/>
    </row>
    <row r="3" spans="1:7" x14ac:dyDescent="0.3">
      <c r="A3" s="1" t="s">
        <v>2</v>
      </c>
      <c r="D3" s="3">
        <v>7965000</v>
      </c>
      <c r="E3" t="s">
        <v>0</v>
      </c>
      <c r="F3" s="3"/>
      <c r="G3" s="3"/>
    </row>
    <row r="4" spans="1:7" x14ac:dyDescent="0.3">
      <c r="D4" s="3">
        <f>D2-D3</f>
        <v>23955000</v>
      </c>
    </row>
    <row r="5" spans="1:7" x14ac:dyDescent="0.3">
      <c r="D5" s="4">
        <f>D4/C2</f>
        <v>1996250</v>
      </c>
    </row>
    <row r="6" spans="1:7" x14ac:dyDescent="0.3">
      <c r="A6" t="s">
        <v>13</v>
      </c>
      <c r="D6" s="3">
        <f>D4*0.02/12</f>
        <v>39925</v>
      </c>
    </row>
    <row r="7" spans="1:7" x14ac:dyDescent="0.3">
      <c r="A7" s="7" t="s">
        <v>15</v>
      </c>
      <c r="D7" s="4">
        <f>D5-D6</f>
        <v>1956325</v>
      </c>
    </row>
    <row r="8" spans="1:7" x14ac:dyDescent="0.3">
      <c r="A8" t="s">
        <v>3</v>
      </c>
      <c r="D8" s="5">
        <f>D7-Alkalmazitt!D8</f>
        <v>396783.33333333326</v>
      </c>
      <c r="G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6A05-5EAA-4F06-9E24-48E65C2F4C5C}">
  <dimension ref="A1:H18"/>
  <sheetViews>
    <sheetView tabSelected="1" workbookViewId="0">
      <selection activeCell="J9" sqref="J9"/>
    </sheetView>
  </sheetViews>
  <sheetFormatPr defaultRowHeight="14.4" x14ac:dyDescent="0.3"/>
  <cols>
    <col min="1" max="1" width="17.21875" bestFit="1" customWidth="1"/>
    <col min="2" max="4" width="15.5546875" style="3" bestFit="1" customWidth="1"/>
    <col min="5" max="6" width="10.109375" bestFit="1" customWidth="1"/>
    <col min="7" max="7" width="10.5546875" bestFit="1" customWidth="1"/>
  </cols>
  <sheetData>
    <row r="1" spans="1:8" x14ac:dyDescent="0.3">
      <c r="A1" s="1" t="s">
        <v>1</v>
      </c>
      <c r="B1" s="4">
        <f>'Egyéni átalányadózás'!B2</f>
        <v>2660000</v>
      </c>
      <c r="C1" s="4">
        <v>3000000</v>
      </c>
      <c r="D1" s="4">
        <v>4620000</v>
      </c>
      <c r="E1" s="3" t="s">
        <v>12</v>
      </c>
      <c r="F1" s="10">
        <v>45689</v>
      </c>
      <c r="G1" t="s">
        <v>18</v>
      </c>
    </row>
    <row r="2" spans="1:8" x14ac:dyDescent="0.3">
      <c r="A2" s="1" t="s">
        <v>8</v>
      </c>
      <c r="B2" s="3">
        <v>60000</v>
      </c>
      <c r="C2" s="3">
        <v>60000</v>
      </c>
      <c r="D2" s="3">
        <v>60000</v>
      </c>
      <c r="E2" s="1"/>
      <c r="F2" s="10">
        <v>46054</v>
      </c>
      <c r="G2">
        <f>NETWORKDAYS(F1,F2)</f>
        <v>260</v>
      </c>
    </row>
    <row r="3" spans="1:8" x14ac:dyDescent="0.3">
      <c r="A3" s="1" t="s">
        <v>4</v>
      </c>
      <c r="B3" s="3">
        <v>1000000</v>
      </c>
      <c r="C3" s="4">
        <v>500000</v>
      </c>
      <c r="D3" s="4">
        <v>1000000</v>
      </c>
      <c r="F3" s="10">
        <v>46419</v>
      </c>
      <c r="G3">
        <f>NETWORKDAYS(F2,F3)</f>
        <v>261</v>
      </c>
    </row>
    <row r="4" spans="1:8" x14ac:dyDescent="0.3">
      <c r="A4" s="1" t="s">
        <v>11</v>
      </c>
      <c r="B4" s="3">
        <f>B3*0.13</f>
        <v>130000</v>
      </c>
      <c r="C4" s="3">
        <v>65000</v>
      </c>
      <c r="D4" s="3">
        <f>D3*0.13</f>
        <v>130000</v>
      </c>
      <c r="F4" s="10">
        <v>46784</v>
      </c>
      <c r="G4">
        <f>NETWORKDAYS(F3,F4)</f>
        <v>262</v>
      </c>
    </row>
    <row r="5" spans="1:8" x14ac:dyDescent="0.3">
      <c r="A5" s="1" t="s">
        <v>1</v>
      </c>
      <c r="B5" s="4">
        <v>705000</v>
      </c>
      <c r="C5" s="4">
        <v>372500</v>
      </c>
      <c r="D5" s="4">
        <v>705000</v>
      </c>
    </row>
    <row r="6" spans="1:8" x14ac:dyDescent="0.3">
      <c r="A6" s="1" t="s">
        <v>9</v>
      </c>
      <c r="B6" s="3">
        <f>B1-B2-B3-B4</f>
        <v>1470000</v>
      </c>
      <c r="C6" s="3">
        <f>C1-C2-C3-C4</f>
        <v>2375000</v>
      </c>
      <c r="D6" s="3">
        <f>D1-D2-D3-D4</f>
        <v>3430000</v>
      </c>
      <c r="E6" s="1"/>
    </row>
    <row r="7" spans="1:8" x14ac:dyDescent="0.3">
      <c r="A7" s="1" t="s">
        <v>7</v>
      </c>
      <c r="B7" s="3">
        <f>B6*0.25</f>
        <v>367500</v>
      </c>
      <c r="C7" s="3">
        <f t="shared" ref="C7:D7" si="0">C6*0.25</f>
        <v>593750</v>
      </c>
      <c r="D7" s="3">
        <f t="shared" si="0"/>
        <v>857500</v>
      </c>
    </row>
    <row r="8" spans="1:8" x14ac:dyDescent="0.3">
      <c r="A8" s="1" t="s">
        <v>10</v>
      </c>
      <c r="B8" s="4">
        <f>B6-B7</f>
        <v>1102500</v>
      </c>
      <c r="C8" s="4">
        <f t="shared" ref="C8:D8" si="1">C6-C7</f>
        <v>1781250</v>
      </c>
      <c r="D8" s="4">
        <f t="shared" si="1"/>
        <v>2572500</v>
      </c>
    </row>
    <row r="9" spans="1:8" x14ac:dyDescent="0.3">
      <c r="A9" s="1" t="s">
        <v>13</v>
      </c>
      <c r="B9" s="3">
        <f>(B1-B2)*12*0.02/12</f>
        <v>52000</v>
      </c>
      <c r="C9" s="3">
        <f t="shared" ref="C9:D9" si="2">(C1-C2)*12*0.02/12</f>
        <v>58800</v>
      </c>
      <c r="D9" s="3">
        <f t="shared" si="2"/>
        <v>91200</v>
      </c>
    </row>
    <row r="10" spans="1:8" x14ac:dyDescent="0.3">
      <c r="A10" s="7" t="s">
        <v>15</v>
      </c>
      <c r="B10" s="6">
        <f>B5+B8-B9</f>
        <v>1755500</v>
      </c>
      <c r="C10" s="6">
        <f t="shared" ref="C10:D10" si="3">C5+C8-C9</f>
        <v>2094950</v>
      </c>
      <c r="D10" s="6">
        <f t="shared" si="3"/>
        <v>3186300</v>
      </c>
    </row>
    <row r="11" spans="1:8" x14ac:dyDescent="0.3">
      <c r="A11" t="s">
        <v>3</v>
      </c>
      <c r="B11" s="5">
        <f>B10-Alkalmazitt!D8</f>
        <v>195958.33333333326</v>
      </c>
      <c r="C11" s="5">
        <f>C10-Alkalmazitt!D8</f>
        <v>535408.33333333326</v>
      </c>
      <c r="D11" s="5">
        <f>D10-Alkalmazitt!D8</f>
        <v>1626758.3333333333</v>
      </c>
      <c r="E11" s="1"/>
    </row>
    <row r="12" spans="1:8" x14ac:dyDescent="0.3">
      <c r="D12" s="8">
        <f>D10/Alkalmazitt!D8</f>
        <v>2.0431002698442384</v>
      </c>
    </row>
    <row r="14" spans="1:8" x14ac:dyDescent="0.3">
      <c r="D14" s="3">
        <f>D1*12</f>
        <v>55440000</v>
      </c>
      <c r="E14">
        <v>248</v>
      </c>
      <c r="F14" t="s">
        <v>16</v>
      </c>
      <c r="G14" s="4">
        <f>D14/E14</f>
        <v>223548.38709677418</v>
      </c>
      <c r="H14" s="11" t="s">
        <v>19</v>
      </c>
    </row>
    <row r="15" spans="1:8" x14ac:dyDescent="0.3">
      <c r="E15">
        <v>35</v>
      </c>
      <c r="F15" t="s">
        <v>17</v>
      </c>
    </row>
    <row r="16" spans="1:8" x14ac:dyDescent="0.3">
      <c r="E16" s="7">
        <f>E14-E15</f>
        <v>213</v>
      </c>
      <c r="G16" s="4">
        <f>D14/E16</f>
        <v>260281.69014084508</v>
      </c>
    </row>
    <row r="18" spans="4:5" x14ac:dyDescent="0.3">
      <c r="D18" s="4"/>
      <c r="E18" s="9"/>
    </row>
  </sheetData>
  <hyperlinks>
    <hyperlink ref="H14" r:id="rId1" xr:uid="{CF1A81A2-D381-4C5C-BAF3-ED5148028E9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35A3-19C1-4768-8E73-56F6C19A2CDC}">
  <dimension ref="A1:E14"/>
  <sheetViews>
    <sheetView workbookViewId="0">
      <selection activeCell="C14" sqref="C14"/>
    </sheetView>
  </sheetViews>
  <sheetFormatPr defaultRowHeight="14.4" x14ac:dyDescent="0.3"/>
  <cols>
    <col min="1" max="1" width="11.5546875" style="1" bestFit="1" customWidth="1"/>
    <col min="2" max="2" width="15.5546875" style="1" bestFit="1" customWidth="1"/>
    <col min="3" max="3" width="16.5546875" bestFit="1" customWidth="1"/>
    <col min="5" max="5" width="10.6640625" bestFit="1" customWidth="1"/>
  </cols>
  <sheetData>
    <row r="1" spans="1:5" x14ac:dyDescent="0.3">
      <c r="A1" s="1">
        <v>400</v>
      </c>
      <c r="B1" s="1" t="s">
        <v>20</v>
      </c>
    </row>
    <row r="2" spans="1:5" x14ac:dyDescent="0.3">
      <c r="A2" s="13" t="s">
        <v>22</v>
      </c>
      <c r="B2" s="13"/>
      <c r="C2" s="14" t="s">
        <v>23</v>
      </c>
      <c r="D2" s="14"/>
    </row>
    <row r="3" spans="1:5" x14ac:dyDescent="0.3">
      <c r="A3" s="12">
        <v>14500</v>
      </c>
      <c r="B3" s="1">
        <f>A3*A1</f>
        <v>5800000</v>
      </c>
      <c r="C3" s="12">
        <f>A3*1.2</f>
        <v>17400</v>
      </c>
    </row>
    <row r="4" spans="1:5" x14ac:dyDescent="0.3">
      <c r="A4" s="12">
        <v>12500</v>
      </c>
      <c r="B4" s="2">
        <f>A4*A1</f>
        <v>5000000</v>
      </c>
      <c r="C4" s="12">
        <f>A4*1.2</f>
        <v>15000</v>
      </c>
    </row>
    <row r="5" spans="1:5" x14ac:dyDescent="0.3">
      <c r="C5" s="1">
        <v>130000000</v>
      </c>
    </row>
    <row r="6" spans="1:5" x14ac:dyDescent="0.3">
      <c r="C6" s="12">
        <f>C5/A1</f>
        <v>325000</v>
      </c>
    </row>
    <row r="7" spans="1:5" s="7" customFormat="1" x14ac:dyDescent="0.3">
      <c r="A7" s="7">
        <f>C6/A4</f>
        <v>26</v>
      </c>
      <c r="C7" s="7">
        <f>C6/C4</f>
        <v>21.666666666666668</v>
      </c>
      <c r="D7" s="7" t="s">
        <v>21</v>
      </c>
    </row>
    <row r="8" spans="1:5" x14ac:dyDescent="0.3">
      <c r="A8"/>
      <c r="B8"/>
    </row>
    <row r="10" spans="1:5" x14ac:dyDescent="0.3">
      <c r="A10" s="1" t="s">
        <v>12</v>
      </c>
      <c r="B10" s="1">
        <v>4000000</v>
      </c>
    </row>
    <row r="12" spans="1:5" x14ac:dyDescent="0.3">
      <c r="B12" s="1">
        <f>B10*12</f>
        <v>48000000</v>
      </c>
      <c r="C12">
        <v>252</v>
      </c>
      <c r="D12" t="s">
        <v>16</v>
      </c>
      <c r="E12" s="4"/>
    </row>
    <row r="13" spans="1:5" x14ac:dyDescent="0.3">
      <c r="C13">
        <v>32</v>
      </c>
      <c r="D13" t="s">
        <v>17</v>
      </c>
    </row>
    <row r="14" spans="1:5" x14ac:dyDescent="0.3">
      <c r="C14" s="7">
        <f>C12-C13</f>
        <v>220</v>
      </c>
      <c r="E14" s="4">
        <f>B12/C14</f>
        <v>218181.81818181818</v>
      </c>
    </row>
  </sheetData>
  <mergeCells count="2">
    <mergeCell ref="A2:B2"/>
    <mergeCell ref="C2:D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Alkalmazitt</vt:lpstr>
      <vt:lpstr>Egyéni átalányadózás</vt:lpstr>
      <vt:lpstr>Kft</vt:lpstr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Torok, Tamas</dc:creator>
  <cp:lastModifiedBy>Torok, Tamas</cp:lastModifiedBy>
  <dcterms:created xsi:type="dcterms:W3CDTF">2024-09-20T18:17:26Z</dcterms:created>
  <dcterms:modified xsi:type="dcterms:W3CDTF">2025-04-16T14:52:01Z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2024-09-20T18:37:20Z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73817183-88e7-4b8d-a464-59409c4a3555</vt:lpwstr>
  </property>
  <property fmtid="{D5CDD505-2E9C-101B-9397-08002B2CF9AE}" pid="8" name="MSIP_Label_ea60d57e-af5b-4752-ac57-3e4f28ca11dc_ContentBits">
    <vt:lpwstr>0</vt:lpwstr>
  </property>
</Properties>
</file>