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i\"/>
    </mc:Choice>
  </mc:AlternateContent>
  <xr:revisionPtr revIDLastSave="0" documentId="8_{DA5656C8-A3FD-4111-9133-5ACE7DAD7F72}" xr6:coauthVersionLast="47" xr6:coauthVersionMax="47" xr10:uidLastSave="{00000000-0000-0000-0000-000000000000}"/>
  <bookViews>
    <workbookView xWindow="-108" yWindow="-108" windowWidth="23256" windowHeight="12456" xr2:uid="{3DC76CEF-819E-49FC-BFF5-A8232CFD893D}"/>
  </bookViews>
  <sheets>
    <sheet name="Sheet1" sheetId="1" r:id="rId1"/>
  </sheets>
  <definedNames>
    <definedName name="_xlnm._FilterDatabase" localSheetId="0" hidden="1">Sheet1!$A$1:$R$30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5" i="1" s="1"/>
  <c r="E21" i="1" l="1"/>
  <c r="E20" i="1"/>
  <c r="E19" i="1"/>
  <c r="I24" i="1"/>
  <c r="C10" i="1" s="1"/>
  <c r="E10" i="1" s="1"/>
  <c r="P2" i="1"/>
  <c r="C9" i="1" l="1"/>
  <c r="E4" i="1"/>
  <c r="E5" i="1"/>
  <c r="E17" i="1"/>
  <c r="E18" i="1"/>
  <c r="E16" i="1"/>
  <c r="E15" i="1"/>
  <c r="E14" i="1"/>
  <c r="E12" i="1"/>
  <c r="E11" i="1"/>
  <c r="E8" i="1"/>
  <c r="E7" i="1"/>
  <c r="E6" i="1"/>
  <c r="G9" i="1"/>
  <c r="C13" i="1" l="1"/>
  <c r="E13" i="1" s="1"/>
  <c r="C3" i="1"/>
  <c r="G2" i="1"/>
  <c r="C2" i="1" s="1"/>
  <c r="E9" i="1"/>
  <c r="I32" i="1"/>
  <c r="E3" i="1" l="1"/>
  <c r="C32" i="1"/>
  <c r="Q2" i="1"/>
  <c r="E2" i="1"/>
  <c r="E23" i="1" l="1"/>
</calcChain>
</file>

<file path=xl/sharedStrings.xml><?xml version="1.0" encoding="utf-8"?>
<sst xmlns="http://schemas.openxmlformats.org/spreadsheetml/2006/main" count="73" uniqueCount="33">
  <si>
    <t>szeg</t>
  </si>
  <si>
    <t>purhab</t>
  </si>
  <si>
    <t>Szilo</t>
  </si>
  <si>
    <t>db</t>
  </si>
  <si>
    <t>Ft</t>
  </si>
  <si>
    <t>szegélyléc 120CM, 7X27MM</t>
  </si>
  <si>
    <t>tekercs</t>
  </si>
  <si>
    <t>üveggyapot 9,3m3</t>
  </si>
  <si>
    <t>takarófólia 4x5m</t>
  </si>
  <si>
    <t>Alu ragszalag 50m</t>
  </si>
  <si>
    <t>tippli 10 db 8x80mm</t>
  </si>
  <si>
    <t>Ragasztott falemez 1x0,6x0,018</t>
  </si>
  <si>
    <t>Ragasztott falemez 1,2x0,4x0,018</t>
  </si>
  <si>
    <t>Ragasztott falemez 1,5x0,4x0,018</t>
  </si>
  <si>
    <t xml:space="preserve">GOLDWOOD LONG EXTRA hőszigetelt padláslétra
hőszigetelt  U= 0,85 W/m2K
46 mm vastagságú hőszigetelt ajtó
gumitömítés
ajtólap színe: fehér / fehér
4 vagy 3 részes erősített borovifenyő fa létra
létrafok: 80 x 21 x 400 mm
fém kapaszkodó
műanyag védőpapucs
terhelhetőség: 160 kg
tokmagasság: 170 mm
áthidalható magasság: max. 330 cm
60 x 120 cm </t>
  </si>
  <si>
    <t>m2</t>
  </si>
  <si>
    <t>OSB 22X1250X2500mm</t>
  </si>
  <si>
    <t>Lambéria 400x1,5x9,6</t>
  </si>
  <si>
    <t>ok</t>
  </si>
  <si>
    <t>Lambéria svéd borovi 15X120 "A-B"</t>
  </si>
  <si>
    <t>m3</t>
  </si>
  <si>
    <t>svéd</t>
  </si>
  <si>
    <t>tetőléc 4m</t>
  </si>
  <si>
    <t>szegélyléc 5x40x2000MM</t>
  </si>
  <si>
    <t>Praktiker</t>
  </si>
  <si>
    <t>Kötődoboz</t>
  </si>
  <si>
    <t>Csoki</t>
  </si>
  <si>
    <t>Húzókapcsoló</t>
  </si>
  <si>
    <t>Értoldó</t>
  </si>
  <si>
    <t>?</t>
  </si>
  <si>
    <t>Honna</t>
  </si>
  <si>
    <t>prakt</t>
  </si>
  <si>
    <t>feljáró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</si>
</sst>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0" xfId="0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76CD-FEEA-4B73-96AA-2A970E92EBBE}">
  <dimension ref="A1:R35"/>
  <sheetViews>
    <sheetView tabSelected="1" topLeftCell="A18" workbookViewId="0">
      <selection activeCell="E26" sqref="E26"/>
    </sheetView>
  </sheetViews>
  <sheetFormatPr defaultRowHeight="14.4" x14ac:dyDescent="0.3"/>
  <cols>
    <col min="2" max="2" width="32.77734375" customWidth="1"/>
    <col min="6" max="6" width="7.21875" style="2" bestFit="1" customWidth="1"/>
    <col min="9" max="9" width="13.88671875" customWidth="1"/>
    <col min="10" max="10" width="5.33203125" customWidth="1"/>
    <col min="11" max="11" width="16.109375" customWidth="1"/>
    <col min="12" max="12" width="15.44140625" customWidth="1"/>
    <col min="13" max="13" width="4.5546875" customWidth="1"/>
    <col min="14" max="14" width="4.88671875" customWidth="1"/>
    <col min="15" max="15" width="13.77734375" customWidth="1"/>
    <col min="16" max="16" width="5.21875" customWidth="1"/>
    <col min="17" max="17" width="10.33203125" customWidth="1"/>
  </cols>
  <sheetData>
    <row r="1" spans="1:17" x14ac:dyDescent="0.3">
      <c r="C1" t="s">
        <v>15</v>
      </c>
      <c r="D1" t="s">
        <v>4</v>
      </c>
      <c r="E1" t="s">
        <v>4</v>
      </c>
      <c r="F1" s="2">
        <v>9.6</v>
      </c>
      <c r="G1">
        <v>400</v>
      </c>
      <c r="H1">
        <v>9</v>
      </c>
      <c r="I1" t="s">
        <v>30</v>
      </c>
    </row>
    <row r="2" spans="1:17" x14ac:dyDescent="0.3">
      <c r="A2">
        <v>1</v>
      </c>
      <c r="B2" s="14" t="s">
        <v>17</v>
      </c>
      <c r="C2">
        <f>F1/100*G1/100*G2</f>
        <v>31.413333333333334</v>
      </c>
      <c r="D2">
        <v>0</v>
      </c>
      <c r="E2">
        <f>C2*D2</f>
        <v>0</v>
      </c>
      <c r="F2" s="2" t="s">
        <v>15</v>
      </c>
      <c r="G2">
        <f>I24*100/H1*(H26+H28)*100/G1</f>
        <v>81.805555555555557</v>
      </c>
      <c r="H2" t="s">
        <v>3</v>
      </c>
      <c r="L2">
        <v>3290</v>
      </c>
      <c r="O2">
        <v>3790</v>
      </c>
      <c r="P2">
        <f>O2-L2</f>
        <v>500</v>
      </c>
      <c r="Q2">
        <f>P2*C2</f>
        <v>15706.666666666668</v>
      </c>
    </row>
    <row r="3" spans="1:17" x14ac:dyDescent="0.3">
      <c r="B3" s="16" t="s">
        <v>19</v>
      </c>
      <c r="C3">
        <f>ROUNDUP(I24/0.12*(H26+H28)*0.12,0)</f>
        <v>30</v>
      </c>
      <c r="D3">
        <v>3790</v>
      </c>
      <c r="E3">
        <f>C3*D3</f>
        <v>113700</v>
      </c>
      <c r="F3" s="2" t="s">
        <v>20</v>
      </c>
      <c r="H3" t="s">
        <v>3</v>
      </c>
      <c r="I3" t="s">
        <v>21</v>
      </c>
    </row>
    <row r="4" spans="1:17" ht="216" x14ac:dyDescent="0.3">
      <c r="A4">
        <v>2</v>
      </c>
      <c r="B4" s="15" t="s">
        <v>14</v>
      </c>
      <c r="C4">
        <v>1</v>
      </c>
      <c r="D4">
        <v>120000</v>
      </c>
      <c r="E4">
        <f>C4*D4</f>
        <v>120000</v>
      </c>
      <c r="F4" s="2" t="s">
        <v>3</v>
      </c>
      <c r="K4" t="s">
        <v>18</v>
      </c>
    </row>
    <row r="5" spans="1:17" x14ac:dyDescent="0.3">
      <c r="A5">
        <v>3</v>
      </c>
      <c r="B5" t="s">
        <v>16</v>
      </c>
      <c r="C5">
        <v>3</v>
      </c>
      <c r="D5">
        <v>10900</v>
      </c>
      <c r="E5">
        <f>C5*D5</f>
        <v>32700</v>
      </c>
      <c r="F5" s="2" t="s">
        <v>3</v>
      </c>
      <c r="I5" t="s">
        <v>21</v>
      </c>
    </row>
    <row r="6" spans="1:17" x14ac:dyDescent="0.3">
      <c r="A6">
        <v>4</v>
      </c>
      <c r="B6" t="s">
        <v>0</v>
      </c>
      <c r="C6">
        <v>4</v>
      </c>
      <c r="D6">
        <v>700</v>
      </c>
      <c r="E6">
        <f t="shared" ref="E6:E21" si="0">C6*D6</f>
        <v>2800</v>
      </c>
      <c r="F6" s="2" t="s">
        <v>3</v>
      </c>
      <c r="I6" t="s">
        <v>24</v>
      </c>
    </row>
    <row r="7" spans="1:17" x14ac:dyDescent="0.3">
      <c r="A7">
        <v>5</v>
      </c>
      <c r="B7" t="s">
        <v>1</v>
      </c>
      <c r="C7">
        <v>14</v>
      </c>
      <c r="D7">
        <v>3000</v>
      </c>
      <c r="E7">
        <f t="shared" si="0"/>
        <v>42000</v>
      </c>
      <c r="F7" s="2" t="s">
        <v>3</v>
      </c>
      <c r="I7" t="s">
        <v>24</v>
      </c>
    </row>
    <row r="8" spans="1:17" x14ac:dyDescent="0.3">
      <c r="A8">
        <v>6</v>
      </c>
      <c r="B8" t="s">
        <v>7</v>
      </c>
      <c r="C8">
        <v>2</v>
      </c>
      <c r="D8">
        <v>15000</v>
      </c>
      <c r="E8">
        <f t="shared" si="0"/>
        <v>30000</v>
      </c>
      <c r="F8" s="2" t="s">
        <v>6</v>
      </c>
      <c r="I8" t="s">
        <v>24</v>
      </c>
    </row>
    <row r="9" spans="1:17" x14ac:dyDescent="0.3">
      <c r="A9">
        <v>7</v>
      </c>
      <c r="B9" t="s">
        <v>5</v>
      </c>
      <c r="C9">
        <f>ROUNDUP(SUM(H26:H28)+I24*2+SUM(R25:R28),0)</f>
        <v>26</v>
      </c>
      <c r="D9">
        <v>0</v>
      </c>
      <c r="E9">
        <f t="shared" si="0"/>
        <v>0</v>
      </c>
      <c r="F9" s="2" t="s">
        <v>3</v>
      </c>
      <c r="G9">
        <f>1.7+0.4+1.1+1.9+1.15+2.8+3.45</f>
        <v>12.5</v>
      </c>
      <c r="H9">
        <v>800</v>
      </c>
    </row>
    <row r="10" spans="1:17" x14ac:dyDescent="0.3">
      <c r="B10" t="s">
        <v>23</v>
      </c>
      <c r="C10">
        <f>ROUND((I24+H26+H28+R25+R26+R27+H26+H28)*1.1/2,0)</f>
        <v>11</v>
      </c>
      <c r="D10">
        <v>1000</v>
      </c>
      <c r="E10">
        <f t="shared" si="0"/>
        <v>11000</v>
      </c>
      <c r="F10" s="2" t="s">
        <v>3</v>
      </c>
      <c r="I10" t="s">
        <v>21</v>
      </c>
    </row>
    <row r="11" spans="1:17" x14ac:dyDescent="0.3">
      <c r="A11">
        <v>8</v>
      </c>
      <c r="B11" t="s">
        <v>8</v>
      </c>
      <c r="C11">
        <v>1</v>
      </c>
      <c r="D11">
        <v>2300</v>
      </c>
      <c r="E11">
        <f t="shared" si="0"/>
        <v>2300</v>
      </c>
      <c r="F11" s="2" t="s">
        <v>3</v>
      </c>
      <c r="I11" t="s">
        <v>24</v>
      </c>
    </row>
    <row r="12" spans="1:17" x14ac:dyDescent="0.3">
      <c r="A12">
        <v>9</v>
      </c>
      <c r="B12" t="s">
        <v>2</v>
      </c>
      <c r="C12">
        <v>10</v>
      </c>
      <c r="D12">
        <v>1000</v>
      </c>
      <c r="E12">
        <f t="shared" si="0"/>
        <v>10000</v>
      </c>
      <c r="F12" s="2" t="s">
        <v>3</v>
      </c>
      <c r="I12" t="s">
        <v>24</v>
      </c>
    </row>
    <row r="13" spans="1:17" x14ac:dyDescent="0.3">
      <c r="A13">
        <v>10</v>
      </c>
      <c r="B13" t="s">
        <v>22</v>
      </c>
      <c r="C13">
        <f>ROUNDUP((I24*2-K29+K25+L30)/4,0)</f>
        <v>6</v>
      </c>
      <c r="D13">
        <v>1000</v>
      </c>
      <c r="E13">
        <f t="shared" si="0"/>
        <v>6000</v>
      </c>
      <c r="F13" s="2" t="s">
        <v>3</v>
      </c>
      <c r="I13" t="s">
        <v>21</v>
      </c>
    </row>
    <row r="14" spans="1:17" x14ac:dyDescent="0.3">
      <c r="A14">
        <v>11</v>
      </c>
      <c r="B14" t="s">
        <v>10</v>
      </c>
      <c r="C14">
        <v>4</v>
      </c>
      <c r="D14">
        <v>1500</v>
      </c>
      <c r="E14">
        <f t="shared" si="0"/>
        <v>6000</v>
      </c>
      <c r="F14" s="2" t="s">
        <v>3</v>
      </c>
      <c r="I14" t="s">
        <v>24</v>
      </c>
    </row>
    <row r="15" spans="1:17" x14ac:dyDescent="0.3">
      <c r="A15">
        <v>12</v>
      </c>
      <c r="B15" t="s">
        <v>9</v>
      </c>
      <c r="C15">
        <v>2</v>
      </c>
      <c r="D15">
        <v>4000</v>
      </c>
      <c r="E15">
        <f t="shared" si="0"/>
        <v>8000</v>
      </c>
      <c r="F15" s="2" t="s">
        <v>3</v>
      </c>
      <c r="I15" t="s">
        <v>24</v>
      </c>
    </row>
    <row r="16" spans="1:17" x14ac:dyDescent="0.3">
      <c r="A16">
        <v>13</v>
      </c>
      <c r="B16" t="s">
        <v>11</v>
      </c>
      <c r="C16">
        <v>0</v>
      </c>
      <c r="D16">
        <v>7400</v>
      </c>
      <c r="E16">
        <f t="shared" si="0"/>
        <v>0</v>
      </c>
      <c r="F16" s="2" t="s">
        <v>3</v>
      </c>
      <c r="I16" t="s">
        <v>24</v>
      </c>
    </row>
    <row r="17" spans="1:18" x14ac:dyDescent="0.3">
      <c r="A17">
        <v>14</v>
      </c>
      <c r="B17" t="s">
        <v>13</v>
      </c>
      <c r="C17">
        <v>2</v>
      </c>
      <c r="D17">
        <v>9490</v>
      </c>
      <c r="E17">
        <f t="shared" ref="E17" si="1">C17*D17</f>
        <v>18980</v>
      </c>
      <c r="F17" s="2" t="s">
        <v>3</v>
      </c>
      <c r="I17" t="s">
        <v>24</v>
      </c>
    </row>
    <row r="18" spans="1:18" x14ac:dyDescent="0.3">
      <c r="A18">
        <v>15</v>
      </c>
      <c r="B18" t="s">
        <v>12</v>
      </c>
      <c r="C18">
        <v>2</v>
      </c>
      <c r="D18">
        <v>5800</v>
      </c>
      <c r="E18">
        <f t="shared" si="0"/>
        <v>11600</v>
      </c>
      <c r="F18" s="2" t="s">
        <v>3</v>
      </c>
      <c r="I18" t="s">
        <v>24</v>
      </c>
    </row>
    <row r="19" spans="1:18" x14ac:dyDescent="0.3">
      <c r="A19">
        <v>16</v>
      </c>
      <c r="B19" t="s">
        <v>25</v>
      </c>
      <c r="C19">
        <v>2</v>
      </c>
      <c r="D19">
        <v>1000</v>
      </c>
      <c r="E19">
        <f t="shared" si="0"/>
        <v>2000</v>
      </c>
      <c r="F19" s="2" t="s">
        <v>3</v>
      </c>
      <c r="I19" t="s">
        <v>24</v>
      </c>
    </row>
    <row r="20" spans="1:18" x14ac:dyDescent="0.3">
      <c r="A20">
        <v>17</v>
      </c>
      <c r="B20" t="s">
        <v>26</v>
      </c>
      <c r="C20">
        <v>1</v>
      </c>
      <c r="D20">
        <v>1000</v>
      </c>
      <c r="E20">
        <f t="shared" si="0"/>
        <v>1000</v>
      </c>
      <c r="F20" s="2" t="s">
        <v>3</v>
      </c>
      <c r="I20" t="s">
        <v>24</v>
      </c>
    </row>
    <row r="21" spans="1:18" x14ac:dyDescent="0.3">
      <c r="A21">
        <v>18</v>
      </c>
      <c r="B21" t="s">
        <v>27</v>
      </c>
      <c r="C21">
        <v>1</v>
      </c>
      <c r="D21">
        <v>1000</v>
      </c>
      <c r="E21">
        <f t="shared" si="0"/>
        <v>1000</v>
      </c>
      <c r="F21" s="2" t="s">
        <v>3</v>
      </c>
      <c r="I21" t="s">
        <v>24</v>
      </c>
    </row>
    <row r="22" spans="1:18" x14ac:dyDescent="0.3">
      <c r="A22">
        <v>19</v>
      </c>
      <c r="B22" t="s">
        <v>28</v>
      </c>
      <c r="C22" t="s">
        <v>29</v>
      </c>
      <c r="D22" t="s">
        <v>29</v>
      </c>
      <c r="E22" t="s">
        <v>29</v>
      </c>
      <c r="F22" s="2" t="s">
        <v>3</v>
      </c>
      <c r="I22" t="s">
        <v>24</v>
      </c>
    </row>
    <row r="23" spans="1:18" x14ac:dyDescent="0.3">
      <c r="E23" s="1">
        <f>SUM(E2:E18)</f>
        <v>415080</v>
      </c>
    </row>
    <row r="24" spans="1:18" x14ac:dyDescent="0.3">
      <c r="I24" s="17">
        <f>SUM(I29:Q29)</f>
        <v>9.5</v>
      </c>
      <c r="J24" s="17"/>
      <c r="K24" s="17"/>
      <c r="L24" s="17"/>
      <c r="M24" s="17"/>
      <c r="N24" s="17"/>
      <c r="O24" s="17"/>
      <c r="P24" s="17"/>
      <c r="Q24" s="17"/>
    </row>
    <row r="25" spans="1:18" ht="24" customHeight="1" thickBot="1" x14ac:dyDescent="0.35">
      <c r="K25" s="17">
        <v>2.7</v>
      </c>
      <c r="L25" s="17"/>
      <c r="M25" s="17"/>
      <c r="Q25" s="21"/>
      <c r="R25" s="3">
        <v>0.6</v>
      </c>
    </row>
    <row r="26" spans="1:18" ht="113.4" customHeight="1" thickBot="1" x14ac:dyDescent="0.35">
      <c r="H26" s="18">
        <v>2.5</v>
      </c>
      <c r="I26" s="20"/>
      <c r="J26" s="21"/>
      <c r="K26" s="9"/>
      <c r="L26" s="5"/>
      <c r="M26" s="5"/>
      <c r="N26" s="20"/>
      <c r="O26" s="20"/>
      <c r="P26" s="13"/>
      <c r="Q26" s="21"/>
      <c r="R26" s="3">
        <v>2.4</v>
      </c>
    </row>
    <row r="27" spans="1:18" ht="6.6" customHeight="1" thickBot="1" x14ac:dyDescent="0.35">
      <c r="H27" s="18"/>
      <c r="I27" s="20"/>
      <c r="J27" s="21"/>
      <c r="K27" s="10"/>
      <c r="L27" s="11"/>
      <c r="M27" s="12"/>
      <c r="N27" s="20"/>
      <c r="O27" s="20"/>
      <c r="P27" s="13"/>
      <c r="Q27" s="21"/>
      <c r="R27" s="19">
        <v>0.7</v>
      </c>
    </row>
    <row r="28" spans="1:18" ht="30.6" customHeight="1" thickBot="1" x14ac:dyDescent="0.35">
      <c r="H28" s="6">
        <v>0.6</v>
      </c>
      <c r="I28" s="20"/>
      <c r="J28" s="21"/>
      <c r="K28" s="4"/>
      <c r="L28" s="7"/>
      <c r="M28" s="8"/>
      <c r="N28" s="20"/>
      <c r="O28" s="20"/>
      <c r="P28" s="13"/>
      <c r="Q28" s="21"/>
      <c r="R28" s="19"/>
    </row>
    <row r="29" spans="1:18" x14ac:dyDescent="0.3">
      <c r="I29" s="2">
        <v>1.9</v>
      </c>
      <c r="J29" s="2">
        <v>0.4</v>
      </c>
      <c r="K29" s="2">
        <v>1.2</v>
      </c>
      <c r="L29" s="2">
        <v>1.2</v>
      </c>
      <c r="M29" s="2">
        <v>0.3</v>
      </c>
      <c r="N29" s="2">
        <v>0.4</v>
      </c>
      <c r="O29" s="2">
        <v>2.2999999999999998</v>
      </c>
      <c r="P29" s="17">
        <v>1.8</v>
      </c>
      <c r="Q29" s="17"/>
    </row>
    <row r="30" spans="1:18" x14ac:dyDescent="0.3">
      <c r="L30" s="17">
        <v>1.5</v>
      </c>
      <c r="M30" s="17"/>
    </row>
    <row r="32" spans="1:18" x14ac:dyDescent="0.3">
      <c r="C32">
        <f>C3</f>
        <v>30</v>
      </c>
      <c r="E32">
        <v>178000</v>
      </c>
      <c r="F32" s="2" t="s">
        <v>21</v>
      </c>
      <c r="I32">
        <f>I24*(H26+H28)</f>
        <v>29.45</v>
      </c>
    </row>
    <row r="33" spans="3:6" x14ac:dyDescent="0.3">
      <c r="C33">
        <v>5</v>
      </c>
      <c r="E33">
        <v>120000</v>
      </c>
      <c r="F33" s="2" t="s">
        <v>31</v>
      </c>
    </row>
    <row r="34" spans="3:6" x14ac:dyDescent="0.3">
      <c r="C34">
        <f>C33*0.12</f>
        <v>0.6</v>
      </c>
      <c r="E34">
        <v>115000</v>
      </c>
      <c r="F34" s="2" t="s">
        <v>32</v>
      </c>
    </row>
    <row r="35" spans="3:6" x14ac:dyDescent="0.3">
      <c r="C35">
        <f>C32/C34</f>
        <v>50</v>
      </c>
    </row>
  </sheetData>
  <autoFilter ref="A1:R30" xr:uid="{A4B176CD-FEEA-4B73-96AA-2A970E92EBBE}"/>
  <mergeCells count="11">
    <mergeCell ref="R27:R28"/>
    <mergeCell ref="I26:I28"/>
    <mergeCell ref="J26:J28"/>
    <mergeCell ref="N26:N28"/>
    <mergeCell ref="O26:O28"/>
    <mergeCell ref="Q25:Q28"/>
    <mergeCell ref="P29:Q29"/>
    <mergeCell ref="I24:Q24"/>
    <mergeCell ref="K25:M25"/>
    <mergeCell ref="L30:M30"/>
    <mergeCell ref="H26:H27"/>
  </mergeCells>
  <phoneticPr fontId="4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710a8c-ff91-4556-b721-1c564375dde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4B477241A344596296FCCA0660C7D" ma:contentTypeVersion="8" ma:contentTypeDescription="Create a new document." ma:contentTypeScope="" ma:versionID="173e8ce7ca1b9577b8bec0b94108ba12">
  <xsd:schema xmlns:xsd="http://www.w3.org/2001/XMLSchema" xmlns:xs="http://www.w3.org/2001/XMLSchema" xmlns:p="http://schemas.microsoft.com/office/2006/metadata/properties" xmlns:ns3="f9374e62-56c9-4e9a-bcfd-0eda175efc84" xmlns:ns4="b3710a8c-ff91-4556-b721-1c564375ddeb" targetNamespace="http://schemas.microsoft.com/office/2006/metadata/properties" ma:root="true" ma:fieldsID="ef7e5d227c9088a6a18d6d63c1e4fd7e" ns3:_="" ns4:_="">
    <xsd:import namespace="f9374e62-56c9-4e9a-bcfd-0eda175efc84"/>
    <xsd:import namespace="b3710a8c-ff91-4556-b721-1c564375dde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4e62-56c9-4e9a-bcfd-0eda175efc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10a8c-ff91-4556-b721-1c564375d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FCABF-A0C8-439E-8DD6-7D67F61F11B6}">
  <ds:schemaRefs>
    <ds:schemaRef ds:uri="http://schemas.microsoft.com/office/2006/metadata/properties"/>
    <ds:schemaRef ds:uri="b3710a8c-ff91-4556-b721-1c564375ddeb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f9374e62-56c9-4e9a-bcfd-0eda175efc84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026517B-61A8-47EF-A876-AFB54DB84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121B4-DD26-4453-A3B8-61D59C14F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374e62-56c9-4e9a-bcfd-0eda175efc84"/>
    <ds:schemaRef ds:uri="b3710a8c-ff91-4556-b721-1c564375d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Torok</dc:creator>
  <cp:lastModifiedBy>Torok, Tamas</cp:lastModifiedBy>
  <cp:lastPrinted>2024-03-16T12:31:51Z</cp:lastPrinted>
  <dcterms:created xsi:type="dcterms:W3CDTF">2023-11-02T13:37:02Z</dcterms:created>
  <dcterms:modified xsi:type="dcterms:W3CDTF">2025-03-08T21:40:52Z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2023-11-02T13:37:03Z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9539c99f-3663-4c78-87ca-e3d62afdefe7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0x0101006C94B477241A344596296FCCA0660C7D</vt:lpwstr>
  </property>
</Properties>
</file>