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 tabRatio="805" activeTab="2"/>
  </bookViews>
  <sheets>
    <sheet name="更改记录" sheetId="8" r:id="rId1"/>
    <sheet name="配电箱BOM表-含线材制作 铜棒" sheetId="12" state="hidden" r:id="rId2"/>
    <sheet name="配电箱BOM表 线材外包-铜棒" sheetId="17" r:id="rId3"/>
    <sheet name="Sheet1" sheetId="15" r:id="rId4"/>
    <sheet name="Sheet2" sheetId="16" r:id="rId5"/>
  </sheets>
  <definedNames>
    <definedName name="_xlnm.Print_Area" localSheetId="1">'配电箱BOM表-含线材制作 铜棒'!$D$2:$J$33</definedName>
    <definedName name="_xlnm.Print_Area" localSheetId="2">'配电箱BOM表 线材外包-铜棒'!$D$2:$J$37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11367CD96394357827A4519D9FA18A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5080" y="1313180"/>
          <a:ext cx="6353175" cy="5638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0880712B9EE343E1B4E99D5914DDB681"/>
        <xdr:cNvPicPr preferRelativeResize="0"/>
      </xdr:nvPicPr>
      <xdr:blipFill>
        <a:blip r:embed="rId2"/>
        <a:stretch>
          <a:fillRect/>
        </a:stretch>
      </xdr:blipFill>
      <xdr:spPr>
        <a:xfrm>
          <a:off x="7827010" y="2633980"/>
          <a:ext cx="5758180" cy="36055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1E63D997EA0E458AA56C2B945AA032FD"/>
        <xdr:cNvPicPr preferRelativeResize="0"/>
      </xdr:nvPicPr>
      <xdr:blipFill>
        <a:blip r:embed="rId3"/>
        <a:stretch>
          <a:fillRect/>
        </a:stretch>
      </xdr:blipFill>
      <xdr:spPr>
        <a:xfrm>
          <a:off x="7891780" y="3853815"/>
          <a:ext cx="5770245" cy="35953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F64BC00241B8486A9D1237AEF703467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13320" y="8536305"/>
          <a:ext cx="5095875" cy="478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14A751945F704F0898794FFF477835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90460" y="7543800"/>
          <a:ext cx="5676900" cy="3638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468892CD71444B39A7CAF68C5146CE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79665" y="10361930"/>
          <a:ext cx="3181350" cy="175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652BEB926F3402087B1F42FA4581C4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14895" y="17388205"/>
          <a:ext cx="6410325" cy="646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60CC42A8DEF84007A0B6369AB384F7F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47305" y="14074775"/>
          <a:ext cx="6343650" cy="42291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<sst xmlns="http://schemas.openxmlformats.org/spreadsheetml/2006/main" count="410" uniqueCount="159">
  <si>
    <t>配电箱</t>
  </si>
  <si>
    <t>ECO更改单号</t>
  </si>
  <si>
    <t>更改时间</t>
  </si>
  <si>
    <t>申请人</t>
  </si>
  <si>
    <t>BOM版本：A01</t>
  </si>
  <si>
    <t>更改内容</t>
  </si>
  <si>
    <t>序号</t>
  </si>
  <si>
    <t>操作</t>
  </si>
  <si>
    <t>父项编码</t>
  </si>
  <si>
    <t>器件编码</t>
  </si>
  <si>
    <t>描述</t>
  </si>
  <si>
    <t>原数量</t>
  </si>
  <si>
    <t>现数量</t>
  </si>
  <si>
    <t>删除位号</t>
  </si>
  <si>
    <t>增加位号</t>
  </si>
  <si>
    <t>备注</t>
  </si>
  <si>
    <t>…</t>
  </si>
  <si>
    <t>特殊说明：</t>
  </si>
  <si>
    <t>BOM中子项变动时直接父项必须进行升版，需要与产品进行区分时相应的裸机、整机也需要进行升版</t>
  </si>
  <si>
    <t>编码说明</t>
  </si>
  <si>
    <t>特殊说明</t>
  </si>
  <si>
    <t>阶次</t>
  </si>
  <si>
    <t>物料编码</t>
  </si>
  <si>
    <t>物料名称</t>
  </si>
  <si>
    <t>物料中文描述</t>
  </si>
  <si>
    <t>图片</t>
  </si>
  <si>
    <t>用量</t>
  </si>
  <si>
    <t>单位</t>
  </si>
  <si>
    <t>版本版本版本
(打样阶段版本V0.0X
定型后版本V1.0-VX.0)</t>
  </si>
  <si>
    <t>工艺</t>
  </si>
  <si>
    <t>第一厂家</t>
  </si>
  <si>
    <t>第一厂家型号</t>
  </si>
  <si>
    <t>第二厂家</t>
  </si>
  <si>
    <t>第二厂家型号</t>
  </si>
  <si>
    <t>第三厂家</t>
  </si>
  <si>
    <t>第三厂家型号</t>
  </si>
  <si>
    <t>第四厂家</t>
  </si>
  <si>
    <t>第四厂家型号</t>
  </si>
  <si>
    <t>1</t>
  </si>
  <si>
    <t>底座</t>
  </si>
  <si>
    <t>底座含两个加强筋</t>
  </si>
  <si>
    <t>套</t>
  </si>
  <si>
    <t>定制件</t>
  </si>
  <si>
    <t>焊接/7035内外喷涂</t>
  </si>
  <si>
    <t>2</t>
  </si>
  <si>
    <t>上盖</t>
  </si>
  <si>
    <t>上盖含亚克力透明面板</t>
  </si>
  <si>
    <t>7035内外喷涂/亚克力固定</t>
  </si>
  <si>
    <t>3</t>
  </si>
  <si>
    <t>导轨</t>
  </si>
  <si>
    <t>C45镀锌导轨U型长度416mm</t>
  </si>
  <si>
    <t>mm</t>
  </si>
  <si>
    <t>原材料</t>
  </si>
  <si>
    <t>4</t>
  </si>
  <si>
    <t>铜牌 L</t>
  </si>
  <si>
    <t>非标件</t>
  </si>
  <si>
    <t>条</t>
  </si>
  <si>
    <t>机加工</t>
  </si>
  <si>
    <t>5</t>
  </si>
  <si>
    <t>铜牌 N</t>
  </si>
  <si>
    <t>6</t>
  </si>
  <si>
    <t>铜针</t>
  </si>
  <si>
    <t>改为4mm²铜柱， 
铜鼻子+线鼻子
材料：紫铜 φ4*1m   长度40mm</t>
  </si>
  <si>
    <t>米</t>
  </si>
  <si>
    <t>7</t>
  </si>
  <si>
    <t>线鼻子</t>
  </si>
  <si>
    <t>DT-6镀锡</t>
  </si>
  <si>
    <t>个</t>
  </si>
  <si>
    <t>8</t>
  </si>
  <si>
    <t>绝缘高压端子</t>
  </si>
  <si>
    <t>JYZ20*60;M6 半径：20mm  螺母型</t>
  </si>
  <si>
    <t>标准件</t>
  </si>
  <si>
    <t>JYZ20*65;M6 半径：20mm  螺母型</t>
  </si>
  <si>
    <t>JYZ20*35;M6 半径：20mm  半杆M6</t>
  </si>
  <si>
    <t>JYZ20*16;M6 半径：20mm  半杆M6</t>
  </si>
  <si>
    <t>11</t>
  </si>
  <si>
    <t>304 不锈钢组合螺丝</t>
  </si>
  <si>
    <t>M6X10</t>
  </si>
  <si>
    <t>12</t>
  </si>
  <si>
    <t>M5X10</t>
  </si>
  <si>
    <t>菲尼克斯 端子标记标签架 1004322 KLM-A＋ES/KLM 2-GB</t>
  </si>
  <si>
    <t>1004322 KLM-A＋ES/KLM 2-GB</t>
  </si>
  <si>
    <t>15</t>
  </si>
  <si>
    <t>菲尼克斯 堵头</t>
  </si>
  <si>
    <t>EU/K</t>
  </si>
  <si>
    <t>16</t>
  </si>
  <si>
    <t>菲尼克斯 URTK/S-BEN 10 - 分断测试端子</t>
  </si>
  <si>
    <t>URTK/S-BEN 10</t>
  </si>
  <si>
    <t>片</t>
  </si>
  <si>
    <t>17</t>
  </si>
  <si>
    <t>黄绿端子</t>
  </si>
  <si>
    <t>黄绿端子【USLKG 10 】(铜芯)</t>
  </si>
  <si>
    <t>18</t>
  </si>
  <si>
    <t>EB 2- 8 - 插拔式桥接件</t>
  </si>
  <si>
    <t>EB 2- 8</t>
  </si>
  <si>
    <t>19</t>
  </si>
  <si>
    <t>数字标条
 URTK/S-BEN 10 适配</t>
  </si>
  <si>
    <r>
      <rPr>
        <b/>
        <sz val="10"/>
        <color rgb="FFFF0000"/>
        <rFont val="微软雅黑"/>
        <charset val="134"/>
      </rPr>
      <t>1 /1'- 5/5’
6/6'- 10/10’
11 /11'
12/12’</t>
    </r>
    <r>
      <rPr>
        <sz val="10"/>
        <color theme="1"/>
        <rFont val="微软雅黑"/>
        <charset val="134"/>
      </rPr>
      <t xml:space="preserve">
1"- 10" 
11"
12"</t>
    </r>
  </si>
  <si>
    <t>各1条</t>
  </si>
  <si>
    <t>20</t>
  </si>
  <si>
    <t>若干</t>
  </si>
  <si>
    <t>21</t>
  </si>
  <si>
    <t>URTK/S-BEN 10 挡板</t>
  </si>
  <si>
    <t>包</t>
  </si>
  <si>
    <t>22</t>
  </si>
  <si>
    <t>热缩管（红）</t>
  </si>
  <si>
    <t>红色二倍收缩6.0</t>
  </si>
  <si>
    <t>23</t>
  </si>
  <si>
    <t>热缩管（绿）</t>
  </si>
  <si>
    <t>绿色二倍收缩6.0</t>
  </si>
  <si>
    <t>24</t>
  </si>
  <si>
    <t>针型端子</t>
  </si>
  <si>
    <t>E10-15-R 红
E10-25-R 红</t>
  </si>
  <si>
    <t>各24</t>
  </si>
  <si>
    <t>25</t>
  </si>
  <si>
    <t>E10-15-G 绿
E10-25-G 绿</t>
  </si>
  <si>
    <t>26</t>
  </si>
  <si>
    <t>E10-15-S 蓝
E10-25-S 蓝</t>
  </si>
  <si>
    <t>27</t>
  </si>
  <si>
    <t>消防灭火装置</t>
  </si>
  <si>
    <t>圆形灭火贴10克【保护0.1立方米】</t>
  </si>
  <si>
    <t>28</t>
  </si>
  <si>
    <t>多股软铜线</t>
  </si>
  <si>
    <t>RV10mm²（多股软铜线）（红）</t>
  </si>
  <si>
    <t>29</t>
  </si>
  <si>
    <t>RV10mm²（多股软铜线）（蓝）</t>
  </si>
  <si>
    <t>30</t>
  </si>
  <si>
    <t>RV10mm²（多股软铜线）（黄绿）</t>
  </si>
  <si>
    <t>31</t>
  </si>
  <si>
    <t>大电流75A导轨式快速接线端子快接头</t>
  </si>
  <si>
    <t>一进一出红色
红</t>
  </si>
  <si>
    <t>一进一出蓝色
蓝</t>
  </si>
  <si>
    <t xml:space="preserve">一进一出绿色
绿
</t>
  </si>
  <si>
    <t>铜针（红色火线连接杆）</t>
  </si>
  <si>
    <t>改为4mm²铜柱， 
铜鼻子+线鼻子
材料：紫铜 φ4*1m   长度40mm
DT-6镀锡
热缩管：红（L）</t>
  </si>
  <si>
    <t>各12根</t>
  </si>
  <si>
    <t>铜针（蓝色零线连接杆）</t>
  </si>
  <si>
    <t>改为4mm²铜柱， 
铜鼻子+线鼻子
材料：紫铜 φ4*1m   长度40mm
DT-6镀锡
热缩管: 蓝</t>
  </si>
  <si>
    <t>根</t>
  </si>
  <si>
    <t>9</t>
  </si>
  <si>
    <t>JYZ20*25;M6 半径：20mm  半杆M6</t>
  </si>
  <si>
    <t>10</t>
  </si>
  <si>
    <t>13</t>
  </si>
  <si>
    <t>14</t>
  </si>
  <si>
    <r>
      <rPr>
        <b/>
        <sz val="10"/>
        <color rgb="FFFF0000"/>
        <rFont val="微软雅黑"/>
        <charset val="134"/>
      </rPr>
      <t>1 /1- 12/12</t>
    </r>
    <r>
      <rPr>
        <sz val="10"/>
        <color theme="1"/>
        <rFont val="微软雅黑"/>
        <charset val="134"/>
      </rPr>
      <t xml:space="preserve">
</t>
    </r>
  </si>
  <si>
    <t>快插端子前端：红线</t>
  </si>
  <si>
    <t>线材：红
RV10平方</t>
  </si>
  <si>
    <t>快插端子前端：蓝线</t>
  </si>
  <si>
    <t>线材：蓝
RV10平方</t>
  </si>
  <si>
    <t>快插端子前后：红线</t>
  </si>
  <si>
    <t>快插端子前后：蓝线</t>
  </si>
  <si>
    <t>快插端子前端：黄绿线</t>
  </si>
  <si>
    <t>线材：黄绿
RV10平方</t>
  </si>
  <si>
    <t>避开铜排端子-快插端子后：红线</t>
  </si>
  <si>
    <t>避开铜排端子-快插端子后：黄绿线</t>
  </si>
  <si>
    <t>快插端子后：黄绿线</t>
  </si>
  <si>
    <t>线材： 黄绿
RV10平方</t>
  </si>
  <si>
    <t>尼龙垫片</t>
  </si>
  <si>
    <t>规格尺寸：6*20*1.5mm
材料：尼龙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</si>
</sst>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0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1"/>
      <color indexed="8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800080"/>
      <name val="等线"/>
      <charset val="134"/>
      <scheme val="minor"/>
    </font>
    <font>
      <sz val="11"/>
      <color rgb="FF800080"/>
      <name val="等线"/>
      <charset val="134"/>
      <scheme val="minor"/>
    </font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sz val="10"/>
      <color rgb="FF000000"/>
      <name val="微软雅黑"/>
      <charset val="134"/>
    </font>
    <font>
      <b/>
      <sz val="11"/>
      <color indexed="8"/>
      <name val="楷体"/>
      <charset val="134"/>
    </font>
    <font>
      <sz val="11"/>
      <color indexed="8"/>
      <name val="楷体"/>
      <charset val="134"/>
    </font>
    <font>
      <sz val="11"/>
      <color rgb="FFFF0000"/>
      <name val="宋体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name val="Times New Roman"/>
      <charset val="0"/>
    </font>
    <font>
      <sz val="10"/>
      <name val="Arial"/>
      <charset val="0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9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11" borderId="12" applyNumberFormat="0" applyAlignment="0" applyProtection="0">
      <alignment vertical="center"/>
    </xf>
    <xf numFmtId="0" fontId="31" fillId="12" borderId="14" applyNumberFormat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0" borderId="0"/>
    <xf numFmtId="0" fontId="15" fillId="0" borderId="0">
      <alignment vertical="center"/>
    </xf>
    <xf numFmtId="0" fontId="39" fillId="0" borderId="0"/>
  </cellStyleXfs>
  <cellXfs count="124">
    <xf numFmtId="0" fontId="0" fillId="0" borderId="0" xfId="0">
      <alignment vertical="center"/>
    </xf>
    <xf numFmtId="0" fontId="1" fillId="0" borderId="0" xfId="50" applyFont="1" applyFill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2" xfId="51" applyNumberFormat="1" applyFont="1" applyFill="1" applyBorder="1" applyAlignment="1">
      <alignment horizontal="center" vertical="center" wrapText="1"/>
    </xf>
    <xf numFmtId="49" fontId="5" fillId="2" borderId="2" xfId="51" applyNumberFormat="1" applyFont="1" applyFill="1" applyBorder="1" applyAlignment="1">
      <alignment horizontal="center" vertical="center" wrapText="1"/>
    </xf>
    <xf numFmtId="49" fontId="6" fillId="2" borderId="2" xfId="51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58" fontId="2" fillId="2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0" fillId="2" borderId="2" xfId="0" applyFill="1" applyBorder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58" fontId="1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49" fontId="2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5" fillId="2" borderId="2" xfId="51" applyNumberFormat="1" applyFont="1" applyFill="1" applyBorder="1" applyAlignment="1">
      <alignment horizontal="center" vertical="center" wrapText="1"/>
    </xf>
    <xf numFmtId="176" fontId="5" fillId="0" borderId="2" xfId="51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13" fillId="0" borderId="2" xfId="6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/>
    </xf>
    <xf numFmtId="0" fontId="13" fillId="2" borderId="3" xfId="6" applyFont="1" applyFill="1" applyBorder="1" applyAlignment="1">
      <alignment horizontal="center" vertical="center" wrapText="1"/>
    </xf>
    <xf numFmtId="0" fontId="13" fillId="2" borderId="2" xfId="6" applyFont="1" applyFill="1" applyBorder="1" applyAlignment="1">
      <alignment vertical="center" wrapText="1"/>
    </xf>
    <xf numFmtId="0" fontId="13" fillId="2" borderId="7" xfId="6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3" fillId="2" borderId="2" xfId="6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5" fillId="0" borderId="0" xfId="50" applyAlignment="1">
      <alignment horizontal="center" vertical="center" wrapText="1"/>
    </xf>
    <xf numFmtId="0" fontId="15" fillId="0" borderId="0" xfId="50" applyAlignment="1">
      <alignment horizontal="left" vertical="center"/>
    </xf>
    <xf numFmtId="0" fontId="15" fillId="0" borderId="0" xfId="50" applyAlignment="1">
      <alignment horizontal="left" vertical="center" wrapText="1"/>
    </xf>
    <xf numFmtId="0" fontId="16" fillId="0" borderId="1" xfId="5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7" fillId="0" borderId="0" xfId="50" applyFont="1" applyAlignment="1">
      <alignment horizontal="center" vertical="center" wrapText="1"/>
    </xf>
    <xf numFmtId="0" fontId="7" fillId="0" borderId="0" xfId="50" applyFont="1" applyAlignment="1">
      <alignment horizontal="left" vertical="center"/>
    </xf>
    <xf numFmtId="0" fontId="7" fillId="0" borderId="0" xfId="50" applyFont="1" applyAlignment="1">
      <alignment horizontal="left" vertical="center" wrapText="1"/>
    </xf>
    <xf numFmtId="14" fontId="7" fillId="5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7" fillId="0" borderId="2" xfId="50" applyFont="1" applyBorder="1" applyAlignment="1">
      <alignment horizontal="center" vertical="center" wrapText="1"/>
    </xf>
    <xf numFmtId="0" fontId="18" fillId="8" borderId="2" xfId="50" applyFont="1" applyFill="1" applyBorder="1" applyAlignment="1">
      <alignment horizontal="center" vertical="center" wrapText="1"/>
    </xf>
    <xf numFmtId="0" fontId="19" fillId="3" borderId="4" xfId="50" applyFont="1" applyFill="1" applyBorder="1" applyAlignment="1">
      <alignment horizontal="center" vertical="center" wrapText="1"/>
    </xf>
    <xf numFmtId="0" fontId="19" fillId="3" borderId="8" xfId="50" applyFont="1" applyFill="1" applyBorder="1" applyAlignment="1">
      <alignment horizontal="center" vertical="center" wrapText="1"/>
    </xf>
    <xf numFmtId="0" fontId="19" fillId="3" borderId="5" xfId="50" applyFont="1" applyFill="1" applyBorder="1" applyAlignment="1">
      <alignment horizontal="center" vertical="center" wrapText="1"/>
    </xf>
    <xf numFmtId="0" fontId="20" fillId="0" borderId="0" xfId="50" applyFont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2" fillId="7" borderId="5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" xfId="49"/>
    <cellStyle name="常规 12" xfId="50"/>
    <cellStyle name="常规_Sheet1" xfId="51"/>
  </cellStyles>
  <tableStyles count="0" defaultTableStyle="TableStyleMedium2" defaultPivotStyle="PivotStyleLight16"/>
  <colors>
    <mruColors>
      <color rgb="0092D050"/>
      <color rgb="00BFBFBF"/>
      <color rgb="00A6A6A6"/>
      <color rgb="00000000"/>
      <color rgb="00FF0000"/>
      <color rgb="000000FF"/>
      <color rgb="00FFFF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37.png"/><Relationship Id="rId7" Type="http://schemas.openxmlformats.org/officeDocument/2006/relationships/image" Target="media/image36.png"/><Relationship Id="rId6" Type="http://schemas.openxmlformats.org/officeDocument/2006/relationships/image" Target="media/image35.png"/><Relationship Id="rId5" Type="http://schemas.openxmlformats.org/officeDocument/2006/relationships/image" Target="media/image34.png"/><Relationship Id="rId4" Type="http://schemas.openxmlformats.org/officeDocument/2006/relationships/image" Target="media/image33.png"/><Relationship Id="rId3" Type="http://schemas.openxmlformats.org/officeDocument/2006/relationships/image" Target="media/image32.png"/><Relationship Id="rId2" Type="http://schemas.openxmlformats.org/officeDocument/2006/relationships/image" Target="media/image31.png"/><Relationship Id="rId1" Type="http://schemas.openxmlformats.org/officeDocument/2006/relationships/image" Target="media/image3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.png"/><Relationship Id="rId8" Type="http://schemas.openxmlformats.org/officeDocument/2006/relationships/image" Target="../media/image13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0" Type="http://schemas.openxmlformats.org/officeDocument/2006/relationships/image" Target="../media/image26.png"/><Relationship Id="rId2" Type="http://schemas.openxmlformats.org/officeDocument/2006/relationships/image" Target="../media/image3.png"/><Relationship Id="rId19" Type="http://schemas.openxmlformats.org/officeDocument/2006/relationships/image" Target="../media/image25.png"/><Relationship Id="rId18" Type="http://schemas.openxmlformats.org/officeDocument/2006/relationships/image" Target="../media/image24.png"/><Relationship Id="rId17" Type="http://schemas.openxmlformats.org/officeDocument/2006/relationships/image" Target="../media/image23.png"/><Relationship Id="rId16" Type="http://schemas.openxmlformats.org/officeDocument/2006/relationships/image" Target="../media/image22.png"/><Relationship Id="rId15" Type="http://schemas.openxmlformats.org/officeDocument/2006/relationships/image" Target="../media/image21.png"/><Relationship Id="rId14" Type="http://schemas.openxmlformats.org/officeDocument/2006/relationships/image" Target="../media/image20.png"/><Relationship Id="rId13" Type="http://schemas.openxmlformats.org/officeDocument/2006/relationships/image" Target="../media/image19.png"/><Relationship Id="rId12" Type="http://schemas.openxmlformats.org/officeDocument/2006/relationships/image" Target="../media/image18.png"/><Relationship Id="rId11" Type="http://schemas.openxmlformats.org/officeDocument/2006/relationships/image" Target="../media/image17.png"/><Relationship Id="rId10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2464435</xdr:colOff>
      <xdr:row>14</xdr:row>
      <xdr:rowOff>10795</xdr:rowOff>
    </xdr:from>
    <xdr:to>
      <xdr:col>5</xdr:col>
      <xdr:colOff>1282700</xdr:colOff>
      <xdr:row>14</xdr:row>
      <xdr:rowOff>1273810</xdr:rowOff>
    </xdr:to>
    <xdr:pic>
      <xdr:nvPicPr>
        <xdr:cNvPr id="113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41235" y="15517495"/>
          <a:ext cx="1285240" cy="126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266700</xdr:colOff>
      <xdr:row>7</xdr:row>
      <xdr:rowOff>19685</xdr:rowOff>
    </xdr:from>
    <xdr:to>
      <xdr:col>5</xdr:col>
      <xdr:colOff>1260475</xdr:colOff>
      <xdr:row>7</xdr:row>
      <xdr:rowOff>972820</xdr:rowOff>
    </xdr:to>
    <xdr:pic>
      <xdr:nvPicPr>
        <xdr:cNvPr id="1135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10475" y="7490460"/>
          <a:ext cx="99377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461645</xdr:colOff>
      <xdr:row>19</xdr:row>
      <xdr:rowOff>43180</xdr:rowOff>
    </xdr:from>
    <xdr:to>
      <xdr:col>5</xdr:col>
      <xdr:colOff>2239010</xdr:colOff>
      <xdr:row>19</xdr:row>
      <xdr:rowOff>1724025</xdr:rowOff>
    </xdr:to>
    <xdr:pic>
      <xdr:nvPicPr>
        <xdr:cNvPr id="1136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05420" y="23004780"/>
          <a:ext cx="1777365" cy="168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382270</xdr:colOff>
      <xdr:row>8</xdr:row>
      <xdr:rowOff>18415</xdr:rowOff>
    </xdr:from>
    <xdr:to>
      <xdr:col>5</xdr:col>
      <xdr:colOff>1522095</xdr:colOff>
      <xdr:row>8</xdr:row>
      <xdr:rowOff>1289050</xdr:rowOff>
    </xdr:to>
    <xdr:pic>
      <xdr:nvPicPr>
        <xdr:cNvPr id="1138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26045" y="8489315"/>
          <a:ext cx="1139825" cy="1270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372110</xdr:colOff>
      <xdr:row>12</xdr:row>
      <xdr:rowOff>17145</xdr:rowOff>
    </xdr:from>
    <xdr:to>
      <xdr:col>5</xdr:col>
      <xdr:colOff>1029335</xdr:colOff>
      <xdr:row>12</xdr:row>
      <xdr:rowOff>878840</xdr:rowOff>
    </xdr:to>
    <xdr:pic>
      <xdr:nvPicPr>
        <xdr:cNvPr id="1139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15885" y="13199745"/>
          <a:ext cx="65722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238760</xdr:colOff>
      <xdr:row>9</xdr:row>
      <xdr:rowOff>123825</xdr:rowOff>
    </xdr:from>
    <xdr:to>
      <xdr:col>5</xdr:col>
      <xdr:colOff>1410335</xdr:colOff>
      <xdr:row>9</xdr:row>
      <xdr:rowOff>1079500</xdr:rowOff>
    </xdr:to>
    <xdr:pic>
      <xdr:nvPicPr>
        <xdr:cNvPr id="1140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582535" y="10004425"/>
          <a:ext cx="1171575" cy="95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10</xdr:row>
      <xdr:rowOff>81915</xdr:rowOff>
    </xdr:from>
    <xdr:to>
      <xdr:col>5</xdr:col>
      <xdr:colOff>1486535</xdr:colOff>
      <xdr:row>10</xdr:row>
      <xdr:rowOff>1035685</xdr:rowOff>
    </xdr:to>
    <xdr:pic>
      <xdr:nvPicPr>
        <xdr:cNvPr id="1141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58735" y="11054715"/>
          <a:ext cx="1171575" cy="95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24130</xdr:colOff>
      <xdr:row>13</xdr:row>
      <xdr:rowOff>140335</xdr:rowOff>
    </xdr:from>
    <xdr:to>
      <xdr:col>5</xdr:col>
      <xdr:colOff>1234440</xdr:colOff>
      <xdr:row>13</xdr:row>
      <xdr:rowOff>1283970</xdr:rowOff>
    </xdr:to>
    <xdr:pic>
      <xdr:nvPicPr>
        <xdr:cNvPr id="1142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367905" y="14211935"/>
          <a:ext cx="121031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123825</xdr:colOff>
      <xdr:row>2</xdr:row>
      <xdr:rowOff>304800</xdr:rowOff>
    </xdr:from>
    <xdr:to>
      <xdr:col>5</xdr:col>
      <xdr:colOff>1731010</xdr:colOff>
      <xdr:row>2</xdr:row>
      <xdr:rowOff>1249045</xdr:rowOff>
    </xdr:to>
    <xdr:pic>
      <xdr:nvPicPr>
        <xdr:cNvPr id="1143" name="图片 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67600" y="1323975"/>
          <a:ext cx="1607185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161290</xdr:colOff>
      <xdr:row>3</xdr:row>
      <xdr:rowOff>120650</xdr:rowOff>
    </xdr:from>
    <xdr:to>
      <xdr:col>5</xdr:col>
      <xdr:colOff>1838325</xdr:colOff>
      <xdr:row>3</xdr:row>
      <xdr:rowOff>1254760</xdr:rowOff>
    </xdr:to>
    <xdr:pic>
      <xdr:nvPicPr>
        <xdr:cNvPr id="1144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505065" y="2613025"/>
          <a:ext cx="1677035" cy="1134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32385</xdr:colOff>
      <xdr:row>25</xdr:row>
      <xdr:rowOff>218440</xdr:rowOff>
    </xdr:from>
    <xdr:to>
      <xdr:col>5</xdr:col>
      <xdr:colOff>2444115</xdr:colOff>
      <xdr:row>25</xdr:row>
      <xdr:rowOff>2343785</xdr:rowOff>
    </xdr:to>
    <xdr:pic>
      <xdr:nvPicPr>
        <xdr:cNvPr id="2" name="图片 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76160" y="29745940"/>
          <a:ext cx="2411730" cy="212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119380</xdr:colOff>
      <xdr:row>26</xdr:row>
      <xdr:rowOff>208915</xdr:rowOff>
    </xdr:from>
    <xdr:to>
      <xdr:col>5</xdr:col>
      <xdr:colOff>2314575</xdr:colOff>
      <xdr:row>26</xdr:row>
      <xdr:rowOff>2295525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63155" y="32327215"/>
          <a:ext cx="2195195" cy="2086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94615</xdr:colOff>
      <xdr:row>29</xdr:row>
      <xdr:rowOff>370840</xdr:rowOff>
    </xdr:from>
    <xdr:to>
      <xdr:col>5</xdr:col>
      <xdr:colOff>2367915</xdr:colOff>
      <xdr:row>30</xdr:row>
      <xdr:rowOff>305435</xdr:rowOff>
    </xdr:to>
    <xdr:pic>
      <xdr:nvPicPr>
        <xdr:cNvPr id="6" name="图片 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438390" y="38813740"/>
          <a:ext cx="2273300" cy="234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291465</xdr:colOff>
      <xdr:row>18</xdr:row>
      <xdr:rowOff>95885</xdr:rowOff>
    </xdr:from>
    <xdr:to>
      <xdr:col>5</xdr:col>
      <xdr:colOff>2112010</xdr:colOff>
      <xdr:row>18</xdr:row>
      <xdr:rowOff>1605915</xdr:rowOff>
    </xdr:to>
    <xdr:pic>
      <xdr:nvPicPr>
        <xdr:cNvPr id="9" name="图片 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35240" y="21279485"/>
          <a:ext cx="1820545" cy="151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235585</xdr:colOff>
      <xdr:row>27</xdr:row>
      <xdr:rowOff>71120</xdr:rowOff>
    </xdr:from>
    <xdr:to>
      <xdr:col>5</xdr:col>
      <xdr:colOff>2305050</xdr:colOff>
      <xdr:row>27</xdr:row>
      <xdr:rowOff>1936115</xdr:rowOff>
    </xdr:to>
    <xdr:pic>
      <xdr:nvPicPr>
        <xdr:cNvPr id="8" name="图片 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579360" y="34627820"/>
          <a:ext cx="2069465" cy="186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259080</xdr:colOff>
      <xdr:row>11</xdr:row>
      <xdr:rowOff>139700</xdr:rowOff>
    </xdr:from>
    <xdr:to>
      <xdr:col>5</xdr:col>
      <xdr:colOff>916305</xdr:colOff>
      <xdr:row>11</xdr:row>
      <xdr:rowOff>1001395</xdr:rowOff>
    </xdr:to>
    <xdr:pic>
      <xdr:nvPicPr>
        <xdr:cNvPr id="4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02855" y="12217400"/>
          <a:ext cx="65722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448945</xdr:colOff>
      <xdr:row>28</xdr:row>
      <xdr:rowOff>244475</xdr:rowOff>
    </xdr:from>
    <xdr:to>
      <xdr:col>5</xdr:col>
      <xdr:colOff>1841500</xdr:colOff>
      <xdr:row>28</xdr:row>
      <xdr:rowOff>1635125</xdr:rowOff>
    </xdr:to>
    <xdr:pic>
      <xdr:nvPicPr>
        <xdr:cNvPr id="10" name="图片 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92720" y="36883975"/>
          <a:ext cx="139255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80645</xdr:colOff>
      <xdr:row>32</xdr:row>
      <xdr:rowOff>1069975</xdr:rowOff>
    </xdr:from>
    <xdr:to>
      <xdr:col>6</xdr:col>
      <xdr:colOff>12065</xdr:colOff>
      <xdr:row>34</xdr:row>
      <xdr:rowOff>557530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424420" y="43602275"/>
          <a:ext cx="2417445" cy="2941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2464435</xdr:colOff>
      <xdr:row>15</xdr:row>
      <xdr:rowOff>10795</xdr:rowOff>
    </xdr:from>
    <xdr:to>
      <xdr:col>5</xdr:col>
      <xdr:colOff>1282700</xdr:colOff>
      <xdr:row>15</xdr:row>
      <xdr:rowOff>1273810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41235" y="15600045"/>
          <a:ext cx="1285240" cy="126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461645</xdr:colOff>
      <xdr:row>20</xdr:row>
      <xdr:rowOff>43180</xdr:rowOff>
    </xdr:from>
    <xdr:to>
      <xdr:col>5</xdr:col>
      <xdr:colOff>2239010</xdr:colOff>
      <xdr:row>20</xdr:row>
      <xdr:rowOff>1724025</xdr:rowOff>
    </xdr:to>
    <xdr:pic>
      <xdr:nvPicPr>
        <xdr:cNvPr id="4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05420" y="23087330"/>
          <a:ext cx="1777365" cy="168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372110</xdr:colOff>
      <xdr:row>13</xdr:row>
      <xdr:rowOff>17145</xdr:rowOff>
    </xdr:from>
    <xdr:to>
      <xdr:col>5</xdr:col>
      <xdr:colOff>1029335</xdr:colOff>
      <xdr:row>13</xdr:row>
      <xdr:rowOff>878840</xdr:rowOff>
    </xdr:to>
    <xdr:pic>
      <xdr:nvPicPr>
        <xdr:cNvPr id="6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15885" y="13282295"/>
          <a:ext cx="65722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238760</xdr:colOff>
      <xdr:row>10</xdr:row>
      <xdr:rowOff>123825</xdr:rowOff>
    </xdr:from>
    <xdr:to>
      <xdr:col>5</xdr:col>
      <xdr:colOff>1410335</xdr:colOff>
      <xdr:row>10</xdr:row>
      <xdr:rowOff>1079500</xdr:rowOff>
    </xdr:to>
    <xdr:pic>
      <xdr:nvPicPr>
        <xdr:cNvPr id="7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82535" y="10086975"/>
          <a:ext cx="1171575" cy="95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11</xdr:row>
      <xdr:rowOff>81915</xdr:rowOff>
    </xdr:from>
    <xdr:to>
      <xdr:col>5</xdr:col>
      <xdr:colOff>1486535</xdr:colOff>
      <xdr:row>11</xdr:row>
      <xdr:rowOff>1035685</xdr:rowOff>
    </xdr:to>
    <xdr:pic>
      <xdr:nvPicPr>
        <xdr:cNvPr id="8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58735" y="11137265"/>
          <a:ext cx="1171575" cy="95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24130</xdr:colOff>
      <xdr:row>14</xdr:row>
      <xdr:rowOff>140335</xdr:rowOff>
    </xdr:from>
    <xdr:to>
      <xdr:col>5</xdr:col>
      <xdr:colOff>1234440</xdr:colOff>
      <xdr:row>14</xdr:row>
      <xdr:rowOff>1283970</xdr:rowOff>
    </xdr:to>
    <xdr:pic>
      <xdr:nvPicPr>
        <xdr:cNvPr id="9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67905" y="14294485"/>
          <a:ext cx="121031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123825</xdr:colOff>
      <xdr:row>2</xdr:row>
      <xdr:rowOff>304800</xdr:rowOff>
    </xdr:from>
    <xdr:to>
      <xdr:col>5</xdr:col>
      <xdr:colOff>1731010</xdr:colOff>
      <xdr:row>2</xdr:row>
      <xdr:rowOff>1249045</xdr:rowOff>
    </xdr:to>
    <xdr:pic>
      <xdr:nvPicPr>
        <xdr:cNvPr id="10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1323975"/>
          <a:ext cx="1607185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161290</xdr:colOff>
      <xdr:row>3</xdr:row>
      <xdr:rowOff>120650</xdr:rowOff>
    </xdr:from>
    <xdr:to>
      <xdr:col>5</xdr:col>
      <xdr:colOff>1838325</xdr:colOff>
      <xdr:row>3</xdr:row>
      <xdr:rowOff>1254760</xdr:rowOff>
    </xdr:to>
    <xdr:pic>
      <xdr:nvPicPr>
        <xdr:cNvPr id="11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505065" y="2613025"/>
          <a:ext cx="1677035" cy="1134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291465</xdr:colOff>
      <xdr:row>19</xdr:row>
      <xdr:rowOff>95885</xdr:rowOff>
    </xdr:from>
    <xdr:to>
      <xdr:col>5</xdr:col>
      <xdr:colOff>2112010</xdr:colOff>
      <xdr:row>19</xdr:row>
      <xdr:rowOff>1605915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35240" y="21362035"/>
          <a:ext cx="1820545" cy="151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259080</xdr:colOff>
      <xdr:row>12</xdr:row>
      <xdr:rowOff>139700</xdr:rowOff>
    </xdr:from>
    <xdr:to>
      <xdr:col>5</xdr:col>
      <xdr:colOff>916305</xdr:colOff>
      <xdr:row>12</xdr:row>
      <xdr:rowOff>1001395</xdr:rowOff>
    </xdr:to>
    <xdr:pic>
      <xdr:nvPicPr>
        <xdr:cNvPr id="17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02855" y="12299950"/>
          <a:ext cx="65722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448945</xdr:colOff>
      <xdr:row>35</xdr:row>
      <xdr:rowOff>244475</xdr:rowOff>
    </xdr:from>
    <xdr:to>
      <xdr:col>5</xdr:col>
      <xdr:colOff>1841500</xdr:colOff>
      <xdr:row>35</xdr:row>
      <xdr:rowOff>1635125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92720" y="49933225"/>
          <a:ext cx="139255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29845</xdr:colOff>
      <xdr:row>36</xdr:row>
      <xdr:rowOff>1069975</xdr:rowOff>
    </xdr:from>
    <xdr:to>
      <xdr:col>5</xdr:col>
      <xdr:colOff>2447290</xdr:colOff>
      <xdr:row>38</xdr:row>
      <xdr:rowOff>557530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73620" y="52562125"/>
          <a:ext cx="2417445" cy="2941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422910</xdr:colOff>
      <xdr:row>8</xdr:row>
      <xdr:rowOff>31750</xdr:rowOff>
    </xdr:from>
    <xdr:to>
      <xdr:col>5</xdr:col>
      <xdr:colOff>1861185</xdr:colOff>
      <xdr:row>8</xdr:row>
      <xdr:rowOff>1080770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66685" y="8826500"/>
          <a:ext cx="1438275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422910</xdr:colOff>
      <xdr:row>7</xdr:row>
      <xdr:rowOff>31750</xdr:rowOff>
    </xdr:from>
    <xdr:to>
      <xdr:col>5</xdr:col>
      <xdr:colOff>1861185</xdr:colOff>
      <xdr:row>7</xdr:row>
      <xdr:rowOff>1080770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66685" y="7467600"/>
          <a:ext cx="1438275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24130</xdr:colOff>
      <xdr:row>30</xdr:row>
      <xdr:rowOff>1483360</xdr:rowOff>
    </xdr:from>
    <xdr:to>
      <xdr:col>5</xdr:col>
      <xdr:colOff>2426335</xdr:colOff>
      <xdr:row>31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rcRect l="1639" t="5959" r="72186" b="4310"/>
        <a:stretch>
          <a:fillRect/>
        </a:stretch>
      </xdr:blipFill>
      <xdr:spPr>
        <a:xfrm rot="16200000">
          <a:off x="8091170" y="39056310"/>
          <a:ext cx="955040" cy="240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34290</xdr:colOff>
      <xdr:row>32</xdr:row>
      <xdr:rowOff>1434465</xdr:rowOff>
    </xdr:from>
    <xdr:to>
      <xdr:col>5</xdr:col>
      <xdr:colOff>2464435</xdr:colOff>
      <xdr:row>32</xdr:row>
      <xdr:rowOff>2226310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rcRect l="57236" t="11770" r="1161" b="8722"/>
        <a:stretch>
          <a:fillRect/>
        </a:stretch>
      </xdr:blipFill>
      <xdr:spPr>
        <a:xfrm rot="16200000">
          <a:off x="8197215" y="43788965"/>
          <a:ext cx="791845" cy="243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2459037</xdr:colOff>
      <xdr:row>26</xdr:row>
      <xdr:rowOff>1326832</xdr:rowOff>
    </xdr:from>
    <xdr:to>
      <xdr:col>5</xdr:col>
      <xdr:colOff>2442527</xdr:colOff>
      <xdr:row>26</xdr:row>
      <xdr:rowOff>2328862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rcRect l="29805" t="11271" r="29576" b="8618"/>
        <a:stretch>
          <a:fillRect/>
        </a:stretch>
      </xdr:blipFill>
      <xdr:spPr>
        <a:xfrm rot="16200000">
          <a:off x="8059420" y="28535630"/>
          <a:ext cx="1002030" cy="245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2455545</xdr:colOff>
      <xdr:row>29</xdr:row>
      <xdr:rowOff>1288415</xdr:rowOff>
    </xdr:from>
    <xdr:to>
      <xdr:col>5</xdr:col>
      <xdr:colOff>2331720</xdr:colOff>
      <xdr:row>29</xdr:row>
      <xdr:rowOff>1974215</xdr:rowOff>
    </xdr:to>
    <xdr:pic>
      <xdr:nvPicPr>
        <xdr:cNvPr id="30" name="图片 29"/>
        <xdr:cNvPicPr>
          <a:picLocks noChangeAspect="1"/>
        </xdr:cNvPicPr>
      </xdr:nvPicPr>
      <xdr:blipFill>
        <a:blip r:embed="rId12"/>
        <a:srcRect l="59680" t="14202" r="-112" b="10905"/>
        <a:stretch>
          <a:fillRect/>
        </a:stretch>
      </xdr:blipFill>
      <xdr:spPr>
        <a:xfrm rot="16200000">
          <a:off x="8161020" y="36165790"/>
          <a:ext cx="685800" cy="234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2458720</xdr:colOff>
      <xdr:row>28</xdr:row>
      <xdr:rowOff>1247775</xdr:rowOff>
    </xdr:from>
    <xdr:to>
      <xdr:col>5</xdr:col>
      <xdr:colOff>2440940</xdr:colOff>
      <xdr:row>28</xdr:row>
      <xdr:rowOff>1936750</xdr:rowOff>
    </xdr:to>
    <xdr:pic>
      <xdr:nvPicPr>
        <xdr:cNvPr id="31" name="图片 30"/>
        <xdr:cNvPicPr>
          <a:picLocks noChangeAspect="1"/>
        </xdr:cNvPicPr>
      </xdr:nvPicPr>
      <xdr:blipFill>
        <a:blip r:embed="rId12"/>
        <a:srcRect l="29805" t="11271" r="29576" b="8618"/>
        <a:stretch>
          <a:fillRect/>
        </a:stretch>
      </xdr:blipFill>
      <xdr:spPr>
        <a:xfrm rot="16200000">
          <a:off x="8215630" y="33482915"/>
          <a:ext cx="688975" cy="244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10160</xdr:colOff>
      <xdr:row>31</xdr:row>
      <xdr:rowOff>1348740</xdr:rowOff>
    </xdr:from>
    <xdr:to>
      <xdr:col>5</xdr:col>
      <xdr:colOff>2459355</xdr:colOff>
      <xdr:row>31</xdr:row>
      <xdr:rowOff>2037715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rcRect l="29805" t="11271" r="29576" b="8618"/>
        <a:stretch>
          <a:fillRect/>
        </a:stretch>
      </xdr:blipFill>
      <xdr:spPr>
        <a:xfrm rot="16200000">
          <a:off x="8234045" y="41203880"/>
          <a:ext cx="688975" cy="244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29210</xdr:colOff>
      <xdr:row>33</xdr:row>
      <xdr:rowOff>1254760</xdr:rowOff>
    </xdr:from>
    <xdr:to>
      <xdr:col>5</xdr:col>
      <xdr:colOff>2431415</xdr:colOff>
      <xdr:row>33</xdr:row>
      <xdr:rowOff>2019935</xdr:rowOff>
    </xdr:to>
    <xdr:pic>
      <xdr:nvPicPr>
        <xdr:cNvPr id="39" name="图片 38"/>
        <xdr:cNvPicPr>
          <a:picLocks noChangeAspect="1"/>
        </xdr:cNvPicPr>
      </xdr:nvPicPr>
      <xdr:blipFill>
        <a:blip r:embed="rId12"/>
        <a:srcRect l="1639" t="5959" r="72186" b="4310"/>
        <a:stretch>
          <a:fillRect/>
        </a:stretch>
      </xdr:blipFill>
      <xdr:spPr>
        <a:xfrm rot="16200000">
          <a:off x="8191500" y="46048295"/>
          <a:ext cx="765175" cy="240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17780</xdr:colOff>
      <xdr:row>27</xdr:row>
      <xdr:rowOff>1317625</xdr:rowOff>
    </xdr:from>
    <xdr:to>
      <xdr:col>5</xdr:col>
      <xdr:colOff>2433320</xdr:colOff>
      <xdr:row>27</xdr:row>
      <xdr:rowOff>2003425</xdr:rowOff>
    </xdr:to>
    <xdr:pic>
      <xdr:nvPicPr>
        <xdr:cNvPr id="42" name="图片 41"/>
        <xdr:cNvPicPr>
          <a:picLocks noChangeAspect="1"/>
        </xdr:cNvPicPr>
      </xdr:nvPicPr>
      <xdr:blipFill>
        <a:blip r:embed="rId12"/>
        <a:srcRect l="59680" t="14202" r="-112" b="10905"/>
        <a:stretch>
          <a:fillRect/>
        </a:stretch>
      </xdr:blipFill>
      <xdr:spPr>
        <a:xfrm rot="16200000">
          <a:off x="8226425" y="30977205"/>
          <a:ext cx="685800" cy="241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23495</xdr:colOff>
      <xdr:row>34</xdr:row>
      <xdr:rowOff>1232535</xdr:rowOff>
    </xdr:from>
    <xdr:to>
      <xdr:col>5</xdr:col>
      <xdr:colOff>2425700</xdr:colOff>
      <xdr:row>34</xdr:row>
      <xdr:rowOff>1954530</xdr:rowOff>
    </xdr:to>
    <xdr:pic>
      <xdr:nvPicPr>
        <xdr:cNvPr id="43" name="图片 42"/>
        <xdr:cNvPicPr>
          <a:picLocks noChangeAspect="1"/>
        </xdr:cNvPicPr>
      </xdr:nvPicPr>
      <xdr:blipFill>
        <a:blip r:embed="rId12"/>
        <a:srcRect l="1639" t="5959" r="72186" b="4310"/>
        <a:stretch>
          <a:fillRect/>
        </a:stretch>
      </xdr:blipFill>
      <xdr:spPr>
        <a:xfrm rot="16200000">
          <a:off x="8207375" y="48087280"/>
          <a:ext cx="721995" cy="240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57150</xdr:colOff>
      <xdr:row>21</xdr:row>
      <xdr:rowOff>62865</xdr:rowOff>
    </xdr:from>
    <xdr:to>
      <xdr:col>5</xdr:col>
      <xdr:colOff>2373630</xdr:colOff>
      <xdr:row>21</xdr:row>
      <xdr:rowOff>1219835</xdr:rowOff>
    </xdr:to>
    <xdr:pic>
      <xdr:nvPicPr>
        <xdr:cNvPr id="47" name="图片 4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400925" y="24885015"/>
          <a:ext cx="2316480" cy="1156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275590</xdr:colOff>
      <xdr:row>39</xdr:row>
      <xdr:rowOff>66675</xdr:rowOff>
    </xdr:from>
    <xdr:to>
      <xdr:col>5</xdr:col>
      <xdr:colOff>1858010</xdr:colOff>
      <xdr:row>39</xdr:row>
      <xdr:rowOff>1625600</xdr:rowOff>
    </xdr:to>
    <xdr:pic>
      <xdr:nvPicPr>
        <xdr:cNvPr id="13" name="图片 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19365" y="56740425"/>
          <a:ext cx="1582420" cy="155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5715</xdr:colOff>
      <xdr:row>26</xdr:row>
      <xdr:rowOff>153670</xdr:rowOff>
    </xdr:from>
    <xdr:to>
      <xdr:col>5</xdr:col>
      <xdr:colOff>2422525</xdr:colOff>
      <xdr:row>26</xdr:row>
      <xdr:rowOff>1334770</xdr:rowOff>
    </xdr:to>
    <xdr:pic>
      <xdr:nvPicPr>
        <xdr:cNvPr id="24" name="图片 2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349490" y="28087320"/>
          <a:ext cx="241681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34290</xdr:colOff>
      <xdr:row>28</xdr:row>
      <xdr:rowOff>25400</xdr:rowOff>
    </xdr:from>
    <xdr:to>
      <xdr:col>5</xdr:col>
      <xdr:colOff>2436495</xdr:colOff>
      <xdr:row>28</xdr:row>
      <xdr:rowOff>1224280</xdr:rowOff>
    </xdr:to>
    <xdr:pic>
      <xdr:nvPicPr>
        <xdr:cNvPr id="34" name="图片 3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378065" y="33140650"/>
          <a:ext cx="2402205" cy="1198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25400</xdr:colOff>
      <xdr:row>27</xdr:row>
      <xdr:rowOff>127000</xdr:rowOff>
    </xdr:from>
    <xdr:to>
      <xdr:col>5</xdr:col>
      <xdr:colOff>2442210</xdr:colOff>
      <xdr:row>27</xdr:row>
      <xdr:rowOff>1308100</xdr:rowOff>
    </xdr:to>
    <xdr:pic>
      <xdr:nvPicPr>
        <xdr:cNvPr id="35" name="图片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369175" y="30651450"/>
          <a:ext cx="241681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25400</xdr:colOff>
      <xdr:row>29</xdr:row>
      <xdr:rowOff>38100</xdr:rowOff>
    </xdr:from>
    <xdr:to>
      <xdr:col>5</xdr:col>
      <xdr:colOff>2427605</xdr:colOff>
      <xdr:row>29</xdr:row>
      <xdr:rowOff>1236980</xdr:rowOff>
    </xdr:to>
    <xdr:pic>
      <xdr:nvPicPr>
        <xdr:cNvPr id="36" name="图片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369175" y="35744150"/>
          <a:ext cx="2402205" cy="1198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83185</xdr:colOff>
      <xdr:row>31</xdr:row>
      <xdr:rowOff>22860</xdr:rowOff>
    </xdr:from>
    <xdr:to>
      <xdr:col>5</xdr:col>
      <xdr:colOff>2458085</xdr:colOff>
      <xdr:row>31</xdr:row>
      <xdr:rowOff>1203960</xdr:rowOff>
    </xdr:to>
    <xdr:pic>
      <xdr:nvPicPr>
        <xdr:cNvPr id="37" name="图片 1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426960" y="40758110"/>
          <a:ext cx="23749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38100</xdr:colOff>
      <xdr:row>32</xdr:row>
      <xdr:rowOff>50800</xdr:rowOff>
    </xdr:from>
    <xdr:to>
      <xdr:col>5</xdr:col>
      <xdr:colOff>2413000</xdr:colOff>
      <xdr:row>32</xdr:row>
      <xdr:rowOff>1231900</xdr:rowOff>
    </xdr:to>
    <xdr:pic>
      <xdr:nvPicPr>
        <xdr:cNvPr id="38" name="图片 1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381875" y="43224450"/>
          <a:ext cx="23749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33655</xdr:colOff>
      <xdr:row>33</xdr:row>
      <xdr:rowOff>22225</xdr:rowOff>
    </xdr:from>
    <xdr:to>
      <xdr:col>5</xdr:col>
      <xdr:colOff>2458720</xdr:colOff>
      <xdr:row>33</xdr:row>
      <xdr:rowOff>1193165</xdr:rowOff>
    </xdr:to>
    <xdr:pic>
      <xdr:nvPicPr>
        <xdr:cNvPr id="41" name="图片 1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377430" y="45634275"/>
          <a:ext cx="2425065" cy="11709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41275</xdr:colOff>
      <xdr:row>34</xdr:row>
      <xdr:rowOff>0</xdr:rowOff>
    </xdr:from>
    <xdr:to>
      <xdr:col>5</xdr:col>
      <xdr:colOff>2426970</xdr:colOff>
      <xdr:row>34</xdr:row>
      <xdr:rowOff>1208405</xdr:rowOff>
    </xdr:to>
    <xdr:pic>
      <xdr:nvPicPr>
        <xdr:cNvPr id="44" name="图片 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385050" y="47694850"/>
          <a:ext cx="2385695" cy="12084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29210</xdr:colOff>
      <xdr:row>30</xdr:row>
      <xdr:rowOff>76200</xdr:rowOff>
    </xdr:from>
    <xdr:to>
      <xdr:col>5</xdr:col>
      <xdr:colOff>2390140</xdr:colOff>
      <xdr:row>30</xdr:row>
      <xdr:rowOff>1486535</xdr:rowOff>
    </xdr:to>
    <xdr:pic>
      <xdr:nvPicPr>
        <xdr:cNvPr id="48" name="图片 1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372985" y="38373050"/>
          <a:ext cx="2360930" cy="14103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6</xdr:col>
      <xdr:colOff>450215</xdr:colOff>
      <xdr:row>21</xdr:row>
      <xdr:rowOff>34925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4555490" cy="382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638175</xdr:colOff>
      <xdr:row>0</xdr:row>
      <xdr:rowOff>9525</xdr:rowOff>
    </xdr:from>
    <xdr:to>
      <xdr:col>12</xdr:col>
      <xdr:colOff>400050</xdr:colOff>
      <xdr:row>21</xdr:row>
      <xdr:rowOff>53975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67175" y="9525"/>
          <a:ext cx="4562475" cy="384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20</xdr:row>
      <xdr:rowOff>47625</xdr:rowOff>
    </xdr:from>
    <xdr:to>
      <xdr:col>9</xdr:col>
      <xdr:colOff>648970</xdr:colOff>
      <xdr:row>42</xdr:row>
      <xdr:rowOff>8255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3667125"/>
          <a:ext cx="6811645" cy="3942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3"/>
  <sheetViews>
    <sheetView workbookViewId="0">
      <selection activeCell="H8" sqref="H8"/>
    </sheetView>
  </sheetViews>
  <sheetFormatPr defaultColWidth="9" defaultRowHeight="14.25"/>
  <cols>
    <col min="1" max="1" width="11.75" style="87" customWidth="1"/>
    <col min="2" max="2" width="11.625" style="87" customWidth="1"/>
    <col min="3" max="3" width="11.625" style="88" customWidth="1"/>
    <col min="4" max="4" width="12.125" style="89" customWidth="1"/>
    <col min="5" max="5" width="43.375" style="89" customWidth="1"/>
    <col min="6" max="6" width="10.375" style="87" customWidth="1"/>
    <col min="7" max="7" width="8.75" style="87" customWidth="1"/>
    <col min="8" max="9" width="36.625" style="89" customWidth="1"/>
  </cols>
  <sheetData>
    <row r="1" s="86" customFormat="1" ht="32.25" customHeight="1" spans="1:10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</row>
    <row r="2" s="86" customFormat="1" ht="20.25" customHeight="1" spans="1:10">
      <c r="A2" s="91" t="s">
        <v>1</v>
      </c>
      <c r="B2" s="91"/>
      <c r="C2" s="91" t="s">
        <v>2</v>
      </c>
      <c r="D2" s="92">
        <v>20260716</v>
      </c>
      <c r="E2" s="93"/>
      <c r="F2" s="91" t="s">
        <v>3</v>
      </c>
      <c r="G2" s="91"/>
      <c r="H2" s="94" t="s">
        <v>4</v>
      </c>
      <c r="I2" s="119"/>
      <c r="J2" s="120"/>
    </row>
    <row r="3" s="86" customFormat="1" ht="16.5" spans="1:10">
      <c r="A3" s="95" t="s">
        <v>5</v>
      </c>
      <c r="B3" s="96"/>
      <c r="C3" s="96"/>
      <c r="D3" s="96"/>
      <c r="E3" s="96"/>
      <c r="F3" s="96"/>
      <c r="G3" s="96"/>
      <c r="H3" s="96"/>
      <c r="I3" s="96"/>
      <c r="J3" s="121"/>
    </row>
    <row r="4" s="86" customFormat="1" ht="16.5" spans="1:10">
      <c r="A4" s="97" t="s">
        <v>6</v>
      </c>
      <c r="B4" s="98" t="s">
        <v>7</v>
      </c>
      <c r="C4" s="98" t="s">
        <v>8</v>
      </c>
      <c r="D4" s="98" t="s">
        <v>9</v>
      </c>
      <c r="E4" s="97" t="s">
        <v>10</v>
      </c>
      <c r="F4" s="98" t="s">
        <v>11</v>
      </c>
      <c r="G4" s="98" t="s">
        <v>12</v>
      </c>
      <c r="H4" s="98" t="s">
        <v>13</v>
      </c>
      <c r="I4" s="98" t="s">
        <v>14</v>
      </c>
      <c r="J4" s="98" t="s">
        <v>15</v>
      </c>
    </row>
    <row r="5" s="86" customFormat="1" ht="16.5" spans="1:10">
      <c r="A5" s="99">
        <v>1</v>
      </c>
      <c r="B5" s="100"/>
      <c r="C5" s="100"/>
      <c r="D5" s="100"/>
      <c r="E5" s="101"/>
      <c r="F5" s="100"/>
      <c r="G5" s="100"/>
      <c r="H5" s="100"/>
      <c r="I5" s="100"/>
      <c r="J5" s="122"/>
    </row>
    <row r="6" s="86" customFormat="1" ht="16.5" spans="1:10">
      <c r="A6" s="102"/>
      <c r="B6" s="103"/>
      <c r="C6" s="103"/>
      <c r="D6" s="103"/>
      <c r="E6" s="104"/>
      <c r="F6" s="103"/>
      <c r="G6" s="103"/>
      <c r="H6" s="103"/>
      <c r="I6" s="103"/>
      <c r="J6" s="122"/>
    </row>
    <row r="7" s="86" customFormat="1" ht="16.5" spans="1:10">
      <c r="A7" s="102">
        <v>2</v>
      </c>
      <c r="B7" s="103"/>
      <c r="C7" s="103"/>
      <c r="D7" s="103"/>
      <c r="E7" s="104"/>
      <c r="F7" s="103"/>
      <c r="G7" s="103"/>
      <c r="H7" s="103"/>
      <c r="I7" s="103"/>
      <c r="J7" s="122"/>
    </row>
    <row r="8" s="86" customFormat="1" ht="16.5" spans="1:10">
      <c r="A8" s="102"/>
      <c r="B8" s="103"/>
      <c r="C8" s="103"/>
      <c r="D8" s="103"/>
      <c r="E8" s="104"/>
      <c r="F8" s="103"/>
      <c r="G8" s="103"/>
      <c r="H8" s="103"/>
      <c r="I8" s="103"/>
      <c r="J8" s="122"/>
    </row>
    <row r="9" s="86" customFormat="1" ht="16.5" spans="1:10">
      <c r="A9" s="103">
        <v>3</v>
      </c>
      <c r="B9" s="102"/>
      <c r="C9" s="103"/>
      <c r="D9" s="103"/>
      <c r="E9" s="104"/>
      <c r="F9" s="102"/>
      <c r="G9" s="102"/>
      <c r="H9" s="104"/>
      <c r="I9" s="102"/>
      <c r="J9" s="122"/>
    </row>
    <row r="10" s="86" customFormat="1" ht="16.5" spans="1:10">
      <c r="A10" s="103" t="s">
        <v>16</v>
      </c>
      <c r="B10" s="102"/>
      <c r="C10" s="103"/>
      <c r="D10" s="103"/>
      <c r="E10" s="104"/>
      <c r="F10" s="102"/>
      <c r="G10" s="102"/>
      <c r="H10" s="102"/>
      <c r="I10" s="104"/>
      <c r="J10" s="122"/>
    </row>
    <row r="11" s="86" customFormat="1" ht="16.5" spans="1:10">
      <c r="A11" s="103" t="s">
        <v>16</v>
      </c>
      <c r="B11" s="102"/>
      <c r="C11" s="103"/>
      <c r="D11" s="103"/>
      <c r="E11" s="104"/>
      <c r="F11" s="102"/>
      <c r="G11" s="102"/>
      <c r="H11" s="102"/>
      <c r="I11" s="104"/>
      <c r="J11" s="122"/>
    </row>
    <row r="12" s="86" customFormat="1" ht="16.5" spans="1:10">
      <c r="A12" s="103"/>
      <c r="B12" s="102"/>
      <c r="C12" s="103"/>
      <c r="D12" s="103"/>
      <c r="E12" s="104"/>
      <c r="F12" s="102"/>
      <c r="G12" s="102"/>
      <c r="H12" s="102"/>
      <c r="I12" s="102"/>
      <c r="J12" s="122"/>
    </row>
    <row r="13" s="86" customFormat="1" ht="16.5" spans="1:10">
      <c r="A13" s="102"/>
      <c r="B13" s="102"/>
      <c r="C13" s="103"/>
      <c r="D13" s="103"/>
      <c r="E13" s="104"/>
      <c r="F13" s="102"/>
      <c r="G13" s="102"/>
      <c r="H13" s="102"/>
      <c r="I13" s="102"/>
      <c r="J13" s="122"/>
    </row>
    <row r="14" s="86" customFormat="1" ht="30" customHeight="1" spans="1:9">
      <c r="A14" s="105"/>
      <c r="B14" s="105"/>
      <c r="C14" s="106"/>
      <c r="D14" s="107"/>
      <c r="E14" s="107"/>
      <c r="F14" s="105"/>
      <c r="G14" s="105"/>
      <c r="H14" s="107"/>
      <c r="I14" s="107"/>
    </row>
    <row r="15" s="86" customFormat="1" ht="20.25" customHeight="1" spans="1:10">
      <c r="A15" s="91" t="s">
        <v>1</v>
      </c>
      <c r="B15" s="91"/>
      <c r="C15" s="91" t="s">
        <v>2</v>
      </c>
      <c r="D15" s="108"/>
      <c r="E15" s="93"/>
      <c r="F15" s="91" t="s">
        <v>3</v>
      </c>
      <c r="G15" s="91"/>
      <c r="H15" s="94"/>
      <c r="I15" s="119"/>
      <c r="J15" s="120"/>
    </row>
    <row r="16" s="86" customFormat="1" ht="16.5" spans="1:10">
      <c r="A16" s="109" t="s">
        <v>5</v>
      </c>
      <c r="B16" s="109"/>
      <c r="C16" s="109"/>
      <c r="D16" s="109"/>
      <c r="E16" s="109"/>
      <c r="F16" s="109"/>
      <c r="G16" s="109"/>
      <c r="H16" s="109"/>
      <c r="I16" s="109"/>
      <c r="J16" s="122"/>
    </row>
    <row r="17" s="86" customFormat="1" ht="16.5" spans="1:10">
      <c r="A17" s="110" t="s">
        <v>6</v>
      </c>
      <c r="B17" s="110" t="s">
        <v>7</v>
      </c>
      <c r="C17" s="111" t="s">
        <v>15</v>
      </c>
      <c r="D17" s="112"/>
      <c r="E17" s="112"/>
      <c r="F17" s="112"/>
      <c r="G17" s="112"/>
      <c r="H17" s="112"/>
      <c r="I17" s="112"/>
      <c r="J17" s="123"/>
    </row>
    <row r="18" s="86" customFormat="1" ht="16.5" spans="1:10">
      <c r="A18" s="113"/>
      <c r="B18" s="102"/>
      <c r="C18" s="95"/>
      <c r="D18" s="96"/>
      <c r="E18" s="96"/>
      <c r="F18" s="96"/>
      <c r="G18" s="96"/>
      <c r="H18" s="96"/>
      <c r="I18" s="96"/>
      <c r="J18" s="121"/>
    </row>
    <row r="19" s="86" customFormat="1" ht="16.5" spans="1:9">
      <c r="A19" s="105"/>
      <c r="B19" s="105"/>
      <c r="C19" s="106"/>
      <c r="D19" s="107"/>
      <c r="E19" s="107"/>
      <c r="F19" s="105"/>
      <c r="G19" s="105"/>
      <c r="H19" s="107"/>
      <c r="I19" s="107"/>
    </row>
    <row r="21" ht="28.5" customHeight="1" spans="1:8">
      <c r="A21" s="114" t="s">
        <v>17</v>
      </c>
      <c r="B21" s="115" t="s">
        <v>18</v>
      </c>
      <c r="C21" s="116"/>
      <c r="D21" s="116"/>
      <c r="E21" s="116"/>
      <c r="F21" s="116"/>
      <c r="G21" s="117"/>
      <c r="H21" s="118"/>
    </row>
    <row r="23" spans="1:1">
      <c r="A23" s="87" t="s">
        <v>19</v>
      </c>
    </row>
  </sheetData>
  <mergeCells count="11">
    <mergeCell ref="A1:J1"/>
    <mergeCell ref="H2:I2"/>
    <mergeCell ref="A3:J3"/>
    <mergeCell ref="H13:I13"/>
    <mergeCell ref="H15:I15"/>
    <mergeCell ref="A16:I16"/>
    <mergeCell ref="C17:J17"/>
    <mergeCell ref="C18:J18"/>
    <mergeCell ref="B21:G21"/>
    <mergeCell ref="A5:A6"/>
    <mergeCell ref="A7:A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S505"/>
  <sheetViews>
    <sheetView zoomScale="70" zoomScaleNormal="70" zoomScaleSheetLayoutView="85" topLeftCell="A30" workbookViewId="0">
      <selection activeCell="I33" sqref="I33"/>
    </sheetView>
  </sheetViews>
  <sheetFormatPr defaultColWidth="9" defaultRowHeight="16.5"/>
  <cols>
    <col min="1" max="1" width="6.5" style="4" customWidth="1"/>
    <col min="2" max="2" width="8.5" style="5" customWidth="1"/>
    <col min="3" max="3" width="16.25" style="4" customWidth="1"/>
    <col min="4" max="4" width="32.75" style="6" customWidth="1"/>
    <col min="5" max="5" width="32.375" style="7" customWidth="1"/>
    <col min="6" max="6" width="32.625" style="7" customWidth="1"/>
    <col min="7" max="7" width="11.175" style="4" customWidth="1"/>
    <col min="8" max="8" width="9" style="8"/>
    <col min="9" max="9" width="24.625" style="8" customWidth="1"/>
    <col min="10" max="10" width="23.625" style="8" customWidth="1"/>
    <col min="11" max="11" width="25.75" style="8" customWidth="1"/>
    <col min="12" max="12" width="37" style="8" customWidth="1"/>
    <col min="13" max="13" width="11.25" style="8" customWidth="1"/>
    <col min="14" max="15" width="9.5" style="8" customWidth="1"/>
    <col min="16" max="16" width="10.125" style="8" customWidth="1"/>
    <col min="17" max="17" width="9.875" style="8" customWidth="1"/>
    <col min="18" max="18" width="10.375" style="8" customWidth="1"/>
    <col min="19" max="19" width="7.625" style="8" customWidth="1"/>
    <col min="20" max="20" width="15.25" style="8" customWidth="1"/>
    <col min="21" max="16384" width="9" style="8"/>
  </cols>
  <sheetData>
    <row r="1" spans="1:19">
      <c r="A1" s="9" t="s">
        <v>20</v>
      </c>
      <c r="B1" s="9"/>
      <c r="C1" s="10"/>
      <c r="D1" s="10"/>
      <c r="E1" s="10"/>
      <c r="F1" s="10"/>
      <c r="G1" s="10"/>
      <c r="H1" s="10"/>
      <c r="I1" s="10"/>
      <c r="J1" s="9"/>
      <c r="K1" s="9"/>
      <c r="L1" s="9"/>
      <c r="M1" s="9"/>
      <c r="N1" s="9"/>
      <c r="O1" s="9"/>
      <c r="P1" s="9"/>
      <c r="Q1" s="9"/>
      <c r="R1" s="9"/>
      <c r="S1" s="9"/>
    </row>
    <row r="2" s="1" customFormat="1" ht="63.75" customHeight="1" spans="1:19">
      <c r="A2" s="11" t="s">
        <v>6</v>
      </c>
      <c r="B2" s="11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62" t="s">
        <v>28</v>
      </c>
      <c r="J2" s="63" t="s">
        <v>29</v>
      </c>
      <c r="K2" s="63" t="s">
        <v>30</v>
      </c>
      <c r="L2" s="63" t="s">
        <v>31</v>
      </c>
      <c r="M2" s="63" t="s">
        <v>32</v>
      </c>
      <c r="N2" s="63" t="s">
        <v>33</v>
      </c>
      <c r="O2" s="63" t="s">
        <v>34</v>
      </c>
      <c r="P2" s="63" t="s">
        <v>35</v>
      </c>
      <c r="Q2" s="63" t="s">
        <v>36</v>
      </c>
      <c r="R2" s="63" t="s">
        <v>37</v>
      </c>
      <c r="S2" s="63" t="s">
        <v>15</v>
      </c>
    </row>
    <row r="3" s="1" customFormat="1" ht="116" customHeight="1" spans="1:19">
      <c r="A3" s="11" t="s">
        <v>38</v>
      </c>
      <c r="B3" s="11"/>
      <c r="C3" s="13"/>
      <c r="D3" s="12" t="s">
        <v>39</v>
      </c>
      <c r="E3" s="12" t="s">
        <v>40</v>
      </c>
      <c r="F3" s="12"/>
      <c r="G3" s="12" t="s">
        <v>38</v>
      </c>
      <c r="H3" s="12" t="s">
        <v>41</v>
      </c>
      <c r="I3" s="20" t="s">
        <v>42</v>
      </c>
      <c r="J3" s="63" t="s">
        <v>43</v>
      </c>
      <c r="K3" s="63"/>
      <c r="L3" s="63"/>
      <c r="M3" s="63"/>
      <c r="N3" s="63"/>
      <c r="O3" s="63"/>
      <c r="P3" s="63"/>
      <c r="Q3" s="63"/>
      <c r="R3" s="63"/>
      <c r="S3" s="63"/>
    </row>
    <row r="4" s="1" customFormat="1" ht="116" customHeight="1" spans="1:19">
      <c r="A4" s="11" t="s">
        <v>44</v>
      </c>
      <c r="B4" s="11"/>
      <c r="C4" s="12"/>
      <c r="D4" s="12" t="s">
        <v>45</v>
      </c>
      <c r="E4" s="12" t="s">
        <v>46</v>
      </c>
      <c r="F4" s="12"/>
      <c r="G4" s="12" t="s">
        <v>38</v>
      </c>
      <c r="H4" s="12" t="s">
        <v>41</v>
      </c>
      <c r="I4" s="20" t="s">
        <v>42</v>
      </c>
      <c r="J4" s="63" t="s">
        <v>47</v>
      </c>
      <c r="K4" s="63"/>
      <c r="L4" s="63"/>
      <c r="M4" s="63"/>
      <c r="N4" s="63"/>
      <c r="O4" s="63"/>
      <c r="P4" s="63"/>
      <c r="Q4" s="63"/>
      <c r="R4" s="63"/>
      <c r="S4" s="63"/>
    </row>
    <row r="5" s="1" customFormat="1" ht="118.5" customHeight="1" spans="1:19">
      <c r="A5" s="11" t="s">
        <v>48</v>
      </c>
      <c r="B5" s="14"/>
      <c r="C5" s="15"/>
      <c r="D5" s="15" t="s">
        <v>49</v>
      </c>
      <c r="E5" s="16" t="s">
        <v>50</v>
      </c>
      <c r="F5" s="17" t="str">
        <f>_xlfn.DISPIMG("ID_511367CD96394357827A4519D9FA18A9",1)</f>
        <v>=DISPIMG("ID_511367CD96394357827A4519D9FA18A9",1)</v>
      </c>
      <c r="G5" s="17">
        <v>2</v>
      </c>
      <c r="H5" s="15" t="s">
        <v>51</v>
      </c>
      <c r="I5" s="15" t="s">
        <v>52</v>
      </c>
      <c r="J5" s="58" t="s">
        <v>42</v>
      </c>
      <c r="K5" s="58"/>
      <c r="L5" s="63"/>
      <c r="M5" s="63"/>
      <c r="N5" s="63"/>
      <c r="O5" s="63"/>
      <c r="P5" s="63"/>
      <c r="Q5" s="63"/>
      <c r="R5" s="63"/>
      <c r="S5" s="63"/>
    </row>
    <row r="6" s="2" customFormat="1" ht="78.75" customHeight="1" spans="1:19">
      <c r="A6" s="11" t="s">
        <v>53</v>
      </c>
      <c r="B6" s="14"/>
      <c r="C6" s="15"/>
      <c r="D6" s="16" t="s">
        <v>54</v>
      </c>
      <c r="E6" s="16" t="s">
        <v>55</v>
      </c>
      <c r="F6" s="18" t="str">
        <f>_xlfn.DISPIMG("ID_0880712B9EE343E1B4E99D5914DDB681",1)</f>
        <v>=DISPIMG("ID_0880712B9EE343E1B4E99D5914DDB681",1)</v>
      </c>
      <c r="G6" s="19">
        <v>1</v>
      </c>
      <c r="H6" s="20" t="s">
        <v>56</v>
      </c>
      <c r="I6" s="20" t="s">
        <v>42</v>
      </c>
      <c r="J6" s="57" t="s">
        <v>57</v>
      </c>
      <c r="K6" s="64"/>
      <c r="L6" s="64"/>
      <c r="M6" s="64"/>
      <c r="N6" s="64"/>
      <c r="O6" s="64"/>
      <c r="P6" s="64"/>
      <c r="Q6" s="64"/>
      <c r="R6" s="64"/>
      <c r="S6" s="64"/>
    </row>
    <row r="7" s="2" customFormat="1" ht="78.75" customHeight="1" spans="1:19">
      <c r="A7" s="11" t="s">
        <v>58</v>
      </c>
      <c r="B7" s="14"/>
      <c r="C7" s="21"/>
      <c r="D7" s="16" t="s">
        <v>59</v>
      </c>
      <c r="E7" s="22" t="s">
        <v>55</v>
      </c>
      <c r="F7" s="18" t="str">
        <f>_xlfn.DISPIMG("ID_1E63D997EA0E458AA56C2B945AA032FD",1)</f>
        <v>=DISPIMG("ID_1E63D997EA0E458AA56C2B945AA032FD",1)</v>
      </c>
      <c r="G7" s="23">
        <v>1</v>
      </c>
      <c r="H7" s="20" t="s">
        <v>56</v>
      </c>
      <c r="I7" s="20" t="s">
        <v>42</v>
      </c>
      <c r="J7" s="57" t="s">
        <v>57</v>
      </c>
      <c r="K7" s="64"/>
      <c r="L7" s="64"/>
      <c r="M7" s="64"/>
      <c r="N7" s="64"/>
      <c r="O7" s="64"/>
      <c r="P7" s="64"/>
      <c r="Q7" s="64"/>
      <c r="R7" s="64"/>
      <c r="S7" s="64"/>
    </row>
    <row r="8" s="2" customFormat="1" ht="78.75" customHeight="1" spans="1:19">
      <c r="A8" s="11" t="s">
        <v>60</v>
      </c>
      <c r="B8" s="14"/>
      <c r="C8" s="21"/>
      <c r="D8" s="16" t="s">
        <v>61</v>
      </c>
      <c r="E8" s="24" t="s">
        <v>62</v>
      </c>
      <c r="F8" s="25"/>
      <c r="G8" s="19">
        <v>24</v>
      </c>
      <c r="H8" s="26" t="s">
        <v>63</v>
      </c>
      <c r="I8" s="65" t="s">
        <v>52</v>
      </c>
      <c r="J8" s="66" t="s">
        <v>42</v>
      </c>
      <c r="K8" s="64"/>
      <c r="L8" s="64"/>
      <c r="M8" s="64"/>
      <c r="N8" s="64"/>
      <c r="O8" s="64"/>
      <c r="P8" s="64"/>
      <c r="Q8" s="64"/>
      <c r="R8" s="64"/>
      <c r="S8" s="64"/>
    </row>
    <row r="9" s="2" customFormat="1" ht="111" customHeight="1" spans="1:19">
      <c r="A9" s="11" t="s">
        <v>64</v>
      </c>
      <c r="B9" s="27"/>
      <c r="C9" s="28"/>
      <c r="D9" s="29" t="s">
        <v>65</v>
      </c>
      <c r="E9" s="30" t="s">
        <v>66</v>
      </c>
      <c r="F9" s="18"/>
      <c r="G9" s="31">
        <v>24</v>
      </c>
      <c r="H9" s="20" t="s">
        <v>67</v>
      </c>
      <c r="I9" s="67"/>
      <c r="J9" s="68"/>
      <c r="K9" s="64"/>
      <c r="L9" s="64"/>
      <c r="M9" s="64"/>
      <c r="N9" s="64"/>
      <c r="O9" s="64"/>
      <c r="P9" s="64"/>
      <c r="Q9" s="64"/>
      <c r="R9" s="64"/>
      <c r="S9" s="64"/>
    </row>
    <row r="10" s="3" customFormat="1" ht="86" customHeight="1" spans="1:19">
      <c r="A10" s="11" t="s">
        <v>68</v>
      </c>
      <c r="B10" s="32"/>
      <c r="C10" s="33"/>
      <c r="D10" s="33" t="s">
        <v>69</v>
      </c>
      <c r="E10" s="34" t="s">
        <v>70</v>
      </c>
      <c r="F10" s="35"/>
      <c r="G10" s="19">
        <v>2</v>
      </c>
      <c r="H10" s="19" t="s">
        <v>67</v>
      </c>
      <c r="I10" s="19" t="s">
        <v>71</v>
      </c>
      <c r="J10" s="54"/>
      <c r="K10" s="69"/>
      <c r="L10" s="69"/>
      <c r="M10" s="69"/>
      <c r="N10" s="69"/>
      <c r="O10" s="69"/>
      <c r="P10" s="69"/>
      <c r="Q10" s="69"/>
      <c r="R10" s="69"/>
      <c r="S10" s="69"/>
    </row>
    <row r="11" s="2" customFormat="1" ht="87" customHeight="1" spans="1:19">
      <c r="A11" s="11"/>
      <c r="B11" s="36"/>
      <c r="C11" s="37"/>
      <c r="D11" s="37"/>
      <c r="E11" s="34" t="s">
        <v>72</v>
      </c>
      <c r="F11" s="16"/>
      <c r="G11" s="19">
        <v>2</v>
      </c>
      <c r="H11" s="19" t="s">
        <v>67</v>
      </c>
      <c r="I11" s="20" t="s">
        <v>71</v>
      </c>
      <c r="J11" s="64"/>
      <c r="K11" s="58"/>
      <c r="L11" s="64"/>
      <c r="M11" s="64"/>
      <c r="N11" s="64"/>
      <c r="O11" s="64"/>
      <c r="P11" s="64"/>
      <c r="Q11" s="64"/>
      <c r="R11" s="64"/>
      <c r="S11" s="64"/>
    </row>
    <row r="12" s="2" customFormat="1" ht="87" customHeight="1" spans="1:19">
      <c r="A12" s="11"/>
      <c r="B12" s="36"/>
      <c r="C12" s="37"/>
      <c r="D12" s="37"/>
      <c r="E12" s="34" t="s">
        <v>73</v>
      </c>
      <c r="F12" s="16"/>
      <c r="G12" s="19">
        <v>2</v>
      </c>
      <c r="H12" s="19" t="s">
        <v>67</v>
      </c>
      <c r="I12" s="20" t="s">
        <v>71</v>
      </c>
      <c r="J12" s="64"/>
      <c r="K12" s="58"/>
      <c r="L12" s="64"/>
      <c r="M12" s="64"/>
      <c r="N12" s="64"/>
      <c r="O12" s="64"/>
      <c r="P12" s="64"/>
      <c r="Q12" s="64"/>
      <c r="R12" s="64"/>
      <c r="S12" s="64"/>
    </row>
    <row r="13" s="2" customFormat="1" ht="70" customHeight="1" spans="1:19">
      <c r="A13" s="11"/>
      <c r="B13" s="39"/>
      <c r="C13" s="40"/>
      <c r="D13" s="40"/>
      <c r="E13" s="34" t="s">
        <v>74</v>
      </c>
      <c r="F13" s="16"/>
      <c r="G13" s="19">
        <v>2</v>
      </c>
      <c r="H13" s="19" t="s">
        <v>67</v>
      </c>
      <c r="I13" s="20" t="s">
        <v>71</v>
      </c>
      <c r="J13" s="64"/>
      <c r="K13" s="58"/>
      <c r="L13" s="64"/>
      <c r="M13" s="64"/>
      <c r="N13" s="64"/>
      <c r="O13" s="64"/>
      <c r="P13" s="64"/>
      <c r="Q13" s="64"/>
      <c r="R13" s="64"/>
      <c r="S13" s="64"/>
    </row>
    <row r="14" s="2" customFormat="1" ht="113" customHeight="1" spans="1:19">
      <c r="A14" s="11" t="s">
        <v>75</v>
      </c>
      <c r="B14" s="14"/>
      <c r="C14" s="21"/>
      <c r="D14" s="20" t="s">
        <v>76</v>
      </c>
      <c r="E14" s="16" t="s">
        <v>77</v>
      </c>
      <c r="F14" s="16"/>
      <c r="G14" s="19">
        <v>4</v>
      </c>
      <c r="H14" s="20"/>
      <c r="I14" s="20" t="s">
        <v>71</v>
      </c>
      <c r="J14" s="64"/>
      <c r="K14" s="58"/>
      <c r="L14" s="64"/>
      <c r="M14" s="64"/>
      <c r="N14" s="64"/>
      <c r="O14" s="64"/>
      <c r="P14" s="64"/>
      <c r="Q14" s="64"/>
      <c r="R14" s="64"/>
      <c r="S14" s="64"/>
    </row>
    <row r="15" s="2" customFormat="1" ht="107" customHeight="1" spans="1:19">
      <c r="A15" s="11" t="s">
        <v>78</v>
      </c>
      <c r="B15" s="14"/>
      <c r="C15" s="21"/>
      <c r="D15" s="20" t="s">
        <v>76</v>
      </c>
      <c r="E15" s="16" t="s">
        <v>79</v>
      </c>
      <c r="F15" s="16"/>
      <c r="G15" s="19">
        <v>24</v>
      </c>
      <c r="H15" s="20" t="s">
        <v>67</v>
      </c>
      <c r="I15" s="20" t="s">
        <v>71</v>
      </c>
      <c r="J15" s="64"/>
      <c r="K15" s="58"/>
      <c r="L15" s="64"/>
      <c r="M15" s="64"/>
      <c r="N15" s="64"/>
      <c r="O15" s="64"/>
      <c r="P15" s="64"/>
      <c r="Q15" s="64"/>
      <c r="R15" s="64"/>
      <c r="S15" s="64"/>
    </row>
    <row r="16" s="2" customFormat="1" ht="107" customHeight="1" spans="1:19">
      <c r="A16" s="11"/>
      <c r="B16" s="14"/>
      <c r="C16" s="21"/>
      <c r="D16" s="16" t="s">
        <v>80</v>
      </c>
      <c r="E16" s="41" t="s">
        <v>81</v>
      </c>
      <c r="F16" s="24" t="str">
        <f>_xlfn.DISPIMG("ID_60CC42A8DEF84007A0B6369AB384F7FD",1)</f>
        <v>=DISPIMG("ID_60CC42A8DEF84007A0B6369AB384F7FD",1)</v>
      </c>
      <c r="G16" s="19">
        <v>12</v>
      </c>
      <c r="H16" s="20" t="s">
        <v>67</v>
      </c>
      <c r="I16" s="20" t="s">
        <v>71</v>
      </c>
      <c r="J16" s="64"/>
      <c r="K16" s="58"/>
      <c r="L16" s="64"/>
      <c r="M16" s="64"/>
      <c r="N16" s="64"/>
      <c r="O16" s="64"/>
      <c r="P16" s="64"/>
      <c r="Q16" s="64"/>
      <c r="R16" s="64"/>
      <c r="S16" s="64"/>
    </row>
    <row r="17" s="2" customFormat="1" ht="93" customHeight="1" spans="1:19">
      <c r="A17" s="11" t="s">
        <v>82</v>
      </c>
      <c r="B17" s="14"/>
      <c r="C17" s="21"/>
      <c r="D17" s="16" t="s">
        <v>83</v>
      </c>
      <c r="E17" s="16" t="s">
        <v>84</v>
      </c>
      <c r="F17" s="16" t="str">
        <f>_xlfn.DISPIMG("ID_14A751945F704F0898794FFF47783523",1)</f>
        <v>=DISPIMG("ID_14A751945F704F0898794FFF47783523",1)</v>
      </c>
      <c r="G17" s="42">
        <v>15</v>
      </c>
      <c r="H17" s="20" t="s">
        <v>67</v>
      </c>
      <c r="I17" s="20" t="s">
        <v>71</v>
      </c>
      <c r="J17" s="64"/>
      <c r="K17" s="58"/>
      <c r="L17" s="64"/>
      <c r="M17" s="64"/>
      <c r="N17" s="64"/>
      <c r="O17" s="64"/>
      <c r="P17" s="64"/>
      <c r="Q17" s="64"/>
      <c r="R17" s="64"/>
      <c r="S17" s="64"/>
    </row>
    <row r="18" s="2" customFormat="1" ht="140" customHeight="1" spans="1:19">
      <c r="A18" s="11" t="s">
        <v>85</v>
      </c>
      <c r="B18" s="43"/>
      <c r="C18" s="44"/>
      <c r="D18" s="45" t="s">
        <v>86</v>
      </c>
      <c r="E18" s="16" t="s">
        <v>87</v>
      </c>
      <c r="F18" s="18" t="str">
        <f>_xlfn.DISPIMG("ID_F64BC00241B8486A9D1237AEF703467F",1)</f>
        <v>=DISPIMG("ID_F64BC00241B8486A9D1237AEF703467F",1)</v>
      </c>
      <c r="G18" s="19">
        <v>48</v>
      </c>
      <c r="H18" s="20" t="s">
        <v>88</v>
      </c>
      <c r="I18" s="20" t="s">
        <v>71</v>
      </c>
      <c r="J18" s="64"/>
      <c r="K18" s="58"/>
      <c r="L18" s="64"/>
      <c r="M18" s="64"/>
      <c r="N18" s="64"/>
      <c r="O18" s="64"/>
      <c r="P18" s="64"/>
      <c r="Q18" s="64"/>
      <c r="R18" s="64"/>
      <c r="S18" s="64"/>
    </row>
    <row r="19" s="2" customFormat="1" ht="140" customHeight="1" spans="1:19">
      <c r="A19" s="11" t="s">
        <v>89</v>
      </c>
      <c r="B19" s="43"/>
      <c r="C19" s="44"/>
      <c r="D19" s="45" t="s">
        <v>90</v>
      </c>
      <c r="E19" s="16" t="s">
        <v>91</v>
      </c>
      <c r="F19" s="18"/>
      <c r="G19" s="19">
        <v>12</v>
      </c>
      <c r="H19" s="20" t="s">
        <v>88</v>
      </c>
      <c r="I19" s="20" t="s">
        <v>71</v>
      </c>
      <c r="J19" s="64"/>
      <c r="K19" s="58"/>
      <c r="L19" s="70"/>
      <c r="M19" s="64"/>
      <c r="N19" s="64"/>
      <c r="O19" s="64"/>
      <c r="P19" s="64"/>
      <c r="Q19" s="64"/>
      <c r="R19" s="64"/>
      <c r="S19" s="64"/>
    </row>
    <row r="20" s="2" customFormat="1" ht="140" customHeight="1" spans="1:19">
      <c r="A20" s="11" t="s">
        <v>92</v>
      </c>
      <c r="B20" s="43"/>
      <c r="C20" s="44"/>
      <c r="D20" s="46" t="s">
        <v>93</v>
      </c>
      <c r="E20" s="16" t="s">
        <v>94</v>
      </c>
      <c r="F20" s="18"/>
      <c r="G20" s="19">
        <v>24</v>
      </c>
      <c r="H20" s="20" t="s">
        <v>88</v>
      </c>
      <c r="I20" s="20" t="s">
        <v>71</v>
      </c>
      <c r="J20" s="64"/>
      <c r="K20" s="58"/>
      <c r="M20" s="64"/>
      <c r="N20" s="64"/>
      <c r="O20" s="64"/>
      <c r="P20" s="64"/>
      <c r="Q20" s="64"/>
      <c r="R20" s="64"/>
      <c r="S20" s="64"/>
    </row>
    <row r="21" s="2" customFormat="1" ht="124" customHeight="1" spans="1:19">
      <c r="A21" s="11" t="s">
        <v>95</v>
      </c>
      <c r="B21" s="43"/>
      <c r="C21" s="44"/>
      <c r="D21" s="16" t="s">
        <v>96</v>
      </c>
      <c r="E21" s="47" t="s">
        <v>97</v>
      </c>
      <c r="F21" s="18" t="str">
        <f>_xlfn.DISPIMG("ID_468892CD71444B39A7CAF68C5146CE34",1)</f>
        <v>=DISPIMG("ID_468892CD71444B39A7CAF68C5146CE34",1)</v>
      </c>
      <c r="G21" s="19" t="s">
        <v>98</v>
      </c>
      <c r="H21" s="20" t="s">
        <v>56</v>
      </c>
      <c r="I21" s="20" t="s">
        <v>71</v>
      </c>
      <c r="J21" s="64"/>
      <c r="K21" s="58"/>
      <c r="L21" s="64"/>
      <c r="M21" s="64"/>
      <c r="N21" s="64"/>
      <c r="O21" s="64"/>
      <c r="P21" s="64"/>
      <c r="Q21" s="64"/>
      <c r="R21" s="64"/>
      <c r="S21" s="64"/>
    </row>
    <row r="22" s="2" customFormat="1" ht="85" hidden="1" customHeight="1" spans="1:19">
      <c r="A22" s="11" t="s">
        <v>99</v>
      </c>
      <c r="B22" s="14"/>
      <c r="C22" s="21"/>
      <c r="D22" s="16" t="s">
        <v>80</v>
      </c>
      <c r="E22" s="16" t="s">
        <v>81</v>
      </c>
      <c r="F22" s="24"/>
      <c r="G22" s="19" t="s">
        <v>100</v>
      </c>
      <c r="H22" s="20" t="s">
        <v>67</v>
      </c>
      <c r="I22" s="20" t="s">
        <v>71</v>
      </c>
      <c r="J22" s="64"/>
      <c r="K22" s="58"/>
      <c r="L22" s="64"/>
      <c r="M22" s="64"/>
      <c r="N22" s="64"/>
      <c r="O22" s="64"/>
      <c r="P22" s="64"/>
      <c r="Q22" s="64"/>
      <c r="R22" s="64"/>
      <c r="S22" s="64"/>
    </row>
    <row r="23" s="2" customFormat="1" ht="121" customHeight="1" spans="1:19">
      <c r="A23" s="11" t="s">
        <v>101</v>
      </c>
      <c r="B23" s="14"/>
      <c r="C23" s="21"/>
      <c r="D23" s="16" t="s">
        <v>102</v>
      </c>
      <c r="E23" s="16"/>
      <c r="F23" s="24" t="str">
        <f>_xlfn.DISPIMG("ID_D652BEB926F3402087B1F42FA4581C4B",1)</f>
        <v>=DISPIMG("ID_D652BEB926F3402087B1F42FA4581C4B",1)</v>
      </c>
      <c r="G23" s="19">
        <v>24</v>
      </c>
      <c r="H23" s="20" t="s">
        <v>103</v>
      </c>
      <c r="I23" s="20" t="s">
        <v>71</v>
      </c>
      <c r="J23" s="64"/>
      <c r="K23" s="64"/>
      <c r="L23" s="70"/>
      <c r="M23" s="64"/>
      <c r="N23" s="64"/>
      <c r="O23" s="64"/>
      <c r="P23" s="64"/>
      <c r="Q23" s="64"/>
      <c r="R23" s="64"/>
      <c r="S23" s="64"/>
    </row>
    <row r="24" s="2" customFormat="1" ht="66" customHeight="1" spans="1:19">
      <c r="A24" s="11" t="s">
        <v>104</v>
      </c>
      <c r="B24" s="14"/>
      <c r="C24" s="21"/>
      <c r="D24" s="48" t="s">
        <v>105</v>
      </c>
      <c r="E24" s="48" t="s">
        <v>106</v>
      </c>
      <c r="F24" s="24"/>
      <c r="G24" s="19">
        <f>0.05*38</f>
        <v>1.9</v>
      </c>
      <c r="H24" s="20" t="s">
        <v>63</v>
      </c>
      <c r="I24" s="20" t="s">
        <v>52</v>
      </c>
      <c r="J24" s="66" t="s">
        <v>42</v>
      </c>
      <c r="K24" s="64"/>
      <c r="L24" s="64"/>
      <c r="M24" s="64"/>
      <c r="N24" s="64"/>
      <c r="O24" s="64"/>
      <c r="P24" s="64"/>
      <c r="Q24" s="64"/>
      <c r="R24" s="64"/>
      <c r="S24" s="64"/>
    </row>
    <row r="25" s="2" customFormat="1" ht="66" customHeight="1" spans="1:19">
      <c r="A25" s="11" t="s">
        <v>107</v>
      </c>
      <c r="B25" s="14"/>
      <c r="C25" s="21"/>
      <c r="D25" s="48" t="s">
        <v>108</v>
      </c>
      <c r="E25" s="48" t="s">
        <v>109</v>
      </c>
      <c r="F25" s="24"/>
      <c r="G25" s="19">
        <v>1.9</v>
      </c>
      <c r="H25" s="20" t="s">
        <v>63</v>
      </c>
      <c r="I25" s="20" t="s">
        <v>52</v>
      </c>
      <c r="J25" s="71"/>
      <c r="K25" s="64"/>
      <c r="L25" s="64"/>
      <c r="M25" s="64"/>
      <c r="N25" s="64"/>
      <c r="O25" s="64"/>
      <c r="P25" s="64"/>
      <c r="Q25" s="64"/>
      <c r="R25" s="64"/>
      <c r="S25" s="64"/>
    </row>
    <row r="26" s="2" customFormat="1" ht="204" customHeight="1" spans="1:19">
      <c r="A26" s="11" t="s">
        <v>110</v>
      </c>
      <c r="B26" s="14"/>
      <c r="C26" s="21"/>
      <c r="D26" s="16" t="s">
        <v>111</v>
      </c>
      <c r="E26" s="16" t="s">
        <v>112</v>
      </c>
      <c r="F26" s="16"/>
      <c r="G26" s="16" t="s">
        <v>113</v>
      </c>
      <c r="H26" s="16" t="s">
        <v>67</v>
      </c>
      <c r="I26" s="72" t="s">
        <v>52</v>
      </c>
      <c r="J26" s="71"/>
      <c r="K26" s="64"/>
      <c r="L26" s="72"/>
      <c r="M26" s="64"/>
      <c r="N26" s="64"/>
      <c r="O26" s="64"/>
      <c r="P26" s="64"/>
      <c r="Q26" s="64"/>
      <c r="R26" s="64"/>
      <c r="S26" s="64"/>
    </row>
    <row r="27" s="2" customFormat="1" ht="192" customHeight="1" spans="1:19">
      <c r="A27" s="11" t="s">
        <v>114</v>
      </c>
      <c r="B27" s="14"/>
      <c r="C27" s="55"/>
      <c r="D27" s="16" t="s">
        <v>111</v>
      </c>
      <c r="E27" s="16" t="s">
        <v>115</v>
      </c>
      <c r="F27" s="16"/>
      <c r="G27" s="16" t="s">
        <v>113</v>
      </c>
      <c r="H27" s="16" t="s">
        <v>67</v>
      </c>
      <c r="I27" s="75"/>
      <c r="J27" s="71"/>
      <c r="K27" s="64"/>
      <c r="L27" s="75"/>
      <c r="M27" s="64"/>
      <c r="N27" s="64"/>
      <c r="O27" s="64"/>
      <c r="P27" s="64"/>
      <c r="Q27" s="64"/>
      <c r="R27" s="64"/>
      <c r="S27" s="64"/>
    </row>
    <row r="28" s="2" customFormat="1" ht="164" customHeight="1" spans="1:19">
      <c r="A28" s="11" t="s">
        <v>116</v>
      </c>
      <c r="B28" s="14"/>
      <c r="C28" s="55"/>
      <c r="D28" s="56" t="s">
        <v>111</v>
      </c>
      <c r="E28" s="49" t="s">
        <v>117</v>
      </c>
      <c r="F28" s="51"/>
      <c r="G28" s="54" t="s">
        <v>113</v>
      </c>
      <c r="H28" s="57" t="s">
        <v>67</v>
      </c>
      <c r="I28" s="77"/>
      <c r="J28" s="68"/>
      <c r="K28" s="64"/>
      <c r="L28" s="77"/>
      <c r="M28" s="64"/>
      <c r="N28" s="64"/>
      <c r="O28" s="64"/>
      <c r="P28" s="64"/>
      <c r="Q28" s="64"/>
      <c r="R28" s="64"/>
      <c r="S28" s="64"/>
    </row>
    <row r="29" s="2" customFormat="1" ht="142" customHeight="1" spans="1:19">
      <c r="A29" s="11" t="s">
        <v>118</v>
      </c>
      <c r="B29" s="14"/>
      <c r="C29" s="55"/>
      <c r="D29" s="56" t="s">
        <v>119</v>
      </c>
      <c r="E29" s="49" t="s">
        <v>120</v>
      </c>
      <c r="F29" s="51"/>
      <c r="G29" s="54">
        <v>2</v>
      </c>
      <c r="H29" s="57" t="s">
        <v>67</v>
      </c>
      <c r="I29" s="78" t="s">
        <v>71</v>
      </c>
      <c r="J29" s="64"/>
      <c r="K29" s="64"/>
      <c r="L29" s="78"/>
      <c r="M29" s="64">
        <f>157*720/1000</f>
        <v>113.04</v>
      </c>
      <c r="N29" s="64">
        <f>+M28+M29</f>
        <v>113.04</v>
      </c>
      <c r="O29" s="64"/>
      <c r="P29" s="64"/>
      <c r="Q29" s="64"/>
      <c r="R29" s="64"/>
      <c r="S29" s="64"/>
    </row>
    <row r="30" s="2" customFormat="1" ht="190" customHeight="1" spans="1:19">
      <c r="A30" s="11" t="s">
        <v>121</v>
      </c>
      <c r="B30" s="14"/>
      <c r="C30" s="55"/>
      <c r="D30" s="56" t="s">
        <v>122</v>
      </c>
      <c r="E30" s="49" t="s">
        <v>123</v>
      </c>
      <c r="F30" s="81"/>
      <c r="G30" s="54">
        <v>1</v>
      </c>
      <c r="H30" s="57" t="s">
        <v>63</v>
      </c>
      <c r="I30" s="84" t="s">
        <v>52</v>
      </c>
      <c r="J30" s="66" t="s">
        <v>42</v>
      </c>
      <c r="K30" s="64">
        <f>158*8640/1000</f>
        <v>1365.12</v>
      </c>
      <c r="L30" s="85"/>
      <c r="M30" s="64"/>
      <c r="N30" s="64"/>
      <c r="O30" s="64"/>
      <c r="P30" s="64"/>
      <c r="Q30" s="64"/>
      <c r="R30" s="64"/>
      <c r="S30" s="64"/>
    </row>
    <row r="31" s="2" customFormat="1" ht="66" customHeight="1" spans="1:19">
      <c r="A31" s="11" t="s">
        <v>124</v>
      </c>
      <c r="B31" s="14"/>
      <c r="C31" s="55"/>
      <c r="D31" s="56" t="s">
        <v>122</v>
      </c>
      <c r="E31" s="49" t="s">
        <v>125</v>
      </c>
      <c r="F31" s="82"/>
      <c r="G31" s="54">
        <v>1</v>
      </c>
      <c r="H31" s="57" t="s">
        <v>63</v>
      </c>
      <c r="I31" s="85" t="s">
        <v>52</v>
      </c>
      <c r="J31" s="71"/>
      <c r="K31" s="64"/>
      <c r="L31" s="85"/>
      <c r="M31" s="64"/>
      <c r="N31" s="64"/>
      <c r="O31" s="64"/>
      <c r="P31" s="64"/>
      <c r="Q31" s="64"/>
      <c r="R31" s="64"/>
      <c r="S31" s="64"/>
    </row>
    <row r="32" s="2" customFormat="1" ht="66" customHeight="1" spans="1:19">
      <c r="A32" s="11" t="s">
        <v>126</v>
      </c>
      <c r="B32" s="14"/>
      <c r="C32" s="55"/>
      <c r="D32" s="56" t="s">
        <v>122</v>
      </c>
      <c r="E32" s="49" t="s">
        <v>127</v>
      </c>
      <c r="F32" s="83"/>
      <c r="G32" s="54">
        <v>1</v>
      </c>
      <c r="H32" s="57" t="s">
        <v>63</v>
      </c>
      <c r="I32" s="57" t="s">
        <v>52</v>
      </c>
      <c r="J32" s="68"/>
      <c r="K32" s="64"/>
      <c r="L32" s="64"/>
      <c r="M32" s="64"/>
      <c r="N32" s="64"/>
      <c r="O32" s="64"/>
      <c r="P32" s="64"/>
      <c r="Q32" s="64"/>
      <c r="R32" s="64"/>
      <c r="S32" s="64"/>
    </row>
    <row r="33" ht="136" customHeight="1" spans="1:19">
      <c r="A33" s="11" t="s">
        <v>128</v>
      </c>
      <c r="B33" s="58"/>
      <c r="C33" s="59"/>
      <c r="D33" s="60" t="s">
        <v>129</v>
      </c>
      <c r="E33" s="61" t="s">
        <v>130</v>
      </c>
      <c r="F33" s="60"/>
      <c r="G33" s="59">
        <v>24</v>
      </c>
      <c r="H33" s="59" t="s">
        <v>67</v>
      </c>
      <c r="I33" s="80" t="s">
        <v>71</v>
      </c>
      <c r="J33" s="80"/>
      <c r="K33" s="80"/>
      <c r="L33" s="78"/>
      <c r="M33" s="80"/>
      <c r="N33" s="80"/>
      <c r="O33" s="80"/>
      <c r="P33" s="80"/>
      <c r="Q33" s="80"/>
      <c r="R33" s="80"/>
      <c r="S33" s="80"/>
    </row>
    <row r="34" ht="136" customHeight="1" spans="1:19">
      <c r="A34" s="11" t="s">
        <v>128</v>
      </c>
      <c r="B34" s="58"/>
      <c r="C34" s="59"/>
      <c r="D34" s="60" t="s">
        <v>129</v>
      </c>
      <c r="E34" s="61" t="s">
        <v>131</v>
      </c>
      <c r="F34" s="60"/>
      <c r="G34" s="59">
        <v>24</v>
      </c>
      <c r="H34" s="59" t="s">
        <v>67</v>
      </c>
      <c r="I34" s="80" t="s">
        <v>71</v>
      </c>
      <c r="J34" s="80"/>
      <c r="K34" s="80"/>
      <c r="L34" s="78"/>
      <c r="M34" s="80"/>
      <c r="N34" s="80"/>
      <c r="O34" s="80"/>
      <c r="P34" s="80"/>
      <c r="Q34" s="80"/>
      <c r="R34" s="80"/>
      <c r="S34" s="80"/>
    </row>
    <row r="35" ht="136" customHeight="1" spans="1:19">
      <c r="A35" s="11" t="s">
        <v>128</v>
      </c>
      <c r="B35" s="58"/>
      <c r="C35" s="59"/>
      <c r="D35" s="60" t="s">
        <v>129</v>
      </c>
      <c r="E35" s="61" t="s">
        <v>132</v>
      </c>
      <c r="F35" s="60"/>
      <c r="G35" s="59">
        <v>24</v>
      </c>
      <c r="H35" s="59" t="s">
        <v>67</v>
      </c>
      <c r="I35" s="80" t="s">
        <v>71</v>
      </c>
      <c r="J35" s="80"/>
      <c r="K35" s="80"/>
      <c r="L35" s="78"/>
      <c r="M35" s="80"/>
      <c r="N35" s="80"/>
      <c r="O35" s="80"/>
      <c r="P35" s="80"/>
      <c r="Q35" s="80"/>
      <c r="R35" s="80"/>
      <c r="S35" s="80"/>
    </row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</sheetData>
  <mergeCells count="13">
    <mergeCell ref="A1:B1"/>
    <mergeCell ref="C1:I1"/>
    <mergeCell ref="J1:S1"/>
    <mergeCell ref="B10:B13"/>
    <mergeCell ref="C10:C13"/>
    <mergeCell ref="D10:D13"/>
    <mergeCell ref="F30:F32"/>
    <mergeCell ref="I8:I9"/>
    <mergeCell ref="I26:I28"/>
    <mergeCell ref="J8:J9"/>
    <mergeCell ref="J24:J28"/>
    <mergeCell ref="J30:J32"/>
    <mergeCell ref="L26:L28"/>
  </mergeCells>
  <pageMargins left="0.7" right="0.7" top="0.75" bottom="0.75" header="0.3" footer="0.3"/>
  <pageSetup paperSize="9" scale="23" orientation="portrait"/>
  <headerFooter/>
  <ignoredErrors>
    <ignoredError sqref="A36:S505 M32:S33 J32:K33 J31:S31 L30:S30 J29:K29 A29:H29 A30:D30 F30:H30 A31:H32 A33:C33 H33 F33 H27:J28 N26:S28 O29:S29 A25:D26 A27:C27 A28:D28 F24:F28 J25:S25 K24 H23:H26 A24:C24 J23:K23 A23:F23 M22:S24 E22 G22:H22 A22:C22 L21:S21 J21:J22 H21 F21 A20:D21 J20:S20 F20:H20 M19:S19 J19:K19 A19:H19 L18:S18 J18 H17:H18 F18 A18:D18 J17:S17 L15:S15 J15 A14:H14 A15:F15 H15 J13:S14 H13 A13:F13 A10:D11 F11:G11 J10:S11 F10:H10 H9:I9 A8:F9 K8:S9 H8 A7:S7 M6:S6 A6:K6 L5:S5 K3:S4 A3:H5 A1:S2 A17:F17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09"/>
  <sheetViews>
    <sheetView tabSelected="1" zoomScaleSheetLayoutView="85" topLeftCell="A30" workbookViewId="0">
      <selection activeCell="G31" sqref="G31"/>
    </sheetView>
  </sheetViews>
  <sheetFormatPr defaultColWidth="9" defaultRowHeight="16.5"/>
  <cols>
    <col min="1" max="1" width="6.5" style="4" customWidth="1"/>
    <col min="2" max="2" width="8.5" style="5" customWidth="1"/>
    <col min="3" max="3" width="16.25" style="4" customWidth="1"/>
    <col min="4" max="4" width="32.75" style="6" customWidth="1"/>
    <col min="5" max="5" width="32.375" style="7" customWidth="1"/>
    <col min="6" max="6" width="32.625" style="7" customWidth="1"/>
    <col min="7" max="7" width="11.175" style="4" customWidth="1"/>
    <col min="8" max="8" width="9" style="8"/>
    <col min="9" max="9" width="24.625" style="8" customWidth="1"/>
    <col min="10" max="10" width="23.625" style="8" customWidth="1"/>
    <col min="11" max="11" width="25.75" style="8" customWidth="1"/>
    <col min="12" max="12" width="37" style="8" customWidth="1"/>
    <col min="13" max="13" width="11.25" style="8" customWidth="1"/>
    <col min="14" max="15" width="9.5" style="8" customWidth="1"/>
    <col min="16" max="16" width="10.125" style="8" customWidth="1"/>
    <col min="17" max="17" width="9.875" style="8" customWidth="1"/>
    <col min="18" max="18" width="10.375" style="8" customWidth="1"/>
    <col min="19" max="19" width="7.625" style="8" customWidth="1"/>
    <col min="20" max="20" width="15.25" style="8" customWidth="1"/>
    <col min="21" max="16384" width="9" style="8"/>
  </cols>
  <sheetData>
    <row r="1" spans="1:19">
      <c r="A1" s="9" t="s">
        <v>20</v>
      </c>
      <c r="B1" s="9"/>
      <c r="C1" s="10"/>
      <c r="D1" s="10"/>
      <c r="E1" s="10"/>
      <c r="F1" s="10"/>
      <c r="G1" s="10"/>
      <c r="H1" s="10"/>
      <c r="I1" s="10"/>
      <c r="J1" s="9"/>
      <c r="K1" s="9"/>
      <c r="L1" s="9"/>
      <c r="M1" s="9"/>
      <c r="N1" s="9"/>
      <c r="O1" s="9"/>
      <c r="P1" s="9"/>
      <c r="Q1" s="9"/>
      <c r="R1" s="9"/>
      <c r="S1" s="9"/>
    </row>
    <row r="2" s="1" customFormat="1" ht="63.75" customHeight="1" spans="1:19">
      <c r="A2" s="11" t="s">
        <v>6</v>
      </c>
      <c r="B2" s="11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62" t="s">
        <v>28</v>
      </c>
      <c r="J2" s="63" t="s">
        <v>29</v>
      </c>
      <c r="K2" s="63" t="s">
        <v>30</v>
      </c>
      <c r="L2" s="63" t="s">
        <v>31</v>
      </c>
      <c r="M2" s="63" t="s">
        <v>32</v>
      </c>
      <c r="N2" s="63" t="s">
        <v>33</v>
      </c>
      <c r="O2" s="63" t="s">
        <v>34</v>
      </c>
      <c r="P2" s="63" t="s">
        <v>35</v>
      </c>
      <c r="Q2" s="63" t="s">
        <v>36</v>
      </c>
      <c r="R2" s="63" t="s">
        <v>37</v>
      </c>
      <c r="S2" s="63" t="s">
        <v>15</v>
      </c>
    </row>
    <row r="3" s="1" customFormat="1" ht="116" customHeight="1" spans="1:19">
      <c r="A3" s="11" t="s">
        <v>38</v>
      </c>
      <c r="B3" s="11"/>
      <c r="C3" s="13"/>
      <c r="D3" s="12" t="s">
        <v>39</v>
      </c>
      <c r="E3" s="12" t="s">
        <v>40</v>
      </c>
      <c r="F3" s="12"/>
      <c r="G3" s="12" t="s">
        <v>38</v>
      </c>
      <c r="H3" s="12" t="s">
        <v>41</v>
      </c>
      <c r="I3" s="20" t="s">
        <v>42</v>
      </c>
      <c r="J3" s="63" t="s">
        <v>43</v>
      </c>
      <c r="K3" s="63"/>
      <c r="L3" s="63"/>
      <c r="M3" s="63"/>
      <c r="N3" s="63"/>
      <c r="O3" s="63"/>
      <c r="P3" s="63"/>
      <c r="Q3" s="63"/>
      <c r="R3" s="63"/>
      <c r="S3" s="63"/>
    </row>
    <row r="4" s="1" customFormat="1" ht="116" customHeight="1" spans="1:19">
      <c r="A4" s="11" t="s">
        <v>44</v>
      </c>
      <c r="B4" s="11"/>
      <c r="C4" s="12"/>
      <c r="D4" s="12" t="s">
        <v>45</v>
      </c>
      <c r="E4" s="12" t="s">
        <v>46</v>
      </c>
      <c r="F4" s="12"/>
      <c r="G4" s="12" t="s">
        <v>38</v>
      </c>
      <c r="H4" s="12" t="s">
        <v>41</v>
      </c>
      <c r="I4" s="20" t="s">
        <v>42</v>
      </c>
      <c r="J4" s="63" t="s">
        <v>47</v>
      </c>
      <c r="K4" s="63"/>
      <c r="L4" s="63"/>
      <c r="M4" s="63"/>
      <c r="N4" s="63"/>
      <c r="O4" s="63"/>
      <c r="P4" s="63"/>
      <c r="Q4" s="63"/>
      <c r="R4" s="63"/>
      <c r="S4" s="63"/>
    </row>
    <row r="5" s="1" customFormat="1" ht="118.5" customHeight="1" spans="1:19">
      <c r="A5" s="11" t="s">
        <v>48</v>
      </c>
      <c r="B5" s="14"/>
      <c r="C5" s="15"/>
      <c r="D5" s="15" t="s">
        <v>49</v>
      </c>
      <c r="E5" s="16" t="s">
        <v>50</v>
      </c>
      <c r="F5" s="17" t="str">
        <f>_xlfn.DISPIMG("ID_511367CD96394357827A4519D9FA18A9",1)</f>
        <v>=DISPIMG("ID_511367CD96394357827A4519D9FA18A9",1)</v>
      </c>
      <c r="G5" s="17">
        <v>2</v>
      </c>
      <c r="H5" s="15" t="s">
        <v>51</v>
      </c>
      <c r="I5" s="15" t="s">
        <v>52</v>
      </c>
      <c r="J5" s="58" t="s">
        <v>42</v>
      </c>
      <c r="K5" s="58"/>
      <c r="L5" s="63"/>
      <c r="M5" s="63"/>
      <c r="N5" s="63"/>
      <c r="O5" s="63"/>
      <c r="P5" s="63"/>
      <c r="Q5" s="63"/>
      <c r="R5" s="63"/>
      <c r="S5" s="63"/>
    </row>
    <row r="6" s="2" customFormat="1" ht="78.75" customHeight="1" spans="1:19">
      <c r="A6" s="11" t="s">
        <v>53</v>
      </c>
      <c r="B6" s="14"/>
      <c r="C6" s="15"/>
      <c r="D6" s="16" t="s">
        <v>54</v>
      </c>
      <c r="E6" s="16" t="s">
        <v>55</v>
      </c>
      <c r="F6" s="18" t="str">
        <f>_xlfn.DISPIMG("ID_0880712B9EE343E1B4E99D5914DDB681",1)</f>
        <v>=DISPIMG("ID_0880712B9EE343E1B4E99D5914DDB681",1)</v>
      </c>
      <c r="G6" s="19">
        <v>1</v>
      </c>
      <c r="H6" s="20" t="s">
        <v>56</v>
      </c>
      <c r="I6" s="20" t="s">
        <v>42</v>
      </c>
      <c r="J6" s="57" t="s">
        <v>57</v>
      </c>
      <c r="K6" s="64"/>
      <c r="L6" s="64"/>
      <c r="M6" s="64"/>
      <c r="N6" s="64"/>
      <c r="O6" s="64"/>
      <c r="P6" s="64"/>
      <c r="Q6" s="64"/>
      <c r="R6" s="64"/>
      <c r="S6" s="64"/>
    </row>
    <row r="7" s="2" customFormat="1" ht="76" customHeight="1" spans="1:19">
      <c r="A7" s="11" t="s">
        <v>58</v>
      </c>
      <c r="B7" s="14"/>
      <c r="C7" s="21"/>
      <c r="D7" s="16" t="s">
        <v>59</v>
      </c>
      <c r="E7" s="22" t="s">
        <v>55</v>
      </c>
      <c r="F7" s="18" t="str">
        <f>_xlfn.DISPIMG("ID_1E63D997EA0E458AA56C2B945AA032FD",1)</f>
        <v>=DISPIMG("ID_1E63D997EA0E458AA56C2B945AA032FD",1)</v>
      </c>
      <c r="G7" s="23">
        <v>1</v>
      </c>
      <c r="H7" s="20" t="s">
        <v>56</v>
      </c>
      <c r="I7" s="20" t="s">
        <v>42</v>
      </c>
      <c r="J7" s="57" t="s">
        <v>57</v>
      </c>
      <c r="K7" s="64"/>
      <c r="L7" s="64"/>
      <c r="M7" s="64"/>
      <c r="N7" s="64"/>
      <c r="O7" s="64"/>
      <c r="P7" s="64"/>
      <c r="Q7" s="64"/>
      <c r="R7" s="64"/>
      <c r="S7" s="64"/>
    </row>
    <row r="8" s="2" customFormat="1" ht="107" customHeight="1" spans="1:19">
      <c r="A8" s="11"/>
      <c r="B8" s="14"/>
      <c r="C8" s="21"/>
      <c r="D8" s="16" t="s">
        <v>133</v>
      </c>
      <c r="E8" s="24" t="s">
        <v>134</v>
      </c>
      <c r="F8" s="25"/>
      <c r="G8" s="19" t="s">
        <v>135</v>
      </c>
      <c r="H8" s="26"/>
      <c r="I8" s="65"/>
      <c r="J8" s="66"/>
      <c r="K8" s="64"/>
      <c r="L8" s="64"/>
      <c r="M8" s="64"/>
      <c r="N8" s="64"/>
      <c r="O8" s="64"/>
      <c r="P8" s="64"/>
      <c r="Q8" s="64"/>
      <c r="R8" s="64"/>
      <c r="S8" s="64"/>
    </row>
    <row r="9" s="2" customFormat="1" ht="92" customHeight="1" spans="1:19">
      <c r="A9" s="11" t="s">
        <v>60</v>
      </c>
      <c r="B9" s="14"/>
      <c r="C9" s="21"/>
      <c r="D9" s="16" t="s">
        <v>136</v>
      </c>
      <c r="E9" s="24" t="s">
        <v>137</v>
      </c>
      <c r="F9" s="25"/>
      <c r="G9" s="19" t="s">
        <v>135</v>
      </c>
      <c r="H9" s="26" t="s">
        <v>138</v>
      </c>
      <c r="I9" s="65" t="s">
        <v>52</v>
      </c>
      <c r="J9" s="66" t="s">
        <v>42</v>
      </c>
      <c r="K9" s="64"/>
      <c r="L9" s="64"/>
      <c r="M9" s="64"/>
      <c r="N9" s="64"/>
      <c r="O9" s="64"/>
      <c r="P9" s="64"/>
      <c r="Q9" s="64"/>
      <c r="R9" s="64"/>
      <c r="S9" s="64"/>
    </row>
    <row r="10" s="2" customFormat="1" ht="111" hidden="1" customHeight="1" spans="1:19">
      <c r="A10" s="11" t="s">
        <v>64</v>
      </c>
      <c r="B10" s="27"/>
      <c r="C10" s="28"/>
      <c r="D10" s="29" t="s">
        <v>65</v>
      </c>
      <c r="E10" s="30" t="s">
        <v>66</v>
      </c>
      <c r="F10" s="18"/>
      <c r="G10" s="31">
        <v>24</v>
      </c>
      <c r="H10" s="20" t="s">
        <v>67</v>
      </c>
      <c r="I10" s="67"/>
      <c r="J10" s="68"/>
      <c r="K10" s="64"/>
      <c r="L10" s="64"/>
      <c r="M10" s="64"/>
      <c r="N10" s="64"/>
      <c r="O10" s="64"/>
      <c r="P10" s="64"/>
      <c r="Q10" s="64"/>
      <c r="R10" s="64"/>
      <c r="S10" s="64"/>
    </row>
    <row r="11" s="3" customFormat="1" ht="86" customHeight="1" spans="1:19">
      <c r="A11" s="11" t="s">
        <v>64</v>
      </c>
      <c r="B11" s="32"/>
      <c r="C11" s="33"/>
      <c r="D11" s="33" t="s">
        <v>69</v>
      </c>
      <c r="E11" s="34" t="s">
        <v>70</v>
      </c>
      <c r="F11" s="35"/>
      <c r="G11" s="19">
        <v>2</v>
      </c>
      <c r="H11" s="19" t="s">
        <v>67</v>
      </c>
      <c r="I11" s="19" t="s">
        <v>71</v>
      </c>
      <c r="J11" s="54"/>
      <c r="K11" s="69"/>
      <c r="L11" s="69"/>
      <c r="M11" s="69"/>
      <c r="N11" s="69"/>
      <c r="O11" s="69"/>
      <c r="P11" s="69"/>
      <c r="Q11" s="69"/>
      <c r="R11" s="69"/>
      <c r="S11" s="69"/>
    </row>
    <row r="12" s="2" customFormat="1" ht="87" customHeight="1" spans="1:19">
      <c r="A12" s="11" t="s">
        <v>68</v>
      </c>
      <c r="B12" s="36"/>
      <c r="C12" s="37"/>
      <c r="D12" s="37"/>
      <c r="E12" s="34" t="s">
        <v>72</v>
      </c>
      <c r="F12" s="16"/>
      <c r="G12" s="19">
        <v>2</v>
      </c>
      <c r="H12" s="19" t="s">
        <v>67</v>
      </c>
      <c r="I12" s="20" t="s">
        <v>71</v>
      </c>
      <c r="J12" s="64"/>
      <c r="K12" s="58"/>
      <c r="L12" s="64"/>
      <c r="M12" s="64"/>
      <c r="N12" s="64"/>
      <c r="O12" s="64"/>
      <c r="P12" s="64"/>
      <c r="Q12" s="64"/>
      <c r="R12" s="64"/>
      <c r="S12" s="64"/>
    </row>
    <row r="13" s="2" customFormat="1" ht="87" customHeight="1" spans="1:19">
      <c r="A13" s="11" t="s">
        <v>139</v>
      </c>
      <c r="B13" s="36"/>
      <c r="C13" s="37"/>
      <c r="D13" s="37"/>
      <c r="E13" s="38" t="s">
        <v>140</v>
      </c>
      <c r="F13" s="16"/>
      <c r="G13" s="19">
        <v>2</v>
      </c>
      <c r="H13" s="19" t="s">
        <v>67</v>
      </c>
      <c r="I13" s="20" t="s">
        <v>71</v>
      </c>
      <c r="J13" s="64"/>
      <c r="K13" s="58"/>
      <c r="L13" s="64"/>
      <c r="M13" s="64"/>
      <c r="N13" s="64"/>
      <c r="O13" s="64"/>
      <c r="P13" s="64"/>
      <c r="Q13" s="64"/>
      <c r="R13" s="64"/>
      <c r="S13" s="64"/>
    </row>
    <row r="14" s="2" customFormat="1" ht="70" customHeight="1" spans="1:19">
      <c r="A14" s="11" t="s">
        <v>141</v>
      </c>
      <c r="B14" s="39"/>
      <c r="C14" s="40"/>
      <c r="D14" s="40"/>
      <c r="E14" s="34" t="s">
        <v>74</v>
      </c>
      <c r="F14" s="16"/>
      <c r="G14" s="19">
        <v>2</v>
      </c>
      <c r="H14" s="19" t="s">
        <v>67</v>
      </c>
      <c r="I14" s="20" t="s">
        <v>71</v>
      </c>
      <c r="J14" s="64"/>
      <c r="K14" s="58"/>
      <c r="L14" s="64"/>
      <c r="M14" s="64"/>
      <c r="N14" s="64"/>
      <c r="O14" s="64"/>
      <c r="P14" s="64"/>
      <c r="Q14" s="64"/>
      <c r="R14" s="64"/>
      <c r="S14" s="64"/>
    </row>
    <row r="15" s="2" customFormat="1" ht="113" customHeight="1" spans="1:19">
      <c r="A15" s="11" t="s">
        <v>75</v>
      </c>
      <c r="B15" s="14"/>
      <c r="C15" s="21"/>
      <c r="D15" s="20" t="s">
        <v>76</v>
      </c>
      <c r="E15" s="16" t="s">
        <v>77</v>
      </c>
      <c r="F15" s="16"/>
      <c r="G15" s="19">
        <v>4</v>
      </c>
      <c r="H15" s="20"/>
      <c r="I15" s="20" t="s">
        <v>71</v>
      </c>
      <c r="J15" s="64"/>
      <c r="K15" s="58"/>
      <c r="L15" s="64"/>
      <c r="M15" s="64"/>
      <c r="N15" s="64"/>
      <c r="O15" s="64"/>
      <c r="P15" s="64"/>
      <c r="Q15" s="64"/>
      <c r="R15" s="64"/>
      <c r="S15" s="64"/>
    </row>
    <row r="16" s="2" customFormat="1" ht="107" customHeight="1" spans="1:19">
      <c r="A16" s="11" t="s">
        <v>78</v>
      </c>
      <c r="B16" s="14"/>
      <c r="C16" s="21"/>
      <c r="D16" s="20" t="s">
        <v>76</v>
      </c>
      <c r="E16" s="16" t="s">
        <v>79</v>
      </c>
      <c r="F16" s="16"/>
      <c r="G16" s="19">
        <v>24</v>
      </c>
      <c r="H16" s="20" t="s">
        <v>67</v>
      </c>
      <c r="I16" s="20" t="s">
        <v>71</v>
      </c>
      <c r="J16" s="64"/>
      <c r="K16" s="58"/>
      <c r="L16" s="64"/>
      <c r="M16" s="64"/>
      <c r="N16" s="64"/>
      <c r="O16" s="64"/>
      <c r="P16" s="64"/>
      <c r="Q16" s="64"/>
      <c r="R16" s="64"/>
      <c r="S16" s="64"/>
    </row>
    <row r="17" s="2" customFormat="1" ht="107" customHeight="1" spans="1:19">
      <c r="A17" s="11" t="s">
        <v>142</v>
      </c>
      <c r="B17" s="14"/>
      <c r="C17" s="21"/>
      <c r="D17" s="16" t="s">
        <v>80</v>
      </c>
      <c r="E17" s="41" t="s">
        <v>81</v>
      </c>
      <c r="F17" s="24" t="str">
        <f>_xlfn.DISPIMG("ID_60CC42A8DEF84007A0B6369AB384F7FD",1)</f>
        <v>=DISPIMG("ID_60CC42A8DEF84007A0B6369AB384F7FD",1)</v>
      </c>
      <c r="G17" s="19">
        <v>12</v>
      </c>
      <c r="H17" s="20" t="s">
        <v>67</v>
      </c>
      <c r="I17" s="20" t="s">
        <v>71</v>
      </c>
      <c r="J17" s="64"/>
      <c r="K17" s="58"/>
      <c r="L17" s="64"/>
      <c r="M17" s="64"/>
      <c r="N17" s="64"/>
      <c r="O17" s="64"/>
      <c r="P17" s="64"/>
      <c r="Q17" s="64"/>
      <c r="R17" s="64"/>
      <c r="S17" s="64"/>
    </row>
    <row r="18" s="2" customFormat="1" ht="93" customHeight="1" spans="1:19">
      <c r="A18" s="11" t="s">
        <v>143</v>
      </c>
      <c r="B18" s="14"/>
      <c r="C18" s="21"/>
      <c r="D18" s="16" t="s">
        <v>83</v>
      </c>
      <c r="E18" s="16" t="s">
        <v>84</v>
      </c>
      <c r="F18" s="16" t="str">
        <f>_xlfn.DISPIMG("ID_14A751945F704F0898794FFF47783523",1)</f>
        <v>=DISPIMG("ID_14A751945F704F0898794FFF47783523",1)</v>
      </c>
      <c r="G18" s="42">
        <v>15</v>
      </c>
      <c r="H18" s="20" t="s">
        <v>67</v>
      </c>
      <c r="I18" s="20" t="s">
        <v>71</v>
      </c>
      <c r="J18" s="64"/>
      <c r="K18" s="58"/>
      <c r="L18" s="64"/>
      <c r="M18" s="64"/>
      <c r="N18" s="64"/>
      <c r="O18" s="64"/>
      <c r="P18" s="64"/>
      <c r="Q18" s="64"/>
      <c r="R18" s="64"/>
      <c r="S18" s="64"/>
    </row>
    <row r="19" s="2" customFormat="1" ht="140" customHeight="1" spans="1:19">
      <c r="A19" s="11" t="s">
        <v>82</v>
      </c>
      <c r="B19" s="43"/>
      <c r="C19" s="44"/>
      <c r="D19" s="45" t="s">
        <v>86</v>
      </c>
      <c r="E19" s="16" t="s">
        <v>87</v>
      </c>
      <c r="F19" s="18" t="str">
        <f>_xlfn.DISPIMG("ID_F64BC00241B8486A9D1237AEF703467F",1)</f>
        <v>=DISPIMG("ID_F64BC00241B8486A9D1237AEF703467F",1)</v>
      </c>
      <c r="G19" s="19">
        <v>48</v>
      </c>
      <c r="H19" s="20" t="s">
        <v>88</v>
      </c>
      <c r="I19" s="20" t="s">
        <v>71</v>
      </c>
      <c r="J19" s="64"/>
      <c r="K19" s="58"/>
      <c r="L19" s="64"/>
      <c r="M19" s="64"/>
      <c r="N19" s="64"/>
      <c r="O19" s="64"/>
      <c r="P19" s="64"/>
      <c r="Q19" s="64"/>
      <c r="R19" s="64"/>
      <c r="S19" s="64"/>
    </row>
    <row r="20" s="2" customFormat="1" ht="140" customHeight="1" spans="1:19">
      <c r="A20" s="11" t="s">
        <v>85</v>
      </c>
      <c r="B20" s="43"/>
      <c r="C20" s="44"/>
      <c r="D20" s="45" t="s">
        <v>90</v>
      </c>
      <c r="E20" s="16" t="s">
        <v>91</v>
      </c>
      <c r="F20" s="18"/>
      <c r="G20" s="19">
        <v>12</v>
      </c>
      <c r="H20" s="20" t="s">
        <v>88</v>
      </c>
      <c r="I20" s="20" t="s">
        <v>71</v>
      </c>
      <c r="J20" s="64"/>
      <c r="K20" s="58"/>
      <c r="L20" s="70"/>
      <c r="M20" s="64"/>
      <c r="N20" s="64"/>
      <c r="O20" s="64"/>
      <c r="P20" s="64"/>
      <c r="Q20" s="64"/>
      <c r="R20" s="64"/>
      <c r="S20" s="64"/>
    </row>
    <row r="21" s="2" customFormat="1" ht="140" customHeight="1" spans="1:19">
      <c r="A21" s="11" t="s">
        <v>89</v>
      </c>
      <c r="B21" s="43"/>
      <c r="C21" s="44"/>
      <c r="D21" s="46" t="s">
        <v>93</v>
      </c>
      <c r="E21" s="16" t="s">
        <v>94</v>
      </c>
      <c r="F21" s="18"/>
      <c r="G21" s="19">
        <v>24</v>
      </c>
      <c r="H21" s="20" t="s">
        <v>88</v>
      </c>
      <c r="I21" s="20" t="s">
        <v>71</v>
      </c>
      <c r="J21" s="64"/>
      <c r="K21" s="58"/>
      <c r="L21" s="64"/>
      <c r="M21" s="64"/>
      <c r="N21" s="64"/>
      <c r="O21" s="64"/>
      <c r="P21" s="64"/>
      <c r="Q21" s="64"/>
      <c r="R21" s="64"/>
      <c r="S21" s="64"/>
    </row>
    <row r="22" s="2" customFormat="1" ht="124" customHeight="1" spans="1:19">
      <c r="A22" s="11" t="s">
        <v>92</v>
      </c>
      <c r="B22" s="43"/>
      <c r="C22" s="44"/>
      <c r="D22" s="16" t="s">
        <v>96</v>
      </c>
      <c r="E22" s="47" t="s">
        <v>144</v>
      </c>
      <c r="F22" s="18"/>
      <c r="G22" s="19">
        <v>2</v>
      </c>
      <c r="H22" s="20" t="s">
        <v>56</v>
      </c>
      <c r="I22" s="20" t="s">
        <v>71</v>
      </c>
      <c r="J22" s="64"/>
      <c r="K22" s="58"/>
      <c r="L22" s="64"/>
      <c r="M22" s="64"/>
      <c r="N22" s="64"/>
      <c r="O22" s="64"/>
      <c r="P22" s="64"/>
      <c r="Q22" s="64"/>
      <c r="R22" s="64"/>
      <c r="S22" s="64"/>
    </row>
    <row r="23" s="2" customFormat="1" ht="85" hidden="1" customHeight="1" spans="1:19">
      <c r="A23" s="11" t="s">
        <v>95</v>
      </c>
      <c r="B23" s="14"/>
      <c r="C23" s="21"/>
      <c r="D23" s="16" t="s">
        <v>80</v>
      </c>
      <c r="E23" s="16" t="s">
        <v>81</v>
      </c>
      <c r="F23" s="24"/>
      <c r="G23" s="19" t="s">
        <v>100</v>
      </c>
      <c r="H23" s="20" t="s">
        <v>67</v>
      </c>
      <c r="I23" s="20" t="s">
        <v>71</v>
      </c>
      <c r="J23" s="64"/>
      <c r="K23" s="58"/>
      <c r="L23" s="64"/>
      <c r="M23" s="64"/>
      <c r="N23" s="64"/>
      <c r="O23" s="64"/>
      <c r="P23" s="64"/>
      <c r="Q23" s="64"/>
      <c r="R23" s="64"/>
      <c r="S23" s="64"/>
    </row>
    <row r="24" s="2" customFormat="1" ht="121" customHeight="1" spans="1:19">
      <c r="A24" s="11" t="s">
        <v>99</v>
      </c>
      <c r="B24" s="14"/>
      <c r="C24" s="21"/>
      <c r="D24" s="16" t="s">
        <v>102</v>
      </c>
      <c r="E24" s="16"/>
      <c r="F24" s="24" t="str">
        <f>_xlfn.DISPIMG("ID_D652BEB926F3402087B1F42FA4581C4B",1)</f>
        <v>=DISPIMG("ID_D652BEB926F3402087B1F42FA4581C4B",1)</v>
      </c>
      <c r="G24" s="19">
        <v>24</v>
      </c>
      <c r="H24" s="20" t="s">
        <v>103</v>
      </c>
      <c r="I24" s="20" t="s">
        <v>71</v>
      </c>
      <c r="J24" s="64"/>
      <c r="K24" s="64"/>
      <c r="L24" s="70"/>
      <c r="M24" s="64"/>
      <c r="N24" s="64"/>
      <c r="O24" s="64"/>
      <c r="P24" s="64"/>
      <c r="Q24" s="64"/>
      <c r="R24" s="64"/>
      <c r="S24" s="64"/>
    </row>
    <row r="25" s="2" customFormat="1" ht="66" hidden="1" customHeight="1" spans="1:19">
      <c r="A25" s="11" t="s">
        <v>101</v>
      </c>
      <c r="B25" s="14"/>
      <c r="C25" s="21"/>
      <c r="D25" s="48"/>
      <c r="E25" s="48"/>
      <c r="F25" s="24"/>
      <c r="G25" s="19"/>
      <c r="H25" s="20"/>
      <c r="I25" s="20" t="s">
        <v>52</v>
      </c>
      <c r="J25" s="66" t="s">
        <v>42</v>
      </c>
      <c r="K25" s="64"/>
      <c r="L25" s="64"/>
      <c r="M25" s="64"/>
      <c r="N25" s="64"/>
      <c r="O25" s="64"/>
      <c r="P25" s="64"/>
      <c r="Q25" s="64"/>
      <c r="R25" s="64"/>
      <c r="S25" s="64"/>
    </row>
    <row r="26" s="2" customFormat="1" ht="66" hidden="1" customHeight="1" spans="1:19">
      <c r="A26" s="11" t="s">
        <v>104</v>
      </c>
      <c r="B26" s="14"/>
      <c r="C26" s="21"/>
      <c r="D26" s="48"/>
      <c r="E26" s="48"/>
      <c r="F26" s="24"/>
      <c r="G26" s="19"/>
      <c r="H26" s="20"/>
      <c r="I26" s="20" t="s">
        <v>52</v>
      </c>
      <c r="J26" s="71"/>
      <c r="K26" s="64"/>
      <c r="L26" s="64"/>
      <c r="M26" s="64"/>
      <c r="N26" s="64"/>
      <c r="O26" s="64"/>
      <c r="P26" s="64"/>
      <c r="Q26" s="64"/>
      <c r="R26" s="64"/>
      <c r="S26" s="64"/>
    </row>
    <row r="27" s="2" customFormat="1" ht="204" customHeight="1" spans="1:19">
      <c r="A27" s="11" t="s">
        <v>107</v>
      </c>
      <c r="B27" s="14"/>
      <c r="C27" s="44"/>
      <c r="D27" s="49" t="s">
        <v>145</v>
      </c>
      <c r="E27" s="49" t="s">
        <v>146</v>
      </c>
      <c r="F27" s="16"/>
      <c r="G27" s="16">
        <v>12</v>
      </c>
      <c r="H27" s="16" t="s">
        <v>138</v>
      </c>
      <c r="I27" s="72" t="s">
        <v>52</v>
      </c>
      <c r="J27" s="71"/>
      <c r="K27" s="64">
        <v>1.8</v>
      </c>
      <c r="L27" s="73"/>
      <c r="M27" s="64"/>
      <c r="N27" s="64"/>
      <c r="O27" s="64"/>
      <c r="P27" s="64"/>
      <c r="Q27" s="64"/>
      <c r="R27" s="64"/>
      <c r="S27" s="64"/>
    </row>
    <row r="28" s="2" customFormat="1" ht="204" customHeight="1" spans="1:19">
      <c r="A28" s="11"/>
      <c r="B28" s="14"/>
      <c r="C28" s="44"/>
      <c r="D28" s="49" t="s">
        <v>147</v>
      </c>
      <c r="E28" s="49" t="s">
        <v>148</v>
      </c>
      <c r="F28" s="16"/>
      <c r="G28" s="16">
        <v>12</v>
      </c>
      <c r="H28" s="16" t="s">
        <v>138</v>
      </c>
      <c r="I28" s="74"/>
      <c r="J28" s="71"/>
      <c r="K28" s="64">
        <v>1.8</v>
      </c>
      <c r="L28" s="73"/>
      <c r="M28" s="64"/>
      <c r="N28" s="64"/>
      <c r="O28" s="64"/>
      <c r="P28" s="64"/>
      <c r="Q28" s="64"/>
      <c r="R28" s="64"/>
      <c r="S28" s="64"/>
    </row>
    <row r="29" s="2" customFormat="1" ht="204" customHeight="1" spans="1:19">
      <c r="A29" s="11"/>
      <c r="B29" s="14"/>
      <c r="C29" s="44"/>
      <c r="D29" s="49" t="s">
        <v>149</v>
      </c>
      <c r="E29" s="49" t="s">
        <v>146</v>
      </c>
      <c r="F29" s="16"/>
      <c r="G29" s="16">
        <v>11</v>
      </c>
      <c r="H29" s="16" t="s">
        <v>138</v>
      </c>
      <c r="I29" s="74"/>
      <c r="J29" s="71"/>
      <c r="K29" s="64">
        <v>2.9</v>
      </c>
      <c r="L29" s="73"/>
      <c r="M29" s="64"/>
      <c r="N29" s="64"/>
      <c r="O29" s="64"/>
      <c r="P29" s="64"/>
      <c r="Q29" s="64"/>
      <c r="R29" s="64"/>
      <c r="S29" s="64"/>
    </row>
    <row r="30" s="2" customFormat="1" ht="204" customHeight="1" spans="1:19">
      <c r="A30" s="11"/>
      <c r="B30" s="14"/>
      <c r="C30" s="44"/>
      <c r="D30" s="49" t="s">
        <v>150</v>
      </c>
      <c r="E30" s="49" t="s">
        <v>148</v>
      </c>
      <c r="F30" s="16"/>
      <c r="G30" s="16">
        <v>11</v>
      </c>
      <c r="H30" s="16" t="s">
        <v>138</v>
      </c>
      <c r="I30" s="74"/>
      <c r="J30" s="71"/>
      <c r="K30" s="64">
        <v>2.9</v>
      </c>
      <c r="L30" s="73"/>
      <c r="M30" s="64"/>
      <c r="N30" s="64"/>
      <c r="O30" s="64"/>
      <c r="P30" s="64"/>
      <c r="Q30" s="64"/>
      <c r="R30" s="64"/>
      <c r="S30" s="64"/>
    </row>
    <row r="31" s="2" customFormat="1" ht="192" customHeight="1" spans="1:19">
      <c r="A31" s="11" t="s">
        <v>114</v>
      </c>
      <c r="B31" s="14"/>
      <c r="C31" s="44"/>
      <c r="D31" s="49" t="s">
        <v>151</v>
      </c>
      <c r="E31" s="49" t="s">
        <v>152</v>
      </c>
      <c r="F31" s="16"/>
      <c r="G31" s="16">
        <v>12</v>
      </c>
      <c r="H31" s="16" t="s">
        <v>138</v>
      </c>
      <c r="I31" s="75"/>
      <c r="J31" s="71"/>
      <c r="K31" s="64">
        <v>2.3</v>
      </c>
      <c r="L31" s="76"/>
      <c r="M31" s="64"/>
      <c r="N31" s="64"/>
      <c r="O31" s="64"/>
      <c r="P31" s="64"/>
      <c r="Q31" s="64"/>
      <c r="R31" s="64"/>
      <c r="S31" s="64"/>
    </row>
    <row r="32" s="2" customFormat="1" ht="192" customHeight="1" spans="1:19">
      <c r="A32" s="11"/>
      <c r="B32" s="14"/>
      <c r="C32" s="44"/>
      <c r="D32" s="49" t="s">
        <v>153</v>
      </c>
      <c r="E32" s="49" t="s">
        <v>146</v>
      </c>
      <c r="F32" s="50"/>
      <c r="G32" s="16">
        <v>1</v>
      </c>
      <c r="H32" s="16" t="s">
        <v>138</v>
      </c>
      <c r="I32" s="75"/>
      <c r="J32" s="71"/>
      <c r="K32" s="64">
        <v>3.4</v>
      </c>
      <c r="L32" s="76"/>
      <c r="M32" s="64"/>
      <c r="N32" s="64"/>
      <c r="O32" s="64"/>
      <c r="P32" s="64"/>
      <c r="Q32" s="64"/>
      <c r="R32" s="64"/>
      <c r="S32" s="64"/>
    </row>
    <row r="33" s="2" customFormat="1" ht="192" customHeight="1" spans="1:19">
      <c r="A33" s="11" t="s">
        <v>116</v>
      </c>
      <c r="B33" s="14"/>
      <c r="C33" s="44"/>
      <c r="D33" s="49" t="s">
        <v>153</v>
      </c>
      <c r="E33" s="49" t="s">
        <v>148</v>
      </c>
      <c r="F33" s="16"/>
      <c r="G33" s="16">
        <v>1</v>
      </c>
      <c r="H33" s="16" t="s">
        <v>138</v>
      </c>
      <c r="I33" s="75"/>
      <c r="J33" s="71"/>
      <c r="K33" s="64">
        <v>3.4</v>
      </c>
      <c r="L33" s="76"/>
      <c r="M33" s="64"/>
      <c r="N33" s="64"/>
      <c r="O33" s="64"/>
      <c r="P33" s="64"/>
      <c r="Q33" s="64"/>
      <c r="R33" s="64"/>
      <c r="S33" s="64"/>
    </row>
    <row r="34" s="2" customFormat="1" ht="164" customHeight="1" spans="1:19">
      <c r="A34" s="11" t="s">
        <v>118</v>
      </c>
      <c r="B34" s="14"/>
      <c r="C34" s="44"/>
      <c r="D34" s="49" t="s">
        <v>154</v>
      </c>
      <c r="E34" s="49" t="s">
        <v>152</v>
      </c>
      <c r="F34" s="51"/>
      <c r="G34" s="16">
        <v>1</v>
      </c>
      <c r="H34" s="16" t="s">
        <v>138</v>
      </c>
      <c r="I34" s="77"/>
      <c r="J34" s="68"/>
      <c r="K34" s="64">
        <v>3.5</v>
      </c>
      <c r="L34" s="76"/>
      <c r="M34" s="64"/>
      <c r="N34" s="64"/>
      <c r="O34" s="64"/>
      <c r="P34" s="64"/>
      <c r="Q34" s="64"/>
      <c r="R34" s="64"/>
      <c r="S34" s="64"/>
    </row>
    <row r="35" s="2" customFormat="1" ht="157" customHeight="1" spans="1:19">
      <c r="A35" s="11"/>
      <c r="B35" s="52"/>
      <c r="C35" s="53"/>
      <c r="D35" s="49" t="s">
        <v>155</v>
      </c>
      <c r="E35" s="49" t="s">
        <v>156</v>
      </c>
      <c r="F35" s="51"/>
      <c r="G35" s="54">
        <v>11</v>
      </c>
      <c r="H35" s="16" t="s">
        <v>138</v>
      </c>
      <c r="I35" s="78" t="s">
        <v>71</v>
      </c>
      <c r="J35" s="79"/>
      <c r="K35" s="64">
        <v>3.4</v>
      </c>
      <c r="L35" s="78"/>
      <c r="M35" s="64"/>
      <c r="N35" s="64"/>
      <c r="O35" s="64"/>
      <c r="P35" s="64"/>
      <c r="Q35" s="64"/>
      <c r="R35" s="64"/>
      <c r="S35" s="64"/>
    </row>
    <row r="36" s="2" customFormat="1" ht="142" customHeight="1" spans="1:19">
      <c r="A36" s="11" t="s">
        <v>121</v>
      </c>
      <c r="B36" s="14"/>
      <c r="C36" s="55"/>
      <c r="D36" s="56" t="s">
        <v>119</v>
      </c>
      <c r="E36" s="49" t="s">
        <v>120</v>
      </c>
      <c r="F36" s="51"/>
      <c r="G36" s="54">
        <v>2</v>
      </c>
      <c r="H36" s="57" t="s">
        <v>67</v>
      </c>
      <c r="I36" s="78" t="s">
        <v>71</v>
      </c>
      <c r="J36" s="64"/>
      <c r="K36" s="64"/>
      <c r="L36" s="78"/>
      <c r="M36" s="64">
        <f>157*720/1000</f>
        <v>113.04</v>
      </c>
      <c r="N36" s="64">
        <f>+M34+M36</f>
        <v>113.04</v>
      </c>
      <c r="O36" s="64"/>
      <c r="P36" s="64"/>
      <c r="Q36" s="64"/>
      <c r="R36" s="64"/>
      <c r="S36" s="64"/>
    </row>
    <row r="37" ht="136" customHeight="1" spans="1:19">
      <c r="A37" s="11" t="s">
        <v>124</v>
      </c>
      <c r="B37" s="58"/>
      <c r="C37" s="59"/>
      <c r="D37" s="60" t="s">
        <v>129</v>
      </c>
      <c r="E37" s="61" t="s">
        <v>130</v>
      </c>
      <c r="F37" s="60"/>
      <c r="G37" s="59">
        <v>24</v>
      </c>
      <c r="H37" s="59" t="s">
        <v>67</v>
      </c>
      <c r="I37" s="59" t="s">
        <v>71</v>
      </c>
      <c r="J37" s="80"/>
      <c r="K37" s="80"/>
      <c r="L37" s="78"/>
      <c r="M37" s="80"/>
      <c r="N37" s="80"/>
      <c r="O37" s="80"/>
      <c r="P37" s="80"/>
      <c r="Q37" s="80"/>
      <c r="R37" s="80"/>
      <c r="S37" s="80"/>
    </row>
    <row r="38" ht="136" customHeight="1" spans="1:19">
      <c r="A38" s="11" t="s">
        <v>126</v>
      </c>
      <c r="B38" s="58"/>
      <c r="C38" s="59"/>
      <c r="D38" s="60" t="s">
        <v>129</v>
      </c>
      <c r="E38" s="61" t="s">
        <v>131</v>
      </c>
      <c r="F38" s="60"/>
      <c r="G38" s="59">
        <v>24</v>
      </c>
      <c r="H38" s="59" t="s">
        <v>67</v>
      </c>
      <c r="I38" s="59" t="s">
        <v>71</v>
      </c>
      <c r="J38" s="80"/>
      <c r="K38" s="80"/>
      <c r="L38" s="78"/>
      <c r="M38" s="80"/>
      <c r="N38" s="80"/>
      <c r="O38" s="80"/>
      <c r="P38" s="80"/>
      <c r="Q38" s="80"/>
      <c r="R38" s="80"/>
      <c r="S38" s="80"/>
    </row>
    <row r="39" ht="136" customHeight="1" spans="1:19">
      <c r="A39" s="11" t="s">
        <v>128</v>
      </c>
      <c r="B39" s="58"/>
      <c r="C39" s="59"/>
      <c r="D39" s="60" t="s">
        <v>129</v>
      </c>
      <c r="E39" s="61" t="s">
        <v>132</v>
      </c>
      <c r="F39" s="60"/>
      <c r="G39" s="59">
        <v>24</v>
      </c>
      <c r="H39" s="59" t="s">
        <v>67</v>
      </c>
      <c r="I39" s="59" t="s">
        <v>71</v>
      </c>
      <c r="J39" s="80"/>
      <c r="K39" s="80"/>
      <c r="L39" s="78"/>
      <c r="M39" s="80"/>
      <c r="N39" s="80"/>
      <c r="O39" s="80"/>
      <c r="P39" s="80"/>
      <c r="Q39" s="80"/>
      <c r="R39" s="80"/>
      <c r="S39" s="80"/>
    </row>
    <row r="40" ht="136" customHeight="1" spans="1:19">
      <c r="A40" s="11"/>
      <c r="B40" s="58"/>
      <c r="C40" s="59"/>
      <c r="D40" s="60" t="s">
        <v>157</v>
      </c>
      <c r="E40" s="61" t="s">
        <v>158</v>
      </c>
      <c r="F40" s="60"/>
      <c r="G40" s="59">
        <v>4</v>
      </c>
      <c r="H40" s="59" t="s">
        <v>67</v>
      </c>
      <c r="I40" s="59" t="s">
        <v>71</v>
      </c>
      <c r="J40" s="80"/>
      <c r="K40" s="80"/>
      <c r="L40" s="78"/>
      <c r="M40" s="80"/>
      <c r="N40" s="80"/>
      <c r="O40" s="80"/>
      <c r="P40" s="80"/>
      <c r="Q40" s="80"/>
      <c r="R40" s="80"/>
      <c r="S40" s="80"/>
    </row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</sheetData>
  <mergeCells count="11">
    <mergeCell ref="A1:B1"/>
    <mergeCell ref="C1:I1"/>
    <mergeCell ref="J1:S1"/>
    <mergeCell ref="B11:B14"/>
    <mergeCell ref="B27:B34"/>
    <mergeCell ref="C11:C14"/>
    <mergeCell ref="D11:D14"/>
    <mergeCell ref="I9:I10"/>
    <mergeCell ref="I27:I34"/>
    <mergeCell ref="J9:J10"/>
    <mergeCell ref="J25:J34"/>
  </mergeCells>
  <pageMargins left="0.7" right="0.7" top="0.75" bottom="0.75" header="0.3" footer="0.3"/>
  <pageSetup paperSize="9" scale="23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"/>
  <sheetViews>
    <sheetView workbookViewId="0">
      <selection activeCell="D26" sqref="D26"/>
    </sheetView>
  </sheetViews>
  <sheetFormatPr defaultColWidth="9" defaultRowHeight="14.2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"/>
  <sheetViews>
    <sheetView workbookViewId="0">
      <selection activeCell="H37" sqref="H37"/>
    </sheetView>
  </sheetViews>
  <sheetFormatPr defaultColWidth="9" defaultRowHeight="14.2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WWO_base_provider_20210929220102-c9fcf70066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更改记录</vt:lpstr>
      <vt:lpstr>配电箱BOM表-含线材制作 铜棒</vt:lpstr>
      <vt:lpstr>配电箱BOM表 线材外包-铜棒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.A 0 _13534046031</cp:lastModifiedBy>
  <dcterms:created xsi:type="dcterms:W3CDTF">2017-05-31T11:27:00Z</dcterms:created>
  <cp:lastPrinted>2017-06-07T08:57:00Z</cp:lastPrinted>
  <dcterms:modified xsi:type="dcterms:W3CDTF">2026-08-06T02:11:13Z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7F295E6211614556BEB58783B3ADFA00_13</vt:lpwstr>
  </property>
  <property fmtid="{D5CDD505-2E9C-101B-9397-08002B2CF9AE}" pid="4" name="CalculationRule">
    <vt:i4>0</vt:i4>
  </property>
</Properties>
</file>