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08"/>
  <workbookPr defaultThemeVersion="166925"/>
  <mc:AlternateContent xmlns:mc="http://schemas.openxmlformats.org/markup-compatibility/2006">
    <mc:Choice Requires="x15">
      <x15ac:absPath xmlns:x15ac="http://schemas.microsoft.com/office/spreadsheetml/2010/11/ac" url="/Users/zackgold/Documents/UCLA_phd/Projects/California/General_Channel_Islands/MPA_test_data/ms/plos_one/"/>
    </mc:Choice>
  </mc:AlternateContent>
  <xr:revisionPtr revIDLastSave="0" documentId="13_ncr:1_{5FD39FB0-3D4A-544D-8A05-2950DACF3DF7}" xr6:coauthVersionLast="45" xr6:coauthVersionMax="45" xr10:uidLastSave="{00000000-0000-0000-0000-000000000000}"/>
  <bookViews>
    <workbookView xWindow="-36600" yWindow="460" windowWidth="32780" windowHeight="16640" activeTab="9" xr2:uid="{F0DAF9FF-EC08-C24F-ACD4-AF488E2FAD86}"/>
  </bookViews>
  <sheets>
    <sheet name="S1Table" sheetId="11" r:id="rId1"/>
    <sheet name="S2 Table" sheetId="12" r:id="rId2"/>
    <sheet name="S3 Table" sheetId="7" r:id="rId3"/>
    <sheet name="S4 Table" sheetId="4" r:id="rId4"/>
    <sheet name="S5 Table" sheetId="2" r:id="rId5"/>
    <sheet name="S6 Table" sheetId="5" r:id="rId6"/>
    <sheet name="S7 Table" sheetId="8" r:id="rId7"/>
    <sheet name="S8 Table" sheetId="10" r:id="rId8"/>
    <sheet name="S9 Table" sheetId="9" r:id="rId9"/>
    <sheet name="S10 Table" sheetId="13" r:id="rId10"/>
  </sheets>
  <definedNames>
    <definedName name="_xlnm._FilterDatabase" localSheetId="3" hidden="1">'S4 Table'!#REF!</definedName>
    <definedName name="_xlnm._FilterDatabase" localSheetId="4" hidden="1">'S5 Table'!$A$2:$E$2</definedName>
    <definedName name="_xlnm._FilterDatabase" localSheetId="5" hidden="1">'S6 Table'!$A$2:$E$2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46" i="9" l="1"/>
  <c r="B13" i="10"/>
  <c r="B9" i="10"/>
  <c r="B5" i="10"/>
  <c r="B6" i="10" s="1"/>
  <c r="B10" i="10" s="1"/>
  <c r="B28" i="9"/>
  <c r="B34" i="9"/>
  <c r="B35" i="9" s="1"/>
  <c r="B36" i="9" s="1"/>
  <c r="B11" i="9"/>
  <c r="B6" i="9"/>
  <c r="B5" i="9"/>
  <c r="B19" i="9"/>
  <c r="B42" i="9"/>
  <c r="B27" i="9"/>
  <c r="B30" i="9" s="1"/>
  <c r="B21" i="9"/>
  <c r="B20" i="9"/>
  <c r="B18" i="9"/>
  <c r="B12" i="9"/>
  <c r="B10" i="9"/>
  <c r="B9" i="9"/>
  <c r="B8" i="9"/>
  <c r="B7" i="9"/>
  <c r="B4" i="9"/>
  <c r="C4" i="9" s="1"/>
  <c r="B14" i="10" l="1"/>
  <c r="B15" i="10" s="1"/>
  <c r="B22" i="9"/>
  <c r="B31" i="9"/>
  <c r="B13" i="9"/>
  <c r="B14" i="9" s="1"/>
  <c r="B23" i="9" l="1"/>
  <c r="B24" i="9" s="1"/>
  <c r="B48" i="9" s="1"/>
  <c r="B49" i="9" s="1"/>
  <c r="B15" i="9"/>
</calcChain>
</file>

<file path=xl/sharedStrings.xml><?xml version="1.0" encoding="utf-8"?>
<sst xmlns="http://schemas.openxmlformats.org/spreadsheetml/2006/main" count="1338" uniqueCount="523">
  <si>
    <t>Brachyistius frenatus</t>
  </si>
  <si>
    <t>Chromis punctipinnis</t>
  </si>
  <si>
    <t>Embiotoca jacksoni</t>
  </si>
  <si>
    <t>Girella nigricans</t>
  </si>
  <si>
    <t>Gymnothorax mordax</t>
  </si>
  <si>
    <t>Halichoeres semicinctus</t>
  </si>
  <si>
    <t>Heterostichus rostratus</t>
  </si>
  <si>
    <t>Hypsypops rubicundus</t>
  </si>
  <si>
    <t>Medialuna californiensis</t>
  </si>
  <si>
    <t>Oxyjulis californica</t>
  </si>
  <si>
    <t>Oxylebius pictus</t>
  </si>
  <si>
    <t>Rhacochilus vacca</t>
  </si>
  <si>
    <t>Scorpaena guttata</t>
  </si>
  <si>
    <t>Semicossyphus pulcher</t>
  </si>
  <si>
    <t>Alloclinus holderi</t>
  </si>
  <si>
    <t>Atherinops affinis</t>
  </si>
  <si>
    <t>Caulolatilus princeps</t>
  </si>
  <si>
    <t>Lythrypnus dalli</t>
  </si>
  <si>
    <t>Lythrypnus zebra</t>
  </si>
  <si>
    <t>Paralabrax clathratus</t>
  </si>
  <si>
    <t>Rhacochilus toxotes</t>
  </si>
  <si>
    <t>Sebastes atrovirens</t>
  </si>
  <si>
    <t xml:space="preserve">Sebastes auriculatus </t>
  </si>
  <si>
    <t>Sebastes chrysomelas</t>
  </si>
  <si>
    <t>Sebastes serranoides</t>
  </si>
  <si>
    <t>Balistes polylepis</t>
  </si>
  <si>
    <t>Chilara taylori</t>
  </si>
  <si>
    <t>Chitonotus pugetensis</t>
  </si>
  <si>
    <t>Citharichthys sordidus</t>
  </si>
  <si>
    <t>Citharichthys stigmaeus</t>
  </si>
  <si>
    <t>Clinocottus analis</t>
  </si>
  <si>
    <t>Cymatogaster aggregata</t>
  </si>
  <si>
    <t>Engraulis mordax</t>
  </si>
  <si>
    <t>Hermosilla azurea</t>
  </si>
  <si>
    <t>Heterodontus francisci</t>
  </si>
  <si>
    <t>Hydrolagus colliei</t>
  </si>
  <si>
    <t>Icichthys lockingtoni</t>
  </si>
  <si>
    <t>Myliobatis californica</t>
  </si>
  <si>
    <t>Pleuronichthys coenosus</t>
  </si>
  <si>
    <t>Pleuronichthys decurrens</t>
  </si>
  <si>
    <t>Sarda chiliensis</t>
  </si>
  <si>
    <t>Seriola lalandi</t>
  </si>
  <si>
    <t>Squatina californica</t>
  </si>
  <si>
    <t>Stereolepis gigas</t>
  </si>
  <si>
    <t>Trachurus symmetricus</t>
  </si>
  <si>
    <t>Xystreurys liolepis</t>
  </si>
  <si>
    <t>NA</t>
  </si>
  <si>
    <t>eDNA</t>
  </si>
  <si>
    <t>Species Detected</t>
  </si>
  <si>
    <t>NPS Visual Surveys</t>
  </si>
  <si>
    <t>Habitat</t>
  </si>
  <si>
    <t>Sphyraena argentea</t>
  </si>
  <si>
    <t>Sardinops sagax</t>
  </si>
  <si>
    <t>Paraclinus integripinnis</t>
  </si>
  <si>
    <t>Synodus lucioceps</t>
  </si>
  <si>
    <t>Cephaloscyllium ventriosum</t>
  </si>
  <si>
    <t>Scomber japonicus</t>
  </si>
  <si>
    <t>LSC.A.1.S19.L001</t>
  </si>
  <si>
    <t>LSC.A.2.S20.L001</t>
  </si>
  <si>
    <t>LSC.A.3.S21.L001</t>
  </si>
  <si>
    <t>LSC.B.1.S22.L001</t>
  </si>
  <si>
    <t>LSC.B.2.S23.L001</t>
  </si>
  <si>
    <t>LSC.B.3.S24.L001</t>
  </si>
  <si>
    <t>LSC.C.1.S25.L001</t>
  </si>
  <si>
    <t>LSC.C.2.S26.L001</t>
  </si>
  <si>
    <t>LSC.C.3.S27.L001</t>
  </si>
  <si>
    <t>PedRF.A.1.S10.L001</t>
  </si>
  <si>
    <t>PedRF.A.2.S11.L001</t>
  </si>
  <si>
    <t>PedRF.A.3.S12.L001</t>
  </si>
  <si>
    <t>PedRF.B.1.S13.L001</t>
  </si>
  <si>
    <t>PedRF.B.2.S14.L001</t>
  </si>
  <si>
    <t>PedRF.B.3.S15.L001</t>
  </si>
  <si>
    <t>PedRF.C.1.S16.L001</t>
  </si>
  <si>
    <t>PedRF.C.2.S17.L001</t>
  </si>
  <si>
    <t>PedRF.C.3.S18.L001</t>
  </si>
  <si>
    <t>PP.A.1.S1.L001</t>
  </si>
  <si>
    <t>PP.A.2.S2.L001</t>
  </si>
  <si>
    <t>PP.A.3.S3.L001</t>
  </si>
  <si>
    <t>PP.B.1.S4.L001</t>
  </si>
  <si>
    <t>PP.B.2.S5.L001</t>
  </si>
  <si>
    <t>PP.B.3.S6.L001</t>
  </si>
  <si>
    <t>PP.C.1.S7.L001</t>
  </si>
  <si>
    <t>PP.C.2.S8.L001</t>
  </si>
  <si>
    <t>PP.C.3.S9.L001</t>
  </si>
  <si>
    <t>Eukaryota;Chordata;Chondrichthyes;Heterodontiformes;Heterodontidae;Heterodontus;Heterodontus francisci</t>
  </si>
  <si>
    <t>Eukaryota;Chordata;Mammalia;Artiodactyla;Bovidae;Bos;Bos taurus</t>
  </si>
  <si>
    <t>Eukaryota;Chordata;Mammalia;Artiodactyla;Delphinidae;;</t>
  </si>
  <si>
    <t>Eukaryota;Chordata;Mammalia;Carnivora;Otariidae;Zalophus;Zalophus californianus</t>
  </si>
  <si>
    <t>Eukaryota;Chordata;Chondrichthyes;Chimaeriformes;Chimaeridae;Hydrolagus;Hydrolagus colliei</t>
  </si>
  <si>
    <t>Eukaryota;Chordata;Chondrichthyes;Carcharhiniformes;Scyliorhinidae;Cephaloscyllium;Cephaloscyllium ventriosum</t>
  </si>
  <si>
    <t>Eukaryota;Chordata;Mammalia;Artiodactyla;Balaenopteridae;Balaenoptera;Balaenoptera musculus</t>
  </si>
  <si>
    <t>Eukaryota;Chordata;Aves;Charadriiformes;Laridae;Larus;</t>
  </si>
  <si>
    <t>Eukaryota;Chordata;Aves;Pelecaniformes;Phalacrocoracidae;Urile;Urile pelagicus</t>
  </si>
  <si>
    <t>Eukaryota;Chordata;Mammalia;Artiodactyla;Balaenopteridae;Megaptera;Megaptera novaeangliae</t>
  </si>
  <si>
    <t>Eukaryota;Chordata;Mammalia;Primates;Hominidae;Homo;Homo sapiens</t>
  </si>
  <si>
    <t>Artedius corallinus</t>
  </si>
  <si>
    <t>Chaenopsis alepidota</t>
  </si>
  <si>
    <t>Gibbonsia montereyensis</t>
  </si>
  <si>
    <t>Gobiesox rhessodon</t>
  </si>
  <si>
    <t>Leiocottus hirundo</t>
  </si>
  <si>
    <t>Paralichthys californicus</t>
  </si>
  <si>
    <t>Pleuronichthys verticalis</t>
  </si>
  <si>
    <t>Ruscarius creaseri</t>
  </si>
  <si>
    <t>Scorpaenodes xyris</t>
  </si>
  <si>
    <t>Typhlogobius californiensis</t>
  </si>
  <si>
    <t>Umbrina roncador</t>
  </si>
  <si>
    <t>12S Barcode</t>
  </si>
  <si>
    <t>Yes</t>
  </si>
  <si>
    <t>Common_species</t>
  </si>
  <si>
    <t>Edge_mpa_species_common</t>
  </si>
  <si>
    <t>Edge_species_unique</t>
  </si>
  <si>
    <t>Outside_edge_species_common</t>
  </si>
  <si>
    <t>Outside_mpa_species_common</t>
  </si>
  <si>
    <t>Outside_species_unique</t>
  </si>
  <si>
    <t>MPA</t>
  </si>
  <si>
    <t>Edge</t>
  </si>
  <si>
    <t>Outside</t>
  </si>
  <si>
    <t>pelagic-neritic</t>
  </si>
  <si>
    <t>rockyreef</t>
  </si>
  <si>
    <t>intertidal</t>
  </si>
  <si>
    <t>pelagic-oceanic</t>
  </si>
  <si>
    <t>sandybottom</t>
  </si>
  <si>
    <t>Native</t>
  </si>
  <si>
    <t>Rhinogobiops nicholsii</t>
  </si>
  <si>
    <t>Cheilopogon pinnatibarbatus</t>
  </si>
  <si>
    <t>Cheilotrema saturnum</t>
  </si>
  <si>
    <t>Hypsoblennius jenkinsi</t>
  </si>
  <si>
    <t>Mola mola</t>
  </si>
  <si>
    <t>Neoclinus blanchardi</t>
  </si>
  <si>
    <t>Rathbunella hypoplecta</t>
  </si>
  <si>
    <t>Rimicola muscarum</t>
  </si>
  <si>
    <t>Eukaryota;Chordata;Actinopteri;Perciformes;Sebastidae;Sebastes;</t>
  </si>
  <si>
    <t>Eukaryota;Chordata;Actinopteri;Perciformes;Hexagrammidae;Oxylebius;Oxylebius pictus</t>
  </si>
  <si>
    <t>Eukaryota;Chordata;Actinopteri;Perciformes;Cottidae;Ruscarius;Ruscarius creaseri</t>
  </si>
  <si>
    <t>Eukaryota;Chordata;Actinopteri;Perciformes;Cottidae;Chitonotus;Chitonotus pugetensis</t>
  </si>
  <si>
    <t>Eukaryota;Chordata;Actinopteri;Pempheriformes;Polyprionidae;Stereolepis;Stereolepis gigas</t>
  </si>
  <si>
    <t>Eukaryota;Chordata;Chondrichthyes;Myliobatiformes;Myliobatidae;Myliobatis;Myliobatis californica</t>
  </si>
  <si>
    <t>Eukaryota;Chordata;Actinopteri;Ophidiiformes;Ophidiidae;Chilara;Chilara taylori</t>
  </si>
  <si>
    <t>Eukaryota;Chordata;Actinopteri;NA;Sphyraenidae;Sphyraena;Sphyraena argentea</t>
  </si>
  <si>
    <t>Eukaryota;Chordata;Actinopteri;NA;Pomacentridae;Hypsypops;Hypsypops rubicundus</t>
  </si>
  <si>
    <t>Eukaryota;Chordata;Actinopteri;NA;Malacanthidae;Caulolatilus;Caulolatilus princeps</t>
  </si>
  <si>
    <t>Eukaryota;Chordata;Actinopteri;NA;Embiotocidae;Brachyistius;Brachyistius frenatus</t>
  </si>
  <si>
    <t>Eukaryota;Chordata;Actinopteri;Labriformes;Labridae;Semicossyphus;Semicossyphus pulcher</t>
  </si>
  <si>
    <t>Eukaryota;Chordata;Actinopteri;Labriformes;Labridae;Oxyjulis;Oxyjulis californica</t>
  </si>
  <si>
    <t>Eukaryota;Chordata;Actinopteri;Labriformes;Labridae;Halichoeres;Halichoeres semicinctus</t>
  </si>
  <si>
    <t>Eukaryota;Chordata;Actinopteri;Clupeiformes;Engraulidae;Engraulis;Engraulis mordax</t>
  </si>
  <si>
    <t>Eukaryota;Chordata;Actinopteri;Clupeiformes;Clupeidae;Sardinops;Sardinops sagax</t>
  </si>
  <si>
    <t>Eukaryota;Chordata;Actinopteri;Centrarchiformes;Kyphosidae;Medialuna;Medialuna californiensis</t>
  </si>
  <si>
    <t>Eukaryota;Chordata;Actinopteri;Centrarchiformes;Kyphosidae;Girella;Girella nigricans</t>
  </si>
  <si>
    <t>Eukaryota;Chordata;Actinopteri;Carangiformes;Carangidae;Trachurus;Trachurus symmetricus</t>
  </si>
  <si>
    <t>Eukaryota;Chordata;Actinopteri;Carangiformes;Carangidae;Seriola;Seriola lalandi</t>
  </si>
  <si>
    <t>Eukaryota;Chordata;Actinopteri;Blenniiformes;Labrisomidae;Paraclinus;Paraclinus integripinnis</t>
  </si>
  <si>
    <t>Eukaryota;Chordata;Actinopteri;Blenniiformes;Gobiesocidae;Rimicola;Rimicola muscarum</t>
  </si>
  <si>
    <t>Eukaryota;Chordata;Actinopteri;Blenniiformes;Gobiesocidae;Gobiesox;Gobiesox rhessodon</t>
  </si>
  <si>
    <t>Eukaryota;Chordata;Actinopteri;Blenniiformes;Clinidae;Heterostichus;Heterostichus rostratus</t>
  </si>
  <si>
    <t>Eukaryota;Chordata;Actinopteri;Blenniiformes;Clinidae;Gibbonsia;Gibbonsia montereyensis</t>
  </si>
  <si>
    <t>Eukaryota;Chordata;Actinopteri;Tetraodontiformes;Balistidae;Balistes;Balistes polylepis</t>
  </si>
  <si>
    <t>Eukaryota;Chordata;Actinopteri;Anguilliformes;Muraenidae;Gymnothorax;Gymnothorax mordax</t>
  </si>
  <si>
    <t>Eukaryota;Chordata;Actinopteri;NA;Sciaenidae;Cheilotrema;Cheilotrema saturnum</t>
  </si>
  <si>
    <t>Eukaryota;Chordata;Actinopteri;Pleuronectiformes;Paralichthyidae;Xystreurys;Xystreurys liolepis</t>
  </si>
  <si>
    <t>Eukaryota;Chordata;Actinopteri;Perciformes;Serranidae;Paralabrax;Paralabrax clathratus</t>
  </si>
  <si>
    <t>Eukaryota;Chordata;Actinopteri;Perciformes;Serranidae;Paralabrax;</t>
  </si>
  <si>
    <t>Eukaryota;Chordata;Actinopteri;Perciformes;Scorpaenidae;Scorpaenodes;Scorpaenodes xyris</t>
  </si>
  <si>
    <t>Eukaryota;Chordata;Actinopteri;Perciformes;Scorpaenidae;Scorpaena;Scorpaena guttata</t>
  </si>
  <si>
    <t>Eukaryota;Chordata;Actinopteri;Perciformes;Cottidae;Clinocottus;Clinocottus recalvus</t>
  </si>
  <si>
    <t>Eukaryota;Chordata;Actinopteri;Perciformes;Cottidae;Clinocottus;Clinocottus analis</t>
  </si>
  <si>
    <t>Eukaryota;Chordata;Actinopteri;Perciformes;Cottidae;Artedius;Artedius corallinus</t>
  </si>
  <si>
    <t>Eukaryota;Chordata;Actinopteri;Perciformes;Bathymasteridae;Rathbunella;Rathbunella hypoplecta</t>
  </si>
  <si>
    <t>Eukaryota;Chordata;Actinopteri;Perciformes;;;</t>
  </si>
  <si>
    <t>Eukaryota;Chordata;Actinopteri;NA;Sciaenidae;Umbrina;Umbrina roncador</t>
  </si>
  <si>
    <t>Eukaryota;Chordata;Actinopteri;NA;Embiotocidae;Rhacochilus;Rhacochilus toxotes</t>
  </si>
  <si>
    <t>Eukaryota;Chordata;Chondrichthyes;;Squatinidae;Squatina;Squatina californica</t>
  </si>
  <si>
    <t>Eukaryota;Chordata;Actinopteri;Gobiiformes;Gobiidae;Typhlogobius;Typhlogobius californiensis</t>
  </si>
  <si>
    <t>Eukaryota;Chordata;Actinopteri;Gobiiformes;Gobiidae;Rhinogobiops;Rhinogobiops nicholsii</t>
  </si>
  <si>
    <t>Eukaryota;Chordata;Actinopteri;Gobiiformes;Gobiidae;Lythrypnus;Lythrypnus zebra</t>
  </si>
  <si>
    <t>Eukaryota;Chordata;Actinopteri;Centrarchiformes;Kyphosidae;Hermosilla;Hermosilla azurea</t>
  </si>
  <si>
    <t>Eukaryota;Chordata;Actinopteri;Tetraodontiformes;Molidae;Mola;Mola mola</t>
  </si>
  <si>
    <t>Eukaryota;Chordata;Actinopteri;Blenniiformes;Labrisomidae;Neoclinus;Neoclinus blanchardi</t>
  </si>
  <si>
    <t>Eukaryota;Chordata;Actinopteri;Blenniiformes;Labrisomidae;Alloclinus;Alloclinus holderi</t>
  </si>
  <si>
    <t>Eukaryota;Chordata;Actinopteri;Blenniiformes;Clinidae;Gibbonsia;</t>
  </si>
  <si>
    <t>Eukaryota;Chordata;Actinopteri;Blenniiformes;Chaenopsidae;Chaenopsis;Chaenopsis alepidota</t>
  </si>
  <si>
    <t>Eukaryota;Chordata;Actinopteri;Blenniiformes;Blenniidae;Hypsoblennius;Hypsoblennius jenkinsi</t>
  </si>
  <si>
    <t>Eukaryota;Chordata;Actinopteri;Beloniformes;Exocoetidae;Cheilopogon;Cheilopogon pinnatibarbatus</t>
  </si>
  <si>
    <t>Eukaryota;Chordata;Actinopteri;Beloniformes;Belonidae;Strongylura;Strongylura exilis</t>
  </si>
  <si>
    <t>Eukaryota;Chordata;Actinopteri;Aulopiformes;Synodontidae;Synodus;Synodus lucioceps</t>
  </si>
  <si>
    <t>Eukaryota;Chordata;Actinopteri;Atheriniformes;Atherinopsidae;Leuresthes;Leuresthes tenuis</t>
  </si>
  <si>
    <t>Eukaryota;Chordata;Actinopteri;Scombriformes;Scombridae;Scomber;Scomber japonicus</t>
  </si>
  <si>
    <t>Eukaryota;Chordata;Actinopteri;Scombriformes;Scombridae;Sarda;Sarda chiliensis</t>
  </si>
  <si>
    <t>Eukaryota;Chordata;Actinopteri;Scombriformes;Centrolophidae;Icichthys;Icichthys lockingtoni</t>
  </si>
  <si>
    <t>Eukaryota;Chordata;Actinopteri;Pleuronectiformes;Pleuronectidae;Pleuronichthys;Pleuronichthys verticalis</t>
  </si>
  <si>
    <t>Eukaryota;Chordata;Actinopteri;Pleuronectiformes;Pleuronectidae;Pleuronichthys;Pleuronichthys decurrens</t>
  </si>
  <si>
    <t>Eukaryota;Chordata;Actinopteri;Pleuronectiformes;Pleuronectidae;Pleuronichthys;Pleuronichthys coenosus</t>
  </si>
  <si>
    <t>Eukaryota;Chordata;Actinopteri;Pleuronectiformes;Paralichthyidae;Paralichthys;Paralichthys californicus</t>
  </si>
  <si>
    <t>Eukaryota;Chordata;Actinopteri;Pleuronectiformes;Paralichthyidae;Citharichthys;Citharichthys stigmaeus</t>
  </si>
  <si>
    <t>Eukaryota;Chordata;Actinopteri;Pleuronectiformes;Paralichthyidae;Citharichthys;Citharichthys sordidus</t>
  </si>
  <si>
    <t>Samples</t>
  </si>
  <si>
    <t>Names</t>
  </si>
  <si>
    <t>Date_collected</t>
  </si>
  <si>
    <t>Site</t>
  </si>
  <si>
    <t>Location</t>
  </si>
  <si>
    <t>Replicate</t>
  </si>
  <si>
    <t>Control_type</t>
  </si>
  <si>
    <t>Sample_Control</t>
  </si>
  <si>
    <t>Mean_depth</t>
  </si>
  <si>
    <t>k</t>
  </si>
  <si>
    <t>Replicate_per_site</t>
  </si>
  <si>
    <t>Replicate_per_location</t>
  </si>
  <si>
    <t>k_location</t>
  </si>
  <si>
    <t>Blank.090617.S67.L001</t>
  </si>
  <si>
    <t>Blank_090617</t>
  </si>
  <si>
    <t>Neg</t>
  </si>
  <si>
    <t>control</t>
  </si>
  <si>
    <t>Blank.niskin.S68.L001</t>
  </si>
  <si>
    <t>Blank_niskin</t>
  </si>
  <si>
    <t>GC.tissue.S69.L001</t>
  </si>
  <si>
    <t>grass_carp</t>
  </si>
  <si>
    <t>Pos</t>
  </si>
  <si>
    <t>GrassPCR.Neg.ctrl.S71.L001</t>
  </si>
  <si>
    <t>blank_pcr_neg_1</t>
  </si>
  <si>
    <t>Grass.Pos.ctrl.S70.L001</t>
  </si>
  <si>
    <t>atl_salmon</t>
  </si>
  <si>
    <t>MPA.Blank.T.26.S28.L001</t>
  </si>
  <si>
    <t>blank_mpa</t>
  </si>
  <si>
    <t>MPA.PCR.Neg.ctrl.S30.L001</t>
  </si>
  <si>
    <t>blank_pcr_neg_2</t>
  </si>
  <si>
    <t>MPA.Pos.ctrl.S29.L001</t>
  </si>
  <si>
    <t>mpa_pos</t>
  </si>
  <si>
    <t>Little_Scorpion-A-1</t>
  </si>
  <si>
    <t>sample</t>
  </si>
  <si>
    <t>Little_Scorpion-A-2</t>
  </si>
  <si>
    <t>Little_Scorpion-A-3</t>
  </si>
  <si>
    <t>Little_Scorpion-B-1</t>
  </si>
  <si>
    <t>Little_Scorpion-B-2</t>
  </si>
  <si>
    <t>Little_Scorpion-B-3</t>
  </si>
  <si>
    <t>Little_Scorpion-C-1</t>
  </si>
  <si>
    <t>Little_Scorpion-C-2</t>
  </si>
  <si>
    <t>Little_Scorpion-C-3</t>
  </si>
  <si>
    <t>Pedro_Reef-A-1</t>
  </si>
  <si>
    <t>Pedro_Reef-A-2</t>
  </si>
  <si>
    <t>Pedro_Reef-A-3</t>
  </si>
  <si>
    <t>Pedro_Reef-B-1</t>
  </si>
  <si>
    <t>Pedro_Reef-B-2</t>
  </si>
  <si>
    <t>Pedro_Reef-B-3</t>
  </si>
  <si>
    <t>Pedro_Reef-C-1</t>
  </si>
  <si>
    <t>Pedro_Reef-C-2</t>
  </si>
  <si>
    <t>Pedro_Reef-C-3</t>
  </si>
  <si>
    <t>Potatoe_Pasture-A-1</t>
  </si>
  <si>
    <t>Inside</t>
  </si>
  <si>
    <t>Potatoe_Pasture-A-2</t>
  </si>
  <si>
    <t>Potatoe_Pasture-A-3</t>
  </si>
  <si>
    <t>Potatoe_Pasture-B-1</t>
  </si>
  <si>
    <t>Potatoe_Pasture-B-2</t>
  </si>
  <si>
    <t>Potatoe_Pasture-B-3</t>
  </si>
  <si>
    <t>Potatoe_Pasture-C-1</t>
  </si>
  <si>
    <t>Potatoe_Pasture-C-2</t>
  </si>
  <si>
    <t>Potatoe_Pasture-C-3</t>
  </si>
  <si>
    <t>Eukaryota;Chordata;Actinopteri;Labriformes;Labridae;;</t>
  </si>
  <si>
    <t>Eukaryota;Chordata;Actinopteri;Atheriniformes;Atherinopsidae;Atherinops;Atherinops affinis</t>
  </si>
  <si>
    <t>Edge_A</t>
  </si>
  <si>
    <t>Edge_B</t>
  </si>
  <si>
    <t>Edge_C</t>
  </si>
  <si>
    <t>Edge_A1</t>
  </si>
  <si>
    <t>Edge_A2</t>
  </si>
  <si>
    <t>Edge_A3</t>
  </si>
  <si>
    <t>Edge_B1</t>
  </si>
  <si>
    <t>Edge_B2</t>
  </si>
  <si>
    <t>Edge_B3</t>
  </si>
  <si>
    <t>Edge_C1</t>
  </si>
  <si>
    <t>Edge_C2</t>
  </si>
  <si>
    <t>Edge_C3</t>
  </si>
  <si>
    <t>Outside_A</t>
  </si>
  <si>
    <t>Outside_B</t>
  </si>
  <si>
    <t>Outside_C</t>
  </si>
  <si>
    <t>Outside_A1</t>
  </si>
  <si>
    <t>Outside_A2</t>
  </si>
  <si>
    <t>Outside_A3</t>
  </si>
  <si>
    <t>Outside_B1</t>
  </si>
  <si>
    <t>Outside_B2</t>
  </si>
  <si>
    <t>Outside_B3</t>
  </si>
  <si>
    <t>Outside_C1</t>
  </si>
  <si>
    <t>Outside_C2</t>
  </si>
  <si>
    <t>Outside_C3</t>
  </si>
  <si>
    <t>MPA_A</t>
  </si>
  <si>
    <t>MPA_B</t>
  </si>
  <si>
    <t>MPA_C</t>
  </si>
  <si>
    <t>MPA_A1</t>
  </si>
  <si>
    <t>MPA_A2</t>
  </si>
  <si>
    <t>MPA_A3</t>
  </si>
  <si>
    <t>MPA_B1</t>
  </si>
  <si>
    <t>MPA_B2</t>
  </si>
  <si>
    <t>MPA_B3</t>
  </si>
  <si>
    <t>MPA_C1</t>
  </si>
  <si>
    <t>MPA_C2</t>
  </si>
  <si>
    <t>MPA_C3</t>
  </si>
  <si>
    <t>Species</t>
  </si>
  <si>
    <t>Poor Quality</t>
  </si>
  <si>
    <t>Leuresthes tenuis</t>
  </si>
  <si>
    <t>Embiotoca lateralis</t>
  </si>
  <si>
    <t>Phanerodon atripes</t>
  </si>
  <si>
    <t>Oligocottus snyderi</t>
  </si>
  <si>
    <t>Cetorhinus maximus</t>
  </si>
  <si>
    <t>Squalus acanthias</t>
  </si>
  <si>
    <t>Galeorhinus galeus</t>
  </si>
  <si>
    <t>Alopias superciliosus</t>
  </si>
  <si>
    <t>Alopias vulpinus</t>
  </si>
  <si>
    <t>Carcharodon carcharias</t>
  </si>
  <si>
    <t>Isurus oxyrinchus</t>
  </si>
  <si>
    <t>Mustelus californicus</t>
  </si>
  <si>
    <t>Mustelus henlei</t>
  </si>
  <si>
    <t>Platyrhinoidis triseriata</t>
  </si>
  <si>
    <t>Prionace glauca</t>
  </si>
  <si>
    <t>Raja binoculata</t>
  </si>
  <si>
    <t>Raja inornata</t>
  </si>
  <si>
    <t>Raja stellulata</t>
  </si>
  <si>
    <t>Pseudobatos productus</t>
  </si>
  <si>
    <t>Tetronarce californica</t>
  </si>
  <si>
    <t>Triakis semifasciata</t>
  </si>
  <si>
    <t>Urolophus halleri</t>
  </si>
  <si>
    <t>Eptatretus stoutii</t>
  </si>
  <si>
    <t>Porichthys myriaster</t>
  </si>
  <si>
    <t>Porichthys notatus</t>
  </si>
  <si>
    <t>Gobiesox eugrammus</t>
  </si>
  <si>
    <t>Gobiesox maeandricus</t>
  </si>
  <si>
    <t>Cololabis saira</t>
  </si>
  <si>
    <t>Aulorhynchus flavidus</t>
  </si>
  <si>
    <t>Syngnathus auliscus</t>
  </si>
  <si>
    <t>Cosmocampus arctus</t>
  </si>
  <si>
    <t>Syngnathus californiensis</t>
  </si>
  <si>
    <t>Syngnathus leptorhynchus</t>
  </si>
  <si>
    <t>Kathetostoma averruncus</t>
  </si>
  <si>
    <t>Anarrhichthys ocellatus</t>
  </si>
  <si>
    <t>Hypsoblennius gilberti</t>
  </si>
  <si>
    <t>Liparis pulchellus</t>
  </si>
  <si>
    <t>Cryptotrema corallinum</t>
  </si>
  <si>
    <t>Gibbonsia elegans</t>
  </si>
  <si>
    <t>Gibbonsia metzi</t>
  </si>
  <si>
    <t>Neoclinus stephensae</t>
  </si>
  <si>
    <t>Neoclinus uninotatus</t>
  </si>
  <si>
    <t>Artedius harringtoni</t>
  </si>
  <si>
    <t>Artedius notospilotus</t>
  </si>
  <si>
    <t>Icelinus tenuis</t>
  </si>
  <si>
    <t>Orthonopias triacis</t>
  </si>
  <si>
    <t>Scorpaenichthys marmoratus</t>
  </si>
  <si>
    <t>Amphistichus argenteus</t>
  </si>
  <si>
    <t>Amphistichus koelzi</t>
  </si>
  <si>
    <t>Hyperprosopon argenteum</t>
  </si>
  <si>
    <t>Hyperprosopon ellipticum</t>
  </si>
  <si>
    <t>Hypsurus caryi</t>
  </si>
  <si>
    <t>Micrometrus aurora</t>
  </si>
  <si>
    <t>Micrometrus minimus</t>
  </si>
  <si>
    <t>Nautichthys oculofasciatus</t>
  </si>
  <si>
    <t>Phanerodon furcatus</t>
  </si>
  <si>
    <t>Lethops connectens</t>
  </si>
  <si>
    <t>Eucyclogobius newberryi</t>
  </si>
  <si>
    <t>Clevelandia ios</t>
  </si>
  <si>
    <t>Lepidogobius lepidus</t>
  </si>
  <si>
    <t>Anisotremus davidsonii</t>
  </si>
  <si>
    <t>Xenistius californiensis</t>
  </si>
  <si>
    <t>Hexagrammos decagrammus</t>
  </si>
  <si>
    <t>Ophiodon elongatus</t>
  </si>
  <si>
    <t>Prognathodes falcifer</t>
  </si>
  <si>
    <t>Pholis sp.</t>
  </si>
  <si>
    <t>Ulvicola sanctaerosae</t>
  </si>
  <si>
    <t>Apodichthys fucorum</t>
  </si>
  <si>
    <t>Atractoscion nobilis</t>
  </si>
  <si>
    <t>Roncador stearnsii</t>
  </si>
  <si>
    <t>Seriphus politus</t>
  </si>
  <si>
    <t>Sebastes auriculatus</t>
  </si>
  <si>
    <t>Sebastes carnatus</t>
  </si>
  <si>
    <t>Sebastes caurinus</t>
  </si>
  <si>
    <t>Sebastes constellatus</t>
  </si>
  <si>
    <t>Sebastes dallii</t>
  </si>
  <si>
    <t>Sebastes melanops</t>
  </si>
  <si>
    <t>Sebastes miniatus</t>
  </si>
  <si>
    <t>Sebastes mystinus</t>
  </si>
  <si>
    <t>Sebastes nebulosus</t>
  </si>
  <si>
    <t>Sebastes paucispinis</t>
  </si>
  <si>
    <t>Sebastes pinniger</t>
  </si>
  <si>
    <t>Sebastes rastrelliger</t>
  </si>
  <si>
    <t>Sebastes rosaceus</t>
  </si>
  <si>
    <t>Sebastes saxicola</t>
  </si>
  <si>
    <t>Sebastes serriceps</t>
  </si>
  <si>
    <t>Apogon guadalupensis</t>
  </si>
  <si>
    <t>Paralabrax maculatofasciatus</t>
  </si>
  <si>
    <t>Paralabrax nebulifer</t>
  </si>
  <si>
    <t>Chirolophis nugator</t>
  </si>
  <si>
    <t>Cebidichthys violaceus</t>
  </si>
  <si>
    <t>Xiphister atropurpureus</t>
  </si>
  <si>
    <t>Anoplarchus purpurescens</t>
  </si>
  <si>
    <t>Xiphias gladius</t>
  </si>
  <si>
    <t>Kajikia audax</t>
  </si>
  <si>
    <t>Citharichthys xanthostigma</t>
  </si>
  <si>
    <t>Hippoglossina stomata</t>
  </si>
  <si>
    <t>Hypsopsetta guttulata</t>
  </si>
  <si>
    <t>Symphurus atricauda</t>
  </si>
  <si>
    <t>Platichthys stellatus</t>
  </si>
  <si>
    <t>Pleuronichthys ritteri</t>
  </si>
  <si>
    <t>Parophrys vetulus</t>
  </si>
  <si>
    <t>Glyptocephalus zachirus</t>
  </si>
  <si>
    <t>Eopsetta jordani</t>
  </si>
  <si>
    <t>Microstomus pacificus</t>
  </si>
  <si>
    <t>Diodon hystrix</t>
  </si>
  <si>
    <t>Lactoria diaphana</t>
  </si>
  <si>
    <t>Brosmophycis marginata</t>
  </si>
  <si>
    <t>Number</t>
  </si>
  <si>
    <t>Supplemental Table 7. List of All Species Observed by the Channel Islands National Park Service Kelp Forest Monitoring Program</t>
  </si>
  <si>
    <t>Supplemental Table 4. Summarized Species Table with Site Level Detections</t>
  </si>
  <si>
    <t>Supplemental Table 6.  Underwater Visual Census Species Detections Across All Sites</t>
  </si>
  <si>
    <t>Per Sample</t>
  </si>
  <si>
    <t>Box</t>
  </si>
  <si>
    <t>Sterivex</t>
  </si>
  <si>
    <t>Caps</t>
  </si>
  <si>
    <t>Kangaroo</t>
  </si>
  <si>
    <t xml:space="preserve">Syringe </t>
  </si>
  <si>
    <t>Dneasy Blood &amp; Tissue Kit</t>
  </si>
  <si>
    <t>Proteinase K extra</t>
  </si>
  <si>
    <t>ATL Buffer extra</t>
  </si>
  <si>
    <t>Adapter</t>
  </si>
  <si>
    <t>Nalgene Tubing</t>
  </si>
  <si>
    <t>Total per sample</t>
  </si>
  <si>
    <t>Study</t>
  </si>
  <si>
    <t>PCR</t>
  </si>
  <si>
    <t>Per Replicate</t>
  </si>
  <si>
    <t>Primer</t>
  </si>
  <si>
    <t>Qiagen MM</t>
  </si>
  <si>
    <t>Ladder</t>
  </si>
  <si>
    <t>Agarose</t>
  </si>
  <si>
    <t>Total per replicate</t>
  </si>
  <si>
    <t>Library Prep</t>
  </si>
  <si>
    <t>Bead Clean</t>
  </si>
  <si>
    <t>Kapa Master Mix</t>
  </si>
  <si>
    <t>Indexes</t>
  </si>
  <si>
    <t>Sequencing  estiamted for full lane and 200 samples</t>
  </si>
  <si>
    <t>Total</t>
  </si>
  <si>
    <t>Per Hour</t>
  </si>
  <si>
    <t>Study Total</t>
  </si>
  <si>
    <t>MiSeq</t>
  </si>
  <si>
    <t>Labor</t>
  </si>
  <si>
    <t>Field Collection</t>
  </si>
  <si>
    <t>Lab work</t>
  </si>
  <si>
    <t>Cost Per site</t>
  </si>
  <si>
    <t>Extraction</t>
  </si>
  <si>
    <t>Number of Surveys</t>
  </si>
  <si>
    <t>Amount</t>
  </si>
  <si>
    <t>Time per Survey (hrs)</t>
  </si>
  <si>
    <t>Total Bottom Time. (hrs)</t>
  </si>
  <si>
    <t>Total Bottom Time for all Surveys Conducted 2017 &amp; 2018</t>
  </si>
  <si>
    <t>Percentage of Time for RDFC Surveys</t>
  </si>
  <si>
    <t>Roving Diver Fish Count Surveys Conducted 2017 &amp; 2018</t>
  </si>
  <si>
    <t>Estimate of Total Effort Devoted to Roving Diver Fish Counts</t>
  </si>
  <si>
    <t>Estimate of Total Budget Devoted to Roving Diver Fish Counts</t>
  </si>
  <si>
    <t>Total budget for Kelp Forest Monitoring Program</t>
  </si>
  <si>
    <t>Budget for RDFC Surveys</t>
  </si>
  <si>
    <t>RDFC Estimate per site</t>
  </si>
  <si>
    <t>Vessel</t>
  </si>
  <si>
    <t>Per Site</t>
  </si>
  <si>
    <t>R.V. Kodiak</t>
  </si>
  <si>
    <t>Eukaryota;Chordata;Actinopteri;;Pomacentridae;Chromis;Chromis punctipinnis</t>
  </si>
  <si>
    <t>Eukaryota;Chordata;Actinopteri;;Embiotocidae;Rhacochilus;Rhacochilus vacca</t>
  </si>
  <si>
    <t>Eukaryota;Chordata;Actinopteri;Anguilliformes;;;</t>
  </si>
  <si>
    <t>Eukaryota;Chordata;Actinopteri;Salmoniformes;Salmonidae;Oncorhynchus;</t>
  </si>
  <si>
    <t>Eukaryota;Chordata;Actinopteri;Anguilliformes;Nettastomatidae;Facciolella;Facciolella gilbertii</t>
  </si>
  <si>
    <t>Eukaryota;Chordata;Actinopteri;;Embiotocidae;Embiotoca;Embiotoca jacksoni</t>
  </si>
  <si>
    <t>Eukaryota;Chordata;Actinopteri;Salmoniformes;Salmonidae;Oncorhynchus;Oncorhynchus tshawytscha</t>
  </si>
  <si>
    <t>Eukaryota;Chordata;Actinopteri;;Embiotocidae;Cymatogaster;Cymatogaster aggregata</t>
  </si>
  <si>
    <t>Eukaryota;Chordata;Actinopteri;Perciformes;Cottidae;;</t>
  </si>
  <si>
    <t>Eukaryota;Chordata;Actinopteri;Acanthuriformes;Acanthuridae;Acanthurus;Acanthurus xanthopterus</t>
  </si>
  <si>
    <t>Eukaryota;Chordata;Actinopteri;Lutjaniformes;Lutjanidae;Lutjanus;Lutjanus novemfasciatus</t>
  </si>
  <si>
    <t>Eukaryota;Chordata;Actinopteri;Scombriformes;Stromateidae;Peprilus;Peprilus simillimus</t>
  </si>
  <si>
    <t>Species_found.post</t>
  </si>
  <si>
    <t>Taxonomic Path</t>
  </si>
  <si>
    <t>Supplemental Table 3.  Metadata for eDNA Samples. Depth and Algae cover from Kelp Forest Monitoring Program 2017 surveys.</t>
  </si>
  <si>
    <t>Supplemental Table 5. Species Detected with eDNA Metabarcoding and NPS Kelp Forest Monitoring Program Underwater Visual Surveys</t>
  </si>
  <si>
    <t>Total per site</t>
  </si>
  <si>
    <t>Pay rate</t>
  </si>
  <si>
    <t>Supplemental Table 9. Budget Estimate of eDNA Metabarcode Sampling</t>
  </si>
  <si>
    <t>Supplemental Table 8. Budget Estimate of eDNA Metabarcode Sampling</t>
  </si>
  <si>
    <t>Supplemental Table 1.  Taxonomy Table After Decontamination and Site Occupancy Modeling. Read Counts. Taxonomic assignments made with FishCARD with Mammal and Avian Identifications from the Combined Database</t>
  </si>
  <si>
    <t>Supplemental Table 1.  Taxonomy Table After Decontamination and Site Occupancy Modeling. Values have been noramlized to eDNA index scores. Taxonomic assignments made with FishCARD with Mammal and Avian Identifications from the Combined Database</t>
  </si>
  <si>
    <t>Supplemental Table 10.  Taxonomy Table After Decontamination Before Site Occupancy Modeling. Read Counts. Taxonomic assignments made with FishCARD with Mammal and Avian Identifications from the Combined Database</t>
  </si>
  <si>
    <t>Eukaryota;Chordata;Actinopteri;Scombriformes;Scombridae;Thunnus;Thunnus alalunga</t>
  </si>
  <si>
    <t>Eukaryota;Chordata;Actinopteri;Centrarchiformes;Oplegnathidae;Oplegnathus;Oplegnathus fasciatus</t>
  </si>
  <si>
    <t>Eukaryota;Chordata;Actinopteri;Acanthuriformes;Luvaridae;Luvarus;Luvarus imperialis</t>
  </si>
  <si>
    <t>Eukaryota;Chordata;Actinopteri;Lutjaniformes;Haemulidae;Brachygenys;Xenistius californiensis</t>
  </si>
  <si>
    <t>Eukaryota;Chordata;Actinopteri;;;;</t>
  </si>
  <si>
    <t>Eukaryota;Chordata;Chondrichthyes;Orectolobiformes;Rhincodontidae;Rhincodon;Rhincodon typus</t>
  </si>
  <si>
    <t>Eukaryota;Chordata;Actinopteri;Perciformes;Serranidae;Paralabrax;Paralabrax nebulifer</t>
  </si>
  <si>
    <t>Eukaryota;Chordata;Actinopteri;Pleuronectiformes;Cynoglossidae;Symphurus;Symphurus atricaudus</t>
  </si>
  <si>
    <t>Eukaryota;Chordata;Actinopteri;Istiophoriformes;Xiphiidae;Xiphias;Xiphias gladius</t>
  </si>
  <si>
    <t>Eukaryota;Chordata;Actinopteri;Perciformes;Serranidae;Mycteroperca;Mycteroperca jordani</t>
  </si>
  <si>
    <t>Eukaryota;Chordata;Actinopteri;Tetraodontiformes;Balistidae;Melichthys;Melichthys niger</t>
  </si>
  <si>
    <t>Eukaryota;Chordata;Actinopteri;Lutjaniformes;;;</t>
  </si>
  <si>
    <t>Eukaryota;Chordata;Actinopteri;Perciformes;Anoplopomatidae;Anoplopoma;Anoplopoma fimbria</t>
  </si>
  <si>
    <t>Eukaryota;Chordata;Actinopteri;Perciformes;Serranidae;Mycteroperca;</t>
  </si>
  <si>
    <t>Eukaryota;Chordata;Chondrichthyes;Myliobatiformes;Dasyatidae;Pteroplatytrygon;Pteroplatytrygon violacea</t>
  </si>
  <si>
    <t>Eukaryota;Chordata;Actinopteri;Syngnathiformes;Mullidae;Pseudupeneus;Pseudupeneus grandisquamis</t>
  </si>
  <si>
    <t>Eukaryota;Chordata;Actinopteri;Syngnathiformes;Centriscidae;Macroramphosus;</t>
  </si>
  <si>
    <t>Eukaryota;Chordata;Actinopteri;Perciformes;Stichaeidae;Chirolophis;Chirolophis decoratus</t>
  </si>
  <si>
    <t>Eukaryota;Chordata;Actinopteri;Perciformes;Agonidae;;</t>
  </si>
  <si>
    <t>Eukaryota;Chordata;Actinopteri;;Pomacentridae;Azurina;Azurina hirundo</t>
  </si>
  <si>
    <t>Eukaryota;Chordata;Actinopteri;Chaetodontiformes;Chaetodontidae;Chaetodon;Chaetodon humeralis</t>
  </si>
  <si>
    <t>Eukaryota;Chordata;Mammalia;Artiodactyla;Suidae;Sus;Sus scrofa</t>
  </si>
  <si>
    <t>Eukaryota;Chordata;Mammalia;Artiodactyla;Delphinidae;Grampus;Grampus griseus</t>
  </si>
  <si>
    <t>Eukaryota;Chordata;Chondrichthyes;Pristiformes/Rhiniformes group;Rhinobatidae;Pseudobatos;Pseudobatos productus</t>
  </si>
  <si>
    <t>Eukaryota;Chordata;Mammalia;Rodentia;Cricetidae;Peromyscus;Peromyscus maniculatus</t>
  </si>
  <si>
    <t>Eukaryota;Chordata;Aves;Charadriiformes;Laridae;Larus;Larus occidentalis</t>
  </si>
  <si>
    <t>Eukaryota;Chordata;Actinopteri;Lutjaniformes;Haemulidae;Anisotremus;Anisotremus davidsonii</t>
  </si>
  <si>
    <t>Eukaryota;Chordata;Actinopteri;Kurtiformes;Apogonidae;Apogon;Apogon guadalupensis</t>
  </si>
  <si>
    <t>Eukaryota;Chordata;Actinopteri;Blenniiformes;Labrisomidae;Labrisomus;Labrisomus xanti</t>
  </si>
  <si>
    <t>Eukaryota;Chordata;Actinopteri;Lutjaniformes;Haemulidae;Microlepidotus;Microlepidotus inornatus</t>
  </si>
  <si>
    <t>Eukaryota;Chordata;Actinopteri;;Pomacentridae;Chromis;</t>
  </si>
  <si>
    <t>Eukaryota;Chordata;Actinopteri;Clupeiformes;Dussumieriidae;Etrumeus;Etrumeus teres</t>
  </si>
  <si>
    <t>Eukaryota;Chordata;Actinopteri;Lutjaniformes;Lutjanidae;Lutjanus;</t>
  </si>
  <si>
    <t>Eukaryota;Chordata;Actinopteri;Carangiformes;Carangidae;Decapterus;Decapterus muroadsi</t>
  </si>
  <si>
    <t>Eukaryota;Chordata;Actinopteri;Syngnathiformes;Syngnathidae;Syngnathus;Syngnathus leptorhynchus</t>
  </si>
  <si>
    <t>Eukaryota;Chordata;Actinopteri;Ophidiiformes;Bythitidae;Cataetyx;Cataetyx rubrirostris</t>
  </si>
  <si>
    <t>Eukaryota;Chordata;Actinopteri;Tetraodontiformes;Balistidae;;</t>
  </si>
  <si>
    <t>Eukaryota;Chordata;Actinopteri;Carangiformes;Carangidae;Caranx;</t>
  </si>
  <si>
    <t>Eukaryota;Chordata;Actinopteri;;Pomacentridae;Chromis;Chromis alta</t>
  </si>
  <si>
    <t>Eukaryota;Chordata;Actinopteri;Beloniformes;Belonidae;Cololabis;Cololabis saira</t>
  </si>
  <si>
    <t>Eukaryota;Chordata;Chondrichthyes;Myliobatiformes;Urolophidae;Urolophus;Urolophus halleri</t>
  </si>
  <si>
    <t>Eukaryota;Chordata;Actinopteri;Perciformes;Serranidae;Mycteroperca;Mycteroperca xenarcha</t>
  </si>
  <si>
    <t>Eukaryota;Chordata;Aves;Galliformes;Phasianidae;Gallus;Gallus gallus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</si>
</sst>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quot;$&quot;* #,##0.00_);_(&quot;$&quot;* \(#,##0.00\);_(&quot;$&quot;* &quot;-&quot;??_);_(@_)"/>
    <numFmt numFmtId="164" formatCode="_-&quot;$&quot;* #,##0.00_-;\-&quot;$&quot;* #,##0.00_-;_-&quot;$&quot;* &quot;-&quot;??_-;_-@_-"/>
    <numFmt numFmtId="165" formatCode="0.0"/>
    <numFmt numFmtId="166" formatCode="0.0%"/>
    <numFmt numFmtId="167" formatCode="_(&quot;$&quot;* #,##0_);_(&quot;$&quot;* \(#,##0\);_(&quot;$&quot;* &quot;-&quot;??_);_(@_)"/>
  </numFmts>
  <fonts count="10" x14ac:knownFonts="1">
    <font>
      <sz val="12"/>
      <color theme="1"/>
      <name val="Calibri"/>
      <family val="2"/>
      <scheme val="minor"/>
    </font>
    <font>
      <b/>
      <sz val="12"/>
      <color theme="1"/>
      <name val="Calibri"/>
      <family val="2"/>
      <scheme val="minor"/>
    </font>
    <font>
      <b/>
      <sz val="12"/>
      <color theme="1"/>
      <name val="Calibri"/>
      <family val="2"/>
    </font>
    <font>
      <sz val="12"/>
      <color theme="1"/>
      <name val="Calibri"/>
      <family val="2"/>
    </font>
    <font>
      <sz val="11"/>
      <name val="Arial"/>
      <family val="2"/>
    </font>
    <font>
      <sz val="11"/>
      <color indexed="8"/>
      <name val="Arial"/>
      <family val="2"/>
    </font>
    <font>
      <sz val="12"/>
      <color rgb="FF000000"/>
      <name val="Calibri"/>
      <family val="2"/>
      <scheme val="minor"/>
    </font>
    <font>
      <sz val="12"/>
      <color theme="1"/>
      <name val="Calibri"/>
      <family val="2"/>
      <scheme val="minor"/>
    </font>
    <font>
      <sz val="12"/>
      <color rgb="FF000000"/>
      <name val="Calibri"/>
      <family val="2"/>
    </font>
    <font>
      <sz val="12"/>
      <color rgb="FF000000"/>
      <name val="Monaco"/>
      <family val="2"/>
    </font>
  </fonts>
  <fills count="7">
    <fill>
      <patternFill patternType="none"/>
    </fill>
    <fill>
      <patternFill patternType="gray125"/>
    </fill>
    <fill>
      <patternFill patternType="solid">
        <fgColor theme="8"/>
        <bgColor indexed="64"/>
      </patternFill>
    </fill>
    <fill>
      <patternFill patternType="solid">
        <fgColor theme="0" tint="-0.14999847407452621"/>
        <bgColor indexed="64"/>
      </patternFill>
    </fill>
    <fill>
      <patternFill patternType="solid">
        <fgColor theme="9"/>
        <bgColor indexed="64"/>
      </patternFill>
    </fill>
    <fill>
      <patternFill patternType="solid">
        <fgColor theme="7" tint="0.79998168889431442"/>
        <bgColor indexed="64"/>
      </patternFill>
    </fill>
    <fill>
      <patternFill patternType="solid">
        <fgColor theme="0"/>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double">
        <color indexed="64"/>
      </bottom>
      <diagonal/>
    </border>
    <border>
      <left style="thin">
        <color indexed="64"/>
      </left>
      <right style="thin">
        <color indexed="64"/>
      </right>
      <top style="medium">
        <color indexed="64"/>
      </top>
      <bottom style="double">
        <color indexed="64"/>
      </bottom>
      <diagonal/>
    </border>
    <border>
      <left style="thin">
        <color indexed="64"/>
      </left>
      <right style="medium">
        <color indexed="64"/>
      </right>
      <top style="medium">
        <color indexed="64"/>
      </top>
      <bottom style="double">
        <color indexed="64"/>
      </bottom>
      <diagonal/>
    </border>
    <border>
      <left/>
      <right/>
      <top/>
      <bottom style="medium">
        <color auto="1"/>
      </bottom>
      <diagonal/>
    </border>
    <border>
      <left/>
      <right/>
      <top style="thin">
        <color auto="1"/>
      </top>
      <bottom/>
      <diagonal/>
    </border>
    <border>
      <left/>
      <right/>
      <top/>
      <bottom style="thin">
        <color indexed="64"/>
      </bottom>
      <diagonal/>
    </border>
    <border>
      <left/>
      <right/>
      <top style="medium">
        <color auto="1"/>
      </top>
      <bottom style="thin">
        <color indexed="64"/>
      </bottom>
      <diagonal/>
    </border>
    <border>
      <left style="medium">
        <color indexed="64"/>
      </left>
      <right/>
      <top/>
      <bottom/>
      <diagonal/>
    </border>
    <border>
      <left/>
      <right style="medium">
        <color indexed="64"/>
      </right>
      <top/>
      <bottom/>
      <diagonal/>
    </border>
  </borders>
  <cellStyleXfs count="3">
    <xf numFmtId="0" fontId="0" fillId="0" borderId="0"/>
    <xf numFmtId="44" fontId="7" fillId="0" borderId="0" applyFont="0" applyFill="0" applyBorder="0" applyAlignment="0" applyProtection="0"/>
    <xf numFmtId="9" fontId="7" fillId="0" borderId="0" applyFont="0" applyFill="0" applyBorder="0" applyAlignment="0" applyProtection="0"/>
  </cellStyleXfs>
  <cellXfs count="79">
    <xf numFmtId="0" fontId="0" fillId="0" borderId="0" xfId="0"/>
    <xf numFmtId="0" fontId="1" fillId="0" borderId="0" xfId="0" applyFont="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3" fillId="0" borderId="0" xfId="0" applyFont="1" applyAlignment="1">
      <alignment horizontal="center"/>
    </xf>
    <xf numFmtId="0" fontId="3" fillId="0" borderId="0" xfId="0" applyFont="1"/>
    <xf numFmtId="0" fontId="3" fillId="2" borderId="1" xfId="0" applyFont="1" applyFill="1" applyBorder="1"/>
    <xf numFmtId="11" fontId="0" fillId="0" borderId="1" xfId="0" applyNumberFormat="1" applyBorder="1"/>
    <xf numFmtId="0" fontId="3" fillId="0" borderId="3" xfId="0" applyFont="1" applyBorder="1" applyAlignment="1">
      <alignment horizontal="center"/>
    </xf>
    <xf numFmtId="0" fontId="3" fillId="4" borderId="1" xfId="0" applyFont="1" applyFill="1" applyBorder="1" applyAlignment="1">
      <alignment horizontal="center"/>
    </xf>
    <xf numFmtId="0" fontId="3" fillId="0" borderId="1" xfId="0" applyFont="1" applyFill="1" applyBorder="1" applyAlignment="1">
      <alignment horizontal="center"/>
    </xf>
    <xf numFmtId="0" fontId="1" fillId="3" borderId="10" xfId="0" applyFont="1" applyFill="1" applyBorder="1" applyAlignment="1">
      <alignment horizontal="center" vertical="center"/>
    </xf>
    <xf numFmtId="0" fontId="1" fillId="3" borderId="11" xfId="0" applyFont="1" applyFill="1" applyBorder="1" applyAlignment="1">
      <alignment horizontal="center" vertical="center"/>
    </xf>
    <xf numFmtId="0" fontId="1" fillId="3" borderId="12" xfId="0" applyFont="1" applyFill="1" applyBorder="1" applyAlignment="1">
      <alignment horizontal="center" vertical="center"/>
    </xf>
    <xf numFmtId="0" fontId="0" fillId="0" borderId="0" xfId="0" applyBorder="1"/>
    <xf numFmtId="0" fontId="3" fillId="0" borderId="1" xfId="0" applyFont="1" applyFill="1" applyBorder="1"/>
    <xf numFmtId="0" fontId="3" fillId="5" borderId="3" xfId="0" applyFont="1" applyFill="1" applyBorder="1" applyAlignment="1">
      <alignment horizontal="center"/>
    </xf>
    <xf numFmtId="0" fontId="2" fillId="3" borderId="10" xfId="0" applyFont="1" applyFill="1" applyBorder="1" applyAlignment="1">
      <alignment horizontal="center" vertical="center" wrapText="1"/>
    </xf>
    <xf numFmtId="0" fontId="2" fillId="3" borderId="11" xfId="0" applyFont="1" applyFill="1" applyBorder="1" applyAlignment="1">
      <alignment horizontal="center" vertical="center" wrapText="1"/>
    </xf>
    <xf numFmtId="0" fontId="2" fillId="3" borderId="12" xfId="0" applyFont="1" applyFill="1" applyBorder="1" applyAlignment="1">
      <alignment horizontal="center" vertical="center"/>
    </xf>
    <xf numFmtId="16" fontId="0" fillId="0" borderId="1" xfId="0" applyNumberFormat="1" applyBorder="1"/>
    <xf numFmtId="16" fontId="0" fillId="0" borderId="5" xfId="0" applyNumberFormat="1" applyBorder="1"/>
    <xf numFmtId="49" fontId="0" fillId="0" borderId="0" xfId="0" applyNumberFormat="1"/>
    <xf numFmtId="49" fontId="4" fillId="0" borderId="3" xfId="0" applyNumberFormat="1" applyFont="1" applyBorder="1"/>
    <xf numFmtId="49" fontId="0" fillId="0" borderId="3" xfId="0" applyNumberFormat="1" applyBorder="1"/>
    <xf numFmtId="49" fontId="5" fillId="0" borderId="3" xfId="0" applyNumberFormat="1" applyFont="1" applyBorder="1"/>
    <xf numFmtId="49" fontId="6" fillId="0" borderId="3" xfId="0" applyNumberFormat="1" applyFont="1" applyBorder="1"/>
    <xf numFmtId="49" fontId="4" fillId="0" borderId="6" xfId="0" applyNumberFormat="1" applyFont="1" applyBorder="1"/>
    <xf numFmtId="49" fontId="4" fillId="0" borderId="9" xfId="0" applyNumberFormat="1" applyFont="1" applyBorder="1"/>
    <xf numFmtId="0" fontId="1" fillId="3" borderId="10" xfId="0" applyFont="1" applyFill="1" applyBorder="1" applyAlignment="1">
      <alignment horizontal="center"/>
    </xf>
    <xf numFmtId="49" fontId="1" fillId="3" borderId="12" xfId="0" applyNumberFormat="1" applyFont="1" applyFill="1" applyBorder="1" applyAlignment="1">
      <alignment horizontal="center" vertical="center"/>
    </xf>
    <xf numFmtId="49" fontId="1" fillId="0" borderId="0" xfId="0" applyNumberFormat="1" applyFont="1"/>
    <xf numFmtId="0" fontId="1" fillId="0" borderId="13" xfId="0" applyFont="1" applyBorder="1" applyAlignment="1">
      <alignment horizontal="center"/>
    </xf>
    <xf numFmtId="0" fontId="0" fillId="0" borderId="0" xfId="0" applyAlignment="1">
      <alignment horizontal="left"/>
    </xf>
    <xf numFmtId="44" fontId="0" fillId="0" borderId="0" xfId="1" applyFont="1"/>
    <xf numFmtId="0" fontId="1" fillId="0" borderId="14" xfId="0" applyFont="1" applyBorder="1" applyAlignment="1">
      <alignment horizontal="left"/>
    </xf>
    <xf numFmtId="44" fontId="7" fillId="0" borderId="14" xfId="1" applyFont="1" applyBorder="1"/>
    <xf numFmtId="0" fontId="1" fillId="0" borderId="0" xfId="0" applyFont="1" applyAlignment="1">
      <alignment horizontal="left"/>
    </xf>
    <xf numFmtId="44" fontId="0" fillId="0" borderId="0" xfId="0" applyNumberFormat="1"/>
    <xf numFmtId="44" fontId="1" fillId="0" borderId="0" xfId="0" applyNumberFormat="1" applyFont="1"/>
    <xf numFmtId="164" fontId="0" fillId="0" borderId="0" xfId="1" applyNumberFormat="1" applyFont="1"/>
    <xf numFmtId="44" fontId="7" fillId="0" borderId="0" xfId="1" applyFont="1" applyBorder="1"/>
    <xf numFmtId="0" fontId="1" fillId="0" borderId="0" xfId="0" applyFont="1" applyBorder="1" applyAlignment="1">
      <alignment horizontal="left"/>
    </xf>
    <xf numFmtId="0" fontId="0" fillId="0" borderId="15" xfId="0" applyBorder="1" applyAlignment="1">
      <alignment horizontal="left"/>
    </xf>
    <xf numFmtId="44" fontId="0" fillId="0" borderId="15" xfId="1" applyFont="1" applyBorder="1"/>
    <xf numFmtId="164" fontId="1" fillId="0" borderId="0" xfId="1" applyNumberFormat="1" applyFont="1"/>
    <xf numFmtId="0" fontId="0" fillId="0" borderId="0" xfId="0" applyBorder="1" applyAlignment="1">
      <alignment horizontal="left"/>
    </xf>
    <xf numFmtId="0" fontId="0" fillId="0" borderId="15" xfId="0" applyBorder="1"/>
    <xf numFmtId="0" fontId="1" fillId="0" borderId="13" xfId="0" applyFont="1" applyBorder="1"/>
    <xf numFmtId="0" fontId="1" fillId="0" borderId="13" xfId="0" applyFont="1" applyBorder="1" applyAlignment="1">
      <alignment horizontal="left"/>
    </xf>
    <xf numFmtId="44" fontId="1" fillId="0" borderId="13" xfId="1" applyFont="1" applyBorder="1"/>
    <xf numFmtId="2" fontId="0" fillId="0" borderId="15" xfId="0" applyNumberFormat="1" applyBorder="1"/>
    <xf numFmtId="166" fontId="1" fillId="0" borderId="0" xfId="2" applyNumberFormat="1" applyFont="1"/>
    <xf numFmtId="165" fontId="0" fillId="0" borderId="15" xfId="0" applyNumberFormat="1" applyBorder="1"/>
    <xf numFmtId="0" fontId="1" fillId="0" borderId="14" xfId="0" applyFont="1" applyBorder="1"/>
    <xf numFmtId="167" fontId="0" fillId="0" borderId="0" xfId="1" applyNumberFormat="1" applyFont="1"/>
    <xf numFmtId="167" fontId="1" fillId="0" borderId="14" xfId="1" applyNumberFormat="1" applyFont="1" applyBorder="1"/>
    <xf numFmtId="0" fontId="1" fillId="0" borderId="0" xfId="0" applyFont="1" applyFill="1" applyBorder="1"/>
    <xf numFmtId="167" fontId="1" fillId="0" borderId="0" xfId="0" applyNumberFormat="1" applyFont="1"/>
    <xf numFmtId="0" fontId="0" fillId="0" borderId="16" xfId="0" applyBorder="1" applyAlignment="1">
      <alignment horizontal="left"/>
    </xf>
    <xf numFmtId="44" fontId="0" fillId="0" borderId="16" xfId="1" applyFont="1" applyBorder="1"/>
    <xf numFmtId="0" fontId="1" fillId="3" borderId="11" xfId="0" applyFont="1" applyFill="1" applyBorder="1" applyAlignment="1">
      <alignment horizontal="center"/>
    </xf>
    <xf numFmtId="0" fontId="1" fillId="3" borderId="12" xfId="0" applyFont="1" applyFill="1" applyBorder="1" applyAlignment="1">
      <alignment horizontal="center"/>
    </xf>
    <xf numFmtId="0" fontId="8" fillId="0" borderId="0" xfId="0" applyFont="1"/>
    <xf numFmtId="0" fontId="3" fillId="0" borderId="0" xfId="0" applyFont="1" applyBorder="1"/>
    <xf numFmtId="0" fontId="2" fillId="0" borderId="0" xfId="0" applyFont="1"/>
    <xf numFmtId="0" fontId="0" fillId="0" borderId="17" xfId="0" applyBorder="1"/>
    <xf numFmtId="0" fontId="0" fillId="0" borderId="18" xfId="0" applyBorder="1"/>
    <xf numFmtId="0" fontId="3" fillId="6" borderId="1" xfId="0" applyFont="1" applyFill="1" applyBorder="1"/>
    <xf numFmtId="0" fontId="9" fillId="0" borderId="0" xfId="0" applyFont="1"/>
    <xf numFmtId="0" fontId="1" fillId="3" borderId="11" xfId="0" applyFont="1" applyFill="1" applyBorder="1"/>
    <xf numFmtId="0" fontId="1" fillId="3" borderId="12" xfId="0" applyFont="1" applyFill="1" applyBorder="1"/>
  </cellXfs>
  <cellStyles count="3">
    <cellStyle name="Currency" xfId="1" builtinId="4"/>
    <cellStyle name="Normal" xfId="0" builtinId="0"/>
    <cellStyle name="Percent" xfId="2" builtinId="5"/>
  </cellStyles>
  <dxfs count="1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solid">
          <fgColor rgb="FF70AD47"/>
          <bgColor rgb="FF00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121CD2-418A-4D4E-86FC-815C6DB39083}">
  <dimension ref="A1:AB45"/>
  <sheetViews>
    <sheetView workbookViewId="0">
      <selection activeCell="G21" sqref="G21"/>
    </sheetView>
  </sheetViews>
  <sheetFormatPr baseColWidth="10" defaultRowHeight="16" x14ac:dyDescent="0.2"/>
  <cols>
    <col min="1" max="7" width="17" bestFit="1" customWidth="1"/>
    <col min="8" max="10" width="16.83203125" bestFit="1" customWidth="1"/>
    <col min="11" max="16" width="14.1640625" bestFit="1" customWidth="1"/>
    <col min="17" max="17" width="17.5" bestFit="1" customWidth="1"/>
    <col min="18" max="19" width="17.33203125" bestFit="1" customWidth="1"/>
    <col min="20" max="25" width="18.33203125" bestFit="1" customWidth="1"/>
    <col min="26" max="28" width="18.1640625" bestFit="1" customWidth="1"/>
  </cols>
  <sheetData>
    <row r="1" spans="1:28" ht="17" thickBot="1" x14ac:dyDescent="0.25">
      <c r="A1" s="1" t="s">
        <v>477</v>
      </c>
    </row>
    <row r="2" spans="1:28" ht="17" thickBot="1" x14ac:dyDescent="0.25">
      <c r="A2" s="36" t="s">
        <v>470</v>
      </c>
      <c r="B2" s="68" t="s">
        <v>227</v>
      </c>
      <c r="C2" s="68" t="s">
        <v>229</v>
      </c>
      <c r="D2" s="68" t="s">
        <v>230</v>
      </c>
      <c r="E2" s="68" t="s">
        <v>231</v>
      </c>
      <c r="F2" s="68" t="s">
        <v>232</v>
      </c>
      <c r="G2" s="68" t="s">
        <v>233</v>
      </c>
      <c r="H2" s="68" t="s">
        <v>234</v>
      </c>
      <c r="I2" s="68" t="s">
        <v>235</v>
      </c>
      <c r="J2" s="68" t="s">
        <v>236</v>
      </c>
      <c r="K2" s="68" t="s">
        <v>237</v>
      </c>
      <c r="L2" s="68" t="s">
        <v>238</v>
      </c>
      <c r="M2" s="68" t="s">
        <v>239</v>
      </c>
      <c r="N2" s="68" t="s">
        <v>240</v>
      </c>
      <c r="O2" s="68" t="s">
        <v>241</v>
      </c>
      <c r="P2" s="68" t="s">
        <v>242</v>
      </c>
      <c r="Q2" s="68" t="s">
        <v>243</v>
      </c>
      <c r="R2" s="68" t="s">
        <v>244</v>
      </c>
      <c r="S2" s="68" t="s">
        <v>245</v>
      </c>
      <c r="T2" s="68" t="s">
        <v>246</v>
      </c>
      <c r="U2" s="68" t="s">
        <v>248</v>
      </c>
      <c r="V2" s="68" t="s">
        <v>249</v>
      </c>
      <c r="W2" s="68" t="s">
        <v>250</v>
      </c>
      <c r="X2" s="68" t="s">
        <v>251</v>
      </c>
      <c r="Y2" s="68" t="s">
        <v>252</v>
      </c>
      <c r="Z2" s="68" t="s">
        <v>253</v>
      </c>
      <c r="AA2" s="68" t="s">
        <v>254</v>
      </c>
      <c r="AB2" s="69" t="s">
        <v>255</v>
      </c>
    </row>
    <row r="3" spans="1:28" ht="17" thickTop="1" x14ac:dyDescent="0.2">
      <c r="A3" s="8" t="s">
        <v>160</v>
      </c>
      <c r="B3" s="9">
        <v>55790</v>
      </c>
      <c r="C3" s="9">
        <v>9253</v>
      </c>
      <c r="D3" s="9">
        <v>3494</v>
      </c>
      <c r="E3" s="9">
        <v>6894</v>
      </c>
      <c r="F3" s="9">
        <v>4302</v>
      </c>
      <c r="G3" s="9">
        <v>702</v>
      </c>
      <c r="H3" s="9">
        <v>13340</v>
      </c>
      <c r="I3" s="9">
        <v>18481</v>
      </c>
      <c r="J3" s="9">
        <v>11789</v>
      </c>
      <c r="K3" s="9">
        <v>8366</v>
      </c>
      <c r="L3" s="9">
        <v>2389</v>
      </c>
      <c r="M3" s="9">
        <v>4552</v>
      </c>
      <c r="N3" s="9">
        <v>18356</v>
      </c>
      <c r="O3" s="9">
        <v>3894</v>
      </c>
      <c r="P3" s="9">
        <v>7073</v>
      </c>
      <c r="Q3" s="9">
        <v>22284</v>
      </c>
      <c r="R3" s="9">
        <v>29321</v>
      </c>
      <c r="S3" s="9">
        <v>223658</v>
      </c>
      <c r="T3" s="9">
        <v>21421</v>
      </c>
      <c r="U3" s="9">
        <v>21011</v>
      </c>
      <c r="V3" s="9">
        <v>14925</v>
      </c>
      <c r="W3" s="9">
        <v>27917</v>
      </c>
      <c r="X3" s="9">
        <v>52468</v>
      </c>
      <c r="Y3" s="9">
        <v>34712</v>
      </c>
      <c r="Z3" s="9">
        <v>26503</v>
      </c>
      <c r="AA3" s="9">
        <v>6000</v>
      </c>
      <c r="AB3" s="10">
        <v>5327</v>
      </c>
    </row>
    <row r="4" spans="1:28" x14ac:dyDescent="0.2">
      <c r="A4" s="3" t="s">
        <v>138</v>
      </c>
      <c r="B4" s="2">
        <v>2408</v>
      </c>
      <c r="C4" s="2">
        <v>12686</v>
      </c>
      <c r="D4" s="2">
        <v>10670</v>
      </c>
      <c r="E4" s="2">
        <v>11138</v>
      </c>
      <c r="F4" s="2">
        <v>11641</v>
      </c>
      <c r="G4" s="2">
        <v>11975</v>
      </c>
      <c r="H4" s="2">
        <v>6068</v>
      </c>
      <c r="I4" s="2">
        <v>1507</v>
      </c>
      <c r="J4" s="2">
        <v>12627</v>
      </c>
      <c r="K4" s="2">
        <v>2683</v>
      </c>
      <c r="L4" s="2">
        <v>479</v>
      </c>
      <c r="M4" s="2">
        <v>3026</v>
      </c>
      <c r="N4" s="2">
        <v>7409</v>
      </c>
      <c r="O4" s="2">
        <v>2491</v>
      </c>
      <c r="P4" s="2">
        <v>16861</v>
      </c>
      <c r="Q4" s="2">
        <v>12603</v>
      </c>
      <c r="R4" s="2">
        <v>2190</v>
      </c>
      <c r="S4" s="2">
        <v>10157</v>
      </c>
      <c r="T4" s="2">
        <v>5053</v>
      </c>
      <c r="U4" s="2">
        <v>1112</v>
      </c>
      <c r="V4" s="2">
        <v>3337</v>
      </c>
      <c r="W4" s="2">
        <v>1269</v>
      </c>
      <c r="X4" s="2">
        <v>0</v>
      </c>
      <c r="Y4" s="2">
        <v>302</v>
      </c>
      <c r="Z4" s="14">
        <v>1114</v>
      </c>
      <c r="AA4" s="2">
        <v>668</v>
      </c>
      <c r="AB4" s="4">
        <v>0</v>
      </c>
    </row>
    <row r="5" spans="1:28" x14ac:dyDescent="0.2">
      <c r="A5" s="3" t="s">
        <v>145</v>
      </c>
      <c r="B5" s="2">
        <v>3732</v>
      </c>
      <c r="C5" s="2">
        <v>6118</v>
      </c>
      <c r="D5" s="2">
        <v>34322</v>
      </c>
      <c r="E5" s="2">
        <v>9343</v>
      </c>
      <c r="F5" s="2">
        <v>5410</v>
      </c>
      <c r="G5" s="2">
        <v>8536</v>
      </c>
      <c r="H5" s="2">
        <v>8135</v>
      </c>
      <c r="I5" s="2">
        <v>9781</v>
      </c>
      <c r="J5" s="2">
        <v>2964</v>
      </c>
      <c r="K5" s="2">
        <v>1499</v>
      </c>
      <c r="L5" s="2">
        <v>319</v>
      </c>
      <c r="M5" s="2">
        <v>532</v>
      </c>
      <c r="N5" s="2">
        <v>0</v>
      </c>
      <c r="O5" s="2">
        <v>361</v>
      </c>
      <c r="P5" s="2">
        <v>0</v>
      </c>
      <c r="Q5" s="2">
        <v>1035</v>
      </c>
      <c r="R5" s="2">
        <v>441</v>
      </c>
      <c r="S5" s="2">
        <v>0</v>
      </c>
      <c r="T5" s="2">
        <v>3384</v>
      </c>
      <c r="U5" s="2">
        <v>7449</v>
      </c>
      <c r="V5" s="2">
        <v>6052</v>
      </c>
      <c r="W5" s="2">
        <v>1837</v>
      </c>
      <c r="X5" s="2">
        <v>1980</v>
      </c>
      <c r="Y5" s="2">
        <v>1536</v>
      </c>
      <c r="Z5" s="2">
        <v>1689</v>
      </c>
      <c r="AA5" s="2">
        <v>1424</v>
      </c>
      <c r="AB5" s="4">
        <v>1877</v>
      </c>
    </row>
    <row r="6" spans="1:28" x14ac:dyDescent="0.2">
      <c r="A6" s="3"/>
      <c r="B6" s="2">
        <v>34464</v>
      </c>
      <c r="C6" s="2">
        <v>41325</v>
      </c>
      <c r="D6" s="2">
        <v>47769</v>
      </c>
      <c r="E6" s="2">
        <v>58299</v>
      </c>
      <c r="F6" s="2">
        <v>50913</v>
      </c>
      <c r="G6" s="2">
        <v>23680</v>
      </c>
      <c r="H6" s="2">
        <v>29600</v>
      </c>
      <c r="I6" s="2">
        <v>28179</v>
      </c>
      <c r="J6" s="2">
        <v>33418</v>
      </c>
      <c r="K6" s="2">
        <v>5473</v>
      </c>
      <c r="L6" s="2">
        <v>9860</v>
      </c>
      <c r="M6" s="2">
        <v>6939</v>
      </c>
      <c r="N6" s="2">
        <v>16638</v>
      </c>
      <c r="O6" s="2">
        <v>15463</v>
      </c>
      <c r="P6" s="2">
        <v>28740</v>
      </c>
      <c r="Q6" s="2">
        <v>23577</v>
      </c>
      <c r="R6" s="2">
        <v>12088</v>
      </c>
      <c r="S6" s="2">
        <v>25926</v>
      </c>
      <c r="T6" s="2">
        <v>22152</v>
      </c>
      <c r="U6" s="2">
        <v>18899</v>
      </c>
      <c r="V6" s="2">
        <v>20204</v>
      </c>
      <c r="W6" s="2">
        <v>6368</v>
      </c>
      <c r="X6" s="2">
        <v>5745</v>
      </c>
      <c r="Y6" s="2">
        <v>2935</v>
      </c>
      <c r="Z6" s="2">
        <v>6702</v>
      </c>
      <c r="AA6" s="2">
        <v>8655</v>
      </c>
      <c r="AB6" s="4">
        <v>10606</v>
      </c>
    </row>
    <row r="7" spans="1:28" x14ac:dyDescent="0.2">
      <c r="A7" s="3" t="s">
        <v>457</v>
      </c>
      <c r="B7" s="2">
        <v>2352</v>
      </c>
      <c r="C7" s="2">
        <v>5964</v>
      </c>
      <c r="D7" s="2">
        <v>5645</v>
      </c>
      <c r="E7" s="2">
        <v>6954</v>
      </c>
      <c r="F7" s="2">
        <v>5898</v>
      </c>
      <c r="G7" s="2">
        <v>1909</v>
      </c>
      <c r="H7" s="2">
        <v>7447</v>
      </c>
      <c r="I7" s="2">
        <v>2734</v>
      </c>
      <c r="J7" s="2">
        <v>3214</v>
      </c>
      <c r="K7" s="2">
        <v>1013</v>
      </c>
      <c r="L7" s="2">
        <v>788</v>
      </c>
      <c r="M7" s="2">
        <v>1406</v>
      </c>
      <c r="N7" s="2">
        <v>1776</v>
      </c>
      <c r="O7" s="2">
        <v>943</v>
      </c>
      <c r="P7" s="2">
        <v>3545</v>
      </c>
      <c r="Q7" s="2">
        <v>1812</v>
      </c>
      <c r="R7" s="2">
        <v>2755</v>
      </c>
      <c r="S7" s="2">
        <v>3090</v>
      </c>
      <c r="T7" s="2">
        <v>828</v>
      </c>
      <c r="U7" s="2">
        <v>996</v>
      </c>
      <c r="V7" s="2">
        <v>408</v>
      </c>
      <c r="W7" s="2">
        <v>444</v>
      </c>
      <c r="X7" s="2">
        <v>332</v>
      </c>
      <c r="Y7" s="2">
        <v>380</v>
      </c>
      <c r="Z7" s="2">
        <v>1866</v>
      </c>
      <c r="AA7" s="2">
        <v>1477</v>
      </c>
      <c r="AB7" s="4">
        <v>1744</v>
      </c>
    </row>
    <row r="8" spans="1:28" x14ac:dyDescent="0.2">
      <c r="A8" s="3" t="s">
        <v>149</v>
      </c>
      <c r="B8" s="2">
        <v>0</v>
      </c>
      <c r="C8" s="2">
        <v>0</v>
      </c>
      <c r="D8" s="2">
        <v>0</v>
      </c>
      <c r="E8" s="2">
        <v>3532</v>
      </c>
      <c r="F8" s="2">
        <v>1182</v>
      </c>
      <c r="G8" s="2">
        <v>41</v>
      </c>
      <c r="H8" s="2">
        <v>0</v>
      </c>
      <c r="I8" s="2">
        <v>0</v>
      </c>
      <c r="J8" s="2">
        <v>855</v>
      </c>
      <c r="K8" s="2">
        <v>0</v>
      </c>
      <c r="L8" s="2">
        <v>699</v>
      </c>
      <c r="M8" s="2">
        <v>0</v>
      </c>
      <c r="N8" s="2">
        <v>626</v>
      </c>
      <c r="O8" s="2">
        <v>0</v>
      </c>
      <c r="P8" s="2">
        <v>303</v>
      </c>
      <c r="Q8" s="2">
        <v>1166</v>
      </c>
      <c r="R8" s="2">
        <v>0</v>
      </c>
      <c r="S8" s="2">
        <v>58</v>
      </c>
      <c r="T8" s="2">
        <v>1640</v>
      </c>
      <c r="U8" s="2">
        <v>1790</v>
      </c>
      <c r="V8" s="2">
        <v>3983</v>
      </c>
      <c r="W8" s="2">
        <v>2730</v>
      </c>
      <c r="X8" s="2">
        <v>322</v>
      </c>
      <c r="Y8" s="2">
        <v>449</v>
      </c>
      <c r="Z8" s="2">
        <v>5839</v>
      </c>
      <c r="AA8" s="2">
        <v>2862</v>
      </c>
      <c r="AB8" s="4">
        <v>0</v>
      </c>
    </row>
    <row r="9" spans="1:28" x14ac:dyDescent="0.2">
      <c r="A9" s="3" t="s">
        <v>157</v>
      </c>
      <c r="B9" s="2">
        <v>0</v>
      </c>
      <c r="C9" s="2">
        <v>0</v>
      </c>
      <c r="D9" s="2">
        <v>0</v>
      </c>
      <c r="E9" s="2">
        <v>1284</v>
      </c>
      <c r="F9" s="2">
        <v>0</v>
      </c>
      <c r="G9" s="2">
        <v>0</v>
      </c>
      <c r="H9" s="2">
        <v>467</v>
      </c>
      <c r="I9" s="2">
        <v>0</v>
      </c>
      <c r="J9" s="2">
        <v>0</v>
      </c>
      <c r="K9" s="2">
        <v>0</v>
      </c>
      <c r="L9" s="2">
        <v>0</v>
      </c>
      <c r="M9" s="2">
        <v>0</v>
      </c>
      <c r="N9" s="2">
        <v>1319</v>
      </c>
      <c r="O9" s="2">
        <v>0</v>
      </c>
      <c r="P9" s="2">
        <v>1495</v>
      </c>
      <c r="Q9" s="2">
        <v>2002</v>
      </c>
      <c r="R9" s="2">
        <v>0</v>
      </c>
      <c r="S9" s="2">
        <v>8699</v>
      </c>
      <c r="T9" s="2">
        <v>0</v>
      </c>
      <c r="U9" s="2">
        <v>0</v>
      </c>
      <c r="V9" s="2">
        <v>0</v>
      </c>
      <c r="W9" s="2">
        <v>0</v>
      </c>
      <c r="X9" s="2">
        <v>0</v>
      </c>
      <c r="Y9" s="2">
        <v>435</v>
      </c>
      <c r="Z9" s="2">
        <v>920</v>
      </c>
      <c r="AA9" s="2">
        <v>267</v>
      </c>
      <c r="AB9" s="4">
        <v>0</v>
      </c>
    </row>
    <row r="10" spans="1:28" x14ac:dyDescent="0.2">
      <c r="A10" s="3" t="s">
        <v>84</v>
      </c>
      <c r="B10" s="2">
        <v>0</v>
      </c>
      <c r="C10" s="2">
        <v>0</v>
      </c>
      <c r="D10" s="2">
        <v>0</v>
      </c>
      <c r="E10" s="2">
        <v>0</v>
      </c>
      <c r="F10" s="2">
        <v>0</v>
      </c>
      <c r="G10" s="2">
        <v>0</v>
      </c>
      <c r="H10" s="2">
        <v>0</v>
      </c>
      <c r="I10" s="2">
        <v>25</v>
      </c>
      <c r="J10" s="2">
        <v>0</v>
      </c>
      <c r="K10" s="2">
        <v>0</v>
      </c>
      <c r="L10" s="2">
        <v>0</v>
      </c>
      <c r="M10" s="2">
        <v>0</v>
      </c>
      <c r="N10" s="2">
        <v>0</v>
      </c>
      <c r="O10" s="2">
        <v>0</v>
      </c>
      <c r="P10" s="2">
        <v>0</v>
      </c>
      <c r="Q10" s="2">
        <v>38</v>
      </c>
      <c r="R10" s="2">
        <v>19</v>
      </c>
      <c r="S10" s="2">
        <v>0</v>
      </c>
      <c r="T10" s="14">
        <v>0</v>
      </c>
      <c r="U10" s="2">
        <v>0</v>
      </c>
      <c r="V10" s="2">
        <v>0</v>
      </c>
      <c r="W10" s="2">
        <v>0</v>
      </c>
      <c r="X10" s="2">
        <v>0</v>
      </c>
      <c r="Y10" s="2">
        <v>0</v>
      </c>
      <c r="Z10" s="2">
        <v>0</v>
      </c>
      <c r="AA10" s="2">
        <v>0</v>
      </c>
      <c r="AB10" s="4">
        <v>0</v>
      </c>
    </row>
    <row r="11" spans="1:28" x14ac:dyDescent="0.2">
      <c r="A11" s="3" t="s">
        <v>458</v>
      </c>
      <c r="B11" s="2">
        <v>1705</v>
      </c>
      <c r="C11" s="2">
        <v>0</v>
      </c>
      <c r="D11" s="2">
        <v>5545</v>
      </c>
      <c r="E11" s="2">
        <v>939</v>
      </c>
      <c r="F11" s="2">
        <v>0</v>
      </c>
      <c r="G11" s="2">
        <v>0</v>
      </c>
      <c r="H11" s="2">
        <v>1500</v>
      </c>
      <c r="I11" s="2">
        <v>685</v>
      </c>
      <c r="J11" s="2">
        <v>0</v>
      </c>
      <c r="K11" s="2">
        <v>309</v>
      </c>
      <c r="L11" s="2">
        <v>372</v>
      </c>
      <c r="M11" s="2">
        <v>448</v>
      </c>
      <c r="N11" s="2">
        <v>2135</v>
      </c>
      <c r="O11" s="2">
        <v>0</v>
      </c>
      <c r="P11" s="2">
        <v>0</v>
      </c>
      <c r="Q11" s="2">
        <v>338</v>
      </c>
      <c r="R11" s="2">
        <v>373</v>
      </c>
      <c r="S11" s="2">
        <v>33949</v>
      </c>
      <c r="T11" s="2">
        <v>0</v>
      </c>
      <c r="U11" s="2">
        <v>2329</v>
      </c>
      <c r="V11" s="2">
        <v>877</v>
      </c>
      <c r="W11" s="2">
        <v>293</v>
      </c>
      <c r="X11" s="2">
        <v>1238</v>
      </c>
      <c r="Y11" s="2">
        <v>104</v>
      </c>
      <c r="Z11" s="2">
        <v>2196</v>
      </c>
      <c r="AA11" s="2">
        <v>226</v>
      </c>
      <c r="AB11" s="4">
        <v>188</v>
      </c>
    </row>
    <row r="12" spans="1:28" x14ac:dyDescent="0.2">
      <c r="A12" s="3" t="s">
        <v>181</v>
      </c>
      <c r="B12" s="2">
        <v>0</v>
      </c>
      <c r="C12" s="2">
        <v>868</v>
      </c>
      <c r="D12" s="2">
        <v>0</v>
      </c>
      <c r="E12" s="2">
        <v>0</v>
      </c>
      <c r="F12" s="2">
        <v>0</v>
      </c>
      <c r="G12" s="2">
        <v>931</v>
      </c>
      <c r="H12" s="2">
        <v>52</v>
      </c>
      <c r="I12" s="2">
        <v>509</v>
      </c>
      <c r="J12" s="2">
        <v>1681</v>
      </c>
      <c r="K12" s="2">
        <v>680</v>
      </c>
      <c r="L12" s="2">
        <v>0</v>
      </c>
      <c r="M12" s="2">
        <v>1694</v>
      </c>
      <c r="N12" s="2">
        <v>0</v>
      </c>
      <c r="O12" s="2">
        <v>536</v>
      </c>
      <c r="P12" s="2">
        <v>0</v>
      </c>
      <c r="Q12" s="2">
        <v>1145</v>
      </c>
      <c r="R12" s="2">
        <v>263</v>
      </c>
      <c r="S12" s="2">
        <v>0</v>
      </c>
      <c r="T12" s="2">
        <v>0</v>
      </c>
      <c r="U12" s="2">
        <v>0</v>
      </c>
      <c r="V12" s="2">
        <v>0</v>
      </c>
      <c r="W12" s="2">
        <v>0</v>
      </c>
      <c r="X12" s="2">
        <v>0</v>
      </c>
      <c r="Y12" s="2">
        <v>0</v>
      </c>
      <c r="Z12" s="2">
        <v>0</v>
      </c>
      <c r="AA12" s="2">
        <v>0</v>
      </c>
      <c r="AB12" s="4">
        <v>0</v>
      </c>
    </row>
    <row r="13" spans="1:28" x14ac:dyDescent="0.2">
      <c r="A13" s="3" t="s">
        <v>154</v>
      </c>
      <c r="B13" s="2">
        <v>0</v>
      </c>
      <c r="C13" s="2">
        <v>0</v>
      </c>
      <c r="D13" s="2">
        <v>0</v>
      </c>
      <c r="E13" s="2">
        <v>0</v>
      </c>
      <c r="F13" s="2">
        <v>0</v>
      </c>
      <c r="G13" s="2">
        <v>669</v>
      </c>
      <c r="H13" s="2">
        <v>0</v>
      </c>
      <c r="I13" s="2">
        <v>0</v>
      </c>
      <c r="J13" s="2">
        <v>0</v>
      </c>
      <c r="K13" s="2">
        <v>299</v>
      </c>
      <c r="L13" s="2">
        <v>0</v>
      </c>
      <c r="M13" s="2">
        <v>0</v>
      </c>
      <c r="N13" s="2">
        <v>0</v>
      </c>
      <c r="O13" s="2">
        <v>0</v>
      </c>
      <c r="P13" s="2">
        <v>0</v>
      </c>
      <c r="Q13" s="2">
        <v>1884</v>
      </c>
      <c r="R13" s="2">
        <v>1247</v>
      </c>
      <c r="S13" s="2">
        <v>0</v>
      </c>
      <c r="T13" s="2">
        <v>5726</v>
      </c>
      <c r="U13" s="2">
        <v>2137</v>
      </c>
      <c r="V13" s="2">
        <v>2802</v>
      </c>
      <c r="W13" s="2">
        <v>855</v>
      </c>
      <c r="X13" s="2">
        <v>446</v>
      </c>
      <c r="Y13" s="2">
        <v>0</v>
      </c>
      <c r="Z13" s="2">
        <v>0</v>
      </c>
      <c r="AA13" s="2">
        <v>489</v>
      </c>
      <c r="AB13" s="4">
        <v>117</v>
      </c>
    </row>
    <row r="14" spans="1:28" x14ac:dyDescent="0.2">
      <c r="A14" s="3" t="s">
        <v>173</v>
      </c>
      <c r="B14" s="2">
        <v>0</v>
      </c>
      <c r="C14" s="2">
        <v>0</v>
      </c>
      <c r="D14" s="2">
        <v>0</v>
      </c>
      <c r="E14" s="2">
        <v>0</v>
      </c>
      <c r="F14" s="2">
        <v>33</v>
      </c>
      <c r="G14" s="2">
        <v>41</v>
      </c>
      <c r="H14" s="2">
        <v>0</v>
      </c>
      <c r="I14" s="2">
        <v>0</v>
      </c>
      <c r="J14" s="2">
        <v>0</v>
      </c>
      <c r="K14" s="2">
        <v>0</v>
      </c>
      <c r="L14" s="2">
        <v>32</v>
      </c>
      <c r="M14" s="2">
        <v>0</v>
      </c>
      <c r="N14" s="2">
        <v>0</v>
      </c>
      <c r="O14" s="2">
        <v>0</v>
      </c>
      <c r="P14" s="2">
        <v>107</v>
      </c>
      <c r="Q14" s="2">
        <v>18</v>
      </c>
      <c r="R14" s="2">
        <v>0</v>
      </c>
      <c r="S14" s="2">
        <v>0</v>
      </c>
      <c r="T14" s="2">
        <v>0</v>
      </c>
      <c r="U14" s="2">
        <v>0</v>
      </c>
      <c r="V14" s="2">
        <v>0</v>
      </c>
      <c r="W14" s="2">
        <v>0</v>
      </c>
      <c r="X14" s="2">
        <v>0</v>
      </c>
      <c r="Y14" s="2">
        <v>0</v>
      </c>
      <c r="Z14" s="2">
        <v>0</v>
      </c>
      <c r="AA14" s="2">
        <v>14</v>
      </c>
      <c r="AB14" s="4">
        <v>0</v>
      </c>
    </row>
    <row r="15" spans="1:28" x14ac:dyDescent="0.2">
      <c r="A15" s="3" t="s">
        <v>151</v>
      </c>
      <c r="B15" s="2">
        <v>0</v>
      </c>
      <c r="C15" s="2">
        <v>0</v>
      </c>
      <c r="D15" s="2">
        <v>0</v>
      </c>
      <c r="E15" s="2">
        <v>0</v>
      </c>
      <c r="F15" s="2">
        <v>0</v>
      </c>
      <c r="G15" s="2">
        <v>0</v>
      </c>
      <c r="H15" s="2">
        <v>0</v>
      </c>
      <c r="I15" s="2">
        <v>0</v>
      </c>
      <c r="J15" s="2">
        <v>0</v>
      </c>
      <c r="K15" s="2">
        <v>690</v>
      </c>
      <c r="L15" s="2">
        <v>0</v>
      </c>
      <c r="M15" s="2">
        <v>0</v>
      </c>
      <c r="N15" s="2">
        <v>0</v>
      </c>
      <c r="O15" s="2">
        <v>0</v>
      </c>
      <c r="P15" s="2">
        <v>0</v>
      </c>
      <c r="Q15" s="2">
        <v>430</v>
      </c>
      <c r="R15" s="2">
        <v>412</v>
      </c>
      <c r="S15" s="2">
        <v>3170</v>
      </c>
      <c r="T15" s="2">
        <v>0</v>
      </c>
      <c r="U15" s="2">
        <v>0</v>
      </c>
      <c r="V15" s="2">
        <v>0</v>
      </c>
      <c r="W15" s="2">
        <v>0</v>
      </c>
      <c r="X15" s="2">
        <v>0</v>
      </c>
      <c r="Y15" s="2">
        <v>0</v>
      </c>
      <c r="Z15" s="2">
        <v>0</v>
      </c>
      <c r="AA15" s="2">
        <v>0</v>
      </c>
      <c r="AB15" s="4">
        <v>0</v>
      </c>
    </row>
    <row r="16" spans="1:28" x14ac:dyDescent="0.2">
      <c r="A16" s="3" t="s">
        <v>150</v>
      </c>
      <c r="B16" s="2">
        <v>0</v>
      </c>
      <c r="C16" s="2">
        <v>298</v>
      </c>
      <c r="D16" s="2">
        <v>0</v>
      </c>
      <c r="E16" s="2">
        <v>0</v>
      </c>
      <c r="F16" s="2">
        <v>0</v>
      </c>
      <c r="G16" s="2">
        <v>0</v>
      </c>
      <c r="H16" s="2">
        <v>0</v>
      </c>
      <c r="I16" s="2">
        <v>0</v>
      </c>
      <c r="J16" s="2">
        <v>0</v>
      </c>
      <c r="K16" s="2">
        <v>0</v>
      </c>
      <c r="L16" s="2">
        <v>1453</v>
      </c>
      <c r="M16" s="2">
        <v>0</v>
      </c>
      <c r="N16" s="2">
        <v>3656</v>
      </c>
      <c r="O16" s="2">
        <v>623</v>
      </c>
      <c r="P16" s="2">
        <v>3323</v>
      </c>
      <c r="Q16" s="2">
        <v>525</v>
      </c>
      <c r="R16" s="2">
        <v>0</v>
      </c>
      <c r="S16" s="2">
        <v>2072</v>
      </c>
      <c r="T16" s="2">
        <v>0</v>
      </c>
      <c r="U16" s="2">
        <v>0</v>
      </c>
      <c r="V16" s="2">
        <v>0</v>
      </c>
      <c r="W16" s="2">
        <v>0</v>
      </c>
      <c r="X16" s="2">
        <v>0</v>
      </c>
      <c r="Y16" s="2">
        <v>0</v>
      </c>
      <c r="Z16" s="2">
        <v>0</v>
      </c>
      <c r="AA16" s="2">
        <v>0</v>
      </c>
      <c r="AB16" s="4">
        <v>0</v>
      </c>
    </row>
    <row r="17" spans="1:28" x14ac:dyDescent="0.2">
      <c r="A17" s="3" t="s">
        <v>462</v>
      </c>
      <c r="B17" s="2">
        <v>593</v>
      </c>
      <c r="C17" s="2">
        <v>0</v>
      </c>
      <c r="D17" s="2">
        <v>5463</v>
      </c>
      <c r="E17" s="2">
        <v>352</v>
      </c>
      <c r="F17" s="2">
        <v>2768</v>
      </c>
      <c r="G17" s="2">
        <v>2439</v>
      </c>
      <c r="H17" s="2">
        <v>2484</v>
      </c>
      <c r="I17" s="2">
        <v>0</v>
      </c>
      <c r="J17" s="2">
        <v>0</v>
      </c>
      <c r="K17" s="2">
        <v>202</v>
      </c>
      <c r="L17" s="2">
        <v>0</v>
      </c>
      <c r="M17" s="2">
        <v>472</v>
      </c>
      <c r="N17" s="2">
        <v>0</v>
      </c>
      <c r="O17" s="2">
        <v>78</v>
      </c>
      <c r="P17" s="2">
        <v>2399</v>
      </c>
      <c r="Q17" s="2">
        <v>1732</v>
      </c>
      <c r="R17" s="2">
        <v>784</v>
      </c>
      <c r="S17" s="2">
        <v>11716</v>
      </c>
      <c r="T17" s="2">
        <v>0</v>
      </c>
      <c r="U17" s="2">
        <v>0</v>
      </c>
      <c r="V17" s="2">
        <v>329</v>
      </c>
      <c r="W17" s="2">
        <v>2059</v>
      </c>
      <c r="X17" s="2">
        <v>0</v>
      </c>
      <c r="Y17" s="2">
        <v>229</v>
      </c>
      <c r="Z17" s="2">
        <v>1100</v>
      </c>
      <c r="AA17" s="2">
        <v>526</v>
      </c>
      <c r="AB17" s="4">
        <v>0</v>
      </c>
    </row>
    <row r="18" spans="1:28" x14ac:dyDescent="0.2">
      <c r="A18" s="3" t="s">
        <v>153</v>
      </c>
      <c r="B18" s="2">
        <v>877</v>
      </c>
      <c r="C18" s="2">
        <v>0</v>
      </c>
      <c r="D18" s="2">
        <v>0</v>
      </c>
      <c r="E18" s="2">
        <v>0</v>
      </c>
      <c r="F18" s="2">
        <v>0</v>
      </c>
      <c r="G18" s="2">
        <v>0</v>
      </c>
      <c r="H18" s="2">
        <v>0</v>
      </c>
      <c r="I18" s="2">
        <v>0</v>
      </c>
      <c r="J18" s="2">
        <v>0</v>
      </c>
      <c r="K18" s="2">
        <v>0</v>
      </c>
      <c r="L18" s="2">
        <v>271</v>
      </c>
      <c r="M18" s="2">
        <v>322</v>
      </c>
      <c r="N18" s="2">
        <v>2046</v>
      </c>
      <c r="O18" s="2">
        <v>0</v>
      </c>
      <c r="P18" s="2">
        <v>360</v>
      </c>
      <c r="Q18" s="2">
        <v>0</v>
      </c>
      <c r="R18" s="2">
        <v>0</v>
      </c>
      <c r="S18" s="2">
        <v>0</v>
      </c>
      <c r="T18" s="2">
        <v>0</v>
      </c>
      <c r="U18" s="2">
        <v>0</v>
      </c>
      <c r="V18" s="2">
        <v>0</v>
      </c>
      <c r="W18" s="2">
        <v>0</v>
      </c>
      <c r="X18" s="2">
        <v>0</v>
      </c>
      <c r="Y18" s="2">
        <v>0</v>
      </c>
      <c r="Z18" s="2">
        <v>0</v>
      </c>
      <c r="AA18" s="2">
        <v>0</v>
      </c>
      <c r="AB18" s="4">
        <v>0</v>
      </c>
    </row>
    <row r="19" spans="1:28" x14ac:dyDescent="0.2">
      <c r="A19" s="3" t="s">
        <v>135</v>
      </c>
      <c r="B19" s="2">
        <v>1229</v>
      </c>
      <c r="C19" s="2">
        <v>691</v>
      </c>
      <c r="D19" s="2">
        <v>0</v>
      </c>
      <c r="E19" s="2">
        <v>6164</v>
      </c>
      <c r="F19" s="2">
        <v>0</v>
      </c>
      <c r="G19" s="2">
        <v>175</v>
      </c>
      <c r="H19" s="2">
        <v>2777</v>
      </c>
      <c r="I19" s="2">
        <v>2726</v>
      </c>
      <c r="J19" s="2">
        <v>362</v>
      </c>
      <c r="K19" s="2">
        <v>1270</v>
      </c>
      <c r="L19" s="2">
        <v>1533</v>
      </c>
      <c r="M19" s="2">
        <v>300</v>
      </c>
      <c r="N19" s="2">
        <v>3392</v>
      </c>
      <c r="O19" s="2">
        <v>819</v>
      </c>
      <c r="P19" s="2">
        <v>1398</v>
      </c>
      <c r="Q19" s="2">
        <v>753</v>
      </c>
      <c r="R19" s="2">
        <v>265</v>
      </c>
      <c r="S19" s="2">
        <v>0</v>
      </c>
      <c r="T19" s="2">
        <v>0</v>
      </c>
      <c r="U19" s="2">
        <v>0</v>
      </c>
      <c r="V19" s="2">
        <v>0</v>
      </c>
      <c r="W19" s="2">
        <v>0</v>
      </c>
      <c r="X19" s="2">
        <v>0</v>
      </c>
      <c r="Y19" s="2">
        <v>0</v>
      </c>
      <c r="Z19" s="2">
        <v>410</v>
      </c>
      <c r="AA19" s="2">
        <v>0</v>
      </c>
      <c r="AB19" s="4">
        <v>0</v>
      </c>
    </row>
    <row r="20" spans="1:28" x14ac:dyDescent="0.2">
      <c r="A20" s="3" t="s">
        <v>148</v>
      </c>
      <c r="B20" s="2">
        <v>6207</v>
      </c>
      <c r="C20" s="2">
        <v>4883</v>
      </c>
      <c r="D20" s="2">
        <v>3294</v>
      </c>
      <c r="E20" s="2">
        <v>1478</v>
      </c>
      <c r="F20" s="2">
        <v>3248</v>
      </c>
      <c r="G20" s="2">
        <v>0</v>
      </c>
      <c r="H20" s="2">
        <v>3346</v>
      </c>
      <c r="I20" s="2">
        <v>2955</v>
      </c>
      <c r="J20" s="2">
        <v>1561</v>
      </c>
      <c r="K20" s="2">
        <v>1899</v>
      </c>
      <c r="L20" s="2">
        <v>912</v>
      </c>
      <c r="M20" s="2">
        <v>2190</v>
      </c>
      <c r="N20" s="2">
        <v>4446</v>
      </c>
      <c r="O20" s="2">
        <v>1783</v>
      </c>
      <c r="P20" s="2">
        <v>7380</v>
      </c>
      <c r="Q20" s="2">
        <v>13654</v>
      </c>
      <c r="R20" s="2">
        <v>17342</v>
      </c>
      <c r="S20" s="2">
        <v>90487</v>
      </c>
      <c r="T20" s="2">
        <v>14451</v>
      </c>
      <c r="U20" s="2">
        <v>45425</v>
      </c>
      <c r="V20" s="2">
        <v>12731</v>
      </c>
      <c r="W20" s="2">
        <v>18269</v>
      </c>
      <c r="X20" s="2">
        <v>21379</v>
      </c>
      <c r="Y20" s="2">
        <v>9856</v>
      </c>
      <c r="Z20" s="2">
        <v>2499</v>
      </c>
      <c r="AA20" s="2">
        <v>1626</v>
      </c>
      <c r="AB20" s="4">
        <v>2116</v>
      </c>
    </row>
    <row r="21" spans="1:28" x14ac:dyDescent="0.2">
      <c r="A21" s="3" t="s">
        <v>194</v>
      </c>
      <c r="B21" s="2">
        <v>787</v>
      </c>
      <c r="C21" s="2">
        <v>348</v>
      </c>
      <c r="D21" s="2">
        <v>0</v>
      </c>
      <c r="E21" s="2">
        <v>0</v>
      </c>
      <c r="F21" s="2">
        <v>0</v>
      </c>
      <c r="G21" s="2">
        <v>0</v>
      </c>
      <c r="H21" s="2">
        <v>0</v>
      </c>
      <c r="I21" s="2">
        <v>260</v>
      </c>
      <c r="J21" s="2">
        <v>0</v>
      </c>
      <c r="K21" s="2">
        <v>287</v>
      </c>
      <c r="L21" s="2">
        <v>1010</v>
      </c>
      <c r="M21" s="2">
        <v>0</v>
      </c>
      <c r="N21" s="2">
        <v>12957</v>
      </c>
      <c r="O21" s="2">
        <v>0</v>
      </c>
      <c r="P21" s="2">
        <v>0</v>
      </c>
      <c r="Q21" s="2">
        <v>0</v>
      </c>
      <c r="R21" s="2">
        <v>78</v>
      </c>
      <c r="S21" s="2">
        <v>0</v>
      </c>
      <c r="T21" s="2">
        <v>0</v>
      </c>
      <c r="U21" s="2">
        <v>0</v>
      </c>
      <c r="V21" s="2">
        <v>0</v>
      </c>
      <c r="W21" s="2">
        <v>0</v>
      </c>
      <c r="X21" s="2">
        <v>0</v>
      </c>
      <c r="Y21" s="2">
        <v>0</v>
      </c>
      <c r="Z21" s="2">
        <v>0</v>
      </c>
      <c r="AA21" s="2">
        <v>420</v>
      </c>
      <c r="AB21" s="4">
        <v>815</v>
      </c>
    </row>
    <row r="22" spans="1:28" x14ac:dyDescent="0.2">
      <c r="A22" s="3" t="s">
        <v>133</v>
      </c>
      <c r="B22" s="2">
        <v>0</v>
      </c>
      <c r="C22" s="2">
        <v>0</v>
      </c>
      <c r="D22" s="2">
        <v>2549</v>
      </c>
      <c r="E22" s="2">
        <v>0</v>
      </c>
      <c r="F22" s="2">
        <v>0</v>
      </c>
      <c r="G22" s="2">
        <v>0</v>
      </c>
      <c r="H22" s="2">
        <v>0</v>
      </c>
      <c r="I22" s="2">
        <v>0</v>
      </c>
      <c r="J22" s="2">
        <v>0</v>
      </c>
      <c r="K22" s="2">
        <v>494</v>
      </c>
      <c r="L22" s="2">
        <v>8269</v>
      </c>
      <c r="M22" s="2">
        <v>1168</v>
      </c>
      <c r="N22" s="2">
        <v>995</v>
      </c>
      <c r="O22" s="2">
        <v>721</v>
      </c>
      <c r="P22" s="2">
        <v>760</v>
      </c>
      <c r="Q22" s="2">
        <v>981</v>
      </c>
      <c r="R22" s="2">
        <v>626</v>
      </c>
      <c r="S22" s="2">
        <v>297</v>
      </c>
      <c r="T22" s="2">
        <v>0</v>
      </c>
      <c r="U22" s="2">
        <v>0</v>
      </c>
      <c r="V22" s="2">
        <v>0</v>
      </c>
      <c r="W22" s="2">
        <v>0</v>
      </c>
      <c r="X22" s="2">
        <v>907</v>
      </c>
      <c r="Y22" s="2">
        <v>62</v>
      </c>
      <c r="Z22" s="2">
        <v>0</v>
      </c>
      <c r="AA22" s="2">
        <v>0</v>
      </c>
      <c r="AB22" s="4">
        <v>0</v>
      </c>
    </row>
    <row r="23" spans="1:28" x14ac:dyDescent="0.2">
      <c r="A23" s="3" t="s">
        <v>193</v>
      </c>
      <c r="B23" s="2">
        <v>0</v>
      </c>
      <c r="C23" s="2">
        <v>6557</v>
      </c>
      <c r="D23" s="2">
        <v>0</v>
      </c>
      <c r="E23" s="2">
        <v>0</v>
      </c>
      <c r="F23" s="2">
        <v>0</v>
      </c>
      <c r="G23" s="2">
        <v>2374</v>
      </c>
      <c r="H23" s="2">
        <v>338</v>
      </c>
      <c r="I23" s="2">
        <v>0</v>
      </c>
      <c r="J23" s="2">
        <v>0</v>
      </c>
      <c r="K23" s="2">
        <v>730</v>
      </c>
      <c r="L23" s="2">
        <v>0</v>
      </c>
      <c r="M23" s="2">
        <v>308</v>
      </c>
      <c r="N23" s="2">
        <v>0</v>
      </c>
      <c r="O23" s="2">
        <v>458</v>
      </c>
      <c r="P23" s="2">
        <v>3256</v>
      </c>
      <c r="Q23" s="2">
        <v>1254</v>
      </c>
      <c r="R23" s="2">
        <v>0</v>
      </c>
      <c r="S23" s="2">
        <v>3807</v>
      </c>
      <c r="T23" s="2">
        <v>1083</v>
      </c>
      <c r="U23" s="2">
        <v>0</v>
      </c>
      <c r="V23" s="2">
        <v>0</v>
      </c>
      <c r="W23" s="2">
        <v>0</v>
      </c>
      <c r="X23" s="2">
        <v>0</v>
      </c>
      <c r="Y23" s="2">
        <v>0</v>
      </c>
      <c r="Z23" s="2">
        <v>0</v>
      </c>
      <c r="AA23" s="2">
        <v>0</v>
      </c>
      <c r="AB23" s="4">
        <v>0</v>
      </c>
    </row>
    <row r="24" spans="1:28" x14ac:dyDescent="0.2">
      <c r="A24" s="3" t="s">
        <v>141</v>
      </c>
      <c r="B24" s="2">
        <v>0</v>
      </c>
      <c r="C24" s="2">
        <v>0</v>
      </c>
      <c r="D24" s="2">
        <v>0</v>
      </c>
      <c r="E24" s="2">
        <v>0</v>
      </c>
      <c r="F24" s="2">
        <v>0</v>
      </c>
      <c r="G24" s="2">
        <v>0</v>
      </c>
      <c r="H24" s="2">
        <v>0</v>
      </c>
      <c r="I24" s="2">
        <v>0</v>
      </c>
      <c r="J24" s="2">
        <v>0</v>
      </c>
      <c r="K24" s="2">
        <v>0</v>
      </c>
      <c r="L24" s="2">
        <v>0</v>
      </c>
      <c r="M24" s="2">
        <v>0</v>
      </c>
      <c r="N24" s="2">
        <v>0</v>
      </c>
      <c r="O24" s="2">
        <v>0</v>
      </c>
      <c r="P24" s="2">
        <v>0</v>
      </c>
      <c r="Q24" s="2">
        <v>0</v>
      </c>
      <c r="R24" s="2">
        <v>253</v>
      </c>
      <c r="S24" s="2">
        <v>1271</v>
      </c>
      <c r="T24" s="2">
        <v>8295</v>
      </c>
      <c r="U24" s="2">
        <v>2400</v>
      </c>
      <c r="V24" s="2">
        <v>2998</v>
      </c>
      <c r="W24" s="2">
        <v>415</v>
      </c>
      <c r="X24" s="2">
        <v>251</v>
      </c>
      <c r="Y24" s="2">
        <v>232</v>
      </c>
      <c r="Z24" s="2">
        <v>0</v>
      </c>
      <c r="AA24" s="2">
        <v>0</v>
      </c>
      <c r="AB24" s="4">
        <v>0</v>
      </c>
    </row>
    <row r="25" spans="1:28" x14ac:dyDescent="0.2">
      <c r="A25" s="3" t="s">
        <v>159</v>
      </c>
      <c r="B25" s="2">
        <v>0</v>
      </c>
      <c r="C25" s="2">
        <v>2375</v>
      </c>
      <c r="D25" s="2">
        <v>1096</v>
      </c>
      <c r="E25" s="2">
        <v>0</v>
      </c>
      <c r="F25" s="2">
        <v>803</v>
      </c>
      <c r="G25" s="2">
        <v>1371</v>
      </c>
      <c r="H25" s="2">
        <v>1216</v>
      </c>
      <c r="I25" s="2">
        <v>1744</v>
      </c>
      <c r="J25" s="2">
        <v>543</v>
      </c>
      <c r="K25" s="2">
        <v>0</v>
      </c>
      <c r="L25" s="2">
        <v>0</v>
      </c>
      <c r="M25" s="2">
        <v>0</v>
      </c>
      <c r="N25" s="2">
        <v>0</v>
      </c>
      <c r="O25" s="2">
        <v>0</v>
      </c>
      <c r="P25" s="2">
        <v>0</v>
      </c>
      <c r="Q25" s="2">
        <v>0</v>
      </c>
      <c r="R25" s="2">
        <v>0</v>
      </c>
      <c r="S25" s="2">
        <v>0</v>
      </c>
      <c r="T25" s="2">
        <v>0</v>
      </c>
      <c r="U25" s="2">
        <v>0</v>
      </c>
      <c r="V25" s="2">
        <v>0</v>
      </c>
      <c r="W25" s="2">
        <v>0</v>
      </c>
      <c r="X25" s="2">
        <v>0</v>
      </c>
      <c r="Y25" s="2">
        <v>0</v>
      </c>
      <c r="Z25" s="2">
        <v>223</v>
      </c>
      <c r="AA25" s="2">
        <v>566</v>
      </c>
      <c r="AB25" s="4">
        <v>771</v>
      </c>
    </row>
    <row r="26" spans="1:28" x14ac:dyDescent="0.2">
      <c r="A26" s="3" t="s">
        <v>257</v>
      </c>
      <c r="B26" s="2">
        <v>422</v>
      </c>
      <c r="C26" s="2">
        <v>6964</v>
      </c>
      <c r="D26" s="2">
        <v>673</v>
      </c>
      <c r="E26" s="2">
        <v>0</v>
      </c>
      <c r="F26" s="2">
        <v>9027</v>
      </c>
      <c r="G26" s="2">
        <v>0</v>
      </c>
      <c r="H26" s="2">
        <v>2747</v>
      </c>
      <c r="I26" s="2">
        <v>0</v>
      </c>
      <c r="J26" s="2">
        <v>3337</v>
      </c>
      <c r="K26" s="2">
        <v>1759</v>
      </c>
      <c r="L26" s="2">
        <v>538</v>
      </c>
      <c r="M26" s="2">
        <v>1046</v>
      </c>
      <c r="N26" s="2">
        <v>1794</v>
      </c>
      <c r="O26" s="2">
        <v>3826</v>
      </c>
      <c r="P26" s="2">
        <v>26460</v>
      </c>
      <c r="Q26" s="2">
        <v>10235</v>
      </c>
      <c r="R26" s="2">
        <v>8937</v>
      </c>
      <c r="S26" s="2">
        <v>34712</v>
      </c>
      <c r="T26" s="2">
        <v>2348</v>
      </c>
      <c r="U26" s="2">
        <v>0</v>
      </c>
      <c r="V26" s="2">
        <v>1491</v>
      </c>
      <c r="W26" s="2">
        <v>727</v>
      </c>
      <c r="X26" s="2">
        <v>0</v>
      </c>
      <c r="Y26" s="2">
        <v>154</v>
      </c>
      <c r="Z26" s="2">
        <v>0</v>
      </c>
      <c r="AA26" s="2">
        <v>0</v>
      </c>
      <c r="AB26" s="4">
        <v>0</v>
      </c>
    </row>
    <row r="27" spans="1:28" x14ac:dyDescent="0.2">
      <c r="A27" s="3" t="s">
        <v>140</v>
      </c>
      <c r="B27" s="2">
        <v>11</v>
      </c>
      <c r="C27" s="2">
        <v>106</v>
      </c>
      <c r="D27" s="2">
        <v>546</v>
      </c>
      <c r="E27" s="2">
        <v>1073</v>
      </c>
      <c r="F27" s="2">
        <v>421</v>
      </c>
      <c r="G27" s="2">
        <v>1246</v>
      </c>
      <c r="H27" s="2">
        <v>169</v>
      </c>
      <c r="I27" s="2">
        <v>0</v>
      </c>
      <c r="J27" s="2">
        <v>76</v>
      </c>
      <c r="K27" s="2">
        <v>0</v>
      </c>
      <c r="L27" s="2">
        <v>48</v>
      </c>
      <c r="M27" s="2">
        <v>0</v>
      </c>
      <c r="N27" s="2">
        <v>0</v>
      </c>
      <c r="O27" s="2">
        <v>0</v>
      </c>
      <c r="P27" s="2">
        <v>0</v>
      </c>
      <c r="Q27" s="2">
        <v>0</v>
      </c>
      <c r="R27" s="2">
        <v>0</v>
      </c>
      <c r="S27" s="2">
        <v>209</v>
      </c>
      <c r="T27" s="2">
        <v>101</v>
      </c>
      <c r="U27" s="2">
        <v>0</v>
      </c>
      <c r="V27" s="2">
        <v>68</v>
      </c>
      <c r="W27" s="2">
        <v>0</v>
      </c>
      <c r="X27" s="2">
        <v>0</v>
      </c>
      <c r="Y27" s="2">
        <v>20</v>
      </c>
      <c r="Z27" s="2">
        <v>66</v>
      </c>
      <c r="AA27" s="2">
        <v>0</v>
      </c>
      <c r="AB27" s="4">
        <v>0</v>
      </c>
    </row>
    <row r="28" spans="1:28" x14ac:dyDescent="0.2">
      <c r="A28" s="3" t="s">
        <v>182</v>
      </c>
      <c r="B28" s="2">
        <v>225</v>
      </c>
      <c r="C28" s="2">
        <v>0</v>
      </c>
      <c r="D28" s="2">
        <v>0</v>
      </c>
      <c r="E28" s="2">
        <v>0</v>
      </c>
      <c r="F28" s="2">
        <v>2497</v>
      </c>
      <c r="G28" s="2">
        <v>0</v>
      </c>
      <c r="H28" s="2">
        <v>0</v>
      </c>
      <c r="I28" s="2">
        <v>0</v>
      </c>
      <c r="J28" s="2">
        <v>567</v>
      </c>
      <c r="K28" s="2">
        <v>0</v>
      </c>
      <c r="L28" s="2">
        <v>0</v>
      </c>
      <c r="M28" s="2">
        <v>283</v>
      </c>
      <c r="N28" s="2">
        <v>0</v>
      </c>
      <c r="O28" s="2">
        <v>0</v>
      </c>
      <c r="P28" s="2">
        <v>1872</v>
      </c>
      <c r="Q28" s="2">
        <v>0</v>
      </c>
      <c r="R28" s="2">
        <v>236</v>
      </c>
      <c r="S28" s="2">
        <v>0</v>
      </c>
      <c r="T28" s="14">
        <v>0</v>
      </c>
      <c r="U28" s="2">
        <v>0</v>
      </c>
      <c r="V28" s="2">
        <v>0</v>
      </c>
      <c r="W28" s="2">
        <v>0</v>
      </c>
      <c r="X28" s="2">
        <v>380</v>
      </c>
      <c r="Y28" s="2">
        <v>0</v>
      </c>
      <c r="Z28" s="2">
        <v>0</v>
      </c>
      <c r="AA28" s="2">
        <v>260</v>
      </c>
      <c r="AB28" s="4">
        <v>0</v>
      </c>
    </row>
    <row r="29" spans="1:28" x14ac:dyDescent="0.2">
      <c r="A29" s="3" t="s">
        <v>192</v>
      </c>
      <c r="B29" s="2">
        <v>0</v>
      </c>
      <c r="C29" s="2">
        <v>0</v>
      </c>
      <c r="D29" s="2">
        <v>0</v>
      </c>
      <c r="E29" s="2">
        <v>0</v>
      </c>
      <c r="F29" s="2">
        <v>0</v>
      </c>
      <c r="G29" s="2">
        <v>0</v>
      </c>
      <c r="H29" s="2">
        <v>1421</v>
      </c>
      <c r="I29" s="2">
        <v>0</v>
      </c>
      <c r="J29" s="2">
        <v>0</v>
      </c>
      <c r="K29" s="2">
        <v>0</v>
      </c>
      <c r="L29" s="2">
        <v>0</v>
      </c>
      <c r="M29" s="2">
        <v>0</v>
      </c>
      <c r="N29" s="2">
        <v>380</v>
      </c>
      <c r="O29" s="2">
        <v>0</v>
      </c>
      <c r="P29" s="2">
        <v>0</v>
      </c>
      <c r="Q29" s="2">
        <v>0</v>
      </c>
      <c r="R29" s="2">
        <v>0</v>
      </c>
      <c r="S29" s="2">
        <v>0</v>
      </c>
      <c r="T29" s="2">
        <v>23</v>
      </c>
      <c r="U29" s="2">
        <v>0</v>
      </c>
      <c r="V29" s="2">
        <v>1986</v>
      </c>
      <c r="W29" s="2">
        <v>226</v>
      </c>
      <c r="X29" s="2">
        <v>1141</v>
      </c>
      <c r="Y29" s="2">
        <v>0</v>
      </c>
      <c r="Z29" s="2">
        <v>0</v>
      </c>
      <c r="AA29" s="2">
        <v>0</v>
      </c>
      <c r="AB29" s="4">
        <v>0</v>
      </c>
    </row>
    <row r="30" spans="1:28" x14ac:dyDescent="0.2">
      <c r="A30" s="3" t="s">
        <v>146</v>
      </c>
      <c r="B30" s="2">
        <v>0</v>
      </c>
      <c r="C30" s="2">
        <v>0</v>
      </c>
      <c r="D30" s="2">
        <v>0</v>
      </c>
      <c r="E30" s="2">
        <v>0</v>
      </c>
      <c r="F30" s="2">
        <v>1115</v>
      </c>
      <c r="G30" s="2">
        <v>1013</v>
      </c>
      <c r="H30" s="2">
        <v>0</v>
      </c>
      <c r="I30" s="2">
        <v>1730</v>
      </c>
      <c r="J30" s="2">
        <v>0</v>
      </c>
      <c r="K30" s="2">
        <v>49</v>
      </c>
      <c r="L30" s="2">
        <v>0</v>
      </c>
      <c r="M30" s="2">
        <v>0</v>
      </c>
      <c r="N30" s="2">
        <v>3650</v>
      </c>
      <c r="O30" s="2">
        <v>0</v>
      </c>
      <c r="P30" s="2">
        <v>0</v>
      </c>
      <c r="Q30" s="2">
        <v>1345</v>
      </c>
      <c r="R30" s="2">
        <v>0</v>
      </c>
      <c r="S30" s="2">
        <v>0</v>
      </c>
      <c r="T30" s="2">
        <v>0</v>
      </c>
      <c r="U30" s="2">
        <v>0</v>
      </c>
      <c r="V30" s="2">
        <v>0</v>
      </c>
      <c r="W30" s="2">
        <v>164</v>
      </c>
      <c r="X30" s="2">
        <v>0</v>
      </c>
      <c r="Y30" s="2">
        <v>95</v>
      </c>
      <c r="Z30" s="2">
        <v>0</v>
      </c>
      <c r="AA30" s="2">
        <v>0</v>
      </c>
      <c r="AB30" s="4">
        <v>0</v>
      </c>
    </row>
    <row r="31" spans="1:28" x14ac:dyDescent="0.2">
      <c r="A31" s="3" t="s">
        <v>142</v>
      </c>
      <c r="B31" s="2">
        <v>5824</v>
      </c>
      <c r="C31" s="2">
        <v>2147</v>
      </c>
      <c r="D31" s="2">
        <v>2103</v>
      </c>
      <c r="E31" s="2">
        <v>875</v>
      </c>
      <c r="F31" s="2">
        <v>5485</v>
      </c>
      <c r="G31" s="2">
        <v>3216</v>
      </c>
      <c r="H31" s="2">
        <v>2526</v>
      </c>
      <c r="I31" s="2">
        <v>1249</v>
      </c>
      <c r="J31" s="2">
        <v>3439</v>
      </c>
      <c r="K31" s="2">
        <v>1231</v>
      </c>
      <c r="L31" s="2">
        <v>1537</v>
      </c>
      <c r="M31" s="2">
        <v>750</v>
      </c>
      <c r="N31" s="2">
        <v>4097</v>
      </c>
      <c r="O31" s="2">
        <v>4302</v>
      </c>
      <c r="P31" s="2">
        <v>4311</v>
      </c>
      <c r="Q31" s="2">
        <v>9762</v>
      </c>
      <c r="R31" s="2">
        <v>1951</v>
      </c>
      <c r="S31" s="2">
        <v>5890</v>
      </c>
      <c r="T31" s="2">
        <v>1600</v>
      </c>
      <c r="U31" s="2">
        <v>1425</v>
      </c>
      <c r="V31" s="2">
        <v>1066</v>
      </c>
      <c r="W31" s="2">
        <v>2503</v>
      </c>
      <c r="X31" s="2">
        <v>13465</v>
      </c>
      <c r="Y31" s="2">
        <v>4829</v>
      </c>
      <c r="Z31" s="2">
        <v>4269</v>
      </c>
      <c r="AA31" s="2">
        <v>2425</v>
      </c>
      <c r="AB31" s="4">
        <v>0</v>
      </c>
    </row>
    <row r="32" spans="1:28" x14ac:dyDescent="0.2">
      <c r="A32" s="3" t="s">
        <v>155</v>
      </c>
      <c r="B32" s="2">
        <v>534</v>
      </c>
      <c r="C32" s="2">
        <v>439</v>
      </c>
      <c r="D32" s="2">
        <v>0</v>
      </c>
      <c r="E32" s="2">
        <v>0</v>
      </c>
      <c r="F32" s="2">
        <v>18</v>
      </c>
      <c r="G32" s="2">
        <v>0</v>
      </c>
      <c r="H32" s="2">
        <v>0</v>
      </c>
      <c r="I32" s="2">
        <v>0</v>
      </c>
      <c r="J32" s="2">
        <v>1208</v>
      </c>
      <c r="K32" s="2">
        <v>0</v>
      </c>
      <c r="L32" s="2">
        <v>0</v>
      </c>
      <c r="M32" s="2">
        <v>546</v>
      </c>
      <c r="N32" s="2">
        <v>0</v>
      </c>
      <c r="O32" s="2">
        <v>264</v>
      </c>
      <c r="P32" s="2">
        <v>1523</v>
      </c>
      <c r="Q32" s="2">
        <v>0</v>
      </c>
      <c r="R32" s="2">
        <v>105</v>
      </c>
      <c r="S32" s="2">
        <v>0</v>
      </c>
      <c r="T32" s="2">
        <v>0</v>
      </c>
      <c r="U32" s="2">
        <v>0</v>
      </c>
      <c r="V32" s="2">
        <v>0</v>
      </c>
      <c r="W32" s="2">
        <v>0</v>
      </c>
      <c r="X32" s="2">
        <v>0</v>
      </c>
      <c r="Y32" s="2">
        <v>0</v>
      </c>
      <c r="Z32" s="2">
        <v>0</v>
      </c>
      <c r="AA32" s="2">
        <v>0</v>
      </c>
      <c r="AB32" s="4">
        <v>0</v>
      </c>
    </row>
    <row r="33" spans="1:28" x14ac:dyDescent="0.2">
      <c r="A33" s="3" t="s">
        <v>156</v>
      </c>
      <c r="B33" s="2">
        <v>0</v>
      </c>
      <c r="C33" s="2">
        <v>0</v>
      </c>
      <c r="D33" s="2">
        <v>0</v>
      </c>
      <c r="E33" s="2">
        <v>999</v>
      </c>
      <c r="F33" s="2">
        <v>468</v>
      </c>
      <c r="G33" s="2">
        <v>3198</v>
      </c>
      <c r="H33" s="2">
        <v>0</v>
      </c>
      <c r="I33" s="2">
        <v>0</v>
      </c>
      <c r="J33" s="2">
        <v>0</v>
      </c>
      <c r="K33" s="2">
        <v>0</v>
      </c>
      <c r="L33" s="2">
        <v>0</v>
      </c>
      <c r="M33" s="2">
        <v>211</v>
      </c>
      <c r="N33" s="2">
        <v>0</v>
      </c>
      <c r="O33" s="2">
        <v>399</v>
      </c>
      <c r="P33" s="2">
        <v>0</v>
      </c>
      <c r="Q33" s="2">
        <v>0</v>
      </c>
      <c r="R33" s="2">
        <v>0</v>
      </c>
      <c r="S33" s="2">
        <v>0</v>
      </c>
      <c r="T33" s="2">
        <v>0</v>
      </c>
      <c r="U33" s="2">
        <v>0</v>
      </c>
      <c r="V33" s="2">
        <v>0</v>
      </c>
      <c r="W33" s="2">
        <v>0</v>
      </c>
      <c r="X33" s="2">
        <v>0</v>
      </c>
      <c r="Y33" s="2">
        <v>0</v>
      </c>
      <c r="Z33" s="2">
        <v>0</v>
      </c>
      <c r="AA33" s="2">
        <v>0</v>
      </c>
      <c r="AB33" s="4">
        <v>0</v>
      </c>
    </row>
    <row r="34" spans="1:28" x14ac:dyDescent="0.2">
      <c r="A34" s="3" t="s">
        <v>132</v>
      </c>
      <c r="B34" s="2">
        <v>0</v>
      </c>
      <c r="C34" s="2">
        <v>0</v>
      </c>
      <c r="D34" s="2">
        <v>0</v>
      </c>
      <c r="E34" s="2">
        <v>0</v>
      </c>
      <c r="F34" s="2">
        <v>2510</v>
      </c>
      <c r="G34" s="2">
        <v>0</v>
      </c>
      <c r="H34" s="2">
        <v>2053</v>
      </c>
      <c r="I34" s="2">
        <v>0</v>
      </c>
      <c r="J34" s="2">
        <v>631</v>
      </c>
      <c r="K34" s="2">
        <v>0</v>
      </c>
      <c r="L34" s="2">
        <v>0</v>
      </c>
      <c r="M34" s="2">
        <v>0</v>
      </c>
      <c r="N34" s="2">
        <v>397</v>
      </c>
      <c r="O34" s="2">
        <v>0</v>
      </c>
      <c r="P34" s="2">
        <v>0</v>
      </c>
      <c r="Q34" s="2">
        <v>0</v>
      </c>
      <c r="R34" s="2">
        <v>159</v>
      </c>
      <c r="S34" s="2">
        <v>0</v>
      </c>
      <c r="T34" s="2">
        <v>0</v>
      </c>
      <c r="U34" s="2">
        <v>0</v>
      </c>
      <c r="V34" s="2">
        <v>0</v>
      </c>
      <c r="W34" s="2">
        <v>0</v>
      </c>
      <c r="X34" s="2">
        <v>0</v>
      </c>
      <c r="Y34" s="2">
        <v>0</v>
      </c>
      <c r="Z34" s="14">
        <v>0</v>
      </c>
      <c r="AA34" s="2">
        <v>0</v>
      </c>
      <c r="AB34" s="4">
        <v>0</v>
      </c>
    </row>
    <row r="35" spans="1:28" x14ac:dyDescent="0.2">
      <c r="A35" s="3" t="s">
        <v>147</v>
      </c>
      <c r="B35" s="2">
        <v>454</v>
      </c>
      <c r="C35" s="2">
        <v>5874</v>
      </c>
      <c r="D35" s="2">
        <v>4082</v>
      </c>
      <c r="E35" s="2">
        <v>12252</v>
      </c>
      <c r="F35" s="2">
        <v>2107</v>
      </c>
      <c r="G35" s="2">
        <v>0</v>
      </c>
      <c r="H35" s="2">
        <v>5950</v>
      </c>
      <c r="I35" s="2">
        <v>0</v>
      </c>
      <c r="J35" s="2">
        <v>0</v>
      </c>
      <c r="K35" s="2">
        <v>886</v>
      </c>
      <c r="L35" s="2">
        <v>0</v>
      </c>
      <c r="M35" s="2">
        <v>2660</v>
      </c>
      <c r="N35" s="2">
        <v>0</v>
      </c>
      <c r="O35" s="2">
        <v>0</v>
      </c>
      <c r="P35" s="2">
        <v>2231</v>
      </c>
      <c r="Q35" s="2">
        <v>7101</v>
      </c>
      <c r="R35" s="2">
        <v>0</v>
      </c>
      <c r="S35" s="2">
        <v>21285</v>
      </c>
      <c r="T35" s="2">
        <v>0</v>
      </c>
      <c r="U35" s="2">
        <v>325</v>
      </c>
      <c r="V35" s="2">
        <v>0</v>
      </c>
      <c r="W35" s="2">
        <v>7329</v>
      </c>
      <c r="X35" s="2">
        <v>3982</v>
      </c>
      <c r="Y35" s="2">
        <v>0</v>
      </c>
      <c r="Z35" s="2">
        <v>0</v>
      </c>
      <c r="AA35" s="2">
        <v>1975</v>
      </c>
      <c r="AB35" s="4">
        <v>3382</v>
      </c>
    </row>
    <row r="36" spans="1:28" x14ac:dyDescent="0.2">
      <c r="A36" s="3" t="s">
        <v>158</v>
      </c>
      <c r="B36" s="2">
        <v>0</v>
      </c>
      <c r="C36" s="2">
        <v>0</v>
      </c>
      <c r="D36" s="2">
        <v>0</v>
      </c>
      <c r="E36" s="2">
        <v>0</v>
      </c>
      <c r="F36" s="2">
        <v>1005</v>
      </c>
      <c r="G36" s="2">
        <v>178</v>
      </c>
      <c r="H36" s="2">
        <v>1139</v>
      </c>
      <c r="I36" s="2">
        <v>485</v>
      </c>
      <c r="J36" s="2">
        <v>0</v>
      </c>
      <c r="K36" s="2">
        <v>347</v>
      </c>
      <c r="L36" s="2">
        <v>0</v>
      </c>
      <c r="M36" s="2">
        <v>147</v>
      </c>
      <c r="N36" s="2">
        <v>1140</v>
      </c>
      <c r="O36" s="2">
        <v>0</v>
      </c>
      <c r="P36" s="2">
        <v>223</v>
      </c>
      <c r="Q36" s="2">
        <v>372</v>
      </c>
      <c r="R36" s="2">
        <v>0</v>
      </c>
      <c r="S36" s="2">
        <v>573</v>
      </c>
      <c r="T36" s="2">
        <v>0</v>
      </c>
      <c r="U36" s="2">
        <v>158</v>
      </c>
      <c r="V36" s="2">
        <v>0</v>
      </c>
      <c r="W36" s="2">
        <v>134</v>
      </c>
      <c r="X36" s="2">
        <v>0</v>
      </c>
      <c r="Y36" s="2">
        <v>49</v>
      </c>
      <c r="Z36" s="2">
        <v>60</v>
      </c>
      <c r="AA36" s="2">
        <v>210</v>
      </c>
      <c r="AB36" s="4">
        <v>298</v>
      </c>
    </row>
    <row r="37" spans="1:28" x14ac:dyDescent="0.2">
      <c r="A37" s="3" t="s">
        <v>131</v>
      </c>
      <c r="B37" s="2">
        <v>0</v>
      </c>
      <c r="C37" s="2">
        <v>0</v>
      </c>
      <c r="D37" s="2">
        <v>0</v>
      </c>
      <c r="E37" s="2">
        <v>336</v>
      </c>
      <c r="F37" s="2">
        <v>0</v>
      </c>
      <c r="G37" s="2">
        <v>210</v>
      </c>
      <c r="H37" s="2">
        <v>0</v>
      </c>
      <c r="I37" s="2">
        <v>646</v>
      </c>
      <c r="J37" s="2">
        <v>2506</v>
      </c>
      <c r="K37" s="2">
        <v>0</v>
      </c>
      <c r="L37" s="2">
        <v>0</v>
      </c>
      <c r="M37" s="2">
        <v>419</v>
      </c>
      <c r="N37" s="2">
        <v>0</v>
      </c>
      <c r="O37" s="2">
        <v>0</v>
      </c>
      <c r="P37" s="2">
        <v>0</v>
      </c>
      <c r="Q37" s="2">
        <v>23</v>
      </c>
      <c r="R37" s="2">
        <v>278</v>
      </c>
      <c r="S37" s="2">
        <v>0</v>
      </c>
      <c r="T37" s="2">
        <v>0</v>
      </c>
      <c r="U37" s="2">
        <v>0</v>
      </c>
      <c r="V37" s="2">
        <v>95</v>
      </c>
      <c r="W37" s="2">
        <v>0</v>
      </c>
      <c r="X37" s="2">
        <v>0</v>
      </c>
      <c r="Y37" s="2">
        <v>0</v>
      </c>
      <c r="Z37" s="2">
        <v>0</v>
      </c>
      <c r="AA37" s="2">
        <v>73</v>
      </c>
      <c r="AB37" s="4">
        <v>0</v>
      </c>
    </row>
    <row r="38" spans="1:28" x14ac:dyDescent="0.2">
      <c r="A38" s="3" t="s">
        <v>143</v>
      </c>
      <c r="B38" s="2">
        <v>8617</v>
      </c>
      <c r="C38" s="2">
        <v>8853</v>
      </c>
      <c r="D38" s="2">
        <v>8708</v>
      </c>
      <c r="E38" s="2">
        <v>13267</v>
      </c>
      <c r="F38" s="2">
        <v>7434</v>
      </c>
      <c r="G38" s="2">
        <v>7301</v>
      </c>
      <c r="H38" s="2">
        <v>11363</v>
      </c>
      <c r="I38" s="2">
        <v>9088</v>
      </c>
      <c r="J38" s="2">
        <v>9508</v>
      </c>
      <c r="K38" s="2">
        <v>3481</v>
      </c>
      <c r="L38" s="2">
        <v>5159</v>
      </c>
      <c r="M38" s="2">
        <v>2333</v>
      </c>
      <c r="N38" s="2">
        <v>7919</v>
      </c>
      <c r="O38" s="2">
        <v>2338</v>
      </c>
      <c r="P38" s="2">
        <v>5536</v>
      </c>
      <c r="Q38" s="2">
        <v>11282</v>
      </c>
      <c r="R38" s="2">
        <v>5808</v>
      </c>
      <c r="S38" s="2">
        <v>17795</v>
      </c>
      <c r="T38" s="2">
        <v>13324</v>
      </c>
      <c r="U38" s="2">
        <v>20022</v>
      </c>
      <c r="V38" s="2">
        <v>14403</v>
      </c>
      <c r="W38" s="2">
        <v>6239</v>
      </c>
      <c r="X38" s="2">
        <v>5762</v>
      </c>
      <c r="Y38" s="2">
        <v>3307</v>
      </c>
      <c r="Z38" s="2">
        <v>8541</v>
      </c>
      <c r="AA38" s="2">
        <v>17198</v>
      </c>
      <c r="AB38" s="4">
        <v>10766</v>
      </c>
    </row>
    <row r="39" spans="1:28" x14ac:dyDescent="0.2">
      <c r="A39" s="3" t="s">
        <v>162</v>
      </c>
      <c r="B39" s="2">
        <v>0</v>
      </c>
      <c r="C39" s="2">
        <v>0</v>
      </c>
      <c r="D39" s="2">
        <v>0</v>
      </c>
      <c r="E39" s="2">
        <v>0</v>
      </c>
      <c r="F39" s="2">
        <v>0</v>
      </c>
      <c r="G39" s="2">
        <v>0</v>
      </c>
      <c r="H39" s="2">
        <v>0</v>
      </c>
      <c r="I39" s="2">
        <v>0</v>
      </c>
      <c r="J39" s="2">
        <v>0</v>
      </c>
      <c r="K39" s="2">
        <v>0</v>
      </c>
      <c r="L39" s="2">
        <v>72</v>
      </c>
      <c r="M39" s="2">
        <v>0</v>
      </c>
      <c r="N39" s="2">
        <v>0</v>
      </c>
      <c r="O39" s="2">
        <v>0</v>
      </c>
      <c r="P39" s="2">
        <v>206</v>
      </c>
      <c r="Q39" s="2">
        <v>0</v>
      </c>
      <c r="R39" s="2">
        <v>28</v>
      </c>
      <c r="S39" s="2">
        <v>107</v>
      </c>
      <c r="T39" s="2">
        <v>240</v>
      </c>
      <c r="U39" s="2">
        <v>0</v>
      </c>
      <c r="V39" s="2">
        <v>0</v>
      </c>
      <c r="W39" s="2">
        <v>0</v>
      </c>
      <c r="X39" s="2">
        <v>0</v>
      </c>
      <c r="Y39" s="2">
        <v>0</v>
      </c>
      <c r="Z39" s="2">
        <v>0</v>
      </c>
      <c r="AA39" s="2">
        <v>0</v>
      </c>
      <c r="AB39" s="4">
        <v>0</v>
      </c>
    </row>
    <row r="40" spans="1:28" x14ac:dyDescent="0.2">
      <c r="A40" s="3" t="s">
        <v>139</v>
      </c>
      <c r="B40" s="2">
        <v>1580</v>
      </c>
      <c r="C40" s="2">
        <v>512</v>
      </c>
      <c r="D40" s="2">
        <v>0</v>
      </c>
      <c r="E40" s="2">
        <v>696</v>
      </c>
      <c r="F40" s="2">
        <v>1701</v>
      </c>
      <c r="G40" s="2">
        <v>0</v>
      </c>
      <c r="H40" s="2">
        <v>2702</v>
      </c>
      <c r="I40" s="2">
        <v>0</v>
      </c>
      <c r="J40" s="2">
        <v>0</v>
      </c>
      <c r="K40" s="2">
        <v>625</v>
      </c>
      <c r="L40" s="2">
        <v>643</v>
      </c>
      <c r="M40" s="2">
        <v>625</v>
      </c>
      <c r="N40" s="2">
        <v>0</v>
      </c>
      <c r="O40" s="2">
        <v>173</v>
      </c>
      <c r="P40" s="2">
        <v>1336</v>
      </c>
      <c r="Q40" s="2">
        <v>170</v>
      </c>
      <c r="R40" s="2">
        <v>1530</v>
      </c>
      <c r="S40" s="2">
        <v>5463</v>
      </c>
      <c r="T40" s="2">
        <v>0</v>
      </c>
      <c r="U40" s="2">
        <v>914</v>
      </c>
      <c r="V40" s="2">
        <v>0</v>
      </c>
      <c r="W40" s="2">
        <v>162</v>
      </c>
      <c r="X40" s="2">
        <v>0</v>
      </c>
      <c r="Y40" s="2">
        <v>325</v>
      </c>
      <c r="Z40" s="2">
        <v>0</v>
      </c>
      <c r="AA40" s="2">
        <v>0</v>
      </c>
      <c r="AB40" s="4">
        <v>378</v>
      </c>
    </row>
    <row r="41" spans="1:28" x14ac:dyDescent="0.2">
      <c r="A41" s="3" t="s">
        <v>152</v>
      </c>
      <c r="B41" s="2">
        <v>0</v>
      </c>
      <c r="C41" s="2">
        <v>0</v>
      </c>
      <c r="D41" s="2">
        <v>0</v>
      </c>
      <c r="E41" s="2">
        <v>0</v>
      </c>
      <c r="F41" s="2">
        <v>0</v>
      </c>
      <c r="G41" s="2">
        <v>0</v>
      </c>
      <c r="H41" s="2">
        <v>0</v>
      </c>
      <c r="I41" s="2">
        <v>0</v>
      </c>
      <c r="J41" s="2">
        <v>0</v>
      </c>
      <c r="K41" s="2">
        <v>0</v>
      </c>
      <c r="L41" s="2">
        <v>0</v>
      </c>
      <c r="M41" s="2">
        <v>0</v>
      </c>
      <c r="N41" s="2">
        <v>474</v>
      </c>
      <c r="O41" s="2">
        <v>0</v>
      </c>
      <c r="P41" s="2">
        <v>0</v>
      </c>
      <c r="Q41" s="2">
        <v>428</v>
      </c>
      <c r="R41" s="2">
        <v>0</v>
      </c>
      <c r="S41" s="2">
        <v>1451</v>
      </c>
      <c r="T41" s="2">
        <v>0</v>
      </c>
      <c r="U41" s="2">
        <v>0</v>
      </c>
      <c r="V41" s="2">
        <v>0</v>
      </c>
      <c r="W41" s="2">
        <v>0</v>
      </c>
      <c r="X41" s="2">
        <v>0</v>
      </c>
      <c r="Y41" s="2">
        <v>0</v>
      </c>
      <c r="Z41" s="2">
        <v>0</v>
      </c>
      <c r="AA41" s="2">
        <v>0</v>
      </c>
      <c r="AB41" s="4">
        <v>421</v>
      </c>
    </row>
    <row r="42" spans="1:28" x14ac:dyDescent="0.2">
      <c r="A42" s="3" t="s">
        <v>134</v>
      </c>
      <c r="B42" s="2">
        <v>0</v>
      </c>
      <c r="C42" s="2">
        <v>0</v>
      </c>
      <c r="D42" s="2">
        <v>0</v>
      </c>
      <c r="E42" s="2">
        <v>0</v>
      </c>
      <c r="F42" s="2">
        <v>131</v>
      </c>
      <c r="G42" s="2">
        <v>275</v>
      </c>
      <c r="H42" s="2">
        <v>0</v>
      </c>
      <c r="I42" s="2">
        <v>0</v>
      </c>
      <c r="J42" s="2">
        <v>0</v>
      </c>
      <c r="K42" s="2">
        <v>0</v>
      </c>
      <c r="L42" s="2">
        <v>0</v>
      </c>
      <c r="M42" s="2">
        <v>0</v>
      </c>
      <c r="N42" s="2">
        <v>0</v>
      </c>
      <c r="O42" s="2">
        <v>0</v>
      </c>
      <c r="P42" s="2">
        <v>0</v>
      </c>
      <c r="Q42" s="2">
        <v>0</v>
      </c>
      <c r="R42" s="2">
        <v>0</v>
      </c>
      <c r="S42" s="2">
        <v>0</v>
      </c>
      <c r="T42" s="2">
        <v>0</v>
      </c>
      <c r="U42" s="2">
        <v>0</v>
      </c>
      <c r="V42" s="2">
        <v>0</v>
      </c>
      <c r="W42" s="2">
        <v>0</v>
      </c>
      <c r="X42" s="2">
        <v>0</v>
      </c>
      <c r="Y42" s="2">
        <v>0</v>
      </c>
      <c r="Z42" s="2">
        <v>0</v>
      </c>
      <c r="AA42" s="2">
        <v>0</v>
      </c>
      <c r="AB42" s="4">
        <v>0</v>
      </c>
    </row>
    <row r="43" spans="1:28" x14ac:dyDescent="0.2">
      <c r="A43" s="3" t="s">
        <v>136</v>
      </c>
      <c r="B43" s="2">
        <v>19</v>
      </c>
      <c r="C43" s="2">
        <v>14</v>
      </c>
      <c r="D43" s="2">
        <v>55</v>
      </c>
      <c r="E43" s="2">
        <v>287</v>
      </c>
      <c r="F43" s="2">
        <v>17</v>
      </c>
      <c r="G43" s="2">
        <v>13</v>
      </c>
      <c r="H43" s="2">
        <v>34</v>
      </c>
      <c r="I43" s="2">
        <v>43</v>
      </c>
      <c r="J43" s="2">
        <v>20</v>
      </c>
      <c r="K43" s="2">
        <v>0</v>
      </c>
      <c r="L43" s="2">
        <v>0</v>
      </c>
      <c r="M43" s="2">
        <v>22</v>
      </c>
      <c r="N43" s="2">
        <v>34</v>
      </c>
      <c r="O43" s="2">
        <v>0</v>
      </c>
      <c r="P43" s="2">
        <v>13</v>
      </c>
      <c r="Q43" s="2">
        <v>33</v>
      </c>
      <c r="R43" s="2">
        <v>0</v>
      </c>
      <c r="S43" s="2">
        <v>96</v>
      </c>
      <c r="T43" s="2">
        <v>16</v>
      </c>
      <c r="U43" s="2">
        <v>11</v>
      </c>
      <c r="V43" s="2">
        <v>0</v>
      </c>
      <c r="W43" s="2">
        <v>0</v>
      </c>
      <c r="X43" s="2">
        <v>0</v>
      </c>
      <c r="Y43" s="2">
        <v>0</v>
      </c>
      <c r="Z43" s="2">
        <v>16</v>
      </c>
      <c r="AA43" s="2">
        <v>16</v>
      </c>
      <c r="AB43" s="4">
        <v>0</v>
      </c>
    </row>
    <row r="44" spans="1:28" x14ac:dyDescent="0.2">
      <c r="A44" s="3" t="s">
        <v>179</v>
      </c>
      <c r="B44" s="2">
        <v>0</v>
      </c>
      <c r="C44" s="2">
        <v>0</v>
      </c>
      <c r="D44" s="2">
        <v>0</v>
      </c>
      <c r="E44" s="2">
        <v>0</v>
      </c>
      <c r="F44" s="2">
        <v>401</v>
      </c>
      <c r="G44" s="2">
        <v>0</v>
      </c>
      <c r="H44" s="2">
        <v>0</v>
      </c>
      <c r="I44" s="2">
        <v>0</v>
      </c>
      <c r="J44" s="2">
        <v>0</v>
      </c>
      <c r="K44" s="2">
        <v>241</v>
      </c>
      <c r="L44" s="2">
        <v>0</v>
      </c>
      <c r="M44" s="2">
        <v>0</v>
      </c>
      <c r="N44" s="2">
        <v>723</v>
      </c>
      <c r="O44" s="2">
        <v>0</v>
      </c>
      <c r="P44" s="2">
        <v>643</v>
      </c>
      <c r="Q44" s="2">
        <v>1295</v>
      </c>
      <c r="R44" s="2">
        <v>0</v>
      </c>
      <c r="S44" s="2">
        <v>0</v>
      </c>
      <c r="T44" s="2">
        <v>0</v>
      </c>
      <c r="U44" s="2">
        <v>0</v>
      </c>
      <c r="V44" s="2">
        <v>0</v>
      </c>
      <c r="W44" s="2">
        <v>0</v>
      </c>
      <c r="X44" s="2">
        <v>0</v>
      </c>
      <c r="Y44" s="2">
        <v>0</v>
      </c>
      <c r="Z44" s="2">
        <v>0</v>
      </c>
      <c r="AA44" s="2">
        <v>0</v>
      </c>
      <c r="AB44" s="4">
        <v>98</v>
      </c>
    </row>
    <row r="45" spans="1:28" ht="17" thickBot="1" x14ac:dyDescent="0.25">
      <c r="A45" s="5" t="s">
        <v>144</v>
      </c>
      <c r="B45" s="6">
        <v>5647</v>
      </c>
      <c r="C45" s="6">
        <v>2174</v>
      </c>
      <c r="D45" s="6">
        <v>612</v>
      </c>
      <c r="E45" s="6">
        <v>0</v>
      </c>
      <c r="F45" s="6">
        <v>0</v>
      </c>
      <c r="G45" s="6">
        <v>0</v>
      </c>
      <c r="H45" s="6">
        <v>4007</v>
      </c>
      <c r="I45" s="6">
        <v>0</v>
      </c>
      <c r="J45" s="6">
        <v>0</v>
      </c>
      <c r="K45" s="6">
        <v>0</v>
      </c>
      <c r="L45" s="6">
        <v>0</v>
      </c>
      <c r="M45" s="6">
        <v>0</v>
      </c>
      <c r="N45" s="6">
        <v>183</v>
      </c>
      <c r="O45" s="6">
        <v>464</v>
      </c>
      <c r="P45" s="6">
        <v>0</v>
      </c>
      <c r="Q45" s="6">
        <v>3164</v>
      </c>
      <c r="R45" s="6">
        <v>3547</v>
      </c>
      <c r="S45" s="6">
        <v>9005</v>
      </c>
      <c r="T45" s="6">
        <v>0</v>
      </c>
      <c r="U45" s="6">
        <v>1482</v>
      </c>
      <c r="V45" s="6">
        <v>1027</v>
      </c>
      <c r="W45" s="6">
        <v>0</v>
      </c>
      <c r="X45" s="6">
        <v>0</v>
      </c>
      <c r="Y45" s="6">
        <v>612</v>
      </c>
      <c r="Z45" s="6">
        <v>0</v>
      </c>
      <c r="AA45" s="6">
        <v>2412</v>
      </c>
      <c r="AB45" s="7">
        <v>1531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627782-E59E-1445-8FDD-0E0D1D21D679}">
  <dimension ref="A1:AB135"/>
  <sheetViews>
    <sheetView tabSelected="1" workbookViewId="0">
      <selection activeCell="G10" sqref="G10"/>
    </sheetView>
  </sheetViews>
  <sheetFormatPr baseColWidth="10" defaultRowHeight="16" x14ac:dyDescent="0.2"/>
  <cols>
    <col min="1" max="7" width="17" bestFit="1" customWidth="1"/>
    <col min="8" max="10" width="16.83203125" bestFit="1" customWidth="1"/>
    <col min="11" max="16" width="14.1640625" bestFit="1" customWidth="1"/>
    <col min="17" max="17" width="17.5" bestFit="1" customWidth="1"/>
    <col min="18" max="19" width="17.33203125" bestFit="1" customWidth="1"/>
    <col min="20" max="25" width="18.33203125" bestFit="1" customWidth="1"/>
    <col min="26" max="28" width="18.1640625" bestFit="1" customWidth="1"/>
  </cols>
  <sheetData>
    <row r="1" spans="1:28" ht="17" thickBot="1" x14ac:dyDescent="0.25">
      <c r="A1" s="1" t="s">
        <v>479</v>
      </c>
    </row>
    <row r="2" spans="1:28" ht="17" thickBot="1" x14ac:dyDescent="0.25">
      <c r="A2" s="36" t="s">
        <v>470</v>
      </c>
      <c r="B2" s="77" t="s">
        <v>227</v>
      </c>
      <c r="C2" s="77" t="s">
        <v>229</v>
      </c>
      <c r="D2" s="77" t="s">
        <v>230</v>
      </c>
      <c r="E2" s="77" t="s">
        <v>231</v>
      </c>
      <c r="F2" s="77" t="s">
        <v>232</v>
      </c>
      <c r="G2" s="77" t="s">
        <v>233</v>
      </c>
      <c r="H2" s="77" t="s">
        <v>234</v>
      </c>
      <c r="I2" s="77" t="s">
        <v>235</v>
      </c>
      <c r="J2" s="77" t="s">
        <v>236</v>
      </c>
      <c r="K2" s="77" t="s">
        <v>237</v>
      </c>
      <c r="L2" s="77" t="s">
        <v>238</v>
      </c>
      <c r="M2" s="77" t="s">
        <v>239</v>
      </c>
      <c r="N2" s="77" t="s">
        <v>240</v>
      </c>
      <c r="O2" s="77" t="s">
        <v>241</v>
      </c>
      <c r="P2" s="77" t="s">
        <v>242</v>
      </c>
      <c r="Q2" s="77" t="s">
        <v>243</v>
      </c>
      <c r="R2" s="77" t="s">
        <v>244</v>
      </c>
      <c r="S2" s="77" t="s">
        <v>245</v>
      </c>
      <c r="T2" s="77" t="s">
        <v>246</v>
      </c>
      <c r="U2" s="77" t="s">
        <v>248</v>
      </c>
      <c r="V2" s="77" t="s">
        <v>249</v>
      </c>
      <c r="W2" s="77" t="s">
        <v>250</v>
      </c>
      <c r="X2" s="77" t="s">
        <v>251</v>
      </c>
      <c r="Y2" s="77" t="s">
        <v>252</v>
      </c>
      <c r="Z2" s="77" t="s">
        <v>253</v>
      </c>
      <c r="AA2" s="77" t="s">
        <v>254</v>
      </c>
      <c r="AB2" s="78" t="s">
        <v>255</v>
      </c>
    </row>
    <row r="3" spans="1:28" ht="17" thickTop="1" x14ac:dyDescent="0.2">
      <c r="A3" s="8" t="s">
        <v>160</v>
      </c>
      <c r="B3" s="9">
        <v>55790</v>
      </c>
      <c r="C3" s="9">
        <v>9253</v>
      </c>
      <c r="D3" s="9">
        <v>3494</v>
      </c>
      <c r="E3" s="9">
        <v>6894</v>
      </c>
      <c r="F3" s="9">
        <v>4302</v>
      </c>
      <c r="G3" s="9">
        <v>702</v>
      </c>
      <c r="H3" s="9">
        <v>13340</v>
      </c>
      <c r="I3" s="9">
        <v>18481</v>
      </c>
      <c r="J3" s="9">
        <v>11789</v>
      </c>
      <c r="K3" s="9">
        <v>8366</v>
      </c>
      <c r="L3" s="9">
        <v>2389</v>
      </c>
      <c r="M3" s="9">
        <v>4552</v>
      </c>
      <c r="N3" s="9">
        <v>18356</v>
      </c>
      <c r="O3" s="9">
        <v>3894</v>
      </c>
      <c r="P3" s="9">
        <v>7073</v>
      </c>
      <c r="Q3" s="9">
        <v>22284</v>
      </c>
      <c r="R3" s="9">
        <v>29321</v>
      </c>
      <c r="S3" s="9">
        <v>223658</v>
      </c>
      <c r="T3" s="9">
        <v>21421</v>
      </c>
      <c r="U3" s="9">
        <v>21011</v>
      </c>
      <c r="V3" s="9">
        <v>14925</v>
      </c>
      <c r="W3" s="9">
        <v>27917</v>
      </c>
      <c r="X3" s="9">
        <v>52468</v>
      </c>
      <c r="Y3" s="9">
        <v>34712</v>
      </c>
      <c r="Z3" s="9">
        <v>26503</v>
      </c>
      <c r="AA3" s="9">
        <v>6000</v>
      </c>
      <c r="AB3" s="10">
        <v>5327</v>
      </c>
    </row>
    <row r="4" spans="1:28" x14ac:dyDescent="0.2">
      <c r="A4" s="3" t="s">
        <v>138</v>
      </c>
      <c r="B4" s="2">
        <v>2408</v>
      </c>
      <c r="C4" s="2">
        <v>12686</v>
      </c>
      <c r="D4" s="2">
        <v>10670</v>
      </c>
      <c r="E4" s="2">
        <v>11138</v>
      </c>
      <c r="F4" s="2">
        <v>11641</v>
      </c>
      <c r="G4" s="2">
        <v>11975</v>
      </c>
      <c r="H4" s="2">
        <v>6068</v>
      </c>
      <c r="I4" s="2">
        <v>1507</v>
      </c>
      <c r="J4" s="2">
        <v>12627</v>
      </c>
      <c r="K4" s="2">
        <v>2683</v>
      </c>
      <c r="L4" s="2">
        <v>479</v>
      </c>
      <c r="M4" s="2">
        <v>3026</v>
      </c>
      <c r="N4" s="2">
        <v>7409</v>
      </c>
      <c r="O4" s="2">
        <v>2491</v>
      </c>
      <c r="P4" s="2">
        <v>16861</v>
      </c>
      <c r="Q4" s="2">
        <v>12603</v>
      </c>
      <c r="R4" s="2">
        <v>2190</v>
      </c>
      <c r="S4" s="2">
        <v>10157</v>
      </c>
      <c r="T4" s="2">
        <v>5053</v>
      </c>
      <c r="U4" s="2">
        <v>1112</v>
      </c>
      <c r="V4" s="2">
        <v>3337</v>
      </c>
      <c r="W4" s="2">
        <v>1269</v>
      </c>
      <c r="X4" s="2">
        <v>0</v>
      </c>
      <c r="Y4" s="2">
        <v>302</v>
      </c>
      <c r="Z4" s="2">
        <v>1114</v>
      </c>
      <c r="AA4" s="2">
        <v>668</v>
      </c>
      <c r="AB4" s="4">
        <v>0</v>
      </c>
    </row>
    <row r="5" spans="1:28" x14ac:dyDescent="0.2">
      <c r="A5" s="3" t="s">
        <v>145</v>
      </c>
      <c r="B5" s="2">
        <v>3732</v>
      </c>
      <c r="C5" s="2">
        <v>6118</v>
      </c>
      <c r="D5" s="2">
        <v>34322</v>
      </c>
      <c r="E5" s="2">
        <v>9343</v>
      </c>
      <c r="F5" s="2">
        <v>5410</v>
      </c>
      <c r="G5" s="2">
        <v>8536</v>
      </c>
      <c r="H5" s="2">
        <v>8135</v>
      </c>
      <c r="I5" s="2">
        <v>9781</v>
      </c>
      <c r="J5" s="2">
        <v>2964</v>
      </c>
      <c r="K5" s="2">
        <v>1499</v>
      </c>
      <c r="L5" s="2">
        <v>319</v>
      </c>
      <c r="M5" s="2">
        <v>532</v>
      </c>
      <c r="N5" s="2">
        <v>0</v>
      </c>
      <c r="O5" s="2">
        <v>361</v>
      </c>
      <c r="P5" s="2">
        <v>0</v>
      </c>
      <c r="Q5" s="2">
        <v>1035</v>
      </c>
      <c r="R5" s="2">
        <v>441</v>
      </c>
      <c r="S5" s="2">
        <v>0</v>
      </c>
      <c r="T5" s="2">
        <v>3384</v>
      </c>
      <c r="U5" s="2">
        <v>7449</v>
      </c>
      <c r="V5" s="2">
        <v>6052</v>
      </c>
      <c r="W5" s="2">
        <v>1837</v>
      </c>
      <c r="X5" s="2">
        <v>1980</v>
      </c>
      <c r="Y5" s="2">
        <v>1536</v>
      </c>
      <c r="Z5" s="2">
        <v>1689</v>
      </c>
      <c r="AA5" s="2">
        <v>1424</v>
      </c>
      <c r="AB5" s="4">
        <v>1877</v>
      </c>
    </row>
    <row r="6" spans="1:28" x14ac:dyDescent="0.2">
      <c r="A6" s="3" t="s">
        <v>188</v>
      </c>
      <c r="B6" s="2">
        <v>0</v>
      </c>
      <c r="C6" s="2">
        <v>0</v>
      </c>
      <c r="D6" s="2">
        <v>0</v>
      </c>
      <c r="E6" s="2">
        <v>354</v>
      </c>
      <c r="F6" s="2">
        <v>0</v>
      </c>
      <c r="G6" s="2">
        <v>0</v>
      </c>
      <c r="H6" s="2">
        <v>0</v>
      </c>
      <c r="I6" s="2">
        <v>0</v>
      </c>
      <c r="J6" s="2">
        <v>0</v>
      </c>
      <c r="K6" s="2">
        <v>0</v>
      </c>
      <c r="L6" s="2">
        <v>0</v>
      </c>
      <c r="M6" s="2">
        <v>0</v>
      </c>
      <c r="N6" s="2">
        <v>0</v>
      </c>
      <c r="O6" s="2">
        <v>0</v>
      </c>
      <c r="P6" s="2">
        <v>0</v>
      </c>
      <c r="Q6" s="2">
        <v>0</v>
      </c>
      <c r="R6" s="2">
        <v>0</v>
      </c>
      <c r="S6" s="2">
        <v>0</v>
      </c>
      <c r="T6" s="2">
        <v>0</v>
      </c>
      <c r="U6" s="2">
        <v>0</v>
      </c>
      <c r="V6" s="2">
        <v>0</v>
      </c>
      <c r="W6" s="2">
        <v>0</v>
      </c>
      <c r="X6" s="2">
        <v>0</v>
      </c>
      <c r="Y6" s="2">
        <v>0</v>
      </c>
      <c r="Z6" s="2">
        <v>0</v>
      </c>
      <c r="AA6" s="2">
        <v>0</v>
      </c>
      <c r="AB6" s="4">
        <v>0</v>
      </c>
    </row>
    <row r="7" spans="1:28" x14ac:dyDescent="0.2">
      <c r="A7" s="3" t="s">
        <v>480</v>
      </c>
      <c r="B7" s="2">
        <v>0</v>
      </c>
      <c r="C7" s="2">
        <v>0</v>
      </c>
      <c r="D7" s="2">
        <v>0</v>
      </c>
      <c r="E7" s="2">
        <v>0</v>
      </c>
      <c r="F7" s="2">
        <v>0</v>
      </c>
      <c r="G7" s="2">
        <v>0</v>
      </c>
      <c r="H7" s="2">
        <v>0</v>
      </c>
      <c r="I7" s="2">
        <v>0</v>
      </c>
      <c r="J7" s="2">
        <v>0</v>
      </c>
      <c r="K7" s="2">
        <v>0</v>
      </c>
      <c r="L7" s="2">
        <v>0</v>
      </c>
      <c r="M7" s="2">
        <v>0</v>
      </c>
      <c r="N7" s="2">
        <v>0</v>
      </c>
      <c r="O7" s="2">
        <v>0</v>
      </c>
      <c r="P7" s="2">
        <v>0</v>
      </c>
      <c r="Q7" s="2">
        <v>0</v>
      </c>
      <c r="R7" s="2">
        <v>0</v>
      </c>
      <c r="S7" s="2">
        <v>0</v>
      </c>
      <c r="T7" s="2">
        <v>0</v>
      </c>
      <c r="U7" s="2">
        <v>0</v>
      </c>
      <c r="V7" s="2">
        <v>0</v>
      </c>
      <c r="W7" s="2">
        <v>0</v>
      </c>
      <c r="X7" s="2">
        <v>0</v>
      </c>
      <c r="Y7" s="2">
        <v>0</v>
      </c>
      <c r="Z7" s="2">
        <v>0</v>
      </c>
      <c r="AA7" s="2">
        <v>0</v>
      </c>
      <c r="AB7" s="4">
        <v>0</v>
      </c>
    </row>
    <row r="8" spans="1:28" x14ac:dyDescent="0.2">
      <c r="A8" s="3"/>
      <c r="B8" s="2">
        <v>34464</v>
      </c>
      <c r="C8" s="2">
        <v>41325</v>
      </c>
      <c r="D8" s="2">
        <v>47769</v>
      </c>
      <c r="E8" s="2">
        <v>58299</v>
      </c>
      <c r="F8" s="2">
        <v>50913</v>
      </c>
      <c r="G8" s="2">
        <v>23680</v>
      </c>
      <c r="H8" s="2">
        <v>29600</v>
      </c>
      <c r="I8" s="2">
        <v>28179</v>
      </c>
      <c r="J8" s="2">
        <v>33418</v>
      </c>
      <c r="K8" s="2">
        <v>5473</v>
      </c>
      <c r="L8" s="2">
        <v>9860</v>
      </c>
      <c r="M8" s="2">
        <v>6939</v>
      </c>
      <c r="N8" s="2">
        <v>16638</v>
      </c>
      <c r="O8" s="2">
        <v>15463</v>
      </c>
      <c r="P8" s="2">
        <v>28740</v>
      </c>
      <c r="Q8" s="2">
        <v>23577</v>
      </c>
      <c r="R8" s="2">
        <v>12088</v>
      </c>
      <c r="S8" s="2">
        <v>25926</v>
      </c>
      <c r="T8" s="2">
        <v>22152</v>
      </c>
      <c r="U8" s="2">
        <v>18899</v>
      </c>
      <c r="V8" s="2">
        <v>20204</v>
      </c>
      <c r="W8" s="2">
        <v>6368</v>
      </c>
      <c r="X8" s="2">
        <v>5745</v>
      </c>
      <c r="Y8" s="2">
        <v>2935</v>
      </c>
      <c r="Z8" s="2">
        <v>6702</v>
      </c>
      <c r="AA8" s="2">
        <v>8655</v>
      </c>
      <c r="AB8" s="4">
        <v>10606</v>
      </c>
    </row>
    <row r="9" spans="1:28" x14ac:dyDescent="0.2">
      <c r="A9" s="3" t="s">
        <v>190</v>
      </c>
      <c r="B9" s="2">
        <v>0</v>
      </c>
      <c r="C9" s="2">
        <v>0</v>
      </c>
      <c r="D9" s="2">
        <v>7</v>
      </c>
      <c r="E9" s="2">
        <v>0</v>
      </c>
      <c r="F9" s="2">
        <v>0</v>
      </c>
      <c r="G9" s="2">
        <v>0</v>
      </c>
      <c r="H9" s="2">
        <v>39</v>
      </c>
      <c r="I9" s="2">
        <v>32</v>
      </c>
      <c r="J9" s="2">
        <v>0</v>
      </c>
      <c r="K9" s="2">
        <v>0</v>
      </c>
      <c r="L9" s="2">
        <v>0</v>
      </c>
      <c r="M9" s="2">
        <v>0</v>
      </c>
      <c r="N9" s="2">
        <v>102</v>
      </c>
      <c r="O9" s="2">
        <v>0</v>
      </c>
      <c r="P9" s="2">
        <v>0</v>
      </c>
      <c r="Q9" s="2">
        <v>74</v>
      </c>
      <c r="R9" s="2">
        <v>0</v>
      </c>
      <c r="S9" s="2">
        <v>0</v>
      </c>
      <c r="T9" s="2">
        <v>0</v>
      </c>
      <c r="U9" s="2">
        <v>9</v>
      </c>
      <c r="V9" s="2">
        <v>0</v>
      </c>
      <c r="W9" s="2">
        <v>0</v>
      </c>
      <c r="X9" s="2">
        <v>0</v>
      </c>
      <c r="Y9" s="2">
        <v>0</v>
      </c>
      <c r="Z9" s="2">
        <v>0</v>
      </c>
      <c r="AA9" s="2">
        <v>34</v>
      </c>
      <c r="AB9" s="4">
        <v>0</v>
      </c>
    </row>
    <row r="10" spans="1:28" x14ac:dyDescent="0.2">
      <c r="A10" s="3" t="s">
        <v>183</v>
      </c>
      <c r="B10" s="2">
        <v>0</v>
      </c>
      <c r="C10" s="2">
        <v>0</v>
      </c>
      <c r="D10" s="2">
        <v>0</v>
      </c>
      <c r="E10" s="2">
        <v>0</v>
      </c>
      <c r="F10" s="2">
        <v>0</v>
      </c>
      <c r="G10" s="2">
        <v>0</v>
      </c>
      <c r="H10" s="2">
        <v>0</v>
      </c>
      <c r="I10" s="2">
        <v>0</v>
      </c>
      <c r="J10" s="2">
        <v>85</v>
      </c>
      <c r="K10" s="2">
        <v>0</v>
      </c>
      <c r="L10" s="2">
        <v>0</v>
      </c>
      <c r="M10" s="2">
        <v>0</v>
      </c>
      <c r="N10" s="2">
        <v>0</v>
      </c>
      <c r="O10" s="2">
        <v>0</v>
      </c>
      <c r="P10" s="2">
        <v>0</v>
      </c>
      <c r="Q10" s="2">
        <v>0</v>
      </c>
      <c r="R10" s="2">
        <v>0</v>
      </c>
      <c r="S10" s="2">
        <v>0</v>
      </c>
      <c r="T10" s="2">
        <v>0</v>
      </c>
      <c r="U10" s="2">
        <v>0</v>
      </c>
      <c r="V10" s="2">
        <v>0</v>
      </c>
      <c r="W10" s="2">
        <v>0</v>
      </c>
      <c r="X10" s="2">
        <v>0</v>
      </c>
      <c r="Y10" s="2">
        <v>0</v>
      </c>
      <c r="Z10" s="2">
        <v>0</v>
      </c>
      <c r="AA10" s="2">
        <v>0</v>
      </c>
      <c r="AB10" s="4">
        <v>0</v>
      </c>
    </row>
    <row r="11" spans="1:28" x14ac:dyDescent="0.2">
      <c r="A11" s="3" t="s">
        <v>481</v>
      </c>
      <c r="B11" s="2">
        <v>0</v>
      </c>
      <c r="C11" s="2">
        <v>0</v>
      </c>
      <c r="D11" s="2">
        <v>0</v>
      </c>
      <c r="E11" s="2">
        <v>0</v>
      </c>
      <c r="F11" s="2">
        <v>0</v>
      </c>
      <c r="G11" s="2">
        <v>0</v>
      </c>
      <c r="H11" s="2">
        <v>0</v>
      </c>
      <c r="I11" s="2">
        <v>0</v>
      </c>
      <c r="J11" s="2">
        <v>0</v>
      </c>
      <c r="K11" s="2">
        <v>0</v>
      </c>
      <c r="L11" s="2">
        <v>0</v>
      </c>
      <c r="M11" s="2">
        <v>0</v>
      </c>
      <c r="N11" s="2">
        <v>0</v>
      </c>
      <c r="O11" s="2">
        <v>0</v>
      </c>
      <c r="P11" s="2">
        <v>0</v>
      </c>
      <c r="Q11" s="2">
        <v>0</v>
      </c>
      <c r="R11" s="2">
        <v>0</v>
      </c>
      <c r="S11" s="2">
        <v>0</v>
      </c>
      <c r="T11" s="2">
        <v>0</v>
      </c>
      <c r="U11" s="2">
        <v>0</v>
      </c>
      <c r="V11" s="2">
        <v>0</v>
      </c>
      <c r="W11" s="2">
        <v>0</v>
      </c>
      <c r="X11" s="2">
        <v>0</v>
      </c>
      <c r="Y11" s="2">
        <v>0</v>
      </c>
      <c r="Z11" s="2">
        <v>0</v>
      </c>
      <c r="AA11" s="2">
        <v>0</v>
      </c>
      <c r="AB11" s="4">
        <v>0</v>
      </c>
    </row>
    <row r="12" spans="1:28" x14ac:dyDescent="0.2">
      <c r="A12" s="3" t="s">
        <v>184</v>
      </c>
      <c r="B12" s="2">
        <v>0</v>
      </c>
      <c r="C12" s="2">
        <v>0</v>
      </c>
      <c r="D12" s="2">
        <v>0</v>
      </c>
      <c r="E12" s="2">
        <v>0</v>
      </c>
      <c r="F12" s="2">
        <v>0</v>
      </c>
      <c r="G12" s="2">
        <v>0</v>
      </c>
      <c r="H12" s="2">
        <v>0</v>
      </c>
      <c r="I12" s="2">
        <v>0</v>
      </c>
      <c r="J12" s="2">
        <v>242</v>
      </c>
      <c r="K12" s="2">
        <v>0</v>
      </c>
      <c r="L12" s="2">
        <v>0</v>
      </c>
      <c r="M12" s="2">
        <v>0</v>
      </c>
      <c r="N12" s="2">
        <v>0</v>
      </c>
      <c r="O12" s="2">
        <v>0</v>
      </c>
      <c r="P12" s="2">
        <v>0</v>
      </c>
      <c r="Q12" s="2">
        <v>0</v>
      </c>
      <c r="R12" s="2">
        <v>0</v>
      </c>
      <c r="S12" s="2">
        <v>0</v>
      </c>
      <c r="T12" s="2">
        <v>0</v>
      </c>
      <c r="U12" s="2">
        <v>0</v>
      </c>
      <c r="V12" s="2">
        <v>0</v>
      </c>
      <c r="W12" s="2">
        <v>0</v>
      </c>
      <c r="X12" s="2">
        <v>0</v>
      </c>
      <c r="Y12" s="2">
        <v>13</v>
      </c>
      <c r="Z12" s="2">
        <v>194</v>
      </c>
      <c r="AA12" s="2">
        <v>0</v>
      </c>
      <c r="AB12" s="4">
        <v>0</v>
      </c>
    </row>
    <row r="13" spans="1:28" x14ac:dyDescent="0.2">
      <c r="A13" s="3" t="s">
        <v>457</v>
      </c>
      <c r="B13" s="2">
        <v>2352</v>
      </c>
      <c r="C13" s="2">
        <v>5964</v>
      </c>
      <c r="D13" s="2">
        <v>5645</v>
      </c>
      <c r="E13" s="2">
        <v>6954</v>
      </c>
      <c r="F13" s="2">
        <v>5898</v>
      </c>
      <c r="G13" s="2">
        <v>1909</v>
      </c>
      <c r="H13" s="2">
        <v>7447</v>
      </c>
      <c r="I13" s="2">
        <v>2734</v>
      </c>
      <c r="J13" s="2">
        <v>3214</v>
      </c>
      <c r="K13" s="2">
        <v>1013</v>
      </c>
      <c r="L13" s="2">
        <v>788</v>
      </c>
      <c r="M13" s="2">
        <v>1406</v>
      </c>
      <c r="N13" s="2">
        <v>1776</v>
      </c>
      <c r="O13" s="2">
        <v>943</v>
      </c>
      <c r="P13" s="2">
        <v>3545</v>
      </c>
      <c r="Q13" s="2">
        <v>1812</v>
      </c>
      <c r="R13" s="2">
        <v>2755</v>
      </c>
      <c r="S13" s="2">
        <v>3090</v>
      </c>
      <c r="T13" s="2">
        <v>828</v>
      </c>
      <c r="U13" s="2">
        <v>996</v>
      </c>
      <c r="V13" s="2">
        <v>408</v>
      </c>
      <c r="W13" s="2">
        <v>444</v>
      </c>
      <c r="X13" s="2">
        <v>332</v>
      </c>
      <c r="Y13" s="2">
        <v>380</v>
      </c>
      <c r="Z13" s="2">
        <v>1866</v>
      </c>
      <c r="AA13" s="2">
        <v>1477</v>
      </c>
      <c r="AB13" s="4">
        <v>1744</v>
      </c>
    </row>
    <row r="14" spans="1:28" x14ac:dyDescent="0.2">
      <c r="A14" s="3" t="s">
        <v>174</v>
      </c>
      <c r="B14" s="2">
        <v>0</v>
      </c>
      <c r="C14" s="2">
        <v>0</v>
      </c>
      <c r="D14" s="2">
        <v>0</v>
      </c>
      <c r="E14" s="2">
        <v>0</v>
      </c>
      <c r="F14" s="2">
        <v>0</v>
      </c>
      <c r="G14" s="2">
        <v>0</v>
      </c>
      <c r="H14" s="2">
        <v>0</v>
      </c>
      <c r="I14" s="2">
        <v>0</v>
      </c>
      <c r="J14" s="2">
        <v>0</v>
      </c>
      <c r="K14" s="2">
        <v>0</v>
      </c>
      <c r="L14" s="2">
        <v>0</v>
      </c>
      <c r="M14" s="2">
        <v>0</v>
      </c>
      <c r="N14" s="2">
        <v>0</v>
      </c>
      <c r="O14" s="2">
        <v>0</v>
      </c>
      <c r="P14" s="2">
        <v>0</v>
      </c>
      <c r="Q14" s="2">
        <v>7</v>
      </c>
      <c r="R14" s="2">
        <v>0</v>
      </c>
      <c r="S14" s="2">
        <v>0</v>
      </c>
      <c r="T14" s="2">
        <v>0</v>
      </c>
      <c r="U14" s="2">
        <v>0</v>
      </c>
      <c r="V14" s="2">
        <v>0</v>
      </c>
      <c r="W14" s="2">
        <v>0</v>
      </c>
      <c r="X14" s="2">
        <v>0</v>
      </c>
      <c r="Y14" s="2">
        <v>0</v>
      </c>
      <c r="Z14" s="2">
        <v>12</v>
      </c>
      <c r="AA14" s="2">
        <v>0</v>
      </c>
      <c r="AB14" s="4">
        <v>0</v>
      </c>
    </row>
    <row r="15" spans="1:28" x14ac:dyDescent="0.2">
      <c r="A15" s="3" t="s">
        <v>164</v>
      </c>
      <c r="B15" s="2">
        <v>0</v>
      </c>
      <c r="C15" s="2">
        <v>0</v>
      </c>
      <c r="D15" s="2">
        <v>0</v>
      </c>
      <c r="E15" s="2">
        <v>0</v>
      </c>
      <c r="F15" s="2">
        <v>0</v>
      </c>
      <c r="G15" s="2">
        <v>0</v>
      </c>
      <c r="H15" s="2">
        <v>0</v>
      </c>
      <c r="I15" s="2">
        <v>0</v>
      </c>
      <c r="J15" s="2">
        <v>0</v>
      </c>
      <c r="K15" s="2">
        <v>0</v>
      </c>
      <c r="L15" s="2">
        <v>362</v>
      </c>
      <c r="M15" s="2">
        <v>0</v>
      </c>
      <c r="N15" s="2">
        <v>0</v>
      </c>
      <c r="O15" s="2">
        <v>0</v>
      </c>
      <c r="P15" s="2">
        <v>0</v>
      </c>
      <c r="Q15" s="2">
        <v>0</v>
      </c>
      <c r="R15" s="2">
        <v>0</v>
      </c>
      <c r="S15" s="2">
        <v>0</v>
      </c>
      <c r="T15" s="2">
        <v>0</v>
      </c>
      <c r="U15" s="2">
        <v>0</v>
      </c>
      <c r="V15" s="2">
        <v>0</v>
      </c>
      <c r="W15" s="2">
        <v>0</v>
      </c>
      <c r="X15" s="2">
        <v>0</v>
      </c>
      <c r="Y15" s="2">
        <v>0</v>
      </c>
      <c r="Z15" s="2">
        <v>0</v>
      </c>
      <c r="AA15" s="2">
        <v>0</v>
      </c>
      <c r="AB15" s="4">
        <v>0</v>
      </c>
    </row>
    <row r="16" spans="1:28" x14ac:dyDescent="0.2">
      <c r="A16" s="3" t="s">
        <v>149</v>
      </c>
      <c r="B16" s="2">
        <v>0</v>
      </c>
      <c r="C16" s="2">
        <v>0</v>
      </c>
      <c r="D16" s="2">
        <v>0</v>
      </c>
      <c r="E16" s="2">
        <v>3532</v>
      </c>
      <c r="F16" s="2">
        <v>1182</v>
      </c>
      <c r="G16" s="2">
        <v>41</v>
      </c>
      <c r="H16" s="2">
        <v>0</v>
      </c>
      <c r="I16" s="2">
        <v>0</v>
      </c>
      <c r="J16" s="2">
        <v>855</v>
      </c>
      <c r="K16" s="2">
        <v>0</v>
      </c>
      <c r="L16" s="2">
        <v>699</v>
      </c>
      <c r="M16" s="2">
        <v>0</v>
      </c>
      <c r="N16" s="2">
        <v>626</v>
      </c>
      <c r="O16" s="2">
        <v>0</v>
      </c>
      <c r="P16" s="2">
        <v>303</v>
      </c>
      <c r="Q16" s="2">
        <v>1166</v>
      </c>
      <c r="R16" s="2">
        <v>0</v>
      </c>
      <c r="S16" s="2">
        <v>58</v>
      </c>
      <c r="T16" s="2">
        <v>1640</v>
      </c>
      <c r="U16" s="2">
        <v>1790</v>
      </c>
      <c r="V16" s="2">
        <v>3983</v>
      </c>
      <c r="W16" s="2">
        <v>2730</v>
      </c>
      <c r="X16" s="2">
        <v>322</v>
      </c>
      <c r="Y16" s="2">
        <v>449</v>
      </c>
      <c r="Z16" s="2">
        <v>5839</v>
      </c>
      <c r="AA16" s="2">
        <v>2862</v>
      </c>
      <c r="AB16" s="4">
        <v>0</v>
      </c>
    </row>
    <row r="17" spans="1:28" x14ac:dyDescent="0.2">
      <c r="A17" s="3" t="s">
        <v>185</v>
      </c>
      <c r="B17" s="2">
        <v>0</v>
      </c>
      <c r="C17" s="2">
        <v>0</v>
      </c>
      <c r="D17" s="2">
        <v>0</v>
      </c>
      <c r="E17" s="2">
        <v>0</v>
      </c>
      <c r="F17" s="2">
        <v>0</v>
      </c>
      <c r="G17" s="2">
        <v>0</v>
      </c>
      <c r="H17" s="2">
        <v>0</v>
      </c>
      <c r="I17" s="2">
        <v>0</v>
      </c>
      <c r="J17" s="2">
        <v>0</v>
      </c>
      <c r="K17" s="2">
        <v>0</v>
      </c>
      <c r="L17" s="2">
        <v>0</v>
      </c>
      <c r="M17" s="2">
        <v>0</v>
      </c>
      <c r="N17" s="2">
        <v>0</v>
      </c>
      <c r="O17" s="2">
        <v>0</v>
      </c>
      <c r="P17" s="2">
        <v>0</v>
      </c>
      <c r="Q17" s="2">
        <v>0</v>
      </c>
      <c r="R17" s="2">
        <v>0</v>
      </c>
      <c r="S17" s="2">
        <v>0</v>
      </c>
      <c r="T17" s="2">
        <v>0</v>
      </c>
      <c r="U17" s="2">
        <v>0</v>
      </c>
      <c r="V17" s="2">
        <v>0</v>
      </c>
      <c r="W17" s="2">
        <v>0</v>
      </c>
      <c r="X17" s="2">
        <v>0</v>
      </c>
      <c r="Y17" s="2">
        <v>0</v>
      </c>
      <c r="Z17" s="2">
        <v>0</v>
      </c>
      <c r="AA17" s="2">
        <v>0</v>
      </c>
      <c r="AB17" s="4">
        <v>0</v>
      </c>
    </row>
    <row r="18" spans="1:28" x14ac:dyDescent="0.2">
      <c r="A18" s="3" t="s">
        <v>482</v>
      </c>
      <c r="B18" s="2">
        <v>0</v>
      </c>
      <c r="C18" s="2">
        <v>0</v>
      </c>
      <c r="D18" s="2">
        <v>0</v>
      </c>
      <c r="E18" s="2">
        <v>0</v>
      </c>
      <c r="F18" s="2">
        <v>0</v>
      </c>
      <c r="G18" s="2">
        <v>0</v>
      </c>
      <c r="H18" s="2">
        <v>0</v>
      </c>
      <c r="I18" s="2">
        <v>0</v>
      </c>
      <c r="J18" s="2">
        <v>0</v>
      </c>
      <c r="K18" s="2">
        <v>0</v>
      </c>
      <c r="L18" s="2">
        <v>0</v>
      </c>
      <c r="M18" s="2">
        <v>0</v>
      </c>
      <c r="N18" s="2">
        <v>0</v>
      </c>
      <c r="O18" s="2">
        <v>0</v>
      </c>
      <c r="P18" s="2">
        <v>0</v>
      </c>
      <c r="Q18" s="2">
        <v>0</v>
      </c>
      <c r="R18" s="2">
        <v>0</v>
      </c>
      <c r="S18" s="2">
        <v>0</v>
      </c>
      <c r="T18" s="2">
        <v>0</v>
      </c>
      <c r="U18" s="2">
        <v>0</v>
      </c>
      <c r="V18" s="2">
        <v>0</v>
      </c>
      <c r="W18" s="2">
        <v>0</v>
      </c>
      <c r="X18" s="2">
        <v>0</v>
      </c>
      <c r="Y18" s="2">
        <v>0</v>
      </c>
      <c r="Z18" s="2">
        <v>0</v>
      </c>
      <c r="AA18" s="2">
        <v>0</v>
      </c>
      <c r="AB18" s="4">
        <v>0</v>
      </c>
    </row>
    <row r="19" spans="1:28" x14ac:dyDescent="0.2">
      <c r="A19" s="3" t="s">
        <v>157</v>
      </c>
      <c r="B19" s="2">
        <v>0</v>
      </c>
      <c r="C19" s="2">
        <v>0</v>
      </c>
      <c r="D19" s="2">
        <v>0</v>
      </c>
      <c r="E19" s="2">
        <v>1284</v>
      </c>
      <c r="F19" s="2">
        <v>0</v>
      </c>
      <c r="G19" s="2">
        <v>0</v>
      </c>
      <c r="H19" s="2">
        <v>467</v>
      </c>
      <c r="I19" s="2">
        <v>0</v>
      </c>
      <c r="J19" s="2">
        <v>0</v>
      </c>
      <c r="K19" s="2">
        <v>0</v>
      </c>
      <c r="L19" s="2">
        <v>0</v>
      </c>
      <c r="M19" s="2">
        <v>0</v>
      </c>
      <c r="N19" s="2">
        <v>1319</v>
      </c>
      <c r="O19" s="2">
        <v>0</v>
      </c>
      <c r="P19" s="2">
        <v>1495</v>
      </c>
      <c r="Q19" s="2">
        <v>2002</v>
      </c>
      <c r="R19" s="2">
        <v>0</v>
      </c>
      <c r="S19" s="2">
        <v>8699</v>
      </c>
      <c r="T19" s="2">
        <v>0</v>
      </c>
      <c r="U19" s="2">
        <v>0</v>
      </c>
      <c r="V19" s="2">
        <v>0</v>
      </c>
      <c r="W19" s="2">
        <v>0</v>
      </c>
      <c r="X19" s="2">
        <v>0</v>
      </c>
      <c r="Y19" s="2">
        <v>435</v>
      </c>
      <c r="Z19" s="2">
        <v>920</v>
      </c>
      <c r="AA19" s="2">
        <v>267</v>
      </c>
      <c r="AB19" s="4">
        <v>0</v>
      </c>
    </row>
    <row r="20" spans="1:28" x14ac:dyDescent="0.2">
      <c r="A20" s="3" t="s">
        <v>464</v>
      </c>
      <c r="B20" s="2">
        <v>0</v>
      </c>
      <c r="C20" s="2">
        <v>0</v>
      </c>
      <c r="D20" s="2">
        <v>0</v>
      </c>
      <c r="E20" s="2">
        <v>0</v>
      </c>
      <c r="F20" s="2">
        <v>0</v>
      </c>
      <c r="G20" s="2">
        <v>0</v>
      </c>
      <c r="H20" s="2">
        <v>0</v>
      </c>
      <c r="I20" s="2">
        <v>0</v>
      </c>
      <c r="J20" s="2">
        <v>0</v>
      </c>
      <c r="K20" s="2">
        <v>0</v>
      </c>
      <c r="L20" s="2">
        <v>0</v>
      </c>
      <c r="M20" s="2">
        <v>0</v>
      </c>
      <c r="N20" s="2">
        <v>0</v>
      </c>
      <c r="O20" s="2">
        <v>0</v>
      </c>
      <c r="P20" s="2">
        <v>0</v>
      </c>
      <c r="Q20" s="2">
        <v>0</v>
      </c>
      <c r="R20" s="2">
        <v>0</v>
      </c>
      <c r="S20" s="2">
        <v>104</v>
      </c>
      <c r="T20" s="2">
        <v>0</v>
      </c>
      <c r="U20" s="2">
        <v>0</v>
      </c>
      <c r="V20" s="2">
        <v>0</v>
      </c>
      <c r="W20" s="2">
        <v>0</v>
      </c>
      <c r="X20" s="2">
        <v>0</v>
      </c>
      <c r="Y20" s="2">
        <v>0</v>
      </c>
      <c r="Z20" s="2">
        <v>0</v>
      </c>
      <c r="AA20" s="2">
        <v>0</v>
      </c>
      <c r="AB20" s="4">
        <v>0</v>
      </c>
    </row>
    <row r="21" spans="1:28" x14ac:dyDescent="0.2">
      <c r="A21" s="3" t="s">
        <v>483</v>
      </c>
      <c r="B21" s="2">
        <v>0</v>
      </c>
      <c r="C21" s="2">
        <v>0</v>
      </c>
      <c r="D21" s="2">
        <v>0</v>
      </c>
      <c r="E21" s="2">
        <v>0</v>
      </c>
      <c r="F21" s="2">
        <v>0</v>
      </c>
      <c r="G21" s="2">
        <v>0</v>
      </c>
      <c r="H21" s="2">
        <v>0</v>
      </c>
      <c r="I21" s="2">
        <v>0</v>
      </c>
      <c r="J21" s="2">
        <v>0</v>
      </c>
      <c r="K21" s="2">
        <v>0</v>
      </c>
      <c r="L21" s="2">
        <v>0</v>
      </c>
      <c r="M21" s="2">
        <v>0</v>
      </c>
      <c r="N21" s="2">
        <v>0</v>
      </c>
      <c r="O21" s="2">
        <v>0</v>
      </c>
      <c r="P21" s="2">
        <v>0</v>
      </c>
      <c r="Q21" s="2">
        <v>0</v>
      </c>
      <c r="R21" s="2">
        <v>0</v>
      </c>
      <c r="S21" s="2">
        <v>0</v>
      </c>
      <c r="T21" s="2">
        <v>0</v>
      </c>
      <c r="U21" s="2">
        <v>0</v>
      </c>
      <c r="V21" s="2">
        <v>0</v>
      </c>
      <c r="W21" s="2">
        <v>0</v>
      </c>
      <c r="X21" s="2">
        <v>0</v>
      </c>
      <c r="Y21" s="2">
        <v>0</v>
      </c>
      <c r="Z21" s="2">
        <v>0</v>
      </c>
      <c r="AA21" s="2">
        <v>0</v>
      </c>
      <c r="AB21" s="4">
        <v>0</v>
      </c>
    </row>
    <row r="22" spans="1:28" x14ac:dyDescent="0.2">
      <c r="A22" s="3" t="s">
        <v>85</v>
      </c>
      <c r="B22" s="2">
        <v>0</v>
      </c>
      <c r="C22" s="2">
        <v>0</v>
      </c>
      <c r="D22" s="2">
        <v>0</v>
      </c>
      <c r="E22" s="2">
        <v>0</v>
      </c>
      <c r="F22" s="2">
        <v>0</v>
      </c>
      <c r="G22" s="2">
        <v>0</v>
      </c>
      <c r="H22" s="2">
        <v>29</v>
      </c>
      <c r="I22" s="2">
        <v>0</v>
      </c>
      <c r="J22" s="2">
        <v>0</v>
      </c>
      <c r="K22" s="2">
        <v>0</v>
      </c>
      <c r="L22" s="2">
        <v>0</v>
      </c>
      <c r="M22" s="2">
        <v>0</v>
      </c>
      <c r="N22" s="2">
        <v>0</v>
      </c>
      <c r="O22" s="2">
        <v>0</v>
      </c>
      <c r="P22" s="2">
        <v>0</v>
      </c>
      <c r="Q22" s="2">
        <v>0</v>
      </c>
      <c r="R22" s="2">
        <v>0</v>
      </c>
      <c r="S22" s="2">
        <v>0</v>
      </c>
      <c r="T22" s="2">
        <v>0</v>
      </c>
      <c r="U22" s="2">
        <v>0</v>
      </c>
      <c r="V22" s="2">
        <v>0</v>
      </c>
      <c r="W22" s="2">
        <v>0</v>
      </c>
      <c r="X22" s="2">
        <v>0</v>
      </c>
      <c r="Y22" s="2">
        <v>0</v>
      </c>
      <c r="Z22" s="2">
        <v>0</v>
      </c>
      <c r="AA22" s="2">
        <v>0</v>
      </c>
      <c r="AB22" s="4">
        <v>0</v>
      </c>
    </row>
    <row r="23" spans="1:28" x14ac:dyDescent="0.2">
      <c r="A23" s="3" t="s">
        <v>484</v>
      </c>
      <c r="B23" s="2">
        <v>0</v>
      </c>
      <c r="C23" s="2">
        <v>0</v>
      </c>
      <c r="D23" s="2">
        <v>0</v>
      </c>
      <c r="E23" s="2">
        <v>0</v>
      </c>
      <c r="F23" s="2">
        <v>0</v>
      </c>
      <c r="G23" s="2">
        <v>0</v>
      </c>
      <c r="H23" s="2">
        <v>0</v>
      </c>
      <c r="I23" s="2">
        <v>0</v>
      </c>
      <c r="J23" s="2">
        <v>0</v>
      </c>
      <c r="K23" s="2">
        <v>0</v>
      </c>
      <c r="L23" s="2">
        <v>0</v>
      </c>
      <c r="M23" s="2">
        <v>0</v>
      </c>
      <c r="N23" s="2">
        <v>0</v>
      </c>
      <c r="O23" s="2">
        <v>0</v>
      </c>
      <c r="P23" s="2">
        <v>0</v>
      </c>
      <c r="Q23" s="2">
        <v>0</v>
      </c>
      <c r="R23" s="2">
        <v>0</v>
      </c>
      <c r="S23" s="2">
        <v>0</v>
      </c>
      <c r="T23" s="2">
        <v>0</v>
      </c>
      <c r="U23" s="2">
        <v>0</v>
      </c>
      <c r="V23" s="2">
        <v>0</v>
      </c>
      <c r="W23" s="2">
        <v>0</v>
      </c>
      <c r="X23" s="2">
        <v>0</v>
      </c>
      <c r="Y23" s="2">
        <v>0</v>
      </c>
      <c r="Z23" s="2">
        <v>0</v>
      </c>
      <c r="AA23" s="2">
        <v>0</v>
      </c>
      <c r="AB23" s="4">
        <v>0</v>
      </c>
    </row>
    <row r="24" spans="1:28" x14ac:dyDescent="0.2">
      <c r="A24" s="3" t="s">
        <v>84</v>
      </c>
      <c r="B24" s="2">
        <v>0</v>
      </c>
      <c r="C24" s="2">
        <v>0</v>
      </c>
      <c r="D24" s="2">
        <v>0</v>
      </c>
      <c r="E24" s="2">
        <v>0</v>
      </c>
      <c r="F24" s="2">
        <v>0</v>
      </c>
      <c r="G24" s="2">
        <v>0</v>
      </c>
      <c r="H24" s="2">
        <v>0</v>
      </c>
      <c r="I24" s="2">
        <v>25</v>
      </c>
      <c r="J24" s="2">
        <v>0</v>
      </c>
      <c r="K24" s="2">
        <v>0</v>
      </c>
      <c r="L24" s="2">
        <v>0</v>
      </c>
      <c r="M24" s="2">
        <v>0</v>
      </c>
      <c r="N24" s="2">
        <v>0</v>
      </c>
      <c r="O24" s="2">
        <v>0</v>
      </c>
      <c r="P24" s="2">
        <v>0</v>
      </c>
      <c r="Q24" s="2">
        <v>38</v>
      </c>
      <c r="R24" s="2">
        <v>19</v>
      </c>
      <c r="S24" s="2">
        <v>0</v>
      </c>
      <c r="T24" s="2">
        <v>0</v>
      </c>
      <c r="U24" s="2">
        <v>0</v>
      </c>
      <c r="V24" s="2">
        <v>0</v>
      </c>
      <c r="W24" s="2">
        <v>0</v>
      </c>
      <c r="X24" s="2">
        <v>0</v>
      </c>
      <c r="Y24" s="2">
        <v>0</v>
      </c>
      <c r="Z24" s="2">
        <v>0</v>
      </c>
      <c r="AA24" s="2">
        <v>0</v>
      </c>
      <c r="AB24" s="4">
        <v>0</v>
      </c>
    </row>
    <row r="25" spans="1:28" x14ac:dyDescent="0.2">
      <c r="A25" s="3" t="s">
        <v>485</v>
      </c>
      <c r="B25" s="2">
        <v>0</v>
      </c>
      <c r="C25" s="2">
        <v>0</v>
      </c>
      <c r="D25" s="2">
        <v>0</v>
      </c>
      <c r="E25" s="2">
        <v>0</v>
      </c>
      <c r="F25" s="2">
        <v>0</v>
      </c>
      <c r="G25" s="2">
        <v>0</v>
      </c>
      <c r="H25" s="2">
        <v>0</v>
      </c>
      <c r="I25" s="2">
        <v>0</v>
      </c>
      <c r="J25" s="2">
        <v>0</v>
      </c>
      <c r="K25" s="2">
        <v>0</v>
      </c>
      <c r="L25" s="2">
        <v>0</v>
      </c>
      <c r="M25" s="2">
        <v>0</v>
      </c>
      <c r="N25" s="2">
        <v>0</v>
      </c>
      <c r="O25" s="2">
        <v>0</v>
      </c>
      <c r="P25" s="2">
        <v>0</v>
      </c>
      <c r="Q25" s="2">
        <v>0</v>
      </c>
      <c r="R25" s="2">
        <v>0</v>
      </c>
      <c r="S25" s="2">
        <v>0</v>
      </c>
      <c r="T25" s="2">
        <v>0</v>
      </c>
      <c r="U25" s="2">
        <v>0</v>
      </c>
      <c r="V25" s="2">
        <v>0</v>
      </c>
      <c r="W25" s="2">
        <v>0</v>
      </c>
      <c r="X25" s="2">
        <v>0</v>
      </c>
      <c r="Y25" s="2">
        <v>0</v>
      </c>
      <c r="Z25" s="2">
        <v>0</v>
      </c>
      <c r="AA25" s="2">
        <v>0</v>
      </c>
      <c r="AB25" s="4">
        <v>0</v>
      </c>
    </row>
    <row r="26" spans="1:28" x14ac:dyDescent="0.2">
      <c r="A26" s="3" t="s">
        <v>458</v>
      </c>
      <c r="B26" s="2">
        <v>1705</v>
      </c>
      <c r="C26" s="2">
        <v>0</v>
      </c>
      <c r="D26" s="2">
        <v>5545</v>
      </c>
      <c r="E26" s="2">
        <v>939</v>
      </c>
      <c r="F26" s="2">
        <v>0</v>
      </c>
      <c r="G26" s="2">
        <v>0</v>
      </c>
      <c r="H26" s="2">
        <v>1500</v>
      </c>
      <c r="I26" s="2">
        <v>685</v>
      </c>
      <c r="J26" s="2">
        <v>0</v>
      </c>
      <c r="K26" s="2">
        <v>309</v>
      </c>
      <c r="L26" s="2">
        <v>372</v>
      </c>
      <c r="M26" s="2">
        <v>448</v>
      </c>
      <c r="N26" s="2">
        <v>2135</v>
      </c>
      <c r="O26" s="2">
        <v>0</v>
      </c>
      <c r="P26" s="2">
        <v>0</v>
      </c>
      <c r="Q26" s="2">
        <v>338</v>
      </c>
      <c r="R26" s="2">
        <v>373</v>
      </c>
      <c r="S26" s="2">
        <v>33949</v>
      </c>
      <c r="T26" s="2">
        <v>0</v>
      </c>
      <c r="U26" s="2">
        <v>2329</v>
      </c>
      <c r="V26" s="2">
        <v>877</v>
      </c>
      <c r="W26" s="2">
        <v>293</v>
      </c>
      <c r="X26" s="2">
        <v>1238</v>
      </c>
      <c r="Y26" s="2">
        <v>104</v>
      </c>
      <c r="Z26" s="2">
        <v>2196</v>
      </c>
      <c r="AA26" s="2">
        <v>226</v>
      </c>
      <c r="AB26" s="4">
        <v>188</v>
      </c>
    </row>
    <row r="27" spans="1:28" x14ac:dyDescent="0.2">
      <c r="A27" s="3" t="s">
        <v>486</v>
      </c>
      <c r="B27" s="2">
        <v>0</v>
      </c>
      <c r="C27" s="2">
        <v>0</v>
      </c>
      <c r="D27" s="2">
        <v>0</v>
      </c>
      <c r="E27" s="2">
        <v>0</v>
      </c>
      <c r="F27" s="2">
        <v>0</v>
      </c>
      <c r="G27" s="2">
        <v>0</v>
      </c>
      <c r="H27" s="2">
        <v>0</v>
      </c>
      <c r="I27" s="2">
        <v>0</v>
      </c>
      <c r="J27" s="2">
        <v>0</v>
      </c>
      <c r="K27" s="2">
        <v>0</v>
      </c>
      <c r="L27" s="2">
        <v>0</v>
      </c>
      <c r="M27" s="2">
        <v>0</v>
      </c>
      <c r="N27" s="2">
        <v>0</v>
      </c>
      <c r="O27" s="2">
        <v>0</v>
      </c>
      <c r="P27" s="2">
        <v>0</v>
      </c>
      <c r="Q27" s="2">
        <v>0</v>
      </c>
      <c r="R27" s="2">
        <v>0</v>
      </c>
      <c r="S27" s="2">
        <v>0</v>
      </c>
      <c r="T27" s="2">
        <v>0</v>
      </c>
      <c r="U27" s="2">
        <v>0</v>
      </c>
      <c r="V27" s="2">
        <v>0</v>
      </c>
      <c r="W27" s="2">
        <v>0</v>
      </c>
      <c r="X27" s="2">
        <v>0</v>
      </c>
      <c r="Y27" s="2">
        <v>0</v>
      </c>
      <c r="Z27" s="2">
        <v>0</v>
      </c>
      <c r="AA27" s="2">
        <v>0</v>
      </c>
      <c r="AB27" s="4">
        <v>0</v>
      </c>
    </row>
    <row r="28" spans="1:28" x14ac:dyDescent="0.2">
      <c r="A28" s="3" t="s">
        <v>169</v>
      </c>
      <c r="B28" s="2">
        <v>0</v>
      </c>
      <c r="C28" s="2">
        <v>0</v>
      </c>
      <c r="D28" s="2">
        <v>0</v>
      </c>
      <c r="E28" s="2">
        <v>61</v>
      </c>
      <c r="F28" s="2">
        <v>0</v>
      </c>
      <c r="G28" s="2">
        <v>0</v>
      </c>
      <c r="H28" s="2">
        <v>0</v>
      </c>
      <c r="I28" s="2">
        <v>0</v>
      </c>
      <c r="J28" s="2">
        <v>0</v>
      </c>
      <c r="K28" s="2">
        <v>0</v>
      </c>
      <c r="L28" s="2">
        <v>0</v>
      </c>
      <c r="M28" s="2">
        <v>0</v>
      </c>
      <c r="N28" s="2">
        <v>0</v>
      </c>
      <c r="O28" s="2">
        <v>0</v>
      </c>
      <c r="P28" s="2">
        <v>0</v>
      </c>
      <c r="Q28" s="2">
        <v>0</v>
      </c>
      <c r="R28" s="2">
        <v>0</v>
      </c>
      <c r="S28" s="2">
        <v>0</v>
      </c>
      <c r="T28" s="2">
        <v>0</v>
      </c>
      <c r="U28" s="2">
        <v>0</v>
      </c>
      <c r="V28" s="2">
        <v>0</v>
      </c>
      <c r="W28" s="2">
        <v>0</v>
      </c>
      <c r="X28" s="2">
        <v>0</v>
      </c>
      <c r="Y28" s="2">
        <v>0</v>
      </c>
      <c r="Z28" s="2">
        <v>0</v>
      </c>
      <c r="AA28" s="2">
        <v>0</v>
      </c>
      <c r="AB28" s="4">
        <v>0</v>
      </c>
    </row>
    <row r="29" spans="1:28" x14ac:dyDescent="0.2">
      <c r="A29" s="3" t="s">
        <v>181</v>
      </c>
      <c r="B29" s="2">
        <v>0</v>
      </c>
      <c r="C29" s="2">
        <v>868</v>
      </c>
      <c r="D29" s="2">
        <v>0</v>
      </c>
      <c r="E29" s="2">
        <v>0</v>
      </c>
      <c r="F29" s="2">
        <v>0</v>
      </c>
      <c r="G29" s="2">
        <v>931</v>
      </c>
      <c r="H29" s="2">
        <v>52</v>
      </c>
      <c r="I29" s="2">
        <v>509</v>
      </c>
      <c r="J29" s="2">
        <v>1681</v>
      </c>
      <c r="K29" s="2">
        <v>680</v>
      </c>
      <c r="L29" s="2">
        <v>0</v>
      </c>
      <c r="M29" s="2">
        <v>1694</v>
      </c>
      <c r="N29" s="2">
        <v>0</v>
      </c>
      <c r="O29" s="2">
        <v>536</v>
      </c>
      <c r="P29" s="2">
        <v>0</v>
      </c>
      <c r="Q29" s="2">
        <v>1145</v>
      </c>
      <c r="R29" s="2">
        <v>263</v>
      </c>
      <c r="S29" s="2">
        <v>0</v>
      </c>
      <c r="T29" s="2">
        <v>0</v>
      </c>
      <c r="U29" s="2">
        <v>0</v>
      </c>
      <c r="V29" s="2">
        <v>0</v>
      </c>
      <c r="W29" s="2">
        <v>0</v>
      </c>
      <c r="X29" s="2">
        <v>0</v>
      </c>
      <c r="Y29" s="2">
        <v>0</v>
      </c>
      <c r="Z29" s="2">
        <v>0</v>
      </c>
      <c r="AA29" s="2">
        <v>0</v>
      </c>
      <c r="AB29" s="4">
        <v>0</v>
      </c>
    </row>
    <row r="30" spans="1:28" x14ac:dyDescent="0.2">
      <c r="A30" s="3" t="s">
        <v>487</v>
      </c>
      <c r="B30" s="2">
        <v>0</v>
      </c>
      <c r="C30" s="2">
        <v>0</v>
      </c>
      <c r="D30" s="2">
        <v>0</v>
      </c>
      <c r="E30" s="2">
        <v>0</v>
      </c>
      <c r="F30" s="2">
        <v>0</v>
      </c>
      <c r="G30" s="2">
        <v>0</v>
      </c>
      <c r="H30" s="2">
        <v>0</v>
      </c>
      <c r="I30" s="2">
        <v>0</v>
      </c>
      <c r="J30" s="2">
        <v>0</v>
      </c>
      <c r="K30" s="2">
        <v>0</v>
      </c>
      <c r="L30" s="2">
        <v>0</v>
      </c>
      <c r="M30" s="2">
        <v>0</v>
      </c>
      <c r="N30" s="2">
        <v>0</v>
      </c>
      <c r="O30" s="2">
        <v>0</v>
      </c>
      <c r="P30" s="2">
        <v>0</v>
      </c>
      <c r="Q30" s="2">
        <v>0</v>
      </c>
      <c r="R30" s="2">
        <v>0</v>
      </c>
      <c r="S30" s="2">
        <v>0</v>
      </c>
      <c r="T30" s="2">
        <v>0</v>
      </c>
      <c r="U30" s="2">
        <v>0</v>
      </c>
      <c r="V30" s="2">
        <v>0</v>
      </c>
      <c r="W30" s="2">
        <v>0</v>
      </c>
      <c r="X30" s="2">
        <v>0</v>
      </c>
      <c r="Y30" s="2">
        <v>0</v>
      </c>
      <c r="Z30" s="2">
        <v>0</v>
      </c>
      <c r="AA30" s="2">
        <v>0</v>
      </c>
      <c r="AB30" s="4">
        <v>0</v>
      </c>
    </row>
    <row r="31" spans="1:28" x14ac:dyDescent="0.2">
      <c r="A31" s="3" t="s">
        <v>488</v>
      </c>
      <c r="B31" s="2">
        <v>0</v>
      </c>
      <c r="C31" s="2">
        <v>0</v>
      </c>
      <c r="D31" s="2">
        <v>0</v>
      </c>
      <c r="E31" s="2">
        <v>0</v>
      </c>
      <c r="F31" s="2">
        <v>0</v>
      </c>
      <c r="G31" s="2">
        <v>0</v>
      </c>
      <c r="H31" s="2">
        <v>0</v>
      </c>
      <c r="I31" s="2">
        <v>0</v>
      </c>
      <c r="J31" s="2">
        <v>0</v>
      </c>
      <c r="K31" s="2">
        <v>0</v>
      </c>
      <c r="L31" s="2">
        <v>0</v>
      </c>
      <c r="M31" s="2">
        <v>0</v>
      </c>
      <c r="N31" s="2">
        <v>0</v>
      </c>
      <c r="O31" s="2">
        <v>0</v>
      </c>
      <c r="P31" s="2">
        <v>0</v>
      </c>
      <c r="Q31" s="2">
        <v>0</v>
      </c>
      <c r="R31" s="2">
        <v>0</v>
      </c>
      <c r="S31" s="2">
        <v>0</v>
      </c>
      <c r="T31" s="2">
        <v>0</v>
      </c>
      <c r="U31" s="2">
        <v>0</v>
      </c>
      <c r="V31" s="2">
        <v>0</v>
      </c>
      <c r="W31" s="2">
        <v>0</v>
      </c>
      <c r="X31" s="2">
        <v>0</v>
      </c>
      <c r="Y31" s="2">
        <v>0</v>
      </c>
      <c r="Z31" s="2">
        <v>0</v>
      </c>
      <c r="AA31" s="2">
        <v>0</v>
      </c>
      <c r="AB31" s="4">
        <v>0</v>
      </c>
    </row>
    <row r="32" spans="1:28" x14ac:dyDescent="0.2">
      <c r="A32" s="3" t="s">
        <v>154</v>
      </c>
      <c r="B32" s="2">
        <v>0</v>
      </c>
      <c r="C32" s="2">
        <v>0</v>
      </c>
      <c r="D32" s="2">
        <v>0</v>
      </c>
      <c r="E32" s="2">
        <v>0</v>
      </c>
      <c r="F32" s="2">
        <v>0</v>
      </c>
      <c r="G32" s="2">
        <v>669</v>
      </c>
      <c r="H32" s="2">
        <v>0</v>
      </c>
      <c r="I32" s="2">
        <v>0</v>
      </c>
      <c r="J32" s="2">
        <v>0</v>
      </c>
      <c r="K32" s="2">
        <v>299</v>
      </c>
      <c r="L32" s="2">
        <v>0</v>
      </c>
      <c r="M32" s="2">
        <v>0</v>
      </c>
      <c r="N32" s="2">
        <v>0</v>
      </c>
      <c r="O32" s="2">
        <v>0</v>
      </c>
      <c r="P32" s="2">
        <v>0</v>
      </c>
      <c r="Q32" s="2">
        <v>1884</v>
      </c>
      <c r="R32" s="2">
        <v>1247</v>
      </c>
      <c r="S32" s="2">
        <v>0</v>
      </c>
      <c r="T32" s="2">
        <v>5726</v>
      </c>
      <c r="U32" s="2">
        <v>2137</v>
      </c>
      <c r="V32" s="2">
        <v>2802</v>
      </c>
      <c r="W32" s="2">
        <v>855</v>
      </c>
      <c r="X32" s="2">
        <v>446</v>
      </c>
      <c r="Y32" s="2">
        <v>0</v>
      </c>
      <c r="Z32" s="2">
        <v>0</v>
      </c>
      <c r="AA32" s="2">
        <v>489</v>
      </c>
      <c r="AB32" s="4">
        <v>117</v>
      </c>
    </row>
    <row r="33" spans="1:28" x14ac:dyDescent="0.2">
      <c r="A33" s="3" t="s">
        <v>459</v>
      </c>
      <c r="B33" s="2">
        <v>0</v>
      </c>
      <c r="C33" s="2">
        <v>0</v>
      </c>
      <c r="D33" s="2">
        <v>0</v>
      </c>
      <c r="E33" s="2">
        <v>0</v>
      </c>
      <c r="F33" s="2">
        <v>0</v>
      </c>
      <c r="G33" s="2">
        <v>0</v>
      </c>
      <c r="H33" s="2">
        <v>0</v>
      </c>
      <c r="I33" s="2">
        <v>0</v>
      </c>
      <c r="J33" s="2">
        <v>0</v>
      </c>
      <c r="K33" s="2">
        <v>0</v>
      </c>
      <c r="L33" s="2">
        <v>0</v>
      </c>
      <c r="M33" s="2">
        <v>371</v>
      </c>
      <c r="N33" s="2">
        <v>0</v>
      </c>
      <c r="O33" s="2">
        <v>0</v>
      </c>
      <c r="P33" s="2">
        <v>0</v>
      </c>
      <c r="Q33" s="2">
        <v>0</v>
      </c>
      <c r="R33" s="2">
        <v>0</v>
      </c>
      <c r="S33" s="2">
        <v>0</v>
      </c>
      <c r="T33" s="2">
        <v>0</v>
      </c>
      <c r="U33" s="2">
        <v>0</v>
      </c>
      <c r="V33" s="2">
        <v>0</v>
      </c>
      <c r="W33" s="2">
        <v>0</v>
      </c>
      <c r="X33" s="2">
        <v>0</v>
      </c>
      <c r="Y33" s="2">
        <v>0</v>
      </c>
      <c r="Z33" s="2">
        <v>0</v>
      </c>
      <c r="AA33" s="2">
        <v>0</v>
      </c>
      <c r="AB33" s="4">
        <v>0</v>
      </c>
    </row>
    <row r="34" spans="1:28" x14ac:dyDescent="0.2">
      <c r="A34" s="3" t="s">
        <v>489</v>
      </c>
      <c r="B34" s="2">
        <v>0</v>
      </c>
      <c r="C34" s="2">
        <v>0</v>
      </c>
      <c r="D34" s="2">
        <v>0</v>
      </c>
      <c r="E34" s="2">
        <v>0</v>
      </c>
      <c r="F34" s="2">
        <v>0</v>
      </c>
      <c r="G34" s="2">
        <v>0</v>
      </c>
      <c r="H34" s="2">
        <v>0</v>
      </c>
      <c r="I34" s="2">
        <v>0</v>
      </c>
      <c r="J34" s="2">
        <v>0</v>
      </c>
      <c r="K34" s="2">
        <v>0</v>
      </c>
      <c r="L34" s="2">
        <v>0</v>
      </c>
      <c r="M34" s="2">
        <v>0</v>
      </c>
      <c r="N34" s="2">
        <v>0</v>
      </c>
      <c r="O34" s="2">
        <v>0</v>
      </c>
      <c r="P34" s="2">
        <v>0</v>
      </c>
      <c r="Q34" s="2">
        <v>0</v>
      </c>
      <c r="R34" s="2">
        <v>0</v>
      </c>
      <c r="S34" s="2">
        <v>0</v>
      </c>
      <c r="T34" s="2">
        <v>0</v>
      </c>
      <c r="U34" s="2">
        <v>0</v>
      </c>
      <c r="V34" s="2">
        <v>0</v>
      </c>
      <c r="W34" s="2">
        <v>0</v>
      </c>
      <c r="X34" s="2">
        <v>0</v>
      </c>
      <c r="Y34" s="2">
        <v>0</v>
      </c>
      <c r="Z34" s="2">
        <v>0</v>
      </c>
      <c r="AA34" s="2">
        <v>0</v>
      </c>
      <c r="AB34" s="4">
        <v>0</v>
      </c>
    </row>
    <row r="35" spans="1:28" x14ac:dyDescent="0.2">
      <c r="A35" s="3" t="s">
        <v>490</v>
      </c>
      <c r="B35" s="2">
        <v>0</v>
      </c>
      <c r="C35" s="2">
        <v>0</v>
      </c>
      <c r="D35" s="2">
        <v>0</v>
      </c>
      <c r="E35" s="2">
        <v>0</v>
      </c>
      <c r="F35" s="2">
        <v>0</v>
      </c>
      <c r="G35" s="2">
        <v>0</v>
      </c>
      <c r="H35" s="2">
        <v>0</v>
      </c>
      <c r="I35" s="2">
        <v>0</v>
      </c>
      <c r="J35" s="2">
        <v>0</v>
      </c>
      <c r="K35" s="2">
        <v>0</v>
      </c>
      <c r="L35" s="2">
        <v>0</v>
      </c>
      <c r="M35" s="2">
        <v>0</v>
      </c>
      <c r="N35" s="2">
        <v>0</v>
      </c>
      <c r="O35" s="2">
        <v>0</v>
      </c>
      <c r="P35" s="2">
        <v>0</v>
      </c>
      <c r="Q35" s="2">
        <v>0</v>
      </c>
      <c r="R35" s="2">
        <v>0</v>
      </c>
      <c r="S35" s="2">
        <v>0</v>
      </c>
      <c r="T35" s="2">
        <v>0</v>
      </c>
      <c r="U35" s="2">
        <v>0</v>
      </c>
      <c r="V35" s="2">
        <v>0</v>
      </c>
      <c r="W35" s="2">
        <v>0</v>
      </c>
      <c r="X35" s="2">
        <v>0</v>
      </c>
      <c r="Y35" s="2">
        <v>0</v>
      </c>
      <c r="Z35" s="2">
        <v>0</v>
      </c>
      <c r="AA35" s="2">
        <v>0</v>
      </c>
      <c r="AB35" s="4">
        <v>0</v>
      </c>
    </row>
    <row r="36" spans="1:28" x14ac:dyDescent="0.2">
      <c r="A36" s="3" t="s">
        <v>173</v>
      </c>
      <c r="B36" s="2">
        <v>0</v>
      </c>
      <c r="C36" s="2">
        <v>0</v>
      </c>
      <c r="D36" s="2">
        <v>0</v>
      </c>
      <c r="E36" s="2">
        <v>0</v>
      </c>
      <c r="F36" s="2">
        <v>33</v>
      </c>
      <c r="G36" s="2">
        <v>41</v>
      </c>
      <c r="H36" s="2">
        <v>0</v>
      </c>
      <c r="I36" s="2">
        <v>0</v>
      </c>
      <c r="J36" s="2">
        <v>0</v>
      </c>
      <c r="K36" s="2">
        <v>0</v>
      </c>
      <c r="L36" s="2">
        <v>32</v>
      </c>
      <c r="M36" s="2">
        <v>0</v>
      </c>
      <c r="N36" s="2">
        <v>0</v>
      </c>
      <c r="O36" s="2">
        <v>0</v>
      </c>
      <c r="P36" s="2">
        <v>107</v>
      </c>
      <c r="Q36" s="2">
        <v>18</v>
      </c>
      <c r="R36" s="2">
        <v>0</v>
      </c>
      <c r="S36" s="2">
        <v>0</v>
      </c>
      <c r="T36" s="2">
        <v>0</v>
      </c>
      <c r="U36" s="2">
        <v>0</v>
      </c>
      <c r="V36" s="2">
        <v>0</v>
      </c>
      <c r="W36" s="2">
        <v>0</v>
      </c>
      <c r="X36" s="2">
        <v>0</v>
      </c>
      <c r="Y36" s="2">
        <v>0</v>
      </c>
      <c r="Z36" s="2">
        <v>0</v>
      </c>
      <c r="AA36" s="2">
        <v>14</v>
      </c>
      <c r="AB36" s="4">
        <v>0</v>
      </c>
    </row>
    <row r="37" spans="1:28" x14ac:dyDescent="0.2">
      <c r="A37" s="3" t="s">
        <v>256</v>
      </c>
      <c r="B37" s="2">
        <v>0</v>
      </c>
      <c r="C37" s="2">
        <v>0</v>
      </c>
      <c r="D37" s="2">
        <v>0</v>
      </c>
      <c r="E37" s="2">
        <v>0</v>
      </c>
      <c r="F37" s="2">
        <v>0</v>
      </c>
      <c r="G37" s="2">
        <v>0</v>
      </c>
      <c r="H37" s="2">
        <v>0</v>
      </c>
      <c r="I37" s="2">
        <v>0</v>
      </c>
      <c r="J37" s="2">
        <v>0</v>
      </c>
      <c r="K37" s="2">
        <v>0</v>
      </c>
      <c r="L37" s="2">
        <v>0</v>
      </c>
      <c r="M37" s="2">
        <v>0</v>
      </c>
      <c r="N37" s="2">
        <v>0</v>
      </c>
      <c r="O37" s="2">
        <v>0</v>
      </c>
      <c r="P37" s="2">
        <v>0</v>
      </c>
      <c r="Q37" s="2">
        <v>0</v>
      </c>
      <c r="R37" s="2">
        <v>0</v>
      </c>
      <c r="S37" s="2">
        <v>0</v>
      </c>
      <c r="T37" s="2">
        <v>0</v>
      </c>
      <c r="U37" s="2">
        <v>0</v>
      </c>
      <c r="V37" s="2">
        <v>0</v>
      </c>
      <c r="W37" s="2">
        <v>0</v>
      </c>
      <c r="X37" s="2">
        <v>0</v>
      </c>
      <c r="Y37" s="2">
        <v>0</v>
      </c>
      <c r="Z37" s="2">
        <v>0</v>
      </c>
      <c r="AA37" s="2">
        <v>0</v>
      </c>
      <c r="AB37" s="4">
        <v>0</v>
      </c>
    </row>
    <row r="38" spans="1:28" x14ac:dyDescent="0.2">
      <c r="A38" s="3" t="s">
        <v>460</v>
      </c>
      <c r="B38" s="2">
        <v>0</v>
      </c>
      <c r="C38" s="2">
        <v>0</v>
      </c>
      <c r="D38" s="2">
        <v>0</v>
      </c>
      <c r="E38" s="2">
        <v>0</v>
      </c>
      <c r="F38" s="2">
        <v>0</v>
      </c>
      <c r="G38" s="2">
        <v>0</v>
      </c>
      <c r="H38" s="2">
        <v>0</v>
      </c>
      <c r="I38" s="2">
        <v>0</v>
      </c>
      <c r="J38" s="2">
        <v>0</v>
      </c>
      <c r="K38" s="2">
        <v>258</v>
      </c>
      <c r="L38" s="2">
        <v>0</v>
      </c>
      <c r="M38" s="2">
        <v>0</v>
      </c>
      <c r="N38" s="2">
        <v>0</v>
      </c>
      <c r="O38" s="2">
        <v>0</v>
      </c>
      <c r="P38" s="2">
        <v>0</v>
      </c>
      <c r="Q38" s="2">
        <v>0</v>
      </c>
      <c r="R38" s="2">
        <v>0</v>
      </c>
      <c r="S38" s="2">
        <v>0</v>
      </c>
      <c r="T38" s="2">
        <v>0</v>
      </c>
      <c r="U38" s="2">
        <v>0</v>
      </c>
      <c r="V38" s="2">
        <v>0</v>
      </c>
      <c r="W38" s="2">
        <v>0</v>
      </c>
      <c r="X38" s="2">
        <v>0</v>
      </c>
      <c r="Y38" s="2">
        <v>0</v>
      </c>
      <c r="Z38" s="2">
        <v>0</v>
      </c>
      <c r="AA38" s="2">
        <v>0</v>
      </c>
      <c r="AB38" s="4">
        <v>0</v>
      </c>
    </row>
    <row r="39" spans="1:28" x14ac:dyDescent="0.2">
      <c r="A39" s="3" t="s">
        <v>491</v>
      </c>
      <c r="B39" s="2">
        <v>0</v>
      </c>
      <c r="C39" s="2">
        <v>0</v>
      </c>
      <c r="D39" s="2">
        <v>0</v>
      </c>
      <c r="E39" s="2">
        <v>0</v>
      </c>
      <c r="F39" s="2">
        <v>0</v>
      </c>
      <c r="G39" s="2">
        <v>0</v>
      </c>
      <c r="H39" s="2">
        <v>0</v>
      </c>
      <c r="I39" s="2">
        <v>0</v>
      </c>
      <c r="J39" s="2">
        <v>0</v>
      </c>
      <c r="K39" s="2">
        <v>0</v>
      </c>
      <c r="L39" s="2">
        <v>0</v>
      </c>
      <c r="M39" s="2">
        <v>0</v>
      </c>
      <c r="N39" s="2">
        <v>0</v>
      </c>
      <c r="O39" s="2">
        <v>0</v>
      </c>
      <c r="P39" s="2">
        <v>0</v>
      </c>
      <c r="Q39" s="2">
        <v>0</v>
      </c>
      <c r="R39" s="2">
        <v>0</v>
      </c>
      <c r="S39" s="2">
        <v>0</v>
      </c>
      <c r="T39" s="2">
        <v>0</v>
      </c>
      <c r="U39" s="2">
        <v>0</v>
      </c>
      <c r="V39" s="2">
        <v>0</v>
      </c>
      <c r="W39" s="2">
        <v>0</v>
      </c>
      <c r="X39" s="2">
        <v>0</v>
      </c>
      <c r="Y39" s="2">
        <v>0</v>
      </c>
      <c r="Z39" s="2">
        <v>0</v>
      </c>
      <c r="AA39" s="2">
        <v>0</v>
      </c>
      <c r="AB39" s="4">
        <v>0</v>
      </c>
    </row>
    <row r="40" spans="1:28" x14ac:dyDescent="0.2">
      <c r="A40" s="3" t="s">
        <v>492</v>
      </c>
      <c r="B40" s="2">
        <v>0</v>
      </c>
      <c r="C40" s="2">
        <v>0</v>
      </c>
      <c r="D40" s="2">
        <v>0</v>
      </c>
      <c r="E40" s="2">
        <v>0</v>
      </c>
      <c r="F40" s="2">
        <v>0</v>
      </c>
      <c r="G40" s="2">
        <v>0</v>
      </c>
      <c r="H40" s="2">
        <v>0</v>
      </c>
      <c r="I40" s="2">
        <v>0</v>
      </c>
      <c r="J40" s="2">
        <v>0</v>
      </c>
      <c r="K40" s="2">
        <v>0</v>
      </c>
      <c r="L40" s="2">
        <v>0</v>
      </c>
      <c r="M40" s="2">
        <v>0</v>
      </c>
      <c r="N40" s="2">
        <v>0</v>
      </c>
      <c r="O40" s="2">
        <v>0</v>
      </c>
      <c r="P40" s="2">
        <v>0</v>
      </c>
      <c r="Q40" s="2">
        <v>0</v>
      </c>
      <c r="R40" s="2">
        <v>0</v>
      </c>
      <c r="S40" s="2">
        <v>0</v>
      </c>
      <c r="T40" s="2">
        <v>0</v>
      </c>
      <c r="U40" s="2">
        <v>0</v>
      </c>
      <c r="V40" s="2">
        <v>0</v>
      </c>
      <c r="W40" s="2">
        <v>0</v>
      </c>
      <c r="X40" s="2">
        <v>0</v>
      </c>
      <c r="Y40" s="2">
        <v>0</v>
      </c>
      <c r="Z40" s="2">
        <v>0</v>
      </c>
      <c r="AA40" s="2">
        <v>0</v>
      </c>
      <c r="AB40" s="4">
        <v>0</v>
      </c>
    </row>
    <row r="41" spans="1:28" x14ac:dyDescent="0.2">
      <c r="A41" s="3" t="s">
        <v>493</v>
      </c>
      <c r="B41" s="2">
        <v>0</v>
      </c>
      <c r="C41" s="2">
        <v>0</v>
      </c>
      <c r="D41" s="2">
        <v>0</v>
      </c>
      <c r="E41" s="2">
        <v>0</v>
      </c>
      <c r="F41" s="2">
        <v>0</v>
      </c>
      <c r="G41" s="2">
        <v>0</v>
      </c>
      <c r="H41" s="2">
        <v>0</v>
      </c>
      <c r="I41" s="2">
        <v>0</v>
      </c>
      <c r="J41" s="2">
        <v>0</v>
      </c>
      <c r="K41" s="2">
        <v>0</v>
      </c>
      <c r="L41" s="2">
        <v>0</v>
      </c>
      <c r="M41" s="2">
        <v>0</v>
      </c>
      <c r="N41" s="2">
        <v>0</v>
      </c>
      <c r="O41" s="2">
        <v>0</v>
      </c>
      <c r="P41" s="2">
        <v>0</v>
      </c>
      <c r="Q41" s="2">
        <v>0</v>
      </c>
      <c r="R41" s="2">
        <v>0</v>
      </c>
      <c r="S41" s="2">
        <v>0</v>
      </c>
      <c r="T41" s="2">
        <v>0</v>
      </c>
      <c r="U41" s="2">
        <v>0</v>
      </c>
      <c r="V41" s="2">
        <v>0</v>
      </c>
      <c r="W41" s="2">
        <v>0</v>
      </c>
      <c r="X41" s="2">
        <v>0</v>
      </c>
      <c r="Y41" s="2">
        <v>0</v>
      </c>
      <c r="Z41" s="2">
        <v>0</v>
      </c>
      <c r="AA41" s="2">
        <v>0</v>
      </c>
      <c r="AB41" s="4">
        <v>0</v>
      </c>
    </row>
    <row r="42" spans="1:28" x14ac:dyDescent="0.2">
      <c r="A42" s="3" t="s">
        <v>151</v>
      </c>
      <c r="B42" s="2">
        <v>0</v>
      </c>
      <c r="C42" s="2">
        <v>0</v>
      </c>
      <c r="D42" s="2">
        <v>0</v>
      </c>
      <c r="E42" s="2">
        <v>0</v>
      </c>
      <c r="F42" s="2">
        <v>0</v>
      </c>
      <c r="G42" s="2">
        <v>0</v>
      </c>
      <c r="H42" s="2">
        <v>0</v>
      </c>
      <c r="I42" s="2">
        <v>0</v>
      </c>
      <c r="J42" s="2">
        <v>0</v>
      </c>
      <c r="K42" s="2">
        <v>690</v>
      </c>
      <c r="L42" s="2">
        <v>0</v>
      </c>
      <c r="M42" s="2">
        <v>0</v>
      </c>
      <c r="N42" s="2">
        <v>0</v>
      </c>
      <c r="O42" s="2">
        <v>0</v>
      </c>
      <c r="P42" s="2">
        <v>0</v>
      </c>
      <c r="Q42" s="2">
        <v>430</v>
      </c>
      <c r="R42" s="2">
        <v>412</v>
      </c>
      <c r="S42" s="2">
        <v>3170</v>
      </c>
      <c r="T42" s="2">
        <v>0</v>
      </c>
      <c r="U42" s="2">
        <v>0</v>
      </c>
      <c r="V42" s="2">
        <v>0</v>
      </c>
      <c r="W42" s="2">
        <v>0</v>
      </c>
      <c r="X42" s="2">
        <v>0</v>
      </c>
      <c r="Y42" s="2">
        <v>0</v>
      </c>
      <c r="Z42" s="2">
        <v>0</v>
      </c>
      <c r="AA42" s="2">
        <v>0</v>
      </c>
      <c r="AB42" s="4">
        <v>0</v>
      </c>
    </row>
    <row r="43" spans="1:28" x14ac:dyDescent="0.2">
      <c r="A43" s="3" t="s">
        <v>494</v>
      </c>
      <c r="B43" s="2">
        <v>0</v>
      </c>
      <c r="C43" s="2">
        <v>0</v>
      </c>
      <c r="D43" s="2">
        <v>0</v>
      </c>
      <c r="E43" s="2">
        <v>0</v>
      </c>
      <c r="F43" s="2">
        <v>0</v>
      </c>
      <c r="G43" s="2">
        <v>0</v>
      </c>
      <c r="H43" s="2">
        <v>0</v>
      </c>
      <c r="I43" s="2">
        <v>0</v>
      </c>
      <c r="J43" s="2">
        <v>0</v>
      </c>
      <c r="K43" s="2">
        <v>0</v>
      </c>
      <c r="L43" s="2">
        <v>0</v>
      </c>
      <c r="M43" s="2">
        <v>0</v>
      </c>
      <c r="N43" s="2">
        <v>0</v>
      </c>
      <c r="O43" s="2">
        <v>0</v>
      </c>
      <c r="P43" s="2">
        <v>0</v>
      </c>
      <c r="Q43" s="2">
        <v>0</v>
      </c>
      <c r="R43" s="2">
        <v>0</v>
      </c>
      <c r="S43" s="2">
        <v>0</v>
      </c>
      <c r="T43" s="2">
        <v>0</v>
      </c>
      <c r="U43" s="2">
        <v>0</v>
      </c>
      <c r="V43" s="2">
        <v>0</v>
      </c>
      <c r="W43" s="2">
        <v>0</v>
      </c>
      <c r="X43" s="2">
        <v>0</v>
      </c>
      <c r="Y43" s="2">
        <v>0</v>
      </c>
      <c r="Z43" s="2">
        <v>0</v>
      </c>
      <c r="AA43" s="2">
        <v>0</v>
      </c>
      <c r="AB43" s="4">
        <v>0</v>
      </c>
    </row>
    <row r="44" spans="1:28" x14ac:dyDescent="0.2">
      <c r="A44" s="3" t="s">
        <v>495</v>
      </c>
      <c r="B44" s="2">
        <v>0</v>
      </c>
      <c r="C44" s="2">
        <v>0</v>
      </c>
      <c r="D44" s="2">
        <v>0</v>
      </c>
      <c r="E44" s="2">
        <v>0</v>
      </c>
      <c r="F44" s="2">
        <v>0</v>
      </c>
      <c r="G44" s="2">
        <v>0</v>
      </c>
      <c r="H44" s="2">
        <v>0</v>
      </c>
      <c r="I44" s="2">
        <v>0</v>
      </c>
      <c r="J44" s="2">
        <v>0</v>
      </c>
      <c r="K44" s="2">
        <v>0</v>
      </c>
      <c r="L44" s="2">
        <v>0</v>
      </c>
      <c r="M44" s="2">
        <v>0</v>
      </c>
      <c r="N44" s="2">
        <v>0</v>
      </c>
      <c r="O44" s="2">
        <v>0</v>
      </c>
      <c r="P44" s="2">
        <v>0</v>
      </c>
      <c r="Q44" s="2">
        <v>0</v>
      </c>
      <c r="R44" s="2">
        <v>0</v>
      </c>
      <c r="S44" s="2">
        <v>0</v>
      </c>
      <c r="T44" s="2">
        <v>0</v>
      </c>
      <c r="U44" s="2">
        <v>0</v>
      </c>
      <c r="V44" s="2">
        <v>0</v>
      </c>
      <c r="W44" s="2">
        <v>0</v>
      </c>
      <c r="X44" s="2">
        <v>0</v>
      </c>
      <c r="Y44" s="2">
        <v>0</v>
      </c>
      <c r="Z44" s="2">
        <v>0</v>
      </c>
      <c r="AA44" s="2">
        <v>0</v>
      </c>
      <c r="AB44" s="4">
        <v>0</v>
      </c>
    </row>
    <row r="45" spans="1:28" x14ac:dyDescent="0.2">
      <c r="A45" s="3" t="s">
        <v>172</v>
      </c>
      <c r="B45" s="2">
        <v>0</v>
      </c>
      <c r="C45" s="2">
        <v>197</v>
      </c>
      <c r="D45" s="2">
        <v>0</v>
      </c>
      <c r="E45" s="2">
        <v>0</v>
      </c>
      <c r="F45" s="2">
        <v>0</v>
      </c>
      <c r="G45" s="2">
        <v>0</v>
      </c>
      <c r="H45" s="2">
        <v>0</v>
      </c>
      <c r="I45" s="2">
        <v>0</v>
      </c>
      <c r="J45" s="2">
        <v>0</v>
      </c>
      <c r="K45" s="2">
        <v>0</v>
      </c>
      <c r="L45" s="2">
        <v>0</v>
      </c>
      <c r="M45" s="2">
        <v>0</v>
      </c>
      <c r="N45" s="2">
        <v>0</v>
      </c>
      <c r="O45" s="2">
        <v>0</v>
      </c>
      <c r="P45" s="2">
        <v>0</v>
      </c>
      <c r="Q45" s="2">
        <v>0</v>
      </c>
      <c r="R45" s="2">
        <v>0</v>
      </c>
      <c r="S45" s="2">
        <v>1591</v>
      </c>
      <c r="T45" s="2">
        <v>0</v>
      </c>
      <c r="U45" s="2">
        <v>0</v>
      </c>
      <c r="V45" s="2">
        <v>0</v>
      </c>
      <c r="W45" s="2">
        <v>0</v>
      </c>
      <c r="X45" s="2">
        <v>0</v>
      </c>
      <c r="Y45" s="2">
        <v>0</v>
      </c>
      <c r="Z45" s="2">
        <v>0</v>
      </c>
      <c r="AA45" s="2">
        <v>0</v>
      </c>
      <c r="AB45" s="4">
        <v>0</v>
      </c>
    </row>
    <row r="46" spans="1:28" x14ac:dyDescent="0.2">
      <c r="A46" s="3" t="s">
        <v>496</v>
      </c>
      <c r="B46" s="2">
        <v>0</v>
      </c>
      <c r="C46" s="2">
        <v>0</v>
      </c>
      <c r="D46" s="2">
        <v>0</v>
      </c>
      <c r="E46" s="2">
        <v>0</v>
      </c>
      <c r="F46" s="2">
        <v>0</v>
      </c>
      <c r="G46" s="2">
        <v>0</v>
      </c>
      <c r="H46" s="2">
        <v>0</v>
      </c>
      <c r="I46" s="2">
        <v>0</v>
      </c>
      <c r="J46" s="2">
        <v>0</v>
      </c>
      <c r="K46" s="2">
        <v>0</v>
      </c>
      <c r="L46" s="2">
        <v>0</v>
      </c>
      <c r="M46" s="2">
        <v>0</v>
      </c>
      <c r="N46" s="2">
        <v>0</v>
      </c>
      <c r="O46" s="2">
        <v>0</v>
      </c>
      <c r="P46" s="2">
        <v>0</v>
      </c>
      <c r="Q46" s="2">
        <v>0</v>
      </c>
      <c r="R46" s="2">
        <v>0</v>
      </c>
      <c r="S46" s="2">
        <v>0</v>
      </c>
      <c r="T46" s="2">
        <v>0</v>
      </c>
      <c r="U46" s="2">
        <v>0</v>
      </c>
      <c r="V46" s="2">
        <v>0</v>
      </c>
      <c r="W46" s="2">
        <v>0</v>
      </c>
      <c r="X46" s="2">
        <v>0</v>
      </c>
      <c r="Y46" s="2">
        <v>0</v>
      </c>
      <c r="Z46" s="2">
        <v>0</v>
      </c>
      <c r="AA46" s="2">
        <v>0</v>
      </c>
      <c r="AB46" s="4">
        <v>0</v>
      </c>
    </row>
    <row r="47" spans="1:28" x14ac:dyDescent="0.2">
      <c r="A47" s="3" t="s">
        <v>497</v>
      </c>
      <c r="B47" s="2">
        <v>0</v>
      </c>
      <c r="C47" s="2">
        <v>0</v>
      </c>
      <c r="D47" s="2">
        <v>0</v>
      </c>
      <c r="E47" s="2">
        <v>0</v>
      </c>
      <c r="F47" s="2">
        <v>0</v>
      </c>
      <c r="G47" s="2">
        <v>0</v>
      </c>
      <c r="H47" s="2">
        <v>0</v>
      </c>
      <c r="I47" s="2">
        <v>0</v>
      </c>
      <c r="J47" s="2">
        <v>0</v>
      </c>
      <c r="K47" s="2">
        <v>0</v>
      </c>
      <c r="L47" s="2">
        <v>0</v>
      </c>
      <c r="M47" s="2">
        <v>0</v>
      </c>
      <c r="N47" s="2">
        <v>0</v>
      </c>
      <c r="O47" s="2">
        <v>0</v>
      </c>
      <c r="P47" s="2">
        <v>0</v>
      </c>
      <c r="Q47" s="2">
        <v>0</v>
      </c>
      <c r="R47" s="2">
        <v>0</v>
      </c>
      <c r="S47" s="2">
        <v>0</v>
      </c>
      <c r="T47" s="2">
        <v>0</v>
      </c>
      <c r="U47" s="2">
        <v>0</v>
      </c>
      <c r="V47" s="2">
        <v>0</v>
      </c>
      <c r="W47" s="2">
        <v>0</v>
      </c>
      <c r="X47" s="2">
        <v>0</v>
      </c>
      <c r="Y47" s="2">
        <v>0</v>
      </c>
      <c r="Z47" s="2">
        <v>0</v>
      </c>
      <c r="AA47" s="2">
        <v>0</v>
      </c>
      <c r="AB47" s="4">
        <v>0</v>
      </c>
    </row>
    <row r="48" spans="1:28" x14ac:dyDescent="0.2">
      <c r="A48" s="3" t="s">
        <v>498</v>
      </c>
      <c r="B48" s="2">
        <v>0</v>
      </c>
      <c r="C48" s="2">
        <v>0</v>
      </c>
      <c r="D48" s="2">
        <v>0</v>
      </c>
      <c r="E48" s="2">
        <v>0</v>
      </c>
      <c r="F48" s="2">
        <v>0</v>
      </c>
      <c r="G48" s="2">
        <v>0</v>
      </c>
      <c r="H48" s="2">
        <v>0</v>
      </c>
      <c r="I48" s="2">
        <v>0</v>
      </c>
      <c r="J48" s="2">
        <v>0</v>
      </c>
      <c r="K48" s="2">
        <v>0</v>
      </c>
      <c r="L48" s="2">
        <v>0</v>
      </c>
      <c r="M48" s="2">
        <v>0</v>
      </c>
      <c r="N48" s="2">
        <v>0</v>
      </c>
      <c r="O48" s="2">
        <v>0</v>
      </c>
      <c r="P48" s="2">
        <v>0</v>
      </c>
      <c r="Q48" s="2">
        <v>0</v>
      </c>
      <c r="R48" s="2">
        <v>0</v>
      </c>
      <c r="S48" s="2">
        <v>0</v>
      </c>
      <c r="T48" s="2">
        <v>0</v>
      </c>
      <c r="U48" s="2">
        <v>0</v>
      </c>
      <c r="V48" s="2">
        <v>0</v>
      </c>
      <c r="W48" s="2">
        <v>0</v>
      </c>
      <c r="X48" s="2">
        <v>0</v>
      </c>
      <c r="Y48" s="2">
        <v>0</v>
      </c>
      <c r="Z48" s="2">
        <v>0</v>
      </c>
      <c r="AA48" s="2">
        <v>0</v>
      </c>
      <c r="AB48" s="4">
        <v>0</v>
      </c>
    </row>
    <row r="49" spans="1:28" x14ac:dyDescent="0.2">
      <c r="A49" s="3" t="s">
        <v>461</v>
      </c>
      <c r="B49" s="2">
        <v>0</v>
      </c>
      <c r="C49" s="2">
        <v>0</v>
      </c>
      <c r="D49" s="2">
        <v>0</v>
      </c>
      <c r="E49" s="2">
        <v>0</v>
      </c>
      <c r="F49" s="2">
        <v>0</v>
      </c>
      <c r="G49" s="2">
        <v>0</v>
      </c>
      <c r="H49" s="2">
        <v>0</v>
      </c>
      <c r="I49" s="2">
        <v>0</v>
      </c>
      <c r="J49" s="2">
        <v>0</v>
      </c>
      <c r="K49" s="2">
        <v>0</v>
      </c>
      <c r="L49" s="2">
        <v>0</v>
      </c>
      <c r="M49" s="2">
        <v>0</v>
      </c>
      <c r="N49" s="2">
        <v>0</v>
      </c>
      <c r="O49" s="2">
        <v>680</v>
      </c>
      <c r="P49" s="2">
        <v>0</v>
      </c>
      <c r="Q49" s="2">
        <v>695</v>
      </c>
      <c r="R49" s="2">
        <v>0</v>
      </c>
      <c r="S49" s="2">
        <v>0</v>
      </c>
      <c r="T49" s="2">
        <v>0</v>
      </c>
      <c r="U49" s="2">
        <v>0</v>
      </c>
      <c r="V49" s="2">
        <v>0</v>
      </c>
      <c r="W49" s="2">
        <v>0</v>
      </c>
      <c r="X49" s="2">
        <v>0</v>
      </c>
      <c r="Y49" s="2">
        <v>0</v>
      </c>
      <c r="Z49" s="2">
        <v>0</v>
      </c>
      <c r="AA49" s="2">
        <v>0</v>
      </c>
      <c r="AB49" s="4">
        <v>0</v>
      </c>
    </row>
    <row r="50" spans="1:28" x14ac:dyDescent="0.2">
      <c r="A50" s="3" t="s">
        <v>499</v>
      </c>
      <c r="B50" s="2">
        <v>0</v>
      </c>
      <c r="C50" s="2">
        <v>0</v>
      </c>
      <c r="D50" s="2">
        <v>0</v>
      </c>
      <c r="E50" s="2">
        <v>0</v>
      </c>
      <c r="F50" s="2">
        <v>0</v>
      </c>
      <c r="G50" s="2">
        <v>0</v>
      </c>
      <c r="H50" s="2">
        <v>0</v>
      </c>
      <c r="I50" s="2">
        <v>0</v>
      </c>
      <c r="J50" s="2">
        <v>0</v>
      </c>
      <c r="K50" s="2">
        <v>0</v>
      </c>
      <c r="L50" s="2">
        <v>0</v>
      </c>
      <c r="M50" s="2">
        <v>0</v>
      </c>
      <c r="N50" s="2">
        <v>0</v>
      </c>
      <c r="O50" s="2">
        <v>0</v>
      </c>
      <c r="P50" s="2">
        <v>0</v>
      </c>
      <c r="Q50" s="2">
        <v>0</v>
      </c>
      <c r="R50" s="2">
        <v>0</v>
      </c>
      <c r="S50" s="2">
        <v>0</v>
      </c>
      <c r="T50" s="2">
        <v>0</v>
      </c>
      <c r="U50" s="2">
        <v>0</v>
      </c>
      <c r="V50" s="2">
        <v>0</v>
      </c>
      <c r="W50" s="2">
        <v>0</v>
      </c>
      <c r="X50" s="2">
        <v>0</v>
      </c>
      <c r="Y50" s="2">
        <v>0</v>
      </c>
      <c r="Z50" s="2">
        <v>0</v>
      </c>
      <c r="AA50" s="2">
        <v>0</v>
      </c>
      <c r="AB50" s="4">
        <v>0</v>
      </c>
    </row>
    <row r="51" spans="1:28" x14ac:dyDescent="0.2">
      <c r="A51" s="3" t="s">
        <v>500</v>
      </c>
      <c r="B51" s="2">
        <v>0</v>
      </c>
      <c r="C51" s="2">
        <v>0</v>
      </c>
      <c r="D51" s="2">
        <v>0</v>
      </c>
      <c r="E51" s="2">
        <v>0</v>
      </c>
      <c r="F51" s="2">
        <v>0</v>
      </c>
      <c r="G51" s="2">
        <v>0</v>
      </c>
      <c r="H51" s="2">
        <v>0</v>
      </c>
      <c r="I51" s="2">
        <v>0</v>
      </c>
      <c r="J51" s="2">
        <v>0</v>
      </c>
      <c r="K51" s="2">
        <v>0</v>
      </c>
      <c r="L51" s="2">
        <v>0</v>
      </c>
      <c r="M51" s="2">
        <v>0</v>
      </c>
      <c r="N51" s="2">
        <v>0</v>
      </c>
      <c r="O51" s="2">
        <v>0</v>
      </c>
      <c r="P51" s="2">
        <v>0</v>
      </c>
      <c r="Q51" s="2">
        <v>0</v>
      </c>
      <c r="R51" s="2">
        <v>0</v>
      </c>
      <c r="S51" s="2">
        <v>0</v>
      </c>
      <c r="T51" s="2">
        <v>0</v>
      </c>
      <c r="U51" s="2">
        <v>0</v>
      </c>
      <c r="V51" s="2">
        <v>0</v>
      </c>
      <c r="W51" s="2">
        <v>0</v>
      </c>
      <c r="X51" s="2">
        <v>0</v>
      </c>
      <c r="Y51" s="2">
        <v>0</v>
      </c>
      <c r="Z51" s="2">
        <v>0</v>
      </c>
      <c r="AA51" s="2">
        <v>0</v>
      </c>
      <c r="AB51" s="4">
        <v>0</v>
      </c>
    </row>
    <row r="52" spans="1:28" x14ac:dyDescent="0.2">
      <c r="A52" s="3" t="s">
        <v>166</v>
      </c>
      <c r="B52" s="2">
        <v>0</v>
      </c>
      <c r="C52" s="2">
        <v>0</v>
      </c>
      <c r="D52" s="2">
        <v>0</v>
      </c>
      <c r="E52" s="2">
        <v>0</v>
      </c>
      <c r="F52" s="2">
        <v>0</v>
      </c>
      <c r="G52" s="2">
        <v>0</v>
      </c>
      <c r="H52" s="2">
        <v>0</v>
      </c>
      <c r="I52" s="2">
        <v>0</v>
      </c>
      <c r="J52" s="2">
        <v>0</v>
      </c>
      <c r="K52" s="2">
        <v>0</v>
      </c>
      <c r="L52" s="2">
        <v>0</v>
      </c>
      <c r="M52" s="2">
        <v>0</v>
      </c>
      <c r="N52" s="2">
        <v>0</v>
      </c>
      <c r="O52" s="2">
        <v>0</v>
      </c>
      <c r="P52" s="2">
        <v>0</v>
      </c>
      <c r="Q52" s="2">
        <v>196</v>
      </c>
      <c r="R52" s="2">
        <v>0</v>
      </c>
      <c r="S52" s="2">
        <v>0</v>
      </c>
      <c r="T52" s="2">
        <v>0</v>
      </c>
      <c r="U52" s="2">
        <v>0</v>
      </c>
      <c r="V52" s="2">
        <v>0</v>
      </c>
      <c r="W52" s="2">
        <v>0</v>
      </c>
      <c r="X52" s="2">
        <v>0</v>
      </c>
      <c r="Y52" s="2">
        <v>0</v>
      </c>
      <c r="Z52" s="2">
        <v>0</v>
      </c>
      <c r="AA52" s="2">
        <v>0</v>
      </c>
      <c r="AB52" s="4">
        <v>0</v>
      </c>
    </row>
    <row r="53" spans="1:28" x14ac:dyDescent="0.2">
      <c r="A53" s="3" t="s">
        <v>86</v>
      </c>
      <c r="B53" s="2">
        <v>0</v>
      </c>
      <c r="C53" s="2">
        <v>8</v>
      </c>
      <c r="D53" s="2">
        <v>0</v>
      </c>
      <c r="E53" s="2">
        <v>0</v>
      </c>
      <c r="F53" s="2">
        <v>0</v>
      </c>
      <c r="G53" s="2">
        <v>0</v>
      </c>
      <c r="H53" s="2">
        <v>0</v>
      </c>
      <c r="I53" s="2">
        <v>0</v>
      </c>
      <c r="J53" s="2">
        <v>0</v>
      </c>
      <c r="K53" s="2">
        <v>0</v>
      </c>
      <c r="L53" s="2">
        <v>0</v>
      </c>
      <c r="M53" s="2">
        <v>0</v>
      </c>
      <c r="N53" s="2">
        <v>0</v>
      </c>
      <c r="O53" s="2">
        <v>0</v>
      </c>
      <c r="P53" s="2">
        <v>0</v>
      </c>
      <c r="Q53" s="2">
        <v>0</v>
      </c>
      <c r="R53" s="2">
        <v>0</v>
      </c>
      <c r="S53" s="2">
        <v>0</v>
      </c>
      <c r="T53" s="2">
        <v>0</v>
      </c>
      <c r="U53" s="2">
        <v>0</v>
      </c>
      <c r="V53" s="2">
        <v>13</v>
      </c>
      <c r="W53" s="2">
        <v>4</v>
      </c>
      <c r="X53" s="2">
        <v>0</v>
      </c>
      <c r="Y53" s="2">
        <v>0</v>
      </c>
      <c r="Z53" s="2">
        <v>0</v>
      </c>
      <c r="AA53" s="2">
        <v>0</v>
      </c>
      <c r="AB53" s="4">
        <v>0</v>
      </c>
    </row>
    <row r="54" spans="1:28" x14ac:dyDescent="0.2">
      <c r="A54" s="3" t="s">
        <v>150</v>
      </c>
      <c r="B54" s="2">
        <v>0</v>
      </c>
      <c r="C54" s="2">
        <v>298</v>
      </c>
      <c r="D54" s="2">
        <v>0</v>
      </c>
      <c r="E54" s="2">
        <v>0</v>
      </c>
      <c r="F54" s="2">
        <v>0</v>
      </c>
      <c r="G54" s="2">
        <v>0</v>
      </c>
      <c r="H54" s="2">
        <v>0</v>
      </c>
      <c r="I54" s="2">
        <v>0</v>
      </c>
      <c r="J54" s="2">
        <v>0</v>
      </c>
      <c r="K54" s="2">
        <v>0</v>
      </c>
      <c r="L54" s="2">
        <v>1453</v>
      </c>
      <c r="M54" s="2">
        <v>0</v>
      </c>
      <c r="N54" s="2">
        <v>3656</v>
      </c>
      <c r="O54" s="2">
        <v>623</v>
      </c>
      <c r="P54" s="2">
        <v>3323</v>
      </c>
      <c r="Q54" s="2">
        <v>525</v>
      </c>
      <c r="R54" s="2">
        <v>0</v>
      </c>
      <c r="S54" s="2">
        <v>2072</v>
      </c>
      <c r="T54" s="2">
        <v>0</v>
      </c>
      <c r="U54" s="2">
        <v>0</v>
      </c>
      <c r="V54" s="2">
        <v>0</v>
      </c>
      <c r="W54" s="2">
        <v>0</v>
      </c>
      <c r="X54" s="2">
        <v>0</v>
      </c>
      <c r="Y54" s="2">
        <v>0</v>
      </c>
      <c r="Z54" s="2">
        <v>0</v>
      </c>
      <c r="AA54" s="2">
        <v>0</v>
      </c>
      <c r="AB54" s="4">
        <v>0</v>
      </c>
    </row>
    <row r="55" spans="1:28" x14ac:dyDescent="0.2">
      <c r="A55" s="3" t="s">
        <v>87</v>
      </c>
      <c r="B55" s="2">
        <v>0</v>
      </c>
      <c r="C55" s="2">
        <v>0</v>
      </c>
      <c r="D55" s="2">
        <v>0</v>
      </c>
      <c r="E55" s="2">
        <v>0</v>
      </c>
      <c r="F55" s="2">
        <v>0</v>
      </c>
      <c r="G55" s="2">
        <v>0</v>
      </c>
      <c r="H55" s="2">
        <v>0</v>
      </c>
      <c r="I55" s="2">
        <v>0</v>
      </c>
      <c r="J55" s="2">
        <v>0</v>
      </c>
      <c r="K55" s="2">
        <v>0</v>
      </c>
      <c r="L55" s="2">
        <v>0</v>
      </c>
      <c r="M55" s="2">
        <v>0</v>
      </c>
      <c r="N55" s="2">
        <v>0</v>
      </c>
      <c r="O55" s="2">
        <v>0</v>
      </c>
      <c r="P55" s="2">
        <v>32</v>
      </c>
      <c r="Q55" s="2">
        <v>0</v>
      </c>
      <c r="R55" s="2">
        <v>0</v>
      </c>
      <c r="S55" s="2">
        <v>0</v>
      </c>
      <c r="T55" s="2">
        <v>0</v>
      </c>
      <c r="U55" s="2">
        <v>0</v>
      </c>
      <c r="V55" s="2">
        <v>0</v>
      </c>
      <c r="W55" s="2">
        <v>0</v>
      </c>
      <c r="X55" s="2">
        <v>0</v>
      </c>
      <c r="Y55" s="2">
        <v>0</v>
      </c>
      <c r="Z55" s="2">
        <v>0</v>
      </c>
      <c r="AA55" s="2">
        <v>0</v>
      </c>
      <c r="AB55" s="4">
        <v>0</v>
      </c>
    </row>
    <row r="56" spans="1:28" x14ac:dyDescent="0.2">
      <c r="A56" s="3" t="s">
        <v>189</v>
      </c>
      <c r="B56" s="2">
        <v>0</v>
      </c>
      <c r="C56" s="2">
        <v>0</v>
      </c>
      <c r="D56" s="2">
        <v>0</v>
      </c>
      <c r="E56" s="2">
        <v>0</v>
      </c>
      <c r="F56" s="2">
        <v>0</v>
      </c>
      <c r="G56" s="2">
        <v>0</v>
      </c>
      <c r="H56" s="2">
        <v>0</v>
      </c>
      <c r="I56" s="2">
        <v>0</v>
      </c>
      <c r="J56" s="2">
        <v>0</v>
      </c>
      <c r="K56" s="2">
        <v>0</v>
      </c>
      <c r="L56" s="2">
        <v>0</v>
      </c>
      <c r="M56" s="2">
        <v>0</v>
      </c>
      <c r="N56" s="2">
        <v>0</v>
      </c>
      <c r="O56" s="2">
        <v>0</v>
      </c>
      <c r="P56" s="2">
        <v>0</v>
      </c>
      <c r="Q56" s="2">
        <v>0</v>
      </c>
      <c r="R56" s="2">
        <v>0</v>
      </c>
      <c r="S56" s="2">
        <v>0</v>
      </c>
      <c r="T56" s="2">
        <v>0</v>
      </c>
      <c r="U56" s="2">
        <v>0</v>
      </c>
      <c r="V56" s="2">
        <v>0</v>
      </c>
      <c r="W56" s="2">
        <v>0</v>
      </c>
      <c r="X56" s="2">
        <v>0</v>
      </c>
      <c r="Y56" s="2">
        <v>0</v>
      </c>
      <c r="Z56" s="2">
        <v>0</v>
      </c>
      <c r="AA56" s="2">
        <v>0</v>
      </c>
      <c r="AB56" s="4">
        <v>84</v>
      </c>
    </row>
    <row r="57" spans="1:28" x14ac:dyDescent="0.2">
      <c r="A57" s="3" t="s">
        <v>88</v>
      </c>
      <c r="B57" s="2">
        <v>0</v>
      </c>
      <c r="C57" s="2">
        <v>0</v>
      </c>
      <c r="D57" s="2">
        <v>0</v>
      </c>
      <c r="E57" s="2">
        <v>0</v>
      </c>
      <c r="F57" s="2">
        <v>0</v>
      </c>
      <c r="G57" s="2">
        <v>0</v>
      </c>
      <c r="H57" s="2">
        <v>0</v>
      </c>
      <c r="I57" s="2">
        <v>64</v>
      </c>
      <c r="J57" s="2">
        <v>0</v>
      </c>
      <c r="K57" s="2">
        <v>0</v>
      </c>
      <c r="L57" s="2">
        <v>0</v>
      </c>
      <c r="M57" s="2">
        <v>0</v>
      </c>
      <c r="N57" s="2">
        <v>0</v>
      </c>
      <c r="O57" s="2">
        <v>0</v>
      </c>
      <c r="P57" s="2">
        <v>0</v>
      </c>
      <c r="Q57" s="2">
        <v>0</v>
      </c>
      <c r="R57" s="2">
        <v>0</v>
      </c>
      <c r="S57" s="2">
        <v>0</v>
      </c>
      <c r="T57" s="2">
        <v>0</v>
      </c>
      <c r="U57" s="2">
        <v>0</v>
      </c>
      <c r="V57" s="2">
        <v>0</v>
      </c>
      <c r="W57" s="2">
        <v>0</v>
      </c>
      <c r="X57" s="2">
        <v>0</v>
      </c>
      <c r="Y57" s="2">
        <v>0</v>
      </c>
      <c r="Z57" s="2">
        <v>0</v>
      </c>
      <c r="AA57" s="2">
        <v>0</v>
      </c>
      <c r="AB57" s="4">
        <v>0</v>
      </c>
    </row>
    <row r="58" spans="1:28" x14ac:dyDescent="0.2">
      <c r="A58" s="3" t="s">
        <v>89</v>
      </c>
      <c r="B58" s="2">
        <v>0</v>
      </c>
      <c r="C58" s="2">
        <v>0</v>
      </c>
      <c r="D58" s="2">
        <v>31</v>
      </c>
      <c r="E58" s="2">
        <v>0</v>
      </c>
      <c r="F58" s="2">
        <v>0</v>
      </c>
      <c r="G58" s="2">
        <v>0</v>
      </c>
      <c r="H58" s="2">
        <v>0</v>
      </c>
      <c r="I58" s="2">
        <v>0</v>
      </c>
      <c r="J58" s="2">
        <v>0</v>
      </c>
      <c r="K58" s="2">
        <v>0</v>
      </c>
      <c r="L58" s="2">
        <v>0</v>
      </c>
      <c r="M58" s="2">
        <v>0</v>
      </c>
      <c r="N58" s="2">
        <v>0</v>
      </c>
      <c r="O58" s="2">
        <v>0</v>
      </c>
      <c r="P58" s="2">
        <v>0</v>
      </c>
      <c r="Q58" s="2">
        <v>0</v>
      </c>
      <c r="R58" s="2">
        <v>0</v>
      </c>
      <c r="S58" s="2">
        <v>0</v>
      </c>
      <c r="T58" s="2">
        <v>0</v>
      </c>
      <c r="U58" s="2">
        <v>0</v>
      </c>
      <c r="V58" s="2">
        <v>0</v>
      </c>
      <c r="W58" s="2">
        <v>0</v>
      </c>
      <c r="X58" s="2">
        <v>0</v>
      </c>
      <c r="Y58" s="2">
        <v>0</v>
      </c>
      <c r="Z58" s="2">
        <v>0</v>
      </c>
      <c r="AA58" s="2">
        <v>0</v>
      </c>
      <c r="AB58" s="4">
        <v>0</v>
      </c>
    </row>
    <row r="59" spans="1:28" x14ac:dyDescent="0.2">
      <c r="A59" s="3" t="s">
        <v>501</v>
      </c>
      <c r="B59" s="2">
        <v>0</v>
      </c>
      <c r="C59" s="2">
        <v>0</v>
      </c>
      <c r="D59" s="2">
        <v>0</v>
      </c>
      <c r="E59" s="2">
        <v>0</v>
      </c>
      <c r="F59" s="2">
        <v>0</v>
      </c>
      <c r="G59" s="2">
        <v>0</v>
      </c>
      <c r="H59" s="2">
        <v>0</v>
      </c>
      <c r="I59" s="2">
        <v>0</v>
      </c>
      <c r="J59" s="2">
        <v>0</v>
      </c>
      <c r="K59" s="2">
        <v>0</v>
      </c>
      <c r="L59" s="2">
        <v>0</v>
      </c>
      <c r="M59" s="2">
        <v>0</v>
      </c>
      <c r="N59" s="2">
        <v>0</v>
      </c>
      <c r="O59" s="2">
        <v>0</v>
      </c>
      <c r="P59" s="2">
        <v>0</v>
      </c>
      <c r="Q59" s="2">
        <v>0</v>
      </c>
      <c r="R59" s="2">
        <v>0</v>
      </c>
      <c r="S59" s="2">
        <v>0</v>
      </c>
      <c r="T59" s="2">
        <v>0</v>
      </c>
      <c r="U59" s="2">
        <v>0</v>
      </c>
      <c r="V59" s="2">
        <v>0</v>
      </c>
      <c r="W59" s="2">
        <v>0</v>
      </c>
      <c r="X59" s="2">
        <v>0</v>
      </c>
      <c r="Y59" s="2">
        <v>0</v>
      </c>
      <c r="Z59" s="2">
        <v>0</v>
      </c>
      <c r="AA59" s="2">
        <v>0</v>
      </c>
      <c r="AB59" s="4">
        <v>0</v>
      </c>
    </row>
    <row r="60" spans="1:28" x14ac:dyDescent="0.2">
      <c r="A60" s="3" t="s">
        <v>171</v>
      </c>
      <c r="B60" s="2">
        <v>0</v>
      </c>
      <c r="C60" s="2">
        <v>0</v>
      </c>
      <c r="D60" s="2">
        <v>0</v>
      </c>
      <c r="E60" s="2">
        <v>0</v>
      </c>
      <c r="F60" s="2">
        <v>0</v>
      </c>
      <c r="G60" s="2">
        <v>0</v>
      </c>
      <c r="H60" s="2">
        <v>0</v>
      </c>
      <c r="I60" s="2">
        <v>0</v>
      </c>
      <c r="J60" s="2">
        <v>17</v>
      </c>
      <c r="K60" s="2">
        <v>0</v>
      </c>
      <c r="L60" s="2">
        <v>0</v>
      </c>
      <c r="M60" s="2">
        <v>0</v>
      </c>
      <c r="N60" s="2">
        <v>0</v>
      </c>
      <c r="O60" s="2">
        <v>0</v>
      </c>
      <c r="P60" s="2">
        <v>0</v>
      </c>
      <c r="Q60" s="2">
        <v>0</v>
      </c>
      <c r="R60" s="2">
        <v>0</v>
      </c>
      <c r="S60" s="2">
        <v>0</v>
      </c>
      <c r="T60" s="2">
        <v>0</v>
      </c>
      <c r="U60" s="2">
        <v>0</v>
      </c>
      <c r="V60" s="2">
        <v>0</v>
      </c>
      <c r="W60" s="2">
        <v>0</v>
      </c>
      <c r="X60" s="2">
        <v>0</v>
      </c>
      <c r="Y60" s="2">
        <v>0</v>
      </c>
      <c r="Z60" s="2">
        <v>0</v>
      </c>
      <c r="AA60" s="2">
        <v>0</v>
      </c>
      <c r="AB60" s="4">
        <v>0</v>
      </c>
    </row>
    <row r="61" spans="1:28" x14ac:dyDescent="0.2">
      <c r="A61" s="3" t="s">
        <v>90</v>
      </c>
      <c r="B61" s="2">
        <v>0</v>
      </c>
      <c r="C61" s="2">
        <v>0</v>
      </c>
      <c r="D61" s="2">
        <v>0</v>
      </c>
      <c r="E61" s="2">
        <v>0</v>
      </c>
      <c r="F61" s="2">
        <v>0</v>
      </c>
      <c r="G61" s="2">
        <v>0</v>
      </c>
      <c r="H61" s="2">
        <v>0</v>
      </c>
      <c r="I61" s="2">
        <v>0</v>
      </c>
      <c r="J61" s="2">
        <v>0</v>
      </c>
      <c r="K61" s="2">
        <v>0</v>
      </c>
      <c r="L61" s="2">
        <v>0</v>
      </c>
      <c r="M61" s="2">
        <v>0</v>
      </c>
      <c r="N61" s="2">
        <v>0</v>
      </c>
      <c r="O61" s="2">
        <v>0</v>
      </c>
      <c r="P61" s="2">
        <v>0</v>
      </c>
      <c r="Q61" s="2">
        <v>0</v>
      </c>
      <c r="R61" s="2">
        <v>0</v>
      </c>
      <c r="S61" s="2">
        <v>0</v>
      </c>
      <c r="T61" s="2">
        <v>0</v>
      </c>
      <c r="U61" s="2">
        <v>0</v>
      </c>
      <c r="V61" s="2">
        <v>0</v>
      </c>
      <c r="W61" s="2">
        <v>0</v>
      </c>
      <c r="X61" s="2">
        <v>0</v>
      </c>
      <c r="Y61" s="2">
        <v>0</v>
      </c>
      <c r="Z61" s="2">
        <v>0</v>
      </c>
      <c r="AA61" s="2">
        <v>0</v>
      </c>
      <c r="AB61" s="4">
        <v>17</v>
      </c>
    </row>
    <row r="62" spans="1:28" x14ac:dyDescent="0.2">
      <c r="A62" s="3" t="s">
        <v>502</v>
      </c>
      <c r="B62" s="2">
        <v>0</v>
      </c>
      <c r="C62" s="2">
        <v>0</v>
      </c>
      <c r="D62" s="2">
        <v>0</v>
      </c>
      <c r="E62" s="2">
        <v>0</v>
      </c>
      <c r="F62" s="2">
        <v>0</v>
      </c>
      <c r="G62" s="2">
        <v>0</v>
      </c>
      <c r="H62" s="2">
        <v>0</v>
      </c>
      <c r="I62" s="2">
        <v>0</v>
      </c>
      <c r="J62" s="2">
        <v>0</v>
      </c>
      <c r="K62" s="2">
        <v>0</v>
      </c>
      <c r="L62" s="2">
        <v>0</v>
      </c>
      <c r="M62" s="2">
        <v>0</v>
      </c>
      <c r="N62" s="2">
        <v>0</v>
      </c>
      <c r="O62" s="2">
        <v>0</v>
      </c>
      <c r="P62" s="2">
        <v>0</v>
      </c>
      <c r="Q62" s="2">
        <v>0</v>
      </c>
      <c r="R62" s="2">
        <v>0</v>
      </c>
      <c r="S62" s="2">
        <v>0</v>
      </c>
      <c r="T62" s="2">
        <v>0</v>
      </c>
      <c r="U62" s="2">
        <v>0</v>
      </c>
      <c r="V62" s="2">
        <v>0</v>
      </c>
      <c r="W62" s="2">
        <v>0</v>
      </c>
      <c r="X62" s="2">
        <v>0</v>
      </c>
      <c r="Y62" s="2">
        <v>0</v>
      </c>
      <c r="Z62" s="2">
        <v>0</v>
      </c>
      <c r="AA62" s="2">
        <v>0</v>
      </c>
      <c r="AB62" s="4">
        <v>0</v>
      </c>
    </row>
    <row r="63" spans="1:28" x14ac:dyDescent="0.2">
      <c r="A63" s="3" t="s">
        <v>91</v>
      </c>
      <c r="B63" s="2">
        <v>0</v>
      </c>
      <c r="C63" s="2">
        <v>7</v>
      </c>
      <c r="D63" s="2">
        <v>0</v>
      </c>
      <c r="E63" s="2">
        <v>0</v>
      </c>
      <c r="F63" s="2">
        <v>0</v>
      </c>
      <c r="G63" s="2">
        <v>0</v>
      </c>
      <c r="H63" s="2">
        <v>0</v>
      </c>
      <c r="I63" s="2">
        <v>0</v>
      </c>
      <c r="J63" s="2">
        <v>0</v>
      </c>
      <c r="K63" s="2">
        <v>0</v>
      </c>
      <c r="L63" s="2">
        <v>0</v>
      </c>
      <c r="M63" s="2">
        <v>0</v>
      </c>
      <c r="N63" s="2">
        <v>0</v>
      </c>
      <c r="O63" s="2">
        <v>0</v>
      </c>
      <c r="P63" s="2">
        <v>0</v>
      </c>
      <c r="Q63" s="2">
        <v>0</v>
      </c>
      <c r="R63" s="2">
        <v>0</v>
      </c>
      <c r="S63" s="2">
        <v>0</v>
      </c>
      <c r="T63" s="2">
        <v>0</v>
      </c>
      <c r="U63" s="2">
        <v>0</v>
      </c>
      <c r="V63" s="2">
        <v>0</v>
      </c>
      <c r="W63" s="2">
        <v>0</v>
      </c>
      <c r="X63" s="2">
        <v>0</v>
      </c>
      <c r="Y63" s="2">
        <v>0</v>
      </c>
      <c r="Z63" s="2">
        <v>0</v>
      </c>
      <c r="AA63" s="2">
        <v>0</v>
      </c>
      <c r="AB63" s="4">
        <v>0</v>
      </c>
    </row>
    <row r="64" spans="1:28" x14ac:dyDescent="0.2">
      <c r="A64" s="3" t="s">
        <v>462</v>
      </c>
      <c r="B64" s="2">
        <v>593</v>
      </c>
      <c r="C64" s="2">
        <v>0</v>
      </c>
      <c r="D64" s="2">
        <v>5463</v>
      </c>
      <c r="E64" s="2">
        <v>352</v>
      </c>
      <c r="F64" s="2">
        <v>2768</v>
      </c>
      <c r="G64" s="2">
        <v>2439</v>
      </c>
      <c r="H64" s="2">
        <v>2484</v>
      </c>
      <c r="I64" s="2">
        <v>0</v>
      </c>
      <c r="J64" s="2">
        <v>0</v>
      </c>
      <c r="K64" s="2">
        <v>202</v>
      </c>
      <c r="L64" s="2">
        <v>0</v>
      </c>
      <c r="M64" s="2">
        <v>472</v>
      </c>
      <c r="N64" s="2">
        <v>0</v>
      </c>
      <c r="O64" s="2">
        <v>78</v>
      </c>
      <c r="P64" s="2">
        <v>2399</v>
      </c>
      <c r="Q64" s="2">
        <v>1732</v>
      </c>
      <c r="R64" s="2">
        <v>784</v>
      </c>
      <c r="S64" s="2">
        <v>11716</v>
      </c>
      <c r="T64" s="2">
        <v>0</v>
      </c>
      <c r="U64" s="2">
        <v>0</v>
      </c>
      <c r="V64" s="2">
        <v>329</v>
      </c>
      <c r="W64" s="2">
        <v>2059</v>
      </c>
      <c r="X64" s="2">
        <v>0</v>
      </c>
      <c r="Y64" s="2">
        <v>229</v>
      </c>
      <c r="Z64" s="2">
        <v>1100</v>
      </c>
      <c r="AA64" s="2">
        <v>526</v>
      </c>
      <c r="AB64" s="4">
        <v>0</v>
      </c>
    </row>
    <row r="65" spans="1:28" x14ac:dyDescent="0.2">
      <c r="A65" s="3" t="s">
        <v>92</v>
      </c>
      <c r="B65" s="2">
        <v>0</v>
      </c>
      <c r="C65" s="2">
        <v>0</v>
      </c>
      <c r="D65" s="2">
        <v>0</v>
      </c>
      <c r="E65" s="2">
        <v>0</v>
      </c>
      <c r="F65" s="2">
        <v>0</v>
      </c>
      <c r="G65" s="2">
        <v>0</v>
      </c>
      <c r="H65" s="2">
        <v>0</v>
      </c>
      <c r="I65" s="2">
        <v>0</v>
      </c>
      <c r="J65" s="2">
        <v>0</v>
      </c>
      <c r="K65" s="2">
        <v>0</v>
      </c>
      <c r="L65" s="2">
        <v>0</v>
      </c>
      <c r="M65" s="2">
        <v>0</v>
      </c>
      <c r="N65" s="2">
        <v>0</v>
      </c>
      <c r="O65" s="2">
        <v>0</v>
      </c>
      <c r="P65" s="2">
        <v>9</v>
      </c>
      <c r="Q65" s="2">
        <v>0</v>
      </c>
      <c r="R65" s="2">
        <v>0</v>
      </c>
      <c r="S65" s="2">
        <v>0</v>
      </c>
      <c r="T65" s="2">
        <v>0</v>
      </c>
      <c r="U65" s="2">
        <v>0</v>
      </c>
      <c r="V65" s="2">
        <v>0</v>
      </c>
      <c r="W65" s="2">
        <v>0</v>
      </c>
      <c r="X65" s="2">
        <v>0</v>
      </c>
      <c r="Y65" s="2">
        <v>0</v>
      </c>
      <c r="Z65" s="2">
        <v>0</v>
      </c>
      <c r="AA65" s="2">
        <v>0</v>
      </c>
      <c r="AB65" s="4">
        <v>0</v>
      </c>
    </row>
    <row r="66" spans="1:28" x14ac:dyDescent="0.2">
      <c r="A66" s="3" t="s">
        <v>93</v>
      </c>
      <c r="B66" s="2">
        <v>0</v>
      </c>
      <c r="C66" s="2">
        <v>0</v>
      </c>
      <c r="D66" s="2">
        <v>0</v>
      </c>
      <c r="E66" s="2">
        <v>0</v>
      </c>
      <c r="F66" s="2">
        <v>0</v>
      </c>
      <c r="G66" s="2">
        <v>0</v>
      </c>
      <c r="H66" s="2">
        <v>0</v>
      </c>
      <c r="I66" s="2">
        <v>0</v>
      </c>
      <c r="J66" s="2">
        <v>0</v>
      </c>
      <c r="K66" s="2">
        <v>0</v>
      </c>
      <c r="L66" s="2">
        <v>0</v>
      </c>
      <c r="M66" s="2">
        <v>0</v>
      </c>
      <c r="N66" s="2">
        <v>0</v>
      </c>
      <c r="O66" s="2">
        <v>0</v>
      </c>
      <c r="P66" s="2">
        <v>0</v>
      </c>
      <c r="Q66" s="2">
        <v>0</v>
      </c>
      <c r="R66" s="2">
        <v>0</v>
      </c>
      <c r="S66" s="2">
        <v>0</v>
      </c>
      <c r="T66" s="2">
        <v>0</v>
      </c>
      <c r="U66" s="2">
        <v>0</v>
      </c>
      <c r="V66" s="2">
        <v>0</v>
      </c>
      <c r="W66" s="2">
        <v>0</v>
      </c>
      <c r="X66" s="2">
        <v>0</v>
      </c>
      <c r="Y66" s="2">
        <v>0</v>
      </c>
      <c r="Z66" s="2">
        <v>8</v>
      </c>
      <c r="AA66" s="2">
        <v>0</v>
      </c>
      <c r="AB66" s="4">
        <v>0</v>
      </c>
    </row>
    <row r="67" spans="1:28" x14ac:dyDescent="0.2">
      <c r="A67" s="3" t="s">
        <v>503</v>
      </c>
      <c r="B67" s="2">
        <v>0</v>
      </c>
      <c r="C67" s="2">
        <v>0</v>
      </c>
      <c r="D67" s="2">
        <v>0</v>
      </c>
      <c r="E67" s="2">
        <v>0</v>
      </c>
      <c r="F67" s="2">
        <v>0</v>
      </c>
      <c r="G67" s="2">
        <v>0</v>
      </c>
      <c r="H67" s="2">
        <v>0</v>
      </c>
      <c r="I67" s="2">
        <v>0</v>
      </c>
      <c r="J67" s="2">
        <v>0</v>
      </c>
      <c r="K67" s="2">
        <v>0</v>
      </c>
      <c r="L67" s="2">
        <v>0</v>
      </c>
      <c r="M67" s="2">
        <v>0</v>
      </c>
      <c r="N67" s="2">
        <v>0</v>
      </c>
      <c r="O67" s="2">
        <v>0</v>
      </c>
      <c r="P67" s="2">
        <v>0</v>
      </c>
      <c r="Q67" s="2">
        <v>0</v>
      </c>
      <c r="R67" s="2">
        <v>0</v>
      </c>
      <c r="S67" s="2">
        <v>0</v>
      </c>
      <c r="T67" s="2">
        <v>0</v>
      </c>
      <c r="U67" s="2">
        <v>0</v>
      </c>
      <c r="V67" s="2">
        <v>0</v>
      </c>
      <c r="W67" s="2">
        <v>0</v>
      </c>
      <c r="X67" s="2">
        <v>0</v>
      </c>
      <c r="Y67" s="2">
        <v>0</v>
      </c>
      <c r="Z67" s="2">
        <v>0</v>
      </c>
      <c r="AA67" s="2">
        <v>0</v>
      </c>
      <c r="AB67" s="4">
        <v>0</v>
      </c>
    </row>
    <row r="68" spans="1:28" x14ac:dyDescent="0.2">
      <c r="A68" s="3" t="s">
        <v>504</v>
      </c>
      <c r="B68" s="2">
        <v>0</v>
      </c>
      <c r="C68" s="2">
        <v>0</v>
      </c>
      <c r="D68" s="2">
        <v>0</v>
      </c>
      <c r="E68" s="2">
        <v>0</v>
      </c>
      <c r="F68" s="2">
        <v>0</v>
      </c>
      <c r="G68" s="2">
        <v>0</v>
      </c>
      <c r="H68" s="2">
        <v>0</v>
      </c>
      <c r="I68" s="2">
        <v>0</v>
      </c>
      <c r="J68" s="2">
        <v>0</v>
      </c>
      <c r="K68" s="2">
        <v>0</v>
      </c>
      <c r="L68" s="2">
        <v>0</v>
      </c>
      <c r="M68" s="2">
        <v>0</v>
      </c>
      <c r="N68" s="2">
        <v>0</v>
      </c>
      <c r="O68" s="2">
        <v>0</v>
      </c>
      <c r="P68" s="2">
        <v>0</v>
      </c>
      <c r="Q68" s="2">
        <v>0</v>
      </c>
      <c r="R68" s="2">
        <v>0</v>
      </c>
      <c r="S68" s="2">
        <v>0</v>
      </c>
      <c r="T68" s="2">
        <v>0</v>
      </c>
      <c r="U68" s="2">
        <v>0</v>
      </c>
      <c r="V68" s="2">
        <v>0</v>
      </c>
      <c r="W68" s="2">
        <v>0</v>
      </c>
      <c r="X68" s="2">
        <v>0</v>
      </c>
      <c r="Y68" s="2">
        <v>0</v>
      </c>
      <c r="Z68" s="2">
        <v>0</v>
      </c>
      <c r="AA68" s="2">
        <v>0</v>
      </c>
      <c r="AB68" s="4">
        <v>0</v>
      </c>
    </row>
    <row r="69" spans="1:28" x14ac:dyDescent="0.2">
      <c r="A69" s="3" t="s">
        <v>505</v>
      </c>
      <c r="B69" s="2">
        <v>0</v>
      </c>
      <c r="C69" s="2">
        <v>0</v>
      </c>
      <c r="D69" s="2">
        <v>0</v>
      </c>
      <c r="E69" s="2">
        <v>0</v>
      </c>
      <c r="F69" s="2">
        <v>0</v>
      </c>
      <c r="G69" s="2">
        <v>0</v>
      </c>
      <c r="H69" s="2">
        <v>0</v>
      </c>
      <c r="I69" s="2">
        <v>0</v>
      </c>
      <c r="J69" s="2">
        <v>0</v>
      </c>
      <c r="K69" s="2">
        <v>0</v>
      </c>
      <c r="L69" s="2">
        <v>0</v>
      </c>
      <c r="M69" s="2">
        <v>0</v>
      </c>
      <c r="N69" s="2">
        <v>0</v>
      </c>
      <c r="O69" s="2">
        <v>0</v>
      </c>
      <c r="P69" s="2">
        <v>0</v>
      </c>
      <c r="Q69" s="2">
        <v>0</v>
      </c>
      <c r="R69" s="2">
        <v>0</v>
      </c>
      <c r="S69" s="2">
        <v>0</v>
      </c>
      <c r="T69" s="2">
        <v>0</v>
      </c>
      <c r="U69" s="2">
        <v>0</v>
      </c>
      <c r="V69" s="2">
        <v>0</v>
      </c>
      <c r="W69" s="2">
        <v>0</v>
      </c>
      <c r="X69" s="2">
        <v>0</v>
      </c>
      <c r="Y69" s="2">
        <v>0</v>
      </c>
      <c r="Z69" s="2">
        <v>0</v>
      </c>
      <c r="AA69" s="2">
        <v>0</v>
      </c>
      <c r="AB69" s="4">
        <v>0</v>
      </c>
    </row>
    <row r="70" spans="1:28" x14ac:dyDescent="0.2">
      <c r="A70" s="3" t="s">
        <v>506</v>
      </c>
      <c r="B70" s="2">
        <v>0</v>
      </c>
      <c r="C70" s="2">
        <v>0</v>
      </c>
      <c r="D70" s="2">
        <v>0</v>
      </c>
      <c r="E70" s="2">
        <v>0</v>
      </c>
      <c r="F70" s="2">
        <v>0</v>
      </c>
      <c r="G70" s="2">
        <v>0</v>
      </c>
      <c r="H70" s="2">
        <v>0</v>
      </c>
      <c r="I70" s="2">
        <v>0</v>
      </c>
      <c r="J70" s="2">
        <v>0</v>
      </c>
      <c r="K70" s="2">
        <v>0</v>
      </c>
      <c r="L70" s="2">
        <v>0</v>
      </c>
      <c r="M70" s="2">
        <v>0</v>
      </c>
      <c r="N70" s="2">
        <v>0</v>
      </c>
      <c r="O70" s="2">
        <v>0</v>
      </c>
      <c r="P70" s="2">
        <v>0</v>
      </c>
      <c r="Q70" s="2">
        <v>0</v>
      </c>
      <c r="R70" s="2">
        <v>0</v>
      </c>
      <c r="S70" s="2">
        <v>0</v>
      </c>
      <c r="T70" s="2">
        <v>0</v>
      </c>
      <c r="U70" s="2">
        <v>0</v>
      </c>
      <c r="V70" s="2">
        <v>0</v>
      </c>
      <c r="W70" s="2">
        <v>0</v>
      </c>
      <c r="X70" s="2">
        <v>0</v>
      </c>
      <c r="Y70" s="2">
        <v>0</v>
      </c>
      <c r="Z70" s="2">
        <v>0</v>
      </c>
      <c r="AA70" s="2">
        <v>0</v>
      </c>
      <c r="AB70" s="4">
        <v>0</v>
      </c>
    </row>
    <row r="71" spans="1:28" x14ac:dyDescent="0.2">
      <c r="A71" s="3" t="s">
        <v>153</v>
      </c>
      <c r="B71" s="2">
        <v>877</v>
      </c>
      <c r="C71" s="2">
        <v>0</v>
      </c>
      <c r="D71" s="2">
        <v>0</v>
      </c>
      <c r="E71" s="2">
        <v>0</v>
      </c>
      <c r="F71" s="2">
        <v>0</v>
      </c>
      <c r="G71" s="2">
        <v>0</v>
      </c>
      <c r="H71" s="2">
        <v>0</v>
      </c>
      <c r="I71" s="2">
        <v>0</v>
      </c>
      <c r="J71" s="2">
        <v>0</v>
      </c>
      <c r="K71" s="2">
        <v>0</v>
      </c>
      <c r="L71" s="2">
        <v>271</v>
      </c>
      <c r="M71" s="2">
        <v>322</v>
      </c>
      <c r="N71" s="2">
        <v>2046</v>
      </c>
      <c r="O71" s="2">
        <v>0</v>
      </c>
      <c r="P71" s="2">
        <v>360</v>
      </c>
      <c r="Q71" s="2">
        <v>0</v>
      </c>
      <c r="R71" s="2">
        <v>0</v>
      </c>
      <c r="S71" s="2">
        <v>0</v>
      </c>
      <c r="T71" s="2">
        <v>0</v>
      </c>
      <c r="U71" s="2">
        <v>0</v>
      </c>
      <c r="V71" s="2">
        <v>0</v>
      </c>
      <c r="W71" s="2">
        <v>0</v>
      </c>
      <c r="X71" s="2">
        <v>0</v>
      </c>
      <c r="Y71" s="2">
        <v>0</v>
      </c>
      <c r="Z71" s="2">
        <v>0</v>
      </c>
      <c r="AA71" s="2">
        <v>0</v>
      </c>
      <c r="AB71" s="4">
        <v>0</v>
      </c>
    </row>
    <row r="72" spans="1:28" x14ac:dyDescent="0.2">
      <c r="A72" s="3" t="s">
        <v>178</v>
      </c>
      <c r="B72" s="2">
        <v>0</v>
      </c>
      <c r="C72" s="2">
        <v>1860</v>
      </c>
      <c r="D72" s="2">
        <v>0</v>
      </c>
      <c r="E72" s="2">
        <v>0</v>
      </c>
      <c r="F72" s="2">
        <v>2612</v>
      </c>
      <c r="G72" s="2">
        <v>0</v>
      </c>
      <c r="H72" s="2">
        <v>109</v>
      </c>
      <c r="I72" s="2">
        <v>520</v>
      </c>
      <c r="J72" s="2">
        <v>0</v>
      </c>
      <c r="K72" s="2">
        <v>0</v>
      </c>
      <c r="L72" s="2">
        <v>0</v>
      </c>
      <c r="M72" s="2">
        <v>0</v>
      </c>
      <c r="N72" s="2">
        <v>128</v>
      </c>
      <c r="O72" s="2">
        <v>0</v>
      </c>
      <c r="P72" s="2">
        <v>0</v>
      </c>
      <c r="Q72" s="2">
        <v>0</v>
      </c>
      <c r="R72" s="2">
        <v>0</v>
      </c>
      <c r="S72" s="2">
        <v>0</v>
      </c>
      <c r="T72" s="2">
        <v>0</v>
      </c>
      <c r="U72" s="2">
        <v>0</v>
      </c>
      <c r="V72" s="2">
        <v>0</v>
      </c>
      <c r="W72" s="2">
        <v>0</v>
      </c>
      <c r="X72" s="2">
        <v>726</v>
      </c>
      <c r="Y72" s="2">
        <v>0</v>
      </c>
      <c r="Z72" s="2">
        <v>0</v>
      </c>
      <c r="AA72" s="2">
        <v>0</v>
      </c>
      <c r="AB72" s="4">
        <v>0</v>
      </c>
    </row>
    <row r="73" spans="1:28" x14ac:dyDescent="0.2">
      <c r="A73" s="3" t="s">
        <v>135</v>
      </c>
      <c r="B73" s="2">
        <v>1229</v>
      </c>
      <c r="C73" s="2">
        <v>691</v>
      </c>
      <c r="D73" s="2">
        <v>0</v>
      </c>
      <c r="E73" s="2">
        <v>6164</v>
      </c>
      <c r="F73" s="2">
        <v>0</v>
      </c>
      <c r="G73" s="2">
        <v>175</v>
      </c>
      <c r="H73" s="2">
        <v>2777</v>
      </c>
      <c r="I73" s="2">
        <v>2726</v>
      </c>
      <c r="J73" s="2">
        <v>362</v>
      </c>
      <c r="K73" s="2">
        <v>1270</v>
      </c>
      <c r="L73" s="2">
        <v>1533</v>
      </c>
      <c r="M73" s="2">
        <v>300</v>
      </c>
      <c r="N73" s="2">
        <v>3392</v>
      </c>
      <c r="O73" s="2">
        <v>819</v>
      </c>
      <c r="P73" s="2">
        <v>1398</v>
      </c>
      <c r="Q73" s="2">
        <v>753</v>
      </c>
      <c r="R73" s="2">
        <v>265</v>
      </c>
      <c r="S73" s="2">
        <v>0</v>
      </c>
      <c r="T73" s="2">
        <v>0</v>
      </c>
      <c r="U73" s="2">
        <v>0</v>
      </c>
      <c r="V73" s="2">
        <v>0</v>
      </c>
      <c r="W73" s="2">
        <v>0</v>
      </c>
      <c r="X73" s="2">
        <v>0</v>
      </c>
      <c r="Y73" s="2">
        <v>0</v>
      </c>
      <c r="Z73" s="2">
        <v>410</v>
      </c>
      <c r="AA73" s="2">
        <v>0</v>
      </c>
      <c r="AB73" s="4">
        <v>0</v>
      </c>
    </row>
    <row r="74" spans="1:28" x14ac:dyDescent="0.2">
      <c r="A74" s="3" t="s">
        <v>148</v>
      </c>
      <c r="B74" s="2">
        <v>6207</v>
      </c>
      <c r="C74" s="2">
        <v>4883</v>
      </c>
      <c r="D74" s="2">
        <v>3294</v>
      </c>
      <c r="E74" s="2">
        <v>1478</v>
      </c>
      <c r="F74" s="2">
        <v>3248</v>
      </c>
      <c r="G74" s="2">
        <v>0</v>
      </c>
      <c r="H74" s="2">
        <v>3346</v>
      </c>
      <c r="I74" s="2">
        <v>2955</v>
      </c>
      <c r="J74" s="2">
        <v>1561</v>
      </c>
      <c r="K74" s="2">
        <v>1899</v>
      </c>
      <c r="L74" s="2">
        <v>912</v>
      </c>
      <c r="M74" s="2">
        <v>2190</v>
      </c>
      <c r="N74" s="2">
        <v>4446</v>
      </c>
      <c r="O74" s="2">
        <v>1783</v>
      </c>
      <c r="P74" s="2">
        <v>7380</v>
      </c>
      <c r="Q74" s="2">
        <v>13654</v>
      </c>
      <c r="R74" s="2">
        <v>17342</v>
      </c>
      <c r="S74" s="2">
        <v>90487</v>
      </c>
      <c r="T74" s="2">
        <v>14451</v>
      </c>
      <c r="U74" s="2">
        <v>45425</v>
      </c>
      <c r="V74" s="2">
        <v>12731</v>
      </c>
      <c r="W74" s="2">
        <v>18269</v>
      </c>
      <c r="X74" s="2">
        <v>21379</v>
      </c>
      <c r="Y74" s="2">
        <v>9856</v>
      </c>
      <c r="Z74" s="2">
        <v>2499</v>
      </c>
      <c r="AA74" s="2">
        <v>1626</v>
      </c>
      <c r="AB74" s="4">
        <v>2116</v>
      </c>
    </row>
    <row r="75" spans="1:28" x14ac:dyDescent="0.2">
      <c r="A75" s="3" t="s">
        <v>175</v>
      </c>
      <c r="B75" s="2">
        <v>0</v>
      </c>
      <c r="C75" s="2">
        <v>0</v>
      </c>
      <c r="D75" s="2">
        <v>0</v>
      </c>
      <c r="E75" s="2">
        <v>0</v>
      </c>
      <c r="F75" s="2">
        <v>0</v>
      </c>
      <c r="G75" s="2">
        <v>0</v>
      </c>
      <c r="H75" s="2">
        <v>0</v>
      </c>
      <c r="I75" s="2">
        <v>0</v>
      </c>
      <c r="J75" s="2">
        <v>0</v>
      </c>
      <c r="K75" s="2">
        <v>0</v>
      </c>
      <c r="L75" s="2">
        <v>0</v>
      </c>
      <c r="M75" s="2">
        <v>0</v>
      </c>
      <c r="N75" s="2">
        <v>337</v>
      </c>
      <c r="O75" s="2">
        <v>0</v>
      </c>
      <c r="P75" s="2">
        <v>0</v>
      </c>
      <c r="Q75" s="2">
        <v>0</v>
      </c>
      <c r="R75" s="2">
        <v>0</v>
      </c>
      <c r="S75" s="2">
        <v>0</v>
      </c>
      <c r="T75" s="2">
        <v>0</v>
      </c>
      <c r="U75" s="2">
        <v>0</v>
      </c>
      <c r="V75" s="2">
        <v>0</v>
      </c>
      <c r="W75" s="2">
        <v>0</v>
      </c>
      <c r="X75" s="2">
        <v>0</v>
      </c>
      <c r="Y75" s="2">
        <v>0</v>
      </c>
      <c r="Z75" s="2">
        <v>0</v>
      </c>
      <c r="AA75" s="2">
        <v>0</v>
      </c>
      <c r="AB75" s="4">
        <v>0</v>
      </c>
    </row>
    <row r="76" spans="1:28" x14ac:dyDescent="0.2">
      <c r="A76" s="3" t="s">
        <v>194</v>
      </c>
      <c r="B76" s="2">
        <v>787</v>
      </c>
      <c r="C76" s="2">
        <v>348</v>
      </c>
      <c r="D76" s="2">
        <v>0</v>
      </c>
      <c r="E76" s="2">
        <v>0</v>
      </c>
      <c r="F76" s="2">
        <v>0</v>
      </c>
      <c r="G76" s="2">
        <v>0</v>
      </c>
      <c r="H76" s="2">
        <v>0</v>
      </c>
      <c r="I76" s="2">
        <v>260</v>
      </c>
      <c r="J76" s="2">
        <v>0</v>
      </c>
      <c r="K76" s="2">
        <v>287</v>
      </c>
      <c r="L76" s="2">
        <v>1010</v>
      </c>
      <c r="M76" s="2">
        <v>0</v>
      </c>
      <c r="N76" s="2">
        <v>12957</v>
      </c>
      <c r="O76" s="2">
        <v>0</v>
      </c>
      <c r="P76" s="2">
        <v>0</v>
      </c>
      <c r="Q76" s="2">
        <v>0</v>
      </c>
      <c r="R76" s="2">
        <v>78</v>
      </c>
      <c r="S76" s="2">
        <v>0</v>
      </c>
      <c r="T76" s="2">
        <v>0</v>
      </c>
      <c r="U76" s="2">
        <v>0</v>
      </c>
      <c r="V76" s="2">
        <v>0</v>
      </c>
      <c r="W76" s="2">
        <v>0</v>
      </c>
      <c r="X76" s="2">
        <v>0</v>
      </c>
      <c r="Y76" s="2">
        <v>0</v>
      </c>
      <c r="Z76" s="2">
        <v>0</v>
      </c>
      <c r="AA76" s="2">
        <v>420</v>
      </c>
      <c r="AB76" s="4">
        <v>815</v>
      </c>
    </row>
    <row r="77" spans="1:28" x14ac:dyDescent="0.2">
      <c r="A77" s="3" t="s">
        <v>133</v>
      </c>
      <c r="B77" s="2">
        <v>0</v>
      </c>
      <c r="C77" s="2">
        <v>0</v>
      </c>
      <c r="D77" s="2">
        <v>2549</v>
      </c>
      <c r="E77" s="2">
        <v>0</v>
      </c>
      <c r="F77" s="2">
        <v>0</v>
      </c>
      <c r="G77" s="2">
        <v>0</v>
      </c>
      <c r="H77" s="2">
        <v>0</v>
      </c>
      <c r="I77" s="2">
        <v>0</v>
      </c>
      <c r="J77" s="2">
        <v>0</v>
      </c>
      <c r="K77" s="2">
        <v>494</v>
      </c>
      <c r="L77" s="2">
        <v>8269</v>
      </c>
      <c r="M77" s="2">
        <v>1168</v>
      </c>
      <c r="N77" s="2">
        <v>995</v>
      </c>
      <c r="O77" s="2">
        <v>721</v>
      </c>
      <c r="P77" s="2">
        <v>760</v>
      </c>
      <c r="Q77" s="2">
        <v>981</v>
      </c>
      <c r="R77" s="2">
        <v>626</v>
      </c>
      <c r="S77" s="2">
        <v>297</v>
      </c>
      <c r="T77" s="2">
        <v>0</v>
      </c>
      <c r="U77" s="2">
        <v>0</v>
      </c>
      <c r="V77" s="2">
        <v>0</v>
      </c>
      <c r="W77" s="2">
        <v>0</v>
      </c>
      <c r="X77" s="2">
        <v>907</v>
      </c>
      <c r="Y77" s="2">
        <v>62</v>
      </c>
      <c r="Z77" s="2">
        <v>0</v>
      </c>
      <c r="AA77" s="2">
        <v>0</v>
      </c>
      <c r="AB77" s="4">
        <v>0</v>
      </c>
    </row>
    <row r="78" spans="1:28" x14ac:dyDescent="0.2">
      <c r="A78" s="3" t="s">
        <v>193</v>
      </c>
      <c r="B78" s="2">
        <v>0</v>
      </c>
      <c r="C78" s="2">
        <v>6557</v>
      </c>
      <c r="D78" s="2">
        <v>0</v>
      </c>
      <c r="E78" s="2">
        <v>0</v>
      </c>
      <c r="F78" s="2">
        <v>0</v>
      </c>
      <c r="G78" s="2">
        <v>2374</v>
      </c>
      <c r="H78" s="2">
        <v>338</v>
      </c>
      <c r="I78" s="2">
        <v>0</v>
      </c>
      <c r="J78" s="2">
        <v>0</v>
      </c>
      <c r="K78" s="2">
        <v>730</v>
      </c>
      <c r="L78" s="2">
        <v>0</v>
      </c>
      <c r="M78" s="2">
        <v>308</v>
      </c>
      <c r="N78" s="2">
        <v>0</v>
      </c>
      <c r="O78" s="2">
        <v>458</v>
      </c>
      <c r="P78" s="2">
        <v>3256</v>
      </c>
      <c r="Q78" s="2">
        <v>1254</v>
      </c>
      <c r="R78" s="2">
        <v>0</v>
      </c>
      <c r="S78" s="2">
        <v>3807</v>
      </c>
      <c r="T78" s="2">
        <v>1083</v>
      </c>
      <c r="U78" s="2">
        <v>0</v>
      </c>
      <c r="V78" s="2">
        <v>0</v>
      </c>
      <c r="W78" s="2">
        <v>0</v>
      </c>
      <c r="X78" s="2">
        <v>0</v>
      </c>
      <c r="Y78" s="2">
        <v>0</v>
      </c>
      <c r="Z78" s="2">
        <v>0</v>
      </c>
      <c r="AA78" s="2">
        <v>0</v>
      </c>
      <c r="AB78" s="4">
        <v>0</v>
      </c>
    </row>
    <row r="79" spans="1:28" x14ac:dyDescent="0.2">
      <c r="A79" s="3" t="s">
        <v>170</v>
      </c>
      <c r="B79" s="2">
        <v>0</v>
      </c>
      <c r="C79" s="2">
        <v>0</v>
      </c>
      <c r="D79" s="2">
        <v>0</v>
      </c>
      <c r="E79" s="2">
        <v>0</v>
      </c>
      <c r="F79" s="2">
        <v>0</v>
      </c>
      <c r="G79" s="2">
        <v>0</v>
      </c>
      <c r="H79" s="2">
        <v>0</v>
      </c>
      <c r="I79" s="2">
        <v>496</v>
      </c>
      <c r="J79" s="2">
        <v>0</v>
      </c>
      <c r="K79" s="2">
        <v>0</v>
      </c>
      <c r="L79" s="2">
        <v>0</v>
      </c>
      <c r="M79" s="2">
        <v>0</v>
      </c>
      <c r="N79" s="2">
        <v>0</v>
      </c>
      <c r="O79" s="2">
        <v>365</v>
      </c>
      <c r="P79" s="2">
        <v>0</v>
      </c>
      <c r="Q79" s="2">
        <v>0</v>
      </c>
      <c r="R79" s="2">
        <v>0</v>
      </c>
      <c r="S79" s="2">
        <v>0</v>
      </c>
      <c r="T79" s="2">
        <v>0</v>
      </c>
      <c r="U79" s="2">
        <v>0</v>
      </c>
      <c r="V79" s="2">
        <v>0</v>
      </c>
      <c r="W79" s="2">
        <v>0</v>
      </c>
      <c r="X79" s="2">
        <v>12154</v>
      </c>
      <c r="Y79" s="2">
        <v>0</v>
      </c>
      <c r="Z79" s="2">
        <v>0</v>
      </c>
      <c r="AA79" s="2">
        <v>365</v>
      </c>
      <c r="AB79" s="4">
        <v>0</v>
      </c>
    </row>
    <row r="80" spans="1:28" x14ac:dyDescent="0.2">
      <c r="A80" s="3" t="s">
        <v>141</v>
      </c>
      <c r="B80" s="2">
        <v>0</v>
      </c>
      <c r="C80" s="2">
        <v>0</v>
      </c>
      <c r="D80" s="2">
        <v>0</v>
      </c>
      <c r="E80" s="2">
        <v>0</v>
      </c>
      <c r="F80" s="2">
        <v>0</v>
      </c>
      <c r="G80" s="2">
        <v>0</v>
      </c>
      <c r="H80" s="2">
        <v>0</v>
      </c>
      <c r="I80" s="2">
        <v>0</v>
      </c>
      <c r="J80" s="2">
        <v>0</v>
      </c>
      <c r="K80" s="2">
        <v>0</v>
      </c>
      <c r="L80" s="2">
        <v>0</v>
      </c>
      <c r="M80" s="2">
        <v>0</v>
      </c>
      <c r="N80" s="2">
        <v>0</v>
      </c>
      <c r="O80" s="2">
        <v>0</v>
      </c>
      <c r="P80" s="2">
        <v>0</v>
      </c>
      <c r="Q80" s="2">
        <v>0</v>
      </c>
      <c r="R80" s="2">
        <v>253</v>
      </c>
      <c r="S80" s="2">
        <v>1271</v>
      </c>
      <c r="T80" s="2">
        <v>8295</v>
      </c>
      <c r="U80" s="2">
        <v>2400</v>
      </c>
      <c r="V80" s="2">
        <v>2998</v>
      </c>
      <c r="W80" s="2">
        <v>415</v>
      </c>
      <c r="X80" s="2">
        <v>251</v>
      </c>
      <c r="Y80" s="2">
        <v>232</v>
      </c>
      <c r="Z80" s="2">
        <v>0</v>
      </c>
      <c r="AA80" s="2">
        <v>0</v>
      </c>
      <c r="AB80" s="4">
        <v>0</v>
      </c>
    </row>
    <row r="81" spans="1:28" x14ac:dyDescent="0.2">
      <c r="A81" s="3" t="s">
        <v>163</v>
      </c>
      <c r="B81" s="2">
        <v>0</v>
      </c>
      <c r="C81" s="2">
        <v>0</v>
      </c>
      <c r="D81" s="2">
        <v>0</v>
      </c>
      <c r="E81" s="2">
        <v>0</v>
      </c>
      <c r="F81" s="2">
        <v>0</v>
      </c>
      <c r="G81" s="2">
        <v>366</v>
      </c>
      <c r="H81" s="2">
        <v>0</v>
      </c>
      <c r="I81" s="2">
        <v>0</v>
      </c>
      <c r="J81" s="2">
        <v>0</v>
      </c>
      <c r="K81" s="2">
        <v>0</v>
      </c>
      <c r="L81" s="2">
        <v>0</v>
      </c>
      <c r="M81" s="2">
        <v>0</v>
      </c>
      <c r="N81" s="2">
        <v>0</v>
      </c>
      <c r="O81" s="2">
        <v>0</v>
      </c>
      <c r="P81" s="2">
        <v>0</v>
      </c>
      <c r="Q81" s="2">
        <v>0</v>
      </c>
      <c r="R81" s="2">
        <v>0</v>
      </c>
      <c r="S81" s="2">
        <v>0</v>
      </c>
      <c r="T81" s="2">
        <v>0</v>
      </c>
      <c r="U81" s="2">
        <v>0</v>
      </c>
      <c r="V81" s="2">
        <v>0</v>
      </c>
      <c r="W81" s="2">
        <v>0</v>
      </c>
      <c r="X81" s="2">
        <v>117</v>
      </c>
      <c r="Y81" s="2">
        <v>0</v>
      </c>
      <c r="Z81" s="2">
        <v>78</v>
      </c>
      <c r="AA81" s="2">
        <v>0</v>
      </c>
      <c r="AB81" s="4">
        <v>0</v>
      </c>
    </row>
    <row r="82" spans="1:28" x14ac:dyDescent="0.2">
      <c r="A82" s="3" t="s">
        <v>159</v>
      </c>
      <c r="B82" s="2">
        <v>0</v>
      </c>
      <c r="C82" s="2">
        <v>2375</v>
      </c>
      <c r="D82" s="2">
        <v>1096</v>
      </c>
      <c r="E82" s="2">
        <v>0</v>
      </c>
      <c r="F82" s="2">
        <v>803</v>
      </c>
      <c r="G82" s="2">
        <v>1371</v>
      </c>
      <c r="H82" s="2">
        <v>1216</v>
      </c>
      <c r="I82" s="2">
        <v>1744</v>
      </c>
      <c r="J82" s="2">
        <v>543</v>
      </c>
      <c r="K82" s="2">
        <v>0</v>
      </c>
      <c r="L82" s="2">
        <v>0</v>
      </c>
      <c r="M82" s="2">
        <v>0</v>
      </c>
      <c r="N82" s="2">
        <v>0</v>
      </c>
      <c r="O82" s="2">
        <v>0</v>
      </c>
      <c r="P82" s="2">
        <v>0</v>
      </c>
      <c r="Q82" s="2">
        <v>0</v>
      </c>
      <c r="R82" s="2">
        <v>0</v>
      </c>
      <c r="S82" s="2">
        <v>0</v>
      </c>
      <c r="T82" s="2">
        <v>0</v>
      </c>
      <c r="U82" s="2">
        <v>0</v>
      </c>
      <c r="V82" s="2">
        <v>0</v>
      </c>
      <c r="W82" s="2">
        <v>0</v>
      </c>
      <c r="X82" s="2">
        <v>0</v>
      </c>
      <c r="Y82" s="2">
        <v>0</v>
      </c>
      <c r="Z82" s="2">
        <v>223</v>
      </c>
      <c r="AA82" s="2">
        <v>566</v>
      </c>
      <c r="AB82" s="4">
        <v>771</v>
      </c>
    </row>
    <row r="83" spans="1:28" x14ac:dyDescent="0.2">
      <c r="A83" s="3" t="s">
        <v>507</v>
      </c>
      <c r="B83" s="2">
        <v>0</v>
      </c>
      <c r="C83" s="2">
        <v>0</v>
      </c>
      <c r="D83" s="2">
        <v>0</v>
      </c>
      <c r="E83" s="2">
        <v>0</v>
      </c>
      <c r="F83" s="2">
        <v>0</v>
      </c>
      <c r="G83" s="2">
        <v>0</v>
      </c>
      <c r="H83" s="2">
        <v>0</v>
      </c>
      <c r="I83" s="2">
        <v>0</v>
      </c>
      <c r="J83" s="2">
        <v>0</v>
      </c>
      <c r="K83" s="2">
        <v>0</v>
      </c>
      <c r="L83" s="2">
        <v>0</v>
      </c>
      <c r="M83" s="2">
        <v>0</v>
      </c>
      <c r="N83" s="2">
        <v>0</v>
      </c>
      <c r="O83" s="2">
        <v>0</v>
      </c>
      <c r="P83" s="2">
        <v>0</v>
      </c>
      <c r="Q83" s="2">
        <v>0</v>
      </c>
      <c r="R83" s="2">
        <v>0</v>
      </c>
      <c r="S83" s="2">
        <v>0</v>
      </c>
      <c r="T83" s="2">
        <v>0</v>
      </c>
      <c r="U83" s="2">
        <v>0</v>
      </c>
      <c r="V83" s="2">
        <v>0</v>
      </c>
      <c r="W83" s="2">
        <v>0</v>
      </c>
      <c r="X83" s="2">
        <v>0</v>
      </c>
      <c r="Y83" s="2">
        <v>0</v>
      </c>
      <c r="Z83" s="2">
        <v>0</v>
      </c>
      <c r="AA83" s="2">
        <v>0</v>
      </c>
      <c r="AB83" s="4">
        <v>0</v>
      </c>
    </row>
    <row r="84" spans="1:28" x14ac:dyDescent="0.2">
      <c r="A84" s="3" t="s">
        <v>186</v>
      </c>
      <c r="B84" s="2">
        <v>0</v>
      </c>
      <c r="C84" s="2">
        <v>0</v>
      </c>
      <c r="D84" s="2">
        <v>0</v>
      </c>
      <c r="E84" s="2">
        <v>0</v>
      </c>
      <c r="F84" s="2">
        <v>0</v>
      </c>
      <c r="G84" s="2">
        <v>953</v>
      </c>
      <c r="H84" s="2">
        <v>0</v>
      </c>
      <c r="I84" s="2">
        <v>0</v>
      </c>
      <c r="J84" s="2">
        <v>0</v>
      </c>
      <c r="K84" s="2">
        <v>0</v>
      </c>
      <c r="L84" s="2">
        <v>0</v>
      </c>
      <c r="M84" s="2">
        <v>0</v>
      </c>
      <c r="N84" s="2">
        <v>0</v>
      </c>
      <c r="O84" s="2">
        <v>0</v>
      </c>
      <c r="P84" s="2">
        <v>0</v>
      </c>
      <c r="Q84" s="2">
        <v>0</v>
      </c>
      <c r="R84" s="2">
        <v>286</v>
      </c>
      <c r="S84" s="2">
        <v>0</v>
      </c>
      <c r="T84" s="2">
        <v>0</v>
      </c>
      <c r="U84" s="2">
        <v>0</v>
      </c>
      <c r="V84" s="2">
        <v>0</v>
      </c>
      <c r="W84" s="2">
        <v>0</v>
      </c>
      <c r="X84" s="2">
        <v>0</v>
      </c>
      <c r="Y84" s="2">
        <v>0</v>
      </c>
      <c r="Z84" s="2">
        <v>0</v>
      </c>
      <c r="AA84" s="2">
        <v>0</v>
      </c>
      <c r="AB84" s="4">
        <v>0</v>
      </c>
    </row>
    <row r="85" spans="1:28" x14ac:dyDescent="0.2">
      <c r="A85" s="3" t="s">
        <v>257</v>
      </c>
      <c r="B85" s="2">
        <v>422</v>
      </c>
      <c r="C85" s="2">
        <v>6964</v>
      </c>
      <c r="D85" s="2">
        <v>673</v>
      </c>
      <c r="E85" s="2">
        <v>0</v>
      </c>
      <c r="F85" s="2">
        <v>9027</v>
      </c>
      <c r="G85" s="2">
        <v>0</v>
      </c>
      <c r="H85" s="2">
        <v>2747</v>
      </c>
      <c r="I85" s="2">
        <v>0</v>
      </c>
      <c r="J85" s="2">
        <v>3337</v>
      </c>
      <c r="K85" s="2">
        <v>1759</v>
      </c>
      <c r="L85" s="2">
        <v>538</v>
      </c>
      <c r="M85" s="2">
        <v>1046</v>
      </c>
      <c r="N85" s="2">
        <v>1794</v>
      </c>
      <c r="O85" s="2">
        <v>3826</v>
      </c>
      <c r="P85" s="2">
        <v>26460</v>
      </c>
      <c r="Q85" s="2">
        <v>10235</v>
      </c>
      <c r="R85" s="2">
        <v>8937</v>
      </c>
      <c r="S85" s="2">
        <v>34712</v>
      </c>
      <c r="T85" s="2">
        <v>2348</v>
      </c>
      <c r="U85" s="2">
        <v>0</v>
      </c>
      <c r="V85" s="2">
        <v>1491</v>
      </c>
      <c r="W85" s="2">
        <v>727</v>
      </c>
      <c r="X85" s="2">
        <v>0</v>
      </c>
      <c r="Y85" s="2">
        <v>154</v>
      </c>
      <c r="Z85" s="2">
        <v>0</v>
      </c>
      <c r="AA85" s="2">
        <v>0</v>
      </c>
      <c r="AB85" s="4">
        <v>0</v>
      </c>
    </row>
    <row r="86" spans="1:28" x14ac:dyDescent="0.2">
      <c r="A86" s="3" t="s">
        <v>508</v>
      </c>
      <c r="B86" s="2">
        <v>0</v>
      </c>
      <c r="C86" s="2">
        <v>0</v>
      </c>
      <c r="D86" s="2">
        <v>0</v>
      </c>
      <c r="E86" s="2">
        <v>0</v>
      </c>
      <c r="F86" s="2">
        <v>0</v>
      </c>
      <c r="G86" s="2">
        <v>0</v>
      </c>
      <c r="H86" s="2">
        <v>0</v>
      </c>
      <c r="I86" s="2">
        <v>0</v>
      </c>
      <c r="J86" s="2">
        <v>0</v>
      </c>
      <c r="K86" s="2">
        <v>0</v>
      </c>
      <c r="L86" s="2">
        <v>0</v>
      </c>
      <c r="M86" s="2">
        <v>0</v>
      </c>
      <c r="N86" s="2">
        <v>0</v>
      </c>
      <c r="O86" s="2">
        <v>0</v>
      </c>
      <c r="P86" s="2">
        <v>0</v>
      </c>
      <c r="Q86" s="2">
        <v>0</v>
      </c>
      <c r="R86" s="2">
        <v>0</v>
      </c>
      <c r="S86" s="2">
        <v>0</v>
      </c>
      <c r="T86" s="2">
        <v>0</v>
      </c>
      <c r="U86" s="2">
        <v>0</v>
      </c>
      <c r="V86" s="2">
        <v>0</v>
      </c>
      <c r="W86" s="2">
        <v>0</v>
      </c>
      <c r="X86" s="2">
        <v>0</v>
      </c>
      <c r="Y86" s="2">
        <v>0</v>
      </c>
      <c r="Z86" s="2">
        <v>0</v>
      </c>
      <c r="AA86" s="2">
        <v>0</v>
      </c>
      <c r="AB86" s="4">
        <v>0</v>
      </c>
    </row>
    <row r="87" spans="1:28" x14ac:dyDescent="0.2">
      <c r="A87" s="3" t="s">
        <v>140</v>
      </c>
      <c r="B87" s="2">
        <v>11</v>
      </c>
      <c r="C87" s="2">
        <v>106</v>
      </c>
      <c r="D87" s="2">
        <v>546</v>
      </c>
      <c r="E87" s="2">
        <v>1073</v>
      </c>
      <c r="F87" s="2">
        <v>421</v>
      </c>
      <c r="G87" s="2">
        <v>1246</v>
      </c>
      <c r="H87" s="2">
        <v>169</v>
      </c>
      <c r="I87" s="2">
        <v>0</v>
      </c>
      <c r="J87" s="2">
        <v>76</v>
      </c>
      <c r="K87" s="2">
        <v>0</v>
      </c>
      <c r="L87" s="2">
        <v>48</v>
      </c>
      <c r="M87" s="2">
        <v>0</v>
      </c>
      <c r="N87" s="2">
        <v>0</v>
      </c>
      <c r="O87" s="2">
        <v>0</v>
      </c>
      <c r="P87" s="2">
        <v>0</v>
      </c>
      <c r="Q87" s="2">
        <v>0</v>
      </c>
      <c r="R87" s="2">
        <v>0</v>
      </c>
      <c r="S87" s="2">
        <v>209</v>
      </c>
      <c r="T87" s="2">
        <v>101</v>
      </c>
      <c r="U87" s="2">
        <v>0</v>
      </c>
      <c r="V87" s="2">
        <v>68</v>
      </c>
      <c r="W87" s="2">
        <v>0</v>
      </c>
      <c r="X87" s="2">
        <v>0</v>
      </c>
      <c r="Y87" s="2">
        <v>20</v>
      </c>
      <c r="Z87" s="2">
        <v>66</v>
      </c>
      <c r="AA87" s="2">
        <v>0</v>
      </c>
      <c r="AB87" s="4">
        <v>0</v>
      </c>
    </row>
    <row r="88" spans="1:28" x14ac:dyDescent="0.2">
      <c r="A88" s="3" t="s">
        <v>182</v>
      </c>
      <c r="B88" s="2">
        <v>225</v>
      </c>
      <c r="C88" s="2">
        <v>0</v>
      </c>
      <c r="D88" s="2">
        <v>0</v>
      </c>
      <c r="E88" s="2">
        <v>0</v>
      </c>
      <c r="F88" s="2">
        <v>2497</v>
      </c>
      <c r="G88" s="2">
        <v>0</v>
      </c>
      <c r="H88" s="2">
        <v>0</v>
      </c>
      <c r="I88" s="2">
        <v>0</v>
      </c>
      <c r="J88" s="2">
        <v>567</v>
      </c>
      <c r="K88" s="2">
        <v>0</v>
      </c>
      <c r="L88" s="2">
        <v>0</v>
      </c>
      <c r="M88" s="2">
        <v>283</v>
      </c>
      <c r="N88" s="2">
        <v>0</v>
      </c>
      <c r="O88" s="2">
        <v>0</v>
      </c>
      <c r="P88" s="2">
        <v>1872</v>
      </c>
      <c r="Q88" s="2">
        <v>0</v>
      </c>
      <c r="R88" s="2">
        <v>236</v>
      </c>
      <c r="S88" s="2">
        <v>0</v>
      </c>
      <c r="T88" s="2">
        <v>0</v>
      </c>
      <c r="U88" s="2">
        <v>0</v>
      </c>
      <c r="V88" s="2">
        <v>0</v>
      </c>
      <c r="W88" s="2">
        <v>0</v>
      </c>
      <c r="X88" s="2">
        <v>380</v>
      </c>
      <c r="Y88" s="2">
        <v>0</v>
      </c>
      <c r="Z88" s="2">
        <v>0</v>
      </c>
      <c r="AA88" s="2">
        <v>260</v>
      </c>
      <c r="AB88" s="4">
        <v>0</v>
      </c>
    </row>
    <row r="89" spans="1:28" x14ac:dyDescent="0.2">
      <c r="A89" s="3" t="s">
        <v>192</v>
      </c>
      <c r="B89" s="2">
        <v>0</v>
      </c>
      <c r="C89" s="2">
        <v>0</v>
      </c>
      <c r="D89" s="2">
        <v>0</v>
      </c>
      <c r="E89" s="2">
        <v>0</v>
      </c>
      <c r="F89" s="2">
        <v>0</v>
      </c>
      <c r="G89" s="2">
        <v>0</v>
      </c>
      <c r="H89" s="2">
        <v>1421</v>
      </c>
      <c r="I89" s="2">
        <v>0</v>
      </c>
      <c r="J89" s="2">
        <v>0</v>
      </c>
      <c r="K89" s="2">
        <v>0</v>
      </c>
      <c r="L89" s="2">
        <v>0</v>
      </c>
      <c r="M89" s="2">
        <v>0</v>
      </c>
      <c r="N89" s="2">
        <v>380</v>
      </c>
      <c r="O89" s="2">
        <v>0</v>
      </c>
      <c r="P89" s="2">
        <v>0</v>
      </c>
      <c r="Q89" s="2">
        <v>0</v>
      </c>
      <c r="R89" s="2">
        <v>0</v>
      </c>
      <c r="S89" s="2">
        <v>0</v>
      </c>
      <c r="T89" s="2">
        <v>23</v>
      </c>
      <c r="U89" s="2">
        <v>0</v>
      </c>
      <c r="V89" s="2">
        <v>1986</v>
      </c>
      <c r="W89" s="2">
        <v>226</v>
      </c>
      <c r="X89" s="2">
        <v>1141</v>
      </c>
      <c r="Y89" s="2">
        <v>0</v>
      </c>
      <c r="Z89" s="2">
        <v>0</v>
      </c>
      <c r="AA89" s="2">
        <v>0</v>
      </c>
      <c r="AB89" s="4">
        <v>0</v>
      </c>
    </row>
    <row r="90" spans="1:28" x14ac:dyDescent="0.2">
      <c r="A90" s="3" t="s">
        <v>509</v>
      </c>
      <c r="B90" s="2">
        <v>0</v>
      </c>
      <c r="C90" s="2">
        <v>0</v>
      </c>
      <c r="D90" s="2">
        <v>0</v>
      </c>
      <c r="E90" s="2">
        <v>0</v>
      </c>
      <c r="F90" s="2">
        <v>0</v>
      </c>
      <c r="G90" s="2">
        <v>0</v>
      </c>
      <c r="H90" s="2">
        <v>0</v>
      </c>
      <c r="I90" s="2">
        <v>0</v>
      </c>
      <c r="J90" s="2">
        <v>0</v>
      </c>
      <c r="K90" s="2">
        <v>0</v>
      </c>
      <c r="L90" s="2">
        <v>0</v>
      </c>
      <c r="M90" s="2">
        <v>0</v>
      </c>
      <c r="N90" s="2">
        <v>0</v>
      </c>
      <c r="O90" s="2">
        <v>0</v>
      </c>
      <c r="P90" s="2">
        <v>0</v>
      </c>
      <c r="Q90" s="2">
        <v>0</v>
      </c>
      <c r="R90" s="2">
        <v>0</v>
      </c>
      <c r="S90" s="2">
        <v>0</v>
      </c>
      <c r="T90" s="2">
        <v>0</v>
      </c>
      <c r="U90" s="2">
        <v>0</v>
      </c>
      <c r="V90" s="2">
        <v>0</v>
      </c>
      <c r="W90" s="2">
        <v>0</v>
      </c>
      <c r="X90" s="2">
        <v>0</v>
      </c>
      <c r="Y90" s="2">
        <v>0</v>
      </c>
      <c r="Z90" s="2">
        <v>0</v>
      </c>
      <c r="AA90" s="2">
        <v>0</v>
      </c>
      <c r="AB90" s="4">
        <v>0</v>
      </c>
    </row>
    <row r="91" spans="1:28" x14ac:dyDescent="0.2">
      <c r="A91" s="3" t="s">
        <v>465</v>
      </c>
      <c r="B91" s="2">
        <v>0</v>
      </c>
      <c r="C91" s="2">
        <v>0</v>
      </c>
      <c r="D91" s="2">
        <v>0</v>
      </c>
      <c r="E91" s="2">
        <v>0</v>
      </c>
      <c r="F91" s="2">
        <v>0</v>
      </c>
      <c r="G91" s="2">
        <v>0</v>
      </c>
      <c r="H91" s="2">
        <v>0</v>
      </c>
      <c r="I91" s="2">
        <v>0</v>
      </c>
      <c r="J91" s="2">
        <v>0</v>
      </c>
      <c r="K91" s="2">
        <v>0</v>
      </c>
      <c r="L91" s="2">
        <v>0</v>
      </c>
      <c r="M91" s="2">
        <v>0</v>
      </c>
      <c r="N91" s="2">
        <v>0</v>
      </c>
      <c r="O91" s="2">
        <v>0</v>
      </c>
      <c r="P91" s="2">
        <v>0</v>
      </c>
      <c r="Q91" s="2">
        <v>0</v>
      </c>
      <c r="R91" s="2">
        <v>0</v>
      </c>
      <c r="S91" s="2">
        <v>1117</v>
      </c>
      <c r="T91" s="2">
        <v>0</v>
      </c>
      <c r="U91" s="2">
        <v>0</v>
      </c>
      <c r="V91" s="2">
        <v>0</v>
      </c>
      <c r="W91" s="2">
        <v>0</v>
      </c>
      <c r="X91" s="2">
        <v>0</v>
      </c>
      <c r="Y91" s="2">
        <v>0</v>
      </c>
      <c r="Z91" s="2">
        <v>0</v>
      </c>
      <c r="AA91" s="2">
        <v>0</v>
      </c>
      <c r="AB91" s="4">
        <v>0</v>
      </c>
    </row>
    <row r="92" spans="1:28" x14ac:dyDescent="0.2">
      <c r="A92" s="3" t="s">
        <v>510</v>
      </c>
      <c r="B92" s="2">
        <v>0</v>
      </c>
      <c r="C92" s="2">
        <v>0</v>
      </c>
      <c r="D92" s="2">
        <v>0</v>
      </c>
      <c r="E92" s="2">
        <v>0</v>
      </c>
      <c r="F92" s="2">
        <v>0</v>
      </c>
      <c r="G92" s="2">
        <v>0</v>
      </c>
      <c r="H92" s="2">
        <v>0</v>
      </c>
      <c r="I92" s="2">
        <v>0</v>
      </c>
      <c r="J92" s="2">
        <v>0</v>
      </c>
      <c r="K92" s="2">
        <v>0</v>
      </c>
      <c r="L92" s="2">
        <v>0</v>
      </c>
      <c r="M92" s="2">
        <v>0</v>
      </c>
      <c r="N92" s="2">
        <v>0</v>
      </c>
      <c r="O92" s="2">
        <v>0</v>
      </c>
      <c r="P92" s="2">
        <v>0</v>
      </c>
      <c r="Q92" s="2">
        <v>0</v>
      </c>
      <c r="R92" s="2">
        <v>0</v>
      </c>
      <c r="S92" s="2">
        <v>0</v>
      </c>
      <c r="T92" s="2">
        <v>0</v>
      </c>
      <c r="U92" s="2">
        <v>0</v>
      </c>
      <c r="V92" s="2">
        <v>0</v>
      </c>
      <c r="W92" s="2">
        <v>0</v>
      </c>
      <c r="X92" s="2">
        <v>0</v>
      </c>
      <c r="Y92" s="2">
        <v>0</v>
      </c>
      <c r="Z92" s="2">
        <v>0</v>
      </c>
      <c r="AA92" s="2">
        <v>0</v>
      </c>
      <c r="AB92" s="4">
        <v>0</v>
      </c>
    </row>
    <row r="93" spans="1:28" x14ac:dyDescent="0.2">
      <c r="A93" s="3" t="s">
        <v>146</v>
      </c>
      <c r="B93" s="2">
        <v>0</v>
      </c>
      <c r="C93" s="2">
        <v>0</v>
      </c>
      <c r="D93" s="2">
        <v>0</v>
      </c>
      <c r="E93" s="2">
        <v>0</v>
      </c>
      <c r="F93" s="2">
        <v>1115</v>
      </c>
      <c r="G93" s="2">
        <v>1013</v>
      </c>
      <c r="H93" s="2">
        <v>0</v>
      </c>
      <c r="I93" s="2">
        <v>1730</v>
      </c>
      <c r="J93" s="2">
        <v>0</v>
      </c>
      <c r="K93" s="2">
        <v>49</v>
      </c>
      <c r="L93" s="2">
        <v>0</v>
      </c>
      <c r="M93" s="2">
        <v>0</v>
      </c>
      <c r="N93" s="2">
        <v>3650</v>
      </c>
      <c r="O93" s="2">
        <v>0</v>
      </c>
      <c r="P93" s="2">
        <v>0</v>
      </c>
      <c r="Q93" s="2">
        <v>1345</v>
      </c>
      <c r="R93" s="2">
        <v>0</v>
      </c>
      <c r="S93" s="2">
        <v>0</v>
      </c>
      <c r="T93" s="2">
        <v>0</v>
      </c>
      <c r="U93" s="2">
        <v>0</v>
      </c>
      <c r="V93" s="2">
        <v>0</v>
      </c>
      <c r="W93" s="2">
        <v>164</v>
      </c>
      <c r="X93" s="2">
        <v>0</v>
      </c>
      <c r="Y93" s="2">
        <v>95</v>
      </c>
      <c r="Z93" s="2">
        <v>0</v>
      </c>
      <c r="AA93" s="2">
        <v>0</v>
      </c>
      <c r="AB93" s="4">
        <v>0</v>
      </c>
    </row>
    <row r="94" spans="1:28" x14ac:dyDescent="0.2">
      <c r="A94" s="3" t="s">
        <v>187</v>
      </c>
      <c r="B94" s="2">
        <v>0</v>
      </c>
      <c r="C94" s="2">
        <v>0</v>
      </c>
      <c r="D94" s="2">
        <v>0</v>
      </c>
      <c r="E94" s="2">
        <v>0</v>
      </c>
      <c r="F94" s="2">
        <v>0</v>
      </c>
      <c r="G94" s="2">
        <v>0</v>
      </c>
      <c r="H94" s="2">
        <v>0</v>
      </c>
      <c r="I94" s="2">
        <v>0</v>
      </c>
      <c r="J94" s="2">
        <v>0</v>
      </c>
      <c r="K94" s="2">
        <v>0</v>
      </c>
      <c r="L94" s="2">
        <v>0</v>
      </c>
      <c r="M94" s="2">
        <v>0</v>
      </c>
      <c r="N94" s="2">
        <v>0</v>
      </c>
      <c r="O94" s="2">
        <v>0</v>
      </c>
      <c r="P94" s="2">
        <v>0</v>
      </c>
      <c r="Q94" s="2">
        <v>0</v>
      </c>
      <c r="R94" s="2">
        <v>0</v>
      </c>
      <c r="S94" s="2">
        <v>1562</v>
      </c>
      <c r="T94" s="2">
        <v>0</v>
      </c>
      <c r="U94" s="2">
        <v>0</v>
      </c>
      <c r="V94" s="2">
        <v>0</v>
      </c>
      <c r="W94" s="2">
        <v>0</v>
      </c>
      <c r="X94" s="2">
        <v>0</v>
      </c>
      <c r="Y94" s="2">
        <v>0</v>
      </c>
      <c r="Z94" s="2">
        <v>0</v>
      </c>
      <c r="AA94" s="2">
        <v>0</v>
      </c>
      <c r="AB94" s="4">
        <v>0</v>
      </c>
    </row>
    <row r="95" spans="1:28" x14ac:dyDescent="0.2">
      <c r="A95" s="3" t="s">
        <v>142</v>
      </c>
      <c r="B95" s="2">
        <v>5824</v>
      </c>
      <c r="C95" s="2">
        <v>2147</v>
      </c>
      <c r="D95" s="2">
        <v>2103</v>
      </c>
      <c r="E95" s="2">
        <v>875</v>
      </c>
      <c r="F95" s="2">
        <v>5485</v>
      </c>
      <c r="G95" s="2">
        <v>3216</v>
      </c>
      <c r="H95" s="2">
        <v>2526</v>
      </c>
      <c r="I95" s="2">
        <v>1249</v>
      </c>
      <c r="J95" s="2">
        <v>3439</v>
      </c>
      <c r="K95" s="2">
        <v>1231</v>
      </c>
      <c r="L95" s="2">
        <v>1537</v>
      </c>
      <c r="M95" s="2">
        <v>750</v>
      </c>
      <c r="N95" s="2">
        <v>4097</v>
      </c>
      <c r="O95" s="2">
        <v>4302</v>
      </c>
      <c r="P95" s="2">
        <v>4311</v>
      </c>
      <c r="Q95" s="2">
        <v>9762</v>
      </c>
      <c r="R95" s="2">
        <v>1951</v>
      </c>
      <c r="S95" s="2">
        <v>5890</v>
      </c>
      <c r="T95" s="2">
        <v>1600</v>
      </c>
      <c r="U95" s="2">
        <v>1425</v>
      </c>
      <c r="V95" s="2">
        <v>1066</v>
      </c>
      <c r="W95" s="2">
        <v>2503</v>
      </c>
      <c r="X95" s="2">
        <v>13465</v>
      </c>
      <c r="Y95" s="2">
        <v>4829</v>
      </c>
      <c r="Z95" s="2">
        <v>4269</v>
      </c>
      <c r="AA95" s="2">
        <v>2425</v>
      </c>
      <c r="AB95" s="4">
        <v>0</v>
      </c>
    </row>
    <row r="96" spans="1:28" x14ac:dyDescent="0.2">
      <c r="A96" s="3" t="s">
        <v>511</v>
      </c>
      <c r="B96" s="2">
        <v>0</v>
      </c>
      <c r="C96" s="2">
        <v>0</v>
      </c>
      <c r="D96" s="2">
        <v>0</v>
      </c>
      <c r="E96" s="2">
        <v>0</v>
      </c>
      <c r="F96" s="2">
        <v>0</v>
      </c>
      <c r="G96" s="2">
        <v>0</v>
      </c>
      <c r="H96" s="2">
        <v>0</v>
      </c>
      <c r="I96" s="2">
        <v>0</v>
      </c>
      <c r="J96" s="2">
        <v>0</v>
      </c>
      <c r="K96" s="2">
        <v>0</v>
      </c>
      <c r="L96" s="2">
        <v>0</v>
      </c>
      <c r="M96" s="2">
        <v>0</v>
      </c>
      <c r="N96" s="2">
        <v>0</v>
      </c>
      <c r="O96" s="2">
        <v>0</v>
      </c>
      <c r="P96" s="2">
        <v>0</v>
      </c>
      <c r="Q96" s="2">
        <v>0</v>
      </c>
      <c r="R96" s="2">
        <v>0</v>
      </c>
      <c r="S96" s="2">
        <v>0</v>
      </c>
      <c r="T96" s="2">
        <v>0</v>
      </c>
      <c r="U96" s="2">
        <v>0</v>
      </c>
      <c r="V96" s="2">
        <v>0</v>
      </c>
      <c r="W96" s="2">
        <v>0</v>
      </c>
      <c r="X96" s="2">
        <v>0</v>
      </c>
      <c r="Y96" s="2">
        <v>0</v>
      </c>
      <c r="Z96" s="2">
        <v>0</v>
      </c>
      <c r="AA96" s="2">
        <v>0</v>
      </c>
      <c r="AB96" s="4">
        <v>0</v>
      </c>
    </row>
    <row r="97" spans="1:28" x14ac:dyDescent="0.2">
      <c r="A97" s="3" t="s">
        <v>191</v>
      </c>
      <c r="B97" s="2">
        <v>0</v>
      </c>
      <c r="C97" s="2">
        <v>0</v>
      </c>
      <c r="D97" s="2">
        <v>0</v>
      </c>
      <c r="E97" s="2">
        <v>0</v>
      </c>
      <c r="F97" s="2">
        <v>0</v>
      </c>
      <c r="G97" s="2">
        <v>0</v>
      </c>
      <c r="H97" s="2">
        <v>62</v>
      </c>
      <c r="I97" s="2">
        <v>0</v>
      </c>
      <c r="J97" s="2">
        <v>0</v>
      </c>
      <c r="K97" s="2">
        <v>569</v>
      </c>
      <c r="L97" s="2">
        <v>0</v>
      </c>
      <c r="M97" s="2">
        <v>0</v>
      </c>
      <c r="N97" s="2">
        <v>0</v>
      </c>
      <c r="O97" s="2">
        <v>0</v>
      </c>
      <c r="P97" s="2">
        <v>464</v>
      </c>
      <c r="Q97" s="2">
        <v>0</v>
      </c>
      <c r="R97" s="2">
        <v>0</v>
      </c>
      <c r="S97" s="2">
        <v>0</v>
      </c>
      <c r="T97" s="2">
        <v>0</v>
      </c>
      <c r="U97" s="2">
        <v>0</v>
      </c>
      <c r="V97" s="2">
        <v>0</v>
      </c>
      <c r="W97" s="2">
        <v>0</v>
      </c>
      <c r="X97" s="2">
        <v>85</v>
      </c>
      <c r="Y97" s="2">
        <v>0</v>
      </c>
      <c r="Z97" s="2">
        <v>0</v>
      </c>
      <c r="AA97" s="2">
        <v>0</v>
      </c>
      <c r="AB97" s="4">
        <v>118</v>
      </c>
    </row>
    <row r="98" spans="1:28" x14ac:dyDescent="0.2">
      <c r="A98" s="3" t="s">
        <v>161</v>
      </c>
      <c r="B98" s="2">
        <v>0</v>
      </c>
      <c r="C98" s="2">
        <v>0</v>
      </c>
      <c r="D98" s="2">
        <v>0</v>
      </c>
      <c r="E98" s="2">
        <v>0</v>
      </c>
      <c r="F98" s="2">
        <v>0</v>
      </c>
      <c r="G98" s="2">
        <v>0</v>
      </c>
      <c r="H98" s="2">
        <v>0</v>
      </c>
      <c r="I98" s="2">
        <v>0</v>
      </c>
      <c r="J98" s="2">
        <v>0</v>
      </c>
      <c r="K98" s="2">
        <v>0</v>
      </c>
      <c r="L98" s="2">
        <v>0</v>
      </c>
      <c r="M98" s="2">
        <v>0</v>
      </c>
      <c r="N98" s="2">
        <v>0</v>
      </c>
      <c r="O98" s="2">
        <v>0</v>
      </c>
      <c r="P98" s="2">
        <v>793</v>
      </c>
      <c r="Q98" s="2">
        <v>0</v>
      </c>
      <c r="R98" s="2">
        <v>0</v>
      </c>
      <c r="S98" s="2">
        <v>0</v>
      </c>
      <c r="T98" s="2">
        <v>0</v>
      </c>
      <c r="U98" s="2">
        <v>0</v>
      </c>
      <c r="V98" s="2">
        <v>0</v>
      </c>
      <c r="W98" s="2">
        <v>0</v>
      </c>
      <c r="X98" s="2">
        <v>0</v>
      </c>
      <c r="Y98" s="2">
        <v>0</v>
      </c>
      <c r="Z98" s="2">
        <v>0</v>
      </c>
      <c r="AA98" s="2">
        <v>0</v>
      </c>
      <c r="AB98" s="4">
        <v>0</v>
      </c>
    </row>
    <row r="99" spans="1:28" x14ac:dyDescent="0.2">
      <c r="A99" s="3" t="s">
        <v>512</v>
      </c>
      <c r="B99" s="2">
        <v>0</v>
      </c>
      <c r="C99" s="2">
        <v>0</v>
      </c>
      <c r="D99" s="2">
        <v>0</v>
      </c>
      <c r="E99" s="2">
        <v>0</v>
      </c>
      <c r="F99" s="2">
        <v>0</v>
      </c>
      <c r="G99" s="2">
        <v>0</v>
      </c>
      <c r="H99" s="2">
        <v>0</v>
      </c>
      <c r="I99" s="2">
        <v>0</v>
      </c>
      <c r="J99" s="2">
        <v>0</v>
      </c>
      <c r="K99" s="2">
        <v>0</v>
      </c>
      <c r="L99" s="2">
        <v>0</v>
      </c>
      <c r="M99" s="2">
        <v>0</v>
      </c>
      <c r="N99" s="2">
        <v>0</v>
      </c>
      <c r="O99" s="2">
        <v>0</v>
      </c>
      <c r="P99" s="2">
        <v>0</v>
      </c>
      <c r="Q99" s="2">
        <v>0</v>
      </c>
      <c r="R99" s="2">
        <v>0</v>
      </c>
      <c r="S99" s="2">
        <v>0</v>
      </c>
      <c r="T99" s="2">
        <v>0</v>
      </c>
      <c r="U99" s="2">
        <v>0</v>
      </c>
      <c r="V99" s="2">
        <v>0</v>
      </c>
      <c r="W99" s="2">
        <v>0</v>
      </c>
      <c r="X99" s="2">
        <v>0</v>
      </c>
      <c r="Y99" s="2">
        <v>0</v>
      </c>
      <c r="Z99" s="2">
        <v>0</v>
      </c>
      <c r="AA99" s="2">
        <v>0</v>
      </c>
      <c r="AB99" s="4">
        <v>0</v>
      </c>
    </row>
    <row r="100" spans="1:28" x14ac:dyDescent="0.2">
      <c r="A100" s="3" t="s">
        <v>155</v>
      </c>
      <c r="B100" s="2">
        <v>534</v>
      </c>
      <c r="C100" s="2">
        <v>439</v>
      </c>
      <c r="D100" s="2">
        <v>0</v>
      </c>
      <c r="E100" s="2">
        <v>0</v>
      </c>
      <c r="F100" s="2">
        <v>18</v>
      </c>
      <c r="G100" s="2">
        <v>0</v>
      </c>
      <c r="H100" s="2">
        <v>0</v>
      </c>
      <c r="I100" s="2">
        <v>0</v>
      </c>
      <c r="J100" s="2">
        <v>1208</v>
      </c>
      <c r="K100" s="2">
        <v>0</v>
      </c>
      <c r="L100" s="2">
        <v>0</v>
      </c>
      <c r="M100" s="2">
        <v>546</v>
      </c>
      <c r="N100" s="2">
        <v>0</v>
      </c>
      <c r="O100" s="2">
        <v>264</v>
      </c>
      <c r="P100" s="2">
        <v>1523</v>
      </c>
      <c r="Q100" s="2">
        <v>0</v>
      </c>
      <c r="R100" s="2">
        <v>105</v>
      </c>
      <c r="S100" s="2">
        <v>0</v>
      </c>
      <c r="T100" s="2">
        <v>0</v>
      </c>
      <c r="U100" s="2">
        <v>0</v>
      </c>
      <c r="V100" s="2">
        <v>0</v>
      </c>
      <c r="W100" s="2">
        <v>0</v>
      </c>
      <c r="X100" s="2">
        <v>0</v>
      </c>
      <c r="Y100" s="2">
        <v>0</v>
      </c>
      <c r="Z100" s="2">
        <v>0</v>
      </c>
      <c r="AA100" s="2">
        <v>0</v>
      </c>
      <c r="AB100" s="4">
        <v>0</v>
      </c>
    </row>
    <row r="101" spans="1:28" x14ac:dyDescent="0.2">
      <c r="A101" s="3" t="s">
        <v>156</v>
      </c>
      <c r="B101" s="2">
        <v>0</v>
      </c>
      <c r="C101" s="2">
        <v>0</v>
      </c>
      <c r="D101" s="2">
        <v>0</v>
      </c>
      <c r="E101" s="2">
        <v>999</v>
      </c>
      <c r="F101" s="2">
        <v>468</v>
      </c>
      <c r="G101" s="2">
        <v>3198</v>
      </c>
      <c r="H101" s="2">
        <v>0</v>
      </c>
      <c r="I101" s="2">
        <v>0</v>
      </c>
      <c r="J101" s="2">
        <v>0</v>
      </c>
      <c r="K101" s="2">
        <v>0</v>
      </c>
      <c r="L101" s="2">
        <v>0</v>
      </c>
      <c r="M101" s="2">
        <v>211</v>
      </c>
      <c r="N101" s="2">
        <v>0</v>
      </c>
      <c r="O101" s="2">
        <v>399</v>
      </c>
      <c r="P101" s="2">
        <v>0</v>
      </c>
      <c r="Q101" s="2">
        <v>0</v>
      </c>
      <c r="R101" s="2">
        <v>0</v>
      </c>
      <c r="S101" s="2">
        <v>0</v>
      </c>
      <c r="T101" s="2">
        <v>0</v>
      </c>
      <c r="U101" s="2">
        <v>0</v>
      </c>
      <c r="V101" s="2">
        <v>0</v>
      </c>
      <c r="W101" s="2">
        <v>0</v>
      </c>
      <c r="X101" s="2">
        <v>0</v>
      </c>
      <c r="Y101" s="2">
        <v>0</v>
      </c>
      <c r="Z101" s="2">
        <v>0</v>
      </c>
      <c r="AA101" s="2">
        <v>0</v>
      </c>
      <c r="AB101" s="4">
        <v>0</v>
      </c>
    </row>
    <row r="102" spans="1:28" x14ac:dyDescent="0.2">
      <c r="A102" s="3" t="s">
        <v>132</v>
      </c>
      <c r="B102" s="2">
        <v>0</v>
      </c>
      <c r="C102" s="2">
        <v>0</v>
      </c>
      <c r="D102" s="2">
        <v>0</v>
      </c>
      <c r="E102" s="2">
        <v>0</v>
      </c>
      <c r="F102" s="2">
        <v>2510</v>
      </c>
      <c r="G102" s="2">
        <v>0</v>
      </c>
      <c r="H102" s="2">
        <v>2053</v>
      </c>
      <c r="I102" s="2">
        <v>0</v>
      </c>
      <c r="J102" s="2">
        <v>631</v>
      </c>
      <c r="K102" s="2">
        <v>0</v>
      </c>
      <c r="L102" s="2">
        <v>0</v>
      </c>
      <c r="M102" s="2">
        <v>0</v>
      </c>
      <c r="N102" s="2">
        <v>397</v>
      </c>
      <c r="O102" s="2">
        <v>0</v>
      </c>
      <c r="P102" s="2">
        <v>0</v>
      </c>
      <c r="Q102" s="2">
        <v>0</v>
      </c>
      <c r="R102" s="2">
        <v>159</v>
      </c>
      <c r="S102" s="2">
        <v>0</v>
      </c>
      <c r="T102" s="2">
        <v>0</v>
      </c>
      <c r="U102" s="2">
        <v>0</v>
      </c>
      <c r="V102" s="2">
        <v>0</v>
      </c>
      <c r="W102" s="2">
        <v>0</v>
      </c>
      <c r="X102" s="2">
        <v>0</v>
      </c>
      <c r="Y102" s="2">
        <v>0</v>
      </c>
      <c r="Z102" s="2">
        <v>0</v>
      </c>
      <c r="AA102" s="2">
        <v>0</v>
      </c>
      <c r="AB102" s="4">
        <v>0</v>
      </c>
    </row>
    <row r="103" spans="1:28" x14ac:dyDescent="0.2">
      <c r="A103" s="3" t="s">
        <v>513</v>
      </c>
      <c r="B103" s="2">
        <v>0</v>
      </c>
      <c r="C103" s="2">
        <v>0</v>
      </c>
      <c r="D103" s="2">
        <v>0</v>
      </c>
      <c r="E103" s="2">
        <v>0</v>
      </c>
      <c r="F103" s="2">
        <v>0</v>
      </c>
      <c r="G103" s="2">
        <v>0</v>
      </c>
      <c r="H103" s="2">
        <v>0</v>
      </c>
      <c r="I103" s="2">
        <v>0</v>
      </c>
      <c r="J103" s="2">
        <v>0</v>
      </c>
      <c r="K103" s="2">
        <v>0</v>
      </c>
      <c r="L103" s="2">
        <v>0</v>
      </c>
      <c r="M103" s="2">
        <v>0</v>
      </c>
      <c r="N103" s="2">
        <v>0</v>
      </c>
      <c r="O103" s="2">
        <v>0</v>
      </c>
      <c r="P103" s="2">
        <v>0</v>
      </c>
      <c r="Q103" s="2">
        <v>0</v>
      </c>
      <c r="R103" s="2">
        <v>0</v>
      </c>
      <c r="S103" s="2">
        <v>0</v>
      </c>
      <c r="T103" s="2">
        <v>0</v>
      </c>
      <c r="U103" s="2">
        <v>0</v>
      </c>
      <c r="V103" s="2">
        <v>0</v>
      </c>
      <c r="W103" s="2">
        <v>0</v>
      </c>
      <c r="X103" s="2">
        <v>0</v>
      </c>
      <c r="Y103" s="2">
        <v>0</v>
      </c>
      <c r="Z103" s="2">
        <v>0</v>
      </c>
      <c r="AA103" s="2">
        <v>0</v>
      </c>
      <c r="AB103" s="4">
        <v>0</v>
      </c>
    </row>
    <row r="104" spans="1:28" x14ac:dyDescent="0.2">
      <c r="A104" s="3" t="s">
        <v>514</v>
      </c>
      <c r="B104" s="2">
        <v>0</v>
      </c>
      <c r="C104" s="2">
        <v>0</v>
      </c>
      <c r="D104" s="2">
        <v>0</v>
      </c>
      <c r="E104" s="2">
        <v>0</v>
      </c>
      <c r="F104" s="2">
        <v>0</v>
      </c>
      <c r="G104" s="2">
        <v>0</v>
      </c>
      <c r="H104" s="2">
        <v>0</v>
      </c>
      <c r="I104" s="2">
        <v>0</v>
      </c>
      <c r="J104" s="2">
        <v>0</v>
      </c>
      <c r="K104" s="2">
        <v>0</v>
      </c>
      <c r="L104" s="2">
        <v>0</v>
      </c>
      <c r="M104" s="2">
        <v>0</v>
      </c>
      <c r="N104" s="2">
        <v>0</v>
      </c>
      <c r="O104" s="2">
        <v>0</v>
      </c>
      <c r="P104" s="2">
        <v>0</v>
      </c>
      <c r="Q104" s="2">
        <v>0</v>
      </c>
      <c r="R104" s="2">
        <v>0</v>
      </c>
      <c r="S104" s="2">
        <v>0</v>
      </c>
      <c r="T104" s="2">
        <v>0</v>
      </c>
      <c r="U104" s="2">
        <v>0</v>
      </c>
      <c r="V104" s="2">
        <v>0</v>
      </c>
      <c r="W104" s="2">
        <v>0</v>
      </c>
      <c r="X104" s="2">
        <v>0</v>
      </c>
      <c r="Y104" s="2">
        <v>0</v>
      </c>
      <c r="Z104" s="2">
        <v>0</v>
      </c>
      <c r="AA104" s="2">
        <v>0</v>
      </c>
      <c r="AB104" s="4">
        <v>0</v>
      </c>
    </row>
    <row r="105" spans="1:28" x14ac:dyDescent="0.2">
      <c r="A105" s="3" t="s">
        <v>147</v>
      </c>
      <c r="B105" s="2">
        <v>454</v>
      </c>
      <c r="C105" s="2">
        <v>5874</v>
      </c>
      <c r="D105" s="2">
        <v>4082</v>
      </c>
      <c r="E105" s="2">
        <v>12252</v>
      </c>
      <c r="F105" s="2">
        <v>2107</v>
      </c>
      <c r="G105" s="2">
        <v>0</v>
      </c>
      <c r="H105" s="2">
        <v>5950</v>
      </c>
      <c r="I105" s="2">
        <v>0</v>
      </c>
      <c r="J105" s="2">
        <v>0</v>
      </c>
      <c r="K105" s="2">
        <v>886</v>
      </c>
      <c r="L105" s="2">
        <v>0</v>
      </c>
      <c r="M105" s="2">
        <v>2660</v>
      </c>
      <c r="N105" s="2">
        <v>0</v>
      </c>
      <c r="O105" s="2">
        <v>0</v>
      </c>
      <c r="P105" s="2">
        <v>2231</v>
      </c>
      <c r="Q105" s="2">
        <v>7101</v>
      </c>
      <c r="R105" s="2">
        <v>0</v>
      </c>
      <c r="S105" s="2">
        <v>21285</v>
      </c>
      <c r="T105" s="2">
        <v>0</v>
      </c>
      <c r="U105" s="2">
        <v>325</v>
      </c>
      <c r="V105" s="2">
        <v>0</v>
      </c>
      <c r="W105" s="2">
        <v>7329</v>
      </c>
      <c r="X105" s="2">
        <v>3982</v>
      </c>
      <c r="Y105" s="2">
        <v>0</v>
      </c>
      <c r="Z105" s="2">
        <v>0</v>
      </c>
      <c r="AA105" s="2">
        <v>1975</v>
      </c>
      <c r="AB105" s="4">
        <v>3382</v>
      </c>
    </row>
    <row r="106" spans="1:28" x14ac:dyDescent="0.2">
      <c r="A106" s="3" t="s">
        <v>158</v>
      </c>
      <c r="B106" s="2">
        <v>0</v>
      </c>
      <c r="C106" s="2">
        <v>0</v>
      </c>
      <c r="D106" s="2">
        <v>0</v>
      </c>
      <c r="E106" s="2">
        <v>0</v>
      </c>
      <c r="F106" s="2">
        <v>1005</v>
      </c>
      <c r="G106" s="2">
        <v>178</v>
      </c>
      <c r="H106" s="2">
        <v>1139</v>
      </c>
      <c r="I106" s="2">
        <v>485</v>
      </c>
      <c r="J106" s="2">
        <v>0</v>
      </c>
      <c r="K106" s="2">
        <v>347</v>
      </c>
      <c r="L106" s="2">
        <v>0</v>
      </c>
      <c r="M106" s="2">
        <v>147</v>
      </c>
      <c r="N106" s="2">
        <v>1140</v>
      </c>
      <c r="O106" s="2">
        <v>0</v>
      </c>
      <c r="P106" s="2">
        <v>223</v>
      </c>
      <c r="Q106" s="2">
        <v>372</v>
      </c>
      <c r="R106" s="2">
        <v>0</v>
      </c>
      <c r="S106" s="2">
        <v>573</v>
      </c>
      <c r="T106" s="2">
        <v>0</v>
      </c>
      <c r="U106" s="2">
        <v>158</v>
      </c>
      <c r="V106" s="2">
        <v>0</v>
      </c>
      <c r="W106" s="2">
        <v>134</v>
      </c>
      <c r="X106" s="2">
        <v>0</v>
      </c>
      <c r="Y106" s="2">
        <v>49</v>
      </c>
      <c r="Z106" s="2">
        <v>60</v>
      </c>
      <c r="AA106" s="2">
        <v>210</v>
      </c>
      <c r="AB106" s="4">
        <v>298</v>
      </c>
    </row>
    <row r="107" spans="1:28" x14ac:dyDescent="0.2">
      <c r="A107" s="3" t="s">
        <v>94</v>
      </c>
      <c r="B107" s="2">
        <v>0</v>
      </c>
      <c r="C107" s="2">
        <v>0</v>
      </c>
      <c r="D107" s="2">
        <v>0</v>
      </c>
      <c r="E107" s="2">
        <v>0</v>
      </c>
      <c r="F107" s="2">
        <v>0</v>
      </c>
      <c r="G107" s="2">
        <v>0</v>
      </c>
      <c r="H107" s="2">
        <v>0</v>
      </c>
      <c r="I107" s="2">
        <v>19</v>
      </c>
      <c r="J107" s="2">
        <v>0</v>
      </c>
      <c r="K107" s="2">
        <v>0</v>
      </c>
      <c r="L107" s="2">
        <v>0</v>
      </c>
      <c r="M107" s="2">
        <v>0</v>
      </c>
      <c r="N107" s="2">
        <v>0</v>
      </c>
      <c r="O107" s="2">
        <v>0</v>
      </c>
      <c r="P107" s="2">
        <v>0</v>
      </c>
      <c r="Q107" s="2">
        <v>0</v>
      </c>
      <c r="R107" s="2">
        <v>0</v>
      </c>
      <c r="S107" s="2">
        <v>0</v>
      </c>
      <c r="T107" s="2">
        <v>0</v>
      </c>
      <c r="U107" s="2">
        <v>0</v>
      </c>
      <c r="V107" s="2">
        <v>0</v>
      </c>
      <c r="W107" s="2">
        <v>0</v>
      </c>
      <c r="X107" s="2">
        <v>0</v>
      </c>
      <c r="Y107" s="2">
        <v>0</v>
      </c>
      <c r="Z107" s="2">
        <v>15</v>
      </c>
      <c r="AA107" s="2">
        <v>0</v>
      </c>
      <c r="AB107" s="4">
        <v>0</v>
      </c>
    </row>
    <row r="108" spans="1:28" x14ac:dyDescent="0.2">
      <c r="A108" s="3" t="s">
        <v>131</v>
      </c>
      <c r="B108" s="2">
        <v>0</v>
      </c>
      <c r="C108" s="2">
        <v>0</v>
      </c>
      <c r="D108" s="2">
        <v>0</v>
      </c>
      <c r="E108" s="2">
        <v>336</v>
      </c>
      <c r="F108" s="2">
        <v>0</v>
      </c>
      <c r="G108" s="2">
        <v>210</v>
      </c>
      <c r="H108" s="2">
        <v>0</v>
      </c>
      <c r="I108" s="2">
        <v>646</v>
      </c>
      <c r="J108" s="2">
        <v>2506</v>
      </c>
      <c r="K108" s="2">
        <v>0</v>
      </c>
      <c r="L108" s="2">
        <v>0</v>
      </c>
      <c r="M108" s="2">
        <v>419</v>
      </c>
      <c r="N108" s="2">
        <v>0</v>
      </c>
      <c r="O108" s="2">
        <v>0</v>
      </c>
      <c r="P108" s="2">
        <v>0</v>
      </c>
      <c r="Q108" s="2">
        <v>23</v>
      </c>
      <c r="R108" s="2">
        <v>278</v>
      </c>
      <c r="S108" s="2">
        <v>0</v>
      </c>
      <c r="T108" s="2">
        <v>0</v>
      </c>
      <c r="U108" s="2">
        <v>0</v>
      </c>
      <c r="V108" s="2">
        <v>95</v>
      </c>
      <c r="W108" s="2">
        <v>0</v>
      </c>
      <c r="X108" s="2">
        <v>0</v>
      </c>
      <c r="Y108" s="2">
        <v>0</v>
      </c>
      <c r="Z108" s="2">
        <v>0</v>
      </c>
      <c r="AA108" s="2">
        <v>73</v>
      </c>
      <c r="AB108" s="4">
        <v>0</v>
      </c>
    </row>
    <row r="109" spans="1:28" x14ac:dyDescent="0.2">
      <c r="A109" s="3" t="s">
        <v>143</v>
      </c>
      <c r="B109" s="2">
        <v>8617</v>
      </c>
      <c r="C109" s="2">
        <v>8853</v>
      </c>
      <c r="D109" s="2">
        <v>8708</v>
      </c>
      <c r="E109" s="2">
        <v>13267</v>
      </c>
      <c r="F109" s="2">
        <v>7434</v>
      </c>
      <c r="G109" s="2">
        <v>7301</v>
      </c>
      <c r="H109" s="2">
        <v>11363</v>
      </c>
      <c r="I109" s="2">
        <v>9088</v>
      </c>
      <c r="J109" s="2">
        <v>9508</v>
      </c>
      <c r="K109" s="2">
        <v>3481</v>
      </c>
      <c r="L109" s="2">
        <v>5159</v>
      </c>
      <c r="M109" s="2">
        <v>2333</v>
      </c>
      <c r="N109" s="2">
        <v>7919</v>
      </c>
      <c r="O109" s="2">
        <v>2338</v>
      </c>
      <c r="P109" s="2">
        <v>5536</v>
      </c>
      <c r="Q109" s="2">
        <v>11282</v>
      </c>
      <c r="R109" s="2">
        <v>5808</v>
      </c>
      <c r="S109" s="2">
        <v>17795</v>
      </c>
      <c r="T109" s="2">
        <v>13324</v>
      </c>
      <c r="U109" s="2">
        <v>20022</v>
      </c>
      <c r="V109" s="2">
        <v>14403</v>
      </c>
      <c r="W109" s="2">
        <v>6239</v>
      </c>
      <c r="X109" s="2">
        <v>5762</v>
      </c>
      <c r="Y109" s="2">
        <v>3307</v>
      </c>
      <c r="Z109" s="2">
        <v>8541</v>
      </c>
      <c r="AA109" s="2">
        <v>17198</v>
      </c>
      <c r="AB109" s="4">
        <v>10766</v>
      </c>
    </row>
    <row r="110" spans="1:28" x14ac:dyDescent="0.2">
      <c r="A110" s="3" t="s">
        <v>180</v>
      </c>
      <c r="B110" s="2">
        <v>0</v>
      </c>
      <c r="C110" s="2">
        <v>0</v>
      </c>
      <c r="D110" s="2">
        <v>0</v>
      </c>
      <c r="E110" s="2">
        <v>3134</v>
      </c>
      <c r="F110" s="2">
        <v>0</v>
      </c>
      <c r="G110" s="2">
        <v>0</v>
      </c>
      <c r="H110" s="2">
        <v>0</v>
      </c>
      <c r="I110" s="2">
        <v>0</v>
      </c>
      <c r="J110" s="2">
        <v>0</v>
      </c>
      <c r="K110" s="2">
        <v>0</v>
      </c>
      <c r="L110" s="2">
        <v>0</v>
      </c>
      <c r="M110" s="2">
        <v>0</v>
      </c>
      <c r="N110" s="2">
        <v>0</v>
      </c>
      <c r="O110" s="2">
        <v>0</v>
      </c>
      <c r="P110" s="2">
        <v>0</v>
      </c>
      <c r="Q110" s="2">
        <v>0</v>
      </c>
      <c r="R110" s="2">
        <v>0</v>
      </c>
      <c r="S110" s="2">
        <v>0</v>
      </c>
      <c r="T110" s="2">
        <v>0</v>
      </c>
      <c r="U110" s="2">
        <v>0</v>
      </c>
      <c r="V110" s="2">
        <v>0</v>
      </c>
      <c r="W110" s="2">
        <v>178</v>
      </c>
      <c r="X110" s="2">
        <v>0</v>
      </c>
      <c r="Y110" s="2">
        <v>0</v>
      </c>
      <c r="Z110" s="2">
        <v>0</v>
      </c>
      <c r="AA110" s="2">
        <v>261</v>
      </c>
      <c r="AB110" s="4">
        <v>0</v>
      </c>
    </row>
    <row r="111" spans="1:28" x14ac:dyDescent="0.2">
      <c r="A111" s="3" t="s">
        <v>515</v>
      </c>
      <c r="B111" s="2">
        <v>0</v>
      </c>
      <c r="C111" s="2">
        <v>0</v>
      </c>
      <c r="D111" s="2">
        <v>0</v>
      </c>
      <c r="E111" s="2">
        <v>0</v>
      </c>
      <c r="F111" s="2">
        <v>0</v>
      </c>
      <c r="G111" s="2">
        <v>0</v>
      </c>
      <c r="H111" s="2">
        <v>0</v>
      </c>
      <c r="I111" s="2">
        <v>0</v>
      </c>
      <c r="J111" s="2">
        <v>0</v>
      </c>
      <c r="K111" s="2">
        <v>0</v>
      </c>
      <c r="L111" s="2">
        <v>0</v>
      </c>
      <c r="M111" s="2">
        <v>0</v>
      </c>
      <c r="N111" s="2">
        <v>0</v>
      </c>
      <c r="O111" s="2">
        <v>0</v>
      </c>
      <c r="P111" s="2">
        <v>0</v>
      </c>
      <c r="Q111" s="2">
        <v>0</v>
      </c>
      <c r="R111" s="2">
        <v>0</v>
      </c>
      <c r="S111" s="2">
        <v>0</v>
      </c>
      <c r="T111" s="2">
        <v>0</v>
      </c>
      <c r="U111" s="2">
        <v>0</v>
      </c>
      <c r="V111" s="2">
        <v>0</v>
      </c>
      <c r="W111" s="2">
        <v>0</v>
      </c>
      <c r="X111" s="2">
        <v>0</v>
      </c>
      <c r="Y111" s="2">
        <v>0</v>
      </c>
      <c r="Z111" s="2">
        <v>0</v>
      </c>
      <c r="AA111" s="2">
        <v>0</v>
      </c>
      <c r="AB111" s="4">
        <v>0</v>
      </c>
    </row>
    <row r="112" spans="1:28" x14ac:dyDescent="0.2">
      <c r="A112" s="3" t="s">
        <v>176</v>
      </c>
      <c r="B112" s="2">
        <v>0</v>
      </c>
      <c r="C112" s="2">
        <v>0</v>
      </c>
      <c r="D112" s="2">
        <v>0</v>
      </c>
      <c r="E112" s="2">
        <v>0</v>
      </c>
      <c r="F112" s="2">
        <v>0</v>
      </c>
      <c r="G112" s="2">
        <v>0</v>
      </c>
      <c r="H112" s="2">
        <v>0</v>
      </c>
      <c r="I112" s="2">
        <v>0</v>
      </c>
      <c r="J112" s="2">
        <v>0</v>
      </c>
      <c r="K112" s="2">
        <v>0</v>
      </c>
      <c r="L112" s="2">
        <v>3848</v>
      </c>
      <c r="M112" s="2">
        <v>0</v>
      </c>
      <c r="N112" s="2">
        <v>0</v>
      </c>
      <c r="O112" s="2">
        <v>0</v>
      </c>
      <c r="P112" s="2">
        <v>0</v>
      </c>
      <c r="Q112" s="2">
        <v>0</v>
      </c>
      <c r="R112" s="2">
        <v>0</v>
      </c>
      <c r="S112" s="2">
        <v>0</v>
      </c>
      <c r="T112" s="2">
        <v>0</v>
      </c>
      <c r="U112" s="2">
        <v>0</v>
      </c>
      <c r="V112" s="2">
        <v>0</v>
      </c>
      <c r="W112" s="2">
        <v>0</v>
      </c>
      <c r="X112" s="2">
        <v>0</v>
      </c>
      <c r="Y112" s="2">
        <v>0</v>
      </c>
      <c r="Z112" s="2">
        <v>0</v>
      </c>
      <c r="AA112" s="2">
        <v>0</v>
      </c>
      <c r="AB112" s="4">
        <v>0</v>
      </c>
    </row>
    <row r="113" spans="1:28" x14ac:dyDescent="0.2">
      <c r="A113" s="3" t="s">
        <v>162</v>
      </c>
      <c r="B113" s="2">
        <v>0</v>
      </c>
      <c r="C113" s="2">
        <v>0</v>
      </c>
      <c r="D113" s="2">
        <v>0</v>
      </c>
      <c r="E113" s="2">
        <v>0</v>
      </c>
      <c r="F113" s="2">
        <v>0</v>
      </c>
      <c r="G113" s="2">
        <v>0</v>
      </c>
      <c r="H113" s="2">
        <v>0</v>
      </c>
      <c r="I113" s="2">
        <v>0</v>
      </c>
      <c r="J113" s="2">
        <v>0</v>
      </c>
      <c r="K113" s="2">
        <v>0</v>
      </c>
      <c r="L113" s="2">
        <v>72</v>
      </c>
      <c r="M113" s="2">
        <v>0</v>
      </c>
      <c r="N113" s="2">
        <v>0</v>
      </c>
      <c r="O113" s="2">
        <v>0</v>
      </c>
      <c r="P113" s="2">
        <v>206</v>
      </c>
      <c r="Q113" s="2">
        <v>0</v>
      </c>
      <c r="R113" s="2">
        <v>28</v>
      </c>
      <c r="S113" s="2">
        <v>107</v>
      </c>
      <c r="T113" s="2">
        <v>240</v>
      </c>
      <c r="U113" s="2">
        <v>0</v>
      </c>
      <c r="V113" s="2">
        <v>0</v>
      </c>
      <c r="W113" s="2">
        <v>0</v>
      </c>
      <c r="X113" s="2">
        <v>0</v>
      </c>
      <c r="Y113" s="2">
        <v>0</v>
      </c>
      <c r="Z113" s="2">
        <v>0</v>
      </c>
      <c r="AA113" s="2">
        <v>0</v>
      </c>
      <c r="AB113" s="4">
        <v>0</v>
      </c>
    </row>
    <row r="114" spans="1:28" x14ac:dyDescent="0.2">
      <c r="A114" s="3" t="s">
        <v>139</v>
      </c>
      <c r="B114" s="2">
        <v>1580</v>
      </c>
      <c r="C114" s="2">
        <v>512</v>
      </c>
      <c r="D114" s="2">
        <v>0</v>
      </c>
      <c r="E114" s="2">
        <v>696</v>
      </c>
      <c r="F114" s="2">
        <v>1701</v>
      </c>
      <c r="G114" s="2">
        <v>0</v>
      </c>
      <c r="H114" s="2">
        <v>2702</v>
      </c>
      <c r="I114" s="2">
        <v>0</v>
      </c>
      <c r="J114" s="2">
        <v>0</v>
      </c>
      <c r="K114" s="2">
        <v>625</v>
      </c>
      <c r="L114" s="2">
        <v>643</v>
      </c>
      <c r="M114" s="2">
        <v>625</v>
      </c>
      <c r="N114" s="2">
        <v>0</v>
      </c>
      <c r="O114" s="2">
        <v>173</v>
      </c>
      <c r="P114" s="2">
        <v>1336</v>
      </c>
      <c r="Q114" s="2">
        <v>170</v>
      </c>
      <c r="R114" s="2">
        <v>1530</v>
      </c>
      <c r="S114" s="2">
        <v>5463</v>
      </c>
      <c r="T114" s="2">
        <v>0</v>
      </c>
      <c r="U114" s="2">
        <v>914</v>
      </c>
      <c r="V114" s="2">
        <v>0</v>
      </c>
      <c r="W114" s="2">
        <v>162</v>
      </c>
      <c r="X114" s="2">
        <v>0</v>
      </c>
      <c r="Y114" s="2">
        <v>325</v>
      </c>
      <c r="Z114" s="2">
        <v>0</v>
      </c>
      <c r="AA114" s="2">
        <v>0</v>
      </c>
      <c r="AB114" s="4">
        <v>378</v>
      </c>
    </row>
    <row r="115" spans="1:28" x14ac:dyDescent="0.2">
      <c r="A115" s="3" t="s">
        <v>466</v>
      </c>
      <c r="B115" s="2">
        <v>0</v>
      </c>
      <c r="C115" s="2">
        <v>0</v>
      </c>
      <c r="D115" s="2">
        <v>0</v>
      </c>
      <c r="E115" s="2">
        <v>0</v>
      </c>
      <c r="F115" s="2">
        <v>0</v>
      </c>
      <c r="G115" s="2">
        <v>0</v>
      </c>
      <c r="H115" s="2">
        <v>0</v>
      </c>
      <c r="I115" s="2">
        <v>0</v>
      </c>
      <c r="J115" s="2">
        <v>0</v>
      </c>
      <c r="K115" s="2">
        <v>0</v>
      </c>
      <c r="L115" s="2">
        <v>0</v>
      </c>
      <c r="M115" s="2">
        <v>0</v>
      </c>
      <c r="N115" s="2">
        <v>0</v>
      </c>
      <c r="O115" s="2">
        <v>0</v>
      </c>
      <c r="P115" s="2">
        <v>2066</v>
      </c>
      <c r="Q115" s="2">
        <v>0</v>
      </c>
      <c r="R115" s="2">
        <v>0</v>
      </c>
      <c r="S115" s="2">
        <v>0</v>
      </c>
      <c r="T115" s="2">
        <v>1261</v>
      </c>
      <c r="U115" s="2">
        <v>0</v>
      </c>
      <c r="V115" s="2">
        <v>0</v>
      </c>
      <c r="W115" s="2">
        <v>0</v>
      </c>
      <c r="X115" s="2">
        <v>0</v>
      </c>
      <c r="Y115" s="2">
        <v>0</v>
      </c>
      <c r="Z115" s="2">
        <v>0</v>
      </c>
      <c r="AA115" s="2">
        <v>0</v>
      </c>
      <c r="AB115" s="4">
        <v>0</v>
      </c>
    </row>
    <row r="116" spans="1:28" x14ac:dyDescent="0.2">
      <c r="A116" s="3" t="s">
        <v>516</v>
      </c>
      <c r="B116" s="2">
        <v>0</v>
      </c>
      <c r="C116" s="2">
        <v>0</v>
      </c>
      <c r="D116" s="2">
        <v>0</v>
      </c>
      <c r="E116" s="2">
        <v>0</v>
      </c>
      <c r="F116" s="2">
        <v>0</v>
      </c>
      <c r="G116" s="2">
        <v>0</v>
      </c>
      <c r="H116" s="2">
        <v>0</v>
      </c>
      <c r="I116" s="2">
        <v>0</v>
      </c>
      <c r="J116" s="2">
        <v>0</v>
      </c>
      <c r="K116" s="2">
        <v>0</v>
      </c>
      <c r="L116" s="2">
        <v>0</v>
      </c>
      <c r="M116" s="2">
        <v>0</v>
      </c>
      <c r="N116" s="2">
        <v>0</v>
      </c>
      <c r="O116" s="2">
        <v>0</v>
      </c>
      <c r="P116" s="2">
        <v>0</v>
      </c>
      <c r="Q116" s="2">
        <v>0</v>
      </c>
      <c r="R116" s="2">
        <v>0</v>
      </c>
      <c r="S116" s="2">
        <v>0</v>
      </c>
      <c r="T116" s="2">
        <v>0</v>
      </c>
      <c r="U116" s="2">
        <v>0</v>
      </c>
      <c r="V116" s="2">
        <v>0</v>
      </c>
      <c r="W116" s="2">
        <v>0</v>
      </c>
      <c r="X116" s="2">
        <v>0</v>
      </c>
      <c r="Y116" s="2">
        <v>0</v>
      </c>
      <c r="Z116" s="2">
        <v>0</v>
      </c>
      <c r="AA116" s="2">
        <v>0</v>
      </c>
      <c r="AB116" s="4">
        <v>0</v>
      </c>
    </row>
    <row r="117" spans="1:28" x14ac:dyDescent="0.2">
      <c r="A117" s="3" t="s">
        <v>517</v>
      </c>
      <c r="B117" s="2">
        <v>0</v>
      </c>
      <c r="C117" s="2">
        <v>0</v>
      </c>
      <c r="D117" s="2">
        <v>0</v>
      </c>
      <c r="E117" s="2">
        <v>0</v>
      </c>
      <c r="F117" s="2">
        <v>0</v>
      </c>
      <c r="G117" s="2">
        <v>0</v>
      </c>
      <c r="H117" s="2">
        <v>0</v>
      </c>
      <c r="I117" s="2">
        <v>0</v>
      </c>
      <c r="J117" s="2">
        <v>0</v>
      </c>
      <c r="K117" s="2">
        <v>0</v>
      </c>
      <c r="L117" s="2">
        <v>0</v>
      </c>
      <c r="M117" s="2">
        <v>0</v>
      </c>
      <c r="N117" s="2">
        <v>0</v>
      </c>
      <c r="O117" s="2">
        <v>0</v>
      </c>
      <c r="P117" s="2">
        <v>0</v>
      </c>
      <c r="Q117" s="2">
        <v>0</v>
      </c>
      <c r="R117" s="2">
        <v>0</v>
      </c>
      <c r="S117" s="2">
        <v>0</v>
      </c>
      <c r="T117" s="2">
        <v>0</v>
      </c>
      <c r="U117" s="2">
        <v>0</v>
      </c>
      <c r="V117" s="2">
        <v>0</v>
      </c>
      <c r="W117" s="2">
        <v>0</v>
      </c>
      <c r="X117" s="2">
        <v>0</v>
      </c>
      <c r="Y117" s="2">
        <v>0</v>
      </c>
      <c r="Z117" s="2">
        <v>0</v>
      </c>
      <c r="AA117" s="2">
        <v>0</v>
      </c>
      <c r="AB117" s="4">
        <v>0</v>
      </c>
    </row>
    <row r="118" spans="1:28" x14ac:dyDescent="0.2">
      <c r="A118" s="3" t="s">
        <v>152</v>
      </c>
      <c r="B118" s="2">
        <v>0</v>
      </c>
      <c r="C118" s="2">
        <v>0</v>
      </c>
      <c r="D118" s="2">
        <v>0</v>
      </c>
      <c r="E118" s="2">
        <v>0</v>
      </c>
      <c r="F118" s="2">
        <v>0</v>
      </c>
      <c r="G118" s="2">
        <v>0</v>
      </c>
      <c r="H118" s="2">
        <v>0</v>
      </c>
      <c r="I118" s="2">
        <v>0</v>
      </c>
      <c r="J118" s="2">
        <v>0</v>
      </c>
      <c r="K118" s="2">
        <v>0</v>
      </c>
      <c r="L118" s="2">
        <v>0</v>
      </c>
      <c r="M118" s="2">
        <v>0</v>
      </c>
      <c r="N118" s="2">
        <v>474</v>
      </c>
      <c r="O118" s="2">
        <v>0</v>
      </c>
      <c r="P118" s="2">
        <v>0</v>
      </c>
      <c r="Q118" s="2">
        <v>428</v>
      </c>
      <c r="R118" s="2">
        <v>0</v>
      </c>
      <c r="S118" s="2">
        <v>1451</v>
      </c>
      <c r="T118" s="2">
        <v>0</v>
      </c>
      <c r="U118" s="2">
        <v>0</v>
      </c>
      <c r="V118" s="2">
        <v>0</v>
      </c>
      <c r="W118" s="2">
        <v>0</v>
      </c>
      <c r="X118" s="2">
        <v>0</v>
      </c>
      <c r="Y118" s="2">
        <v>0</v>
      </c>
      <c r="Z118" s="2">
        <v>0</v>
      </c>
      <c r="AA118" s="2">
        <v>0</v>
      </c>
      <c r="AB118" s="4">
        <v>421</v>
      </c>
    </row>
    <row r="119" spans="1:28" x14ac:dyDescent="0.2">
      <c r="A119" s="3" t="s">
        <v>518</v>
      </c>
      <c r="B119" s="2">
        <v>0</v>
      </c>
      <c r="C119" s="2">
        <v>0</v>
      </c>
      <c r="D119" s="2">
        <v>0</v>
      </c>
      <c r="E119" s="2">
        <v>0</v>
      </c>
      <c r="F119" s="2">
        <v>0</v>
      </c>
      <c r="G119" s="2">
        <v>0</v>
      </c>
      <c r="H119" s="2">
        <v>0</v>
      </c>
      <c r="I119" s="2">
        <v>0</v>
      </c>
      <c r="J119" s="2">
        <v>0</v>
      </c>
      <c r="K119" s="2">
        <v>0</v>
      </c>
      <c r="L119" s="2">
        <v>0</v>
      </c>
      <c r="M119" s="2">
        <v>0</v>
      </c>
      <c r="N119" s="2">
        <v>0</v>
      </c>
      <c r="O119" s="2">
        <v>0</v>
      </c>
      <c r="P119" s="2">
        <v>0</v>
      </c>
      <c r="Q119" s="2">
        <v>0</v>
      </c>
      <c r="R119" s="2">
        <v>0</v>
      </c>
      <c r="S119" s="2">
        <v>0</v>
      </c>
      <c r="T119" s="2">
        <v>0</v>
      </c>
      <c r="U119" s="2">
        <v>0</v>
      </c>
      <c r="V119" s="2">
        <v>0</v>
      </c>
      <c r="W119" s="2">
        <v>0</v>
      </c>
      <c r="X119" s="2">
        <v>0</v>
      </c>
      <c r="Y119" s="2">
        <v>0</v>
      </c>
      <c r="Z119" s="2">
        <v>0</v>
      </c>
      <c r="AA119" s="2">
        <v>0</v>
      </c>
      <c r="AB119" s="4">
        <v>0</v>
      </c>
    </row>
    <row r="120" spans="1:28" x14ac:dyDescent="0.2">
      <c r="A120" s="3" t="s">
        <v>137</v>
      </c>
      <c r="B120" s="2">
        <v>0</v>
      </c>
      <c r="C120" s="2">
        <v>0</v>
      </c>
      <c r="D120" s="2">
        <v>0</v>
      </c>
      <c r="E120" s="2">
        <v>0</v>
      </c>
      <c r="F120" s="2">
        <v>0</v>
      </c>
      <c r="G120" s="2">
        <v>0</v>
      </c>
      <c r="H120" s="2">
        <v>0</v>
      </c>
      <c r="I120" s="2">
        <v>0</v>
      </c>
      <c r="J120" s="2">
        <v>0</v>
      </c>
      <c r="K120" s="2">
        <v>0</v>
      </c>
      <c r="L120" s="2">
        <v>0</v>
      </c>
      <c r="M120" s="2">
        <v>0</v>
      </c>
      <c r="N120" s="2">
        <v>0</v>
      </c>
      <c r="O120" s="2">
        <v>0</v>
      </c>
      <c r="P120" s="2">
        <v>0</v>
      </c>
      <c r="Q120" s="2">
        <v>0</v>
      </c>
      <c r="R120" s="2">
        <v>0</v>
      </c>
      <c r="S120" s="2">
        <v>0</v>
      </c>
      <c r="T120" s="2">
        <v>0</v>
      </c>
      <c r="U120" s="2">
        <v>0</v>
      </c>
      <c r="V120" s="2">
        <v>0</v>
      </c>
      <c r="W120" s="2">
        <v>237</v>
      </c>
      <c r="X120" s="2">
        <v>0</v>
      </c>
      <c r="Y120" s="2">
        <v>0</v>
      </c>
      <c r="Z120" s="2">
        <v>0</v>
      </c>
      <c r="AA120" s="2">
        <v>0</v>
      </c>
      <c r="AB120" s="4">
        <v>0</v>
      </c>
    </row>
    <row r="121" spans="1:28" x14ac:dyDescent="0.2">
      <c r="A121" s="3" t="s">
        <v>463</v>
      </c>
      <c r="B121" s="2">
        <v>0</v>
      </c>
      <c r="C121" s="2">
        <v>0</v>
      </c>
      <c r="D121" s="2">
        <v>0</v>
      </c>
      <c r="E121" s="2">
        <v>0</v>
      </c>
      <c r="F121" s="2">
        <v>0</v>
      </c>
      <c r="G121" s="2">
        <v>0</v>
      </c>
      <c r="H121" s="2">
        <v>0</v>
      </c>
      <c r="I121" s="2">
        <v>0</v>
      </c>
      <c r="J121" s="2">
        <v>0</v>
      </c>
      <c r="K121" s="2">
        <v>259</v>
      </c>
      <c r="L121" s="2">
        <v>0</v>
      </c>
      <c r="M121" s="2">
        <v>0</v>
      </c>
      <c r="N121" s="2">
        <v>0</v>
      </c>
      <c r="O121" s="2">
        <v>0</v>
      </c>
      <c r="P121" s="2">
        <v>1042</v>
      </c>
      <c r="Q121" s="2">
        <v>0</v>
      </c>
      <c r="R121" s="2">
        <v>0</v>
      </c>
      <c r="S121" s="2">
        <v>0</v>
      </c>
      <c r="T121" s="2">
        <v>0</v>
      </c>
      <c r="U121" s="2">
        <v>0</v>
      </c>
      <c r="V121" s="2">
        <v>605</v>
      </c>
      <c r="W121" s="2">
        <v>0</v>
      </c>
      <c r="X121" s="2">
        <v>0</v>
      </c>
      <c r="Y121" s="2">
        <v>0</v>
      </c>
      <c r="Z121" s="2">
        <v>0</v>
      </c>
      <c r="AA121" s="2">
        <v>0</v>
      </c>
      <c r="AB121" s="4">
        <v>0</v>
      </c>
    </row>
    <row r="122" spans="1:28" x14ac:dyDescent="0.2">
      <c r="A122" s="3" t="s">
        <v>168</v>
      </c>
      <c r="B122" s="2">
        <v>0</v>
      </c>
      <c r="C122" s="2">
        <v>0</v>
      </c>
      <c r="D122" s="2">
        <v>0</v>
      </c>
      <c r="E122" s="2">
        <v>0</v>
      </c>
      <c r="F122" s="2">
        <v>0</v>
      </c>
      <c r="G122" s="2">
        <v>0</v>
      </c>
      <c r="H122" s="2">
        <v>0</v>
      </c>
      <c r="I122" s="2">
        <v>0</v>
      </c>
      <c r="J122" s="2">
        <v>0</v>
      </c>
      <c r="K122" s="2">
        <v>0</v>
      </c>
      <c r="L122" s="2">
        <v>0</v>
      </c>
      <c r="M122" s="2">
        <v>0</v>
      </c>
      <c r="N122" s="2">
        <v>0</v>
      </c>
      <c r="O122" s="2">
        <v>0</v>
      </c>
      <c r="P122" s="2">
        <v>0</v>
      </c>
      <c r="Q122" s="2">
        <v>0</v>
      </c>
      <c r="R122" s="2">
        <v>0</v>
      </c>
      <c r="S122" s="2">
        <v>0</v>
      </c>
      <c r="T122" s="2">
        <v>0</v>
      </c>
      <c r="U122" s="2">
        <v>0</v>
      </c>
      <c r="V122" s="2">
        <v>0</v>
      </c>
      <c r="W122" s="2">
        <v>0</v>
      </c>
      <c r="X122" s="2">
        <v>0</v>
      </c>
      <c r="Y122" s="2">
        <v>0</v>
      </c>
      <c r="Z122" s="2">
        <v>0</v>
      </c>
      <c r="AA122" s="2">
        <v>0</v>
      </c>
      <c r="AB122" s="4">
        <v>0</v>
      </c>
    </row>
    <row r="123" spans="1:28" x14ac:dyDescent="0.2">
      <c r="A123" s="3" t="s">
        <v>467</v>
      </c>
      <c r="B123" s="2">
        <v>0</v>
      </c>
      <c r="C123" s="2">
        <v>0</v>
      </c>
      <c r="D123" s="2">
        <v>0</v>
      </c>
      <c r="E123" s="2">
        <v>0</v>
      </c>
      <c r="F123" s="2">
        <v>0</v>
      </c>
      <c r="G123" s="2">
        <v>0</v>
      </c>
      <c r="H123" s="2">
        <v>0</v>
      </c>
      <c r="I123" s="2">
        <v>0</v>
      </c>
      <c r="J123" s="2">
        <v>0</v>
      </c>
      <c r="K123" s="2">
        <v>0</v>
      </c>
      <c r="L123" s="2">
        <v>0</v>
      </c>
      <c r="M123" s="2">
        <v>0</v>
      </c>
      <c r="N123" s="2">
        <v>0</v>
      </c>
      <c r="O123" s="2">
        <v>0</v>
      </c>
      <c r="P123" s="2">
        <v>232</v>
      </c>
      <c r="Q123" s="2">
        <v>0</v>
      </c>
      <c r="R123" s="2">
        <v>0</v>
      </c>
      <c r="S123" s="2">
        <v>0</v>
      </c>
      <c r="T123" s="2">
        <v>0</v>
      </c>
      <c r="U123" s="2">
        <v>0</v>
      </c>
      <c r="V123" s="2">
        <v>0</v>
      </c>
      <c r="W123" s="2">
        <v>0</v>
      </c>
      <c r="X123" s="2">
        <v>0</v>
      </c>
      <c r="Y123" s="2">
        <v>0</v>
      </c>
      <c r="Z123" s="2">
        <v>0</v>
      </c>
      <c r="AA123" s="2">
        <v>0</v>
      </c>
      <c r="AB123" s="4">
        <v>0</v>
      </c>
    </row>
    <row r="124" spans="1:28" x14ac:dyDescent="0.2">
      <c r="A124" s="3" t="s">
        <v>519</v>
      </c>
      <c r="B124" s="2">
        <v>0</v>
      </c>
      <c r="C124" s="2">
        <v>0</v>
      </c>
      <c r="D124" s="2">
        <v>0</v>
      </c>
      <c r="E124" s="2">
        <v>0</v>
      </c>
      <c r="F124" s="2">
        <v>0</v>
      </c>
      <c r="G124" s="2">
        <v>0</v>
      </c>
      <c r="H124" s="2">
        <v>0</v>
      </c>
      <c r="I124" s="2">
        <v>0</v>
      </c>
      <c r="J124" s="2">
        <v>0</v>
      </c>
      <c r="K124" s="2">
        <v>0</v>
      </c>
      <c r="L124" s="2">
        <v>0</v>
      </c>
      <c r="M124" s="2">
        <v>0</v>
      </c>
      <c r="N124" s="2">
        <v>0</v>
      </c>
      <c r="O124" s="2">
        <v>0</v>
      </c>
      <c r="P124" s="2">
        <v>0</v>
      </c>
      <c r="Q124" s="2">
        <v>0</v>
      </c>
      <c r="R124" s="2">
        <v>0</v>
      </c>
      <c r="S124" s="2">
        <v>0</v>
      </c>
      <c r="T124" s="2">
        <v>0</v>
      </c>
      <c r="U124" s="2">
        <v>0</v>
      </c>
      <c r="V124" s="2">
        <v>0</v>
      </c>
      <c r="W124" s="2">
        <v>0</v>
      </c>
      <c r="X124" s="2">
        <v>0</v>
      </c>
      <c r="Y124" s="2">
        <v>0</v>
      </c>
      <c r="Z124" s="2">
        <v>0</v>
      </c>
      <c r="AA124" s="2">
        <v>0</v>
      </c>
      <c r="AB124" s="4">
        <v>0</v>
      </c>
    </row>
    <row r="125" spans="1:28" x14ac:dyDescent="0.2">
      <c r="A125" s="3" t="s">
        <v>134</v>
      </c>
      <c r="B125" s="2">
        <v>0</v>
      </c>
      <c r="C125" s="2">
        <v>0</v>
      </c>
      <c r="D125" s="2">
        <v>0</v>
      </c>
      <c r="E125" s="2">
        <v>0</v>
      </c>
      <c r="F125" s="2">
        <v>131</v>
      </c>
      <c r="G125" s="2">
        <v>275</v>
      </c>
      <c r="H125" s="2">
        <v>0</v>
      </c>
      <c r="I125" s="2">
        <v>0</v>
      </c>
      <c r="J125" s="2">
        <v>0</v>
      </c>
      <c r="K125" s="2">
        <v>0</v>
      </c>
      <c r="L125" s="2">
        <v>0</v>
      </c>
      <c r="M125" s="2">
        <v>0</v>
      </c>
      <c r="N125" s="2">
        <v>0</v>
      </c>
      <c r="O125" s="2">
        <v>0</v>
      </c>
      <c r="P125" s="2">
        <v>0</v>
      </c>
      <c r="Q125" s="2">
        <v>0</v>
      </c>
      <c r="R125" s="2">
        <v>0</v>
      </c>
      <c r="S125" s="2">
        <v>0</v>
      </c>
      <c r="T125" s="2">
        <v>0</v>
      </c>
      <c r="U125" s="2">
        <v>0</v>
      </c>
      <c r="V125" s="2">
        <v>0</v>
      </c>
      <c r="W125" s="2">
        <v>0</v>
      </c>
      <c r="X125" s="2">
        <v>0</v>
      </c>
      <c r="Y125" s="2">
        <v>0</v>
      </c>
      <c r="Z125" s="2">
        <v>0</v>
      </c>
      <c r="AA125" s="2">
        <v>0</v>
      </c>
      <c r="AB125" s="4">
        <v>0</v>
      </c>
    </row>
    <row r="126" spans="1:28" x14ac:dyDescent="0.2">
      <c r="A126" s="3" t="s">
        <v>167</v>
      </c>
      <c r="B126" s="2">
        <v>0</v>
      </c>
      <c r="C126" s="2">
        <v>0</v>
      </c>
      <c r="D126" s="2">
        <v>0</v>
      </c>
      <c r="E126" s="2">
        <v>0</v>
      </c>
      <c r="F126" s="2">
        <v>0</v>
      </c>
      <c r="G126" s="2">
        <v>0</v>
      </c>
      <c r="H126" s="2">
        <v>0</v>
      </c>
      <c r="I126" s="2">
        <v>0</v>
      </c>
      <c r="J126" s="2">
        <v>615</v>
      </c>
      <c r="K126" s="2">
        <v>0</v>
      </c>
      <c r="L126" s="2">
        <v>0</v>
      </c>
      <c r="M126" s="2">
        <v>0</v>
      </c>
      <c r="N126" s="2">
        <v>0</v>
      </c>
      <c r="O126" s="2">
        <v>0</v>
      </c>
      <c r="P126" s="2">
        <v>0</v>
      </c>
      <c r="Q126" s="2">
        <v>0</v>
      </c>
      <c r="R126" s="2">
        <v>0</v>
      </c>
      <c r="S126" s="2">
        <v>0</v>
      </c>
      <c r="T126" s="2">
        <v>0</v>
      </c>
      <c r="U126" s="2">
        <v>0</v>
      </c>
      <c r="V126" s="2">
        <v>0</v>
      </c>
      <c r="W126" s="2">
        <v>0</v>
      </c>
      <c r="X126" s="2">
        <v>0</v>
      </c>
      <c r="Y126" s="2">
        <v>0</v>
      </c>
      <c r="Z126" s="2">
        <v>0</v>
      </c>
      <c r="AA126" s="2">
        <v>0</v>
      </c>
      <c r="AB126" s="4">
        <v>0</v>
      </c>
    </row>
    <row r="127" spans="1:28" x14ac:dyDescent="0.2">
      <c r="A127" s="3" t="s">
        <v>520</v>
      </c>
      <c r="B127" s="2">
        <v>0</v>
      </c>
      <c r="C127" s="2">
        <v>0</v>
      </c>
      <c r="D127" s="2">
        <v>0</v>
      </c>
      <c r="E127" s="2">
        <v>0</v>
      </c>
      <c r="F127" s="2">
        <v>0</v>
      </c>
      <c r="G127" s="2">
        <v>0</v>
      </c>
      <c r="H127" s="2">
        <v>0</v>
      </c>
      <c r="I127" s="2">
        <v>0</v>
      </c>
      <c r="J127" s="2">
        <v>0</v>
      </c>
      <c r="K127" s="2">
        <v>0</v>
      </c>
      <c r="L127" s="2">
        <v>0</v>
      </c>
      <c r="M127" s="2">
        <v>0</v>
      </c>
      <c r="N127" s="2">
        <v>0</v>
      </c>
      <c r="O127" s="2">
        <v>0</v>
      </c>
      <c r="P127" s="2">
        <v>0</v>
      </c>
      <c r="Q127" s="2">
        <v>0</v>
      </c>
      <c r="R127" s="2">
        <v>0</v>
      </c>
      <c r="S127" s="2">
        <v>0</v>
      </c>
      <c r="T127" s="2">
        <v>0</v>
      </c>
      <c r="U127" s="2">
        <v>0</v>
      </c>
      <c r="V127" s="2">
        <v>0</v>
      </c>
      <c r="W127" s="2">
        <v>0</v>
      </c>
      <c r="X127" s="2">
        <v>0</v>
      </c>
      <c r="Y127" s="2">
        <v>0</v>
      </c>
      <c r="Z127" s="2">
        <v>0</v>
      </c>
      <c r="AA127" s="2">
        <v>0</v>
      </c>
      <c r="AB127" s="4">
        <v>0</v>
      </c>
    </row>
    <row r="128" spans="1:28" x14ac:dyDescent="0.2">
      <c r="A128" s="3" t="s">
        <v>521</v>
      </c>
      <c r="B128" s="2">
        <v>0</v>
      </c>
      <c r="C128" s="2">
        <v>0</v>
      </c>
      <c r="D128" s="2">
        <v>0</v>
      </c>
      <c r="E128" s="2">
        <v>0</v>
      </c>
      <c r="F128" s="2">
        <v>0</v>
      </c>
      <c r="G128" s="2">
        <v>0</v>
      </c>
      <c r="H128" s="2">
        <v>0</v>
      </c>
      <c r="I128" s="2">
        <v>0</v>
      </c>
      <c r="J128" s="2">
        <v>0</v>
      </c>
      <c r="K128" s="2">
        <v>0</v>
      </c>
      <c r="L128" s="2">
        <v>0</v>
      </c>
      <c r="M128" s="2">
        <v>0</v>
      </c>
      <c r="N128" s="2">
        <v>0</v>
      </c>
      <c r="O128" s="2">
        <v>0</v>
      </c>
      <c r="P128" s="2">
        <v>0</v>
      </c>
      <c r="Q128" s="2">
        <v>0</v>
      </c>
      <c r="R128" s="2">
        <v>0</v>
      </c>
      <c r="S128" s="2">
        <v>0</v>
      </c>
      <c r="T128" s="2">
        <v>0</v>
      </c>
      <c r="U128" s="2">
        <v>0</v>
      </c>
      <c r="V128" s="2">
        <v>0</v>
      </c>
      <c r="W128" s="2">
        <v>0</v>
      </c>
      <c r="X128" s="2">
        <v>0</v>
      </c>
      <c r="Y128" s="2">
        <v>0</v>
      </c>
      <c r="Z128" s="2">
        <v>0</v>
      </c>
      <c r="AA128" s="2">
        <v>0</v>
      </c>
      <c r="AB128" s="4">
        <v>0</v>
      </c>
    </row>
    <row r="129" spans="1:28" x14ac:dyDescent="0.2">
      <c r="A129" s="3" t="s">
        <v>136</v>
      </c>
      <c r="B129" s="2">
        <v>19</v>
      </c>
      <c r="C129" s="2">
        <v>14</v>
      </c>
      <c r="D129" s="2">
        <v>55</v>
      </c>
      <c r="E129" s="2">
        <v>287</v>
      </c>
      <c r="F129" s="2">
        <v>17</v>
      </c>
      <c r="G129" s="2">
        <v>13</v>
      </c>
      <c r="H129" s="2">
        <v>34</v>
      </c>
      <c r="I129" s="2">
        <v>43</v>
      </c>
      <c r="J129" s="2">
        <v>20</v>
      </c>
      <c r="K129" s="2">
        <v>0</v>
      </c>
      <c r="L129" s="2">
        <v>0</v>
      </c>
      <c r="M129" s="2">
        <v>22</v>
      </c>
      <c r="N129" s="2">
        <v>34</v>
      </c>
      <c r="O129" s="2">
        <v>0</v>
      </c>
      <c r="P129" s="2">
        <v>13</v>
      </c>
      <c r="Q129" s="2">
        <v>33</v>
      </c>
      <c r="R129" s="2">
        <v>0</v>
      </c>
      <c r="S129" s="2">
        <v>96</v>
      </c>
      <c r="T129" s="2">
        <v>16</v>
      </c>
      <c r="U129" s="2">
        <v>11</v>
      </c>
      <c r="V129" s="2">
        <v>0</v>
      </c>
      <c r="W129" s="2">
        <v>0</v>
      </c>
      <c r="X129" s="2">
        <v>0</v>
      </c>
      <c r="Y129" s="2">
        <v>0</v>
      </c>
      <c r="Z129" s="2">
        <v>16</v>
      </c>
      <c r="AA129" s="2">
        <v>16</v>
      </c>
      <c r="AB129" s="4">
        <v>0</v>
      </c>
    </row>
    <row r="130" spans="1:28" x14ac:dyDescent="0.2">
      <c r="A130" s="3" t="s">
        <v>179</v>
      </c>
      <c r="B130" s="2">
        <v>0</v>
      </c>
      <c r="C130" s="2">
        <v>0</v>
      </c>
      <c r="D130" s="2">
        <v>0</v>
      </c>
      <c r="E130" s="2">
        <v>0</v>
      </c>
      <c r="F130" s="2">
        <v>401</v>
      </c>
      <c r="G130" s="2">
        <v>0</v>
      </c>
      <c r="H130" s="2">
        <v>0</v>
      </c>
      <c r="I130" s="2">
        <v>0</v>
      </c>
      <c r="J130" s="2">
        <v>0</v>
      </c>
      <c r="K130" s="2">
        <v>241</v>
      </c>
      <c r="L130" s="2">
        <v>0</v>
      </c>
      <c r="M130" s="2">
        <v>0</v>
      </c>
      <c r="N130" s="2">
        <v>723</v>
      </c>
      <c r="O130" s="2">
        <v>0</v>
      </c>
      <c r="P130" s="2">
        <v>643</v>
      </c>
      <c r="Q130" s="2">
        <v>1295</v>
      </c>
      <c r="R130" s="2">
        <v>0</v>
      </c>
      <c r="S130" s="2">
        <v>0</v>
      </c>
      <c r="T130" s="2">
        <v>0</v>
      </c>
      <c r="U130" s="2">
        <v>0</v>
      </c>
      <c r="V130" s="2">
        <v>0</v>
      </c>
      <c r="W130" s="2">
        <v>0</v>
      </c>
      <c r="X130" s="2">
        <v>0</v>
      </c>
      <c r="Y130" s="2">
        <v>0</v>
      </c>
      <c r="Z130" s="2">
        <v>0</v>
      </c>
      <c r="AA130" s="2">
        <v>0</v>
      </c>
      <c r="AB130" s="4">
        <v>98</v>
      </c>
    </row>
    <row r="131" spans="1:28" x14ac:dyDescent="0.2">
      <c r="A131" s="3" t="s">
        <v>165</v>
      </c>
      <c r="B131" s="2">
        <v>0</v>
      </c>
      <c r="C131" s="2">
        <v>0</v>
      </c>
      <c r="D131" s="2">
        <v>0</v>
      </c>
      <c r="E131" s="2">
        <v>0</v>
      </c>
      <c r="F131" s="2">
        <v>0</v>
      </c>
      <c r="G131" s="2">
        <v>0</v>
      </c>
      <c r="H131" s="2">
        <v>696</v>
      </c>
      <c r="I131" s="2">
        <v>0</v>
      </c>
      <c r="J131" s="2">
        <v>0</v>
      </c>
      <c r="K131" s="2">
        <v>0</v>
      </c>
      <c r="L131" s="2">
        <v>0</v>
      </c>
      <c r="M131" s="2">
        <v>0</v>
      </c>
      <c r="N131" s="2">
        <v>0</v>
      </c>
      <c r="O131" s="2">
        <v>0</v>
      </c>
      <c r="P131" s="2">
        <v>0</v>
      </c>
      <c r="Q131" s="2">
        <v>0</v>
      </c>
      <c r="R131" s="2">
        <v>0</v>
      </c>
      <c r="S131" s="2">
        <v>0</v>
      </c>
      <c r="T131" s="2">
        <v>0</v>
      </c>
      <c r="U131" s="2">
        <v>0</v>
      </c>
      <c r="V131" s="2">
        <v>0</v>
      </c>
      <c r="W131" s="2">
        <v>0</v>
      </c>
      <c r="X131" s="2">
        <v>0</v>
      </c>
      <c r="Y131" s="2">
        <v>0</v>
      </c>
      <c r="Z131" s="2">
        <v>0</v>
      </c>
      <c r="AA131" s="2">
        <v>0</v>
      </c>
      <c r="AB131" s="4">
        <v>0</v>
      </c>
    </row>
    <row r="132" spans="1:28" x14ac:dyDescent="0.2">
      <c r="A132" s="3" t="s">
        <v>468</v>
      </c>
      <c r="B132" s="2">
        <v>0</v>
      </c>
      <c r="C132" s="2">
        <v>0</v>
      </c>
      <c r="D132" s="2">
        <v>0</v>
      </c>
      <c r="E132" s="2">
        <v>0</v>
      </c>
      <c r="F132" s="2">
        <v>0</v>
      </c>
      <c r="G132" s="2">
        <v>0</v>
      </c>
      <c r="H132" s="2">
        <v>0</v>
      </c>
      <c r="I132" s="2">
        <v>0</v>
      </c>
      <c r="J132" s="2">
        <v>0</v>
      </c>
      <c r="K132" s="2">
        <v>0</v>
      </c>
      <c r="L132" s="2">
        <v>0</v>
      </c>
      <c r="M132" s="2">
        <v>0</v>
      </c>
      <c r="N132" s="2">
        <v>0</v>
      </c>
      <c r="O132" s="2">
        <v>0</v>
      </c>
      <c r="P132" s="2">
        <v>0</v>
      </c>
      <c r="Q132" s="2">
        <v>0</v>
      </c>
      <c r="R132" s="2">
        <v>0</v>
      </c>
      <c r="S132" s="2">
        <v>0</v>
      </c>
      <c r="T132" s="2">
        <v>1100</v>
      </c>
      <c r="U132" s="2">
        <v>0</v>
      </c>
      <c r="V132" s="2">
        <v>0</v>
      </c>
      <c r="W132" s="2">
        <v>0</v>
      </c>
      <c r="X132" s="2">
        <v>0</v>
      </c>
      <c r="Y132" s="2">
        <v>0</v>
      </c>
      <c r="Z132" s="2">
        <v>0</v>
      </c>
      <c r="AA132" s="2">
        <v>0</v>
      </c>
      <c r="AB132" s="4">
        <v>0</v>
      </c>
    </row>
    <row r="133" spans="1:28" x14ac:dyDescent="0.2">
      <c r="A133" s="3" t="s">
        <v>177</v>
      </c>
      <c r="B133" s="2">
        <v>0</v>
      </c>
      <c r="C133" s="2">
        <v>0</v>
      </c>
      <c r="D133" s="2">
        <v>0</v>
      </c>
      <c r="E133" s="2">
        <v>0</v>
      </c>
      <c r="F133" s="2">
        <v>878</v>
      </c>
      <c r="G133" s="2">
        <v>0</v>
      </c>
      <c r="H133" s="2">
        <v>0</v>
      </c>
      <c r="I133" s="2">
        <v>0</v>
      </c>
      <c r="J133" s="2">
        <v>0</v>
      </c>
      <c r="K133" s="2">
        <v>0</v>
      </c>
      <c r="L133" s="2">
        <v>0</v>
      </c>
      <c r="M133" s="2">
        <v>0</v>
      </c>
      <c r="N133" s="2">
        <v>0</v>
      </c>
      <c r="O133" s="2">
        <v>0</v>
      </c>
      <c r="P133" s="2">
        <v>0</v>
      </c>
      <c r="Q133" s="2">
        <v>0</v>
      </c>
      <c r="R133" s="2">
        <v>0</v>
      </c>
      <c r="S133" s="2">
        <v>31</v>
      </c>
      <c r="T133" s="2">
        <v>0</v>
      </c>
      <c r="U133" s="2">
        <v>0</v>
      </c>
      <c r="V133" s="2">
        <v>0</v>
      </c>
      <c r="W133" s="2">
        <v>136</v>
      </c>
      <c r="X133" s="2">
        <v>494</v>
      </c>
      <c r="Y133" s="2">
        <v>0</v>
      </c>
      <c r="Z133" s="2">
        <v>0</v>
      </c>
      <c r="AA133" s="2">
        <v>0</v>
      </c>
      <c r="AB133" s="4">
        <v>0</v>
      </c>
    </row>
    <row r="134" spans="1:28" x14ac:dyDescent="0.2">
      <c r="A134" s="3" t="s">
        <v>144</v>
      </c>
      <c r="B134" s="2">
        <v>5647</v>
      </c>
      <c r="C134" s="2">
        <v>2174</v>
      </c>
      <c r="D134" s="2">
        <v>612</v>
      </c>
      <c r="E134" s="2">
        <v>0</v>
      </c>
      <c r="F134" s="2">
        <v>0</v>
      </c>
      <c r="G134" s="2">
        <v>0</v>
      </c>
      <c r="H134" s="2">
        <v>4007</v>
      </c>
      <c r="I134" s="2">
        <v>0</v>
      </c>
      <c r="J134" s="2">
        <v>0</v>
      </c>
      <c r="K134" s="2">
        <v>0</v>
      </c>
      <c r="L134" s="2">
        <v>0</v>
      </c>
      <c r="M134" s="2">
        <v>0</v>
      </c>
      <c r="N134" s="2">
        <v>183</v>
      </c>
      <c r="O134" s="2">
        <v>464</v>
      </c>
      <c r="P134" s="2">
        <v>0</v>
      </c>
      <c r="Q134" s="2">
        <v>3164</v>
      </c>
      <c r="R134" s="2">
        <v>3547</v>
      </c>
      <c r="S134" s="2">
        <v>9005</v>
      </c>
      <c r="T134" s="2">
        <v>0</v>
      </c>
      <c r="U134" s="2">
        <v>1482</v>
      </c>
      <c r="V134" s="2">
        <v>1027</v>
      </c>
      <c r="W134" s="2">
        <v>0</v>
      </c>
      <c r="X134" s="2">
        <v>0</v>
      </c>
      <c r="Y134" s="2">
        <v>612</v>
      </c>
      <c r="Z134" s="2">
        <v>0</v>
      </c>
      <c r="AA134" s="2">
        <v>2412</v>
      </c>
      <c r="AB134" s="4">
        <v>1531</v>
      </c>
    </row>
    <row r="135" spans="1:28" ht="17" thickBot="1" x14ac:dyDescent="0.25">
      <c r="A135" s="5" t="s">
        <v>522</v>
      </c>
      <c r="B135" s="6">
        <v>0</v>
      </c>
      <c r="C135" s="6">
        <v>0</v>
      </c>
      <c r="D135" s="6">
        <v>0</v>
      </c>
      <c r="E135" s="6">
        <v>0</v>
      </c>
      <c r="F135" s="6">
        <v>0</v>
      </c>
      <c r="G135" s="6">
        <v>0</v>
      </c>
      <c r="H135" s="6">
        <v>0</v>
      </c>
      <c r="I135" s="6">
        <v>0</v>
      </c>
      <c r="J135" s="6">
        <v>0</v>
      </c>
      <c r="K135" s="6">
        <v>0</v>
      </c>
      <c r="L135" s="6">
        <v>0</v>
      </c>
      <c r="M135" s="6">
        <v>0</v>
      </c>
      <c r="N135" s="6">
        <v>0</v>
      </c>
      <c r="O135" s="6">
        <v>0</v>
      </c>
      <c r="P135" s="6">
        <v>0</v>
      </c>
      <c r="Q135" s="6">
        <v>0</v>
      </c>
      <c r="R135" s="6">
        <v>0</v>
      </c>
      <c r="S135" s="6">
        <v>0</v>
      </c>
      <c r="T135" s="6">
        <v>0</v>
      </c>
      <c r="U135" s="6">
        <v>0</v>
      </c>
      <c r="V135" s="6">
        <v>0</v>
      </c>
      <c r="W135" s="6">
        <v>0</v>
      </c>
      <c r="X135" s="6">
        <v>0</v>
      </c>
      <c r="Y135" s="6">
        <v>0</v>
      </c>
      <c r="Z135" s="6">
        <v>0</v>
      </c>
      <c r="AA135" s="6">
        <v>0</v>
      </c>
      <c r="AB135" s="7">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E92309-9567-5344-A94D-030C50948416}">
  <dimension ref="A1:AB45"/>
  <sheetViews>
    <sheetView workbookViewId="0">
      <selection activeCell="A2" sqref="A2"/>
    </sheetView>
  </sheetViews>
  <sheetFormatPr baseColWidth="10" defaultRowHeight="16" x14ac:dyDescent="0.2"/>
  <cols>
    <col min="1" max="1" width="99" customWidth="1"/>
    <col min="2" max="7" width="15" bestFit="1" customWidth="1"/>
    <col min="8" max="10" width="14.83203125" bestFit="1" customWidth="1"/>
    <col min="11" max="16" width="17.5" bestFit="1" customWidth="1"/>
    <col min="17" max="19" width="17.33203125" bestFit="1" customWidth="1"/>
    <col min="20" max="25" width="13.1640625" bestFit="1" customWidth="1"/>
    <col min="26" max="28" width="13" bestFit="1" customWidth="1"/>
  </cols>
  <sheetData>
    <row r="1" spans="1:28" ht="17" thickBot="1" x14ac:dyDescent="0.25">
      <c r="A1" s="1" t="s">
        <v>478</v>
      </c>
    </row>
    <row r="2" spans="1:28" ht="17" thickBot="1" x14ac:dyDescent="0.25">
      <c r="A2" s="36" t="s">
        <v>470</v>
      </c>
      <c r="B2" s="68" t="s">
        <v>227</v>
      </c>
      <c r="C2" s="68" t="s">
        <v>229</v>
      </c>
      <c r="D2" s="68" t="s">
        <v>230</v>
      </c>
      <c r="E2" s="68" t="s">
        <v>231</v>
      </c>
      <c r="F2" s="68" t="s">
        <v>232</v>
      </c>
      <c r="G2" s="68" t="s">
        <v>233</v>
      </c>
      <c r="H2" s="68" t="s">
        <v>234</v>
      </c>
      <c r="I2" s="68" t="s">
        <v>235</v>
      </c>
      <c r="J2" s="68" t="s">
        <v>236</v>
      </c>
      <c r="K2" s="68" t="s">
        <v>237</v>
      </c>
      <c r="L2" s="68" t="s">
        <v>238</v>
      </c>
      <c r="M2" s="68" t="s">
        <v>239</v>
      </c>
      <c r="N2" s="68" t="s">
        <v>240</v>
      </c>
      <c r="O2" s="68" t="s">
        <v>241</v>
      </c>
      <c r="P2" s="68" t="s">
        <v>242</v>
      </c>
      <c r="Q2" s="68" t="s">
        <v>243</v>
      </c>
      <c r="R2" s="68" t="s">
        <v>244</v>
      </c>
      <c r="S2" s="68" t="s">
        <v>245</v>
      </c>
      <c r="T2" s="68" t="s">
        <v>246</v>
      </c>
      <c r="U2" s="68" t="s">
        <v>248</v>
      </c>
      <c r="V2" s="68" t="s">
        <v>249</v>
      </c>
      <c r="W2" s="68" t="s">
        <v>250</v>
      </c>
      <c r="X2" s="68" t="s">
        <v>251</v>
      </c>
      <c r="Y2" s="68" t="s">
        <v>252</v>
      </c>
      <c r="Z2" s="68" t="s">
        <v>253</v>
      </c>
      <c r="AA2" s="68" t="s">
        <v>254</v>
      </c>
      <c r="AB2" s="69" t="s">
        <v>255</v>
      </c>
    </row>
    <row r="3" spans="1:28" ht="17" thickTop="1" x14ac:dyDescent="0.2">
      <c r="A3" s="8" t="s">
        <v>160</v>
      </c>
      <c r="B3" s="9">
        <v>0.729974537219506</v>
      </c>
      <c r="C3" s="9">
        <v>0.13642970831468301</v>
      </c>
      <c r="D3" s="9">
        <v>4.46629427012082E-2</v>
      </c>
      <c r="E3" s="9">
        <v>8.8424608206771199E-2</v>
      </c>
      <c r="F3" s="9">
        <v>6.2332568195113597E-2</v>
      </c>
      <c r="G3" s="9">
        <v>1.7148706906702001E-2</v>
      </c>
      <c r="H3" s="9">
        <v>0.210114721799494</v>
      </c>
      <c r="I3" s="9">
        <v>0.38968287667562002</v>
      </c>
      <c r="J3" s="9">
        <v>0.22799123367480501</v>
      </c>
      <c r="K3" s="9">
        <v>0.42334353879046099</v>
      </c>
      <c r="L3" s="9">
        <v>0.114676764264076</v>
      </c>
      <c r="M3" s="9">
        <v>0.24537393890553999</v>
      </c>
      <c r="N3" s="9">
        <v>0.33206227918222497</v>
      </c>
      <c r="O3" s="9">
        <v>0.17029000982119899</v>
      </c>
      <c r="P3" s="9">
        <v>0.101790523809017</v>
      </c>
      <c r="Q3" s="9">
        <v>0.29385188810082402</v>
      </c>
      <c r="R3" s="9">
        <v>0.562501128149694</v>
      </c>
      <c r="S3" s="9">
        <v>0.75854799576474197</v>
      </c>
      <c r="T3" s="9">
        <v>0.36790918919638099</v>
      </c>
      <c r="U3" s="9">
        <v>0.28693590894273602</v>
      </c>
      <c r="V3" s="9">
        <v>0.293594018048637</v>
      </c>
      <c r="W3" s="9">
        <v>0.60990527516229498</v>
      </c>
      <c r="X3" s="9">
        <v>0.83456058054540305</v>
      </c>
      <c r="Y3" s="9">
        <v>1</v>
      </c>
      <c r="Z3" s="9">
        <v>0.72307715815762497</v>
      </c>
      <c r="AA3" s="9">
        <v>0.21046294042583599</v>
      </c>
      <c r="AB3" s="10">
        <v>0.230082207941847</v>
      </c>
    </row>
    <row r="4" spans="1:28" x14ac:dyDescent="0.2">
      <c r="A4" s="3" t="s">
        <v>138</v>
      </c>
      <c r="B4" s="2">
        <v>0.10770554059942</v>
      </c>
      <c r="C4" s="2">
        <v>0.63941277335236402</v>
      </c>
      <c r="D4" s="2">
        <v>0.46625023642403501</v>
      </c>
      <c r="E4" s="2">
        <v>0.488359107055304</v>
      </c>
      <c r="F4" s="2">
        <v>0.57658735839597497</v>
      </c>
      <c r="G4" s="2">
        <v>1</v>
      </c>
      <c r="H4" s="2">
        <v>0.32672053936437201</v>
      </c>
      <c r="I4" s="2">
        <v>0.10862488261558199</v>
      </c>
      <c r="J4" s="2">
        <v>0.83477911218766399</v>
      </c>
      <c r="K4" s="2">
        <v>0.46411538008098002</v>
      </c>
      <c r="L4" s="2">
        <v>7.86004452628975E-2</v>
      </c>
      <c r="M4" s="2">
        <v>0.55760327662887599</v>
      </c>
      <c r="N4" s="2">
        <v>0.45817490923828702</v>
      </c>
      <c r="O4" s="2">
        <v>0.37238927377750097</v>
      </c>
      <c r="P4" s="2">
        <v>0.82950160717881805</v>
      </c>
      <c r="Q4" s="2">
        <v>0.56811922286772698</v>
      </c>
      <c r="R4" s="2">
        <v>0.14362133092682799</v>
      </c>
      <c r="S4" s="2">
        <v>0.117759049862531</v>
      </c>
      <c r="T4" s="2">
        <v>0.29667462669468297</v>
      </c>
      <c r="U4" s="2">
        <v>5.1912647576196097E-2</v>
      </c>
      <c r="V4" s="2">
        <v>0.224398154960881</v>
      </c>
      <c r="W4" s="2">
        <v>9.4773185316962702E-2</v>
      </c>
      <c r="X4" s="2">
        <v>0</v>
      </c>
      <c r="Y4" s="2">
        <v>2.97411336162023E-2</v>
      </c>
      <c r="Z4" s="2">
        <v>0.103897478810003</v>
      </c>
      <c r="AA4" s="2">
        <v>8.0099731094865401E-2</v>
      </c>
      <c r="AB4" s="4">
        <v>0</v>
      </c>
    </row>
    <row r="5" spans="1:28" x14ac:dyDescent="0.2">
      <c r="A5" s="3" t="s">
        <v>145</v>
      </c>
      <c r="B5" s="2">
        <v>0.111300205140202</v>
      </c>
      <c r="C5" s="2">
        <v>0.205607447118171</v>
      </c>
      <c r="D5" s="2">
        <v>1</v>
      </c>
      <c r="E5" s="2">
        <v>0.27314370353537099</v>
      </c>
      <c r="F5" s="2">
        <v>0.17866721160875701</v>
      </c>
      <c r="G5" s="2">
        <v>0.47528231172915703</v>
      </c>
      <c r="H5" s="2">
        <v>0.29205267600839402</v>
      </c>
      <c r="I5" s="2">
        <v>0.47008034640514101</v>
      </c>
      <c r="J5" s="2">
        <v>0.13065389458371701</v>
      </c>
      <c r="K5" s="2">
        <v>0.17289390686100101</v>
      </c>
      <c r="L5" s="2">
        <v>3.4902211291792502E-2</v>
      </c>
      <c r="M5" s="2">
        <v>6.5364326874555304E-2</v>
      </c>
      <c r="N5" s="2">
        <v>0</v>
      </c>
      <c r="O5" s="2">
        <v>3.5983500119624999E-2</v>
      </c>
      <c r="P5" s="2">
        <v>0</v>
      </c>
      <c r="Q5" s="2">
        <v>3.1108470960697101E-2</v>
      </c>
      <c r="R5" s="2">
        <v>1.9283514512441199E-2</v>
      </c>
      <c r="S5" s="2">
        <v>0</v>
      </c>
      <c r="T5" s="2">
        <v>0.13247509148603701</v>
      </c>
      <c r="U5" s="2">
        <v>0.23186710155062601</v>
      </c>
      <c r="V5" s="2">
        <v>0.27135308403098601</v>
      </c>
      <c r="W5" s="2">
        <v>9.1475707911403803E-2</v>
      </c>
      <c r="X5" s="2">
        <v>7.1784640137679698E-2</v>
      </c>
      <c r="Y5" s="2">
        <v>0.100858976864279</v>
      </c>
      <c r="Z5" s="2">
        <v>0.10503214507427699</v>
      </c>
      <c r="AA5" s="2">
        <v>0.11385113180652499</v>
      </c>
      <c r="AB5" s="4">
        <v>0.184785373404878</v>
      </c>
    </row>
    <row r="6" spans="1:28" x14ac:dyDescent="0.2">
      <c r="A6" s="3"/>
      <c r="B6" s="2">
        <v>0.39480929804308401</v>
      </c>
      <c r="C6" s="2">
        <v>0.53346949572227398</v>
      </c>
      <c r="D6" s="2">
        <v>0.53461473377833502</v>
      </c>
      <c r="E6" s="2">
        <v>0.65468638743612995</v>
      </c>
      <c r="F6" s="2">
        <v>0.64586781522160397</v>
      </c>
      <c r="G6" s="2">
        <v>0.50646134511826302</v>
      </c>
      <c r="H6" s="2">
        <v>0.40819032280710799</v>
      </c>
      <c r="I6" s="2">
        <v>0.52021368529401701</v>
      </c>
      <c r="J6" s="2">
        <v>0.56583782535750105</v>
      </c>
      <c r="K6" s="2">
        <v>0.242477175292268</v>
      </c>
      <c r="L6" s="2">
        <v>0.414387394567727</v>
      </c>
      <c r="M6" s="2">
        <v>0.32748650552700098</v>
      </c>
      <c r="N6" s="2">
        <v>0.26351962014910202</v>
      </c>
      <c r="O6" s="2">
        <v>0.59204854705487797</v>
      </c>
      <c r="P6" s="2">
        <v>0.36212690708656298</v>
      </c>
      <c r="Q6" s="2">
        <v>0.27220382253987802</v>
      </c>
      <c r="R6" s="2">
        <v>0.203034299581447</v>
      </c>
      <c r="S6" s="2">
        <v>7.6984711268685793E-2</v>
      </c>
      <c r="T6" s="2">
        <v>0.33310732063702703</v>
      </c>
      <c r="U6" s="2">
        <v>0.22596820961686001</v>
      </c>
      <c r="V6" s="2">
        <v>0.34796900641872403</v>
      </c>
      <c r="W6" s="2">
        <v>0.121805539092858</v>
      </c>
      <c r="X6" s="2">
        <v>8.0006216128629098E-2</v>
      </c>
      <c r="Y6" s="2">
        <v>7.4028476014710798E-2</v>
      </c>
      <c r="Z6" s="2">
        <v>0.16009006090276801</v>
      </c>
      <c r="AA6" s="2">
        <v>0.26580417367397102</v>
      </c>
      <c r="AB6" s="4">
        <v>0.40107196221559599</v>
      </c>
    </row>
    <row r="7" spans="1:28" x14ac:dyDescent="0.2">
      <c r="A7" s="3" t="s">
        <v>457</v>
      </c>
      <c r="B7" s="2">
        <v>0.24172243649553499</v>
      </c>
      <c r="C7" s="2">
        <v>0.69070455325080604</v>
      </c>
      <c r="D7" s="2">
        <v>0.56678281692272203</v>
      </c>
      <c r="E7" s="2">
        <v>0.70059147311165004</v>
      </c>
      <c r="F7" s="2">
        <v>0.67123976819250097</v>
      </c>
      <c r="G7" s="2">
        <v>0.36629289082154198</v>
      </c>
      <c r="H7" s="2">
        <v>0.92131958339708098</v>
      </c>
      <c r="I7" s="2">
        <v>0.45280650941147599</v>
      </c>
      <c r="J7" s="2">
        <v>0.488219755678163</v>
      </c>
      <c r="K7" s="2">
        <v>0.40263619818160801</v>
      </c>
      <c r="L7" s="2">
        <v>0.29710762232036703</v>
      </c>
      <c r="M7" s="2">
        <v>0.59530536646929</v>
      </c>
      <c r="N7" s="2">
        <v>0.252355487296898</v>
      </c>
      <c r="O7" s="2">
        <v>0.323916604936478</v>
      </c>
      <c r="P7" s="2">
        <v>0.400726650558897</v>
      </c>
      <c r="Q7" s="2">
        <v>0.18768165516879701</v>
      </c>
      <c r="R7" s="2">
        <v>0.41513994053949999</v>
      </c>
      <c r="S7" s="2">
        <v>8.2316216992527599E-2</v>
      </c>
      <c r="T7" s="2">
        <v>0.111701634111743</v>
      </c>
      <c r="U7" s="2">
        <v>0.106838015717944</v>
      </c>
      <c r="V7" s="2">
        <v>6.3040742786383303E-2</v>
      </c>
      <c r="W7" s="2">
        <v>7.6191216708209594E-2</v>
      </c>
      <c r="X7" s="2">
        <v>4.1479139389574003E-2</v>
      </c>
      <c r="Y7" s="2">
        <v>8.5986892711037502E-2</v>
      </c>
      <c r="Z7" s="2">
        <v>0.39987986891101901</v>
      </c>
      <c r="AA7" s="2">
        <v>0.40694261769429901</v>
      </c>
      <c r="AB7" s="4">
        <v>0.59166395996539101</v>
      </c>
    </row>
    <row r="8" spans="1:28" x14ac:dyDescent="0.2">
      <c r="A8" s="3" t="s">
        <v>149</v>
      </c>
      <c r="B8" s="2">
        <v>0</v>
      </c>
      <c r="C8" s="2">
        <v>0</v>
      </c>
      <c r="D8" s="2">
        <v>0</v>
      </c>
      <c r="E8" s="2">
        <v>0.28437700687870499</v>
      </c>
      <c r="F8" s="2">
        <v>0.107506323512446</v>
      </c>
      <c r="G8" s="2">
        <v>6.2870952671627003E-3</v>
      </c>
      <c r="H8" s="2">
        <v>0</v>
      </c>
      <c r="I8" s="2">
        <v>0</v>
      </c>
      <c r="J8" s="2">
        <v>0.103795664700628</v>
      </c>
      <c r="K8" s="2">
        <v>0</v>
      </c>
      <c r="L8" s="2">
        <v>0.21062425164576901</v>
      </c>
      <c r="M8" s="2">
        <v>0</v>
      </c>
      <c r="N8" s="2">
        <v>7.1086600754448503E-2</v>
      </c>
      <c r="O8" s="2">
        <v>0</v>
      </c>
      <c r="P8" s="2">
        <v>2.73727378691698E-2</v>
      </c>
      <c r="Q8" s="2">
        <v>9.65174423837354E-2</v>
      </c>
      <c r="R8" s="2">
        <v>0</v>
      </c>
      <c r="S8" s="2">
        <v>1.2348054583282699E-3</v>
      </c>
      <c r="T8" s="2">
        <v>0.176814004793337</v>
      </c>
      <c r="U8" s="2">
        <v>0.153448670149366</v>
      </c>
      <c r="V8" s="2">
        <v>0.49183008190743799</v>
      </c>
      <c r="W8" s="2">
        <v>0.37439342137190301</v>
      </c>
      <c r="X8" s="2">
        <v>3.2150752939912E-2</v>
      </c>
      <c r="Y8" s="2">
        <v>8.1196745567842898E-2</v>
      </c>
      <c r="Z8" s="2">
        <v>1</v>
      </c>
      <c r="AA8" s="2">
        <v>0.63018190918785699</v>
      </c>
      <c r="AB8" s="4">
        <v>0</v>
      </c>
    </row>
    <row r="9" spans="1:28" x14ac:dyDescent="0.2">
      <c r="A9" s="3" t="s">
        <v>157</v>
      </c>
      <c r="B9" s="2">
        <v>0</v>
      </c>
      <c r="C9" s="2">
        <v>0</v>
      </c>
      <c r="D9" s="2">
        <v>0</v>
      </c>
      <c r="E9" s="2">
        <v>6.74115273483442E-2</v>
      </c>
      <c r="F9" s="2">
        <v>0</v>
      </c>
      <c r="G9" s="2">
        <v>0</v>
      </c>
      <c r="H9" s="2">
        <v>3.0108201351152799E-2</v>
      </c>
      <c r="I9" s="2">
        <v>0</v>
      </c>
      <c r="J9" s="2">
        <v>0</v>
      </c>
      <c r="K9" s="2">
        <v>0</v>
      </c>
      <c r="L9" s="2">
        <v>0</v>
      </c>
      <c r="M9" s="2">
        <v>0</v>
      </c>
      <c r="N9" s="2">
        <v>9.7668286659509204E-2</v>
      </c>
      <c r="O9" s="2">
        <v>0</v>
      </c>
      <c r="P9" s="2">
        <v>8.80667890389744E-2</v>
      </c>
      <c r="Q9" s="2">
        <v>0.10806042894397901</v>
      </c>
      <c r="R9" s="2">
        <v>0</v>
      </c>
      <c r="S9" s="2">
        <v>0.120763373720798</v>
      </c>
      <c r="T9" s="2">
        <v>0</v>
      </c>
      <c r="U9" s="2">
        <v>0</v>
      </c>
      <c r="V9" s="2">
        <v>0</v>
      </c>
      <c r="W9" s="2">
        <v>0</v>
      </c>
      <c r="X9" s="2">
        <v>0</v>
      </c>
      <c r="Y9" s="2">
        <v>5.1295220148191802E-2</v>
      </c>
      <c r="Z9" s="2">
        <v>0.102741218353827</v>
      </c>
      <c r="AA9" s="2">
        <v>3.8335658085798099E-2</v>
      </c>
      <c r="AB9" s="4">
        <v>0</v>
      </c>
    </row>
    <row r="10" spans="1:28" x14ac:dyDescent="0.2">
      <c r="A10" s="3" t="s">
        <v>84</v>
      </c>
      <c r="B10" s="2">
        <v>0</v>
      </c>
      <c r="C10" s="2">
        <v>0</v>
      </c>
      <c r="D10" s="2">
        <v>0</v>
      </c>
      <c r="E10" s="2">
        <v>0</v>
      </c>
      <c r="F10" s="2">
        <v>0</v>
      </c>
      <c r="G10" s="2">
        <v>0</v>
      </c>
      <c r="H10" s="2">
        <v>0</v>
      </c>
      <c r="I10" s="2">
        <v>0.53055699765106101</v>
      </c>
      <c r="J10" s="2">
        <v>0</v>
      </c>
      <c r="K10" s="2">
        <v>0</v>
      </c>
      <c r="L10" s="2">
        <v>0</v>
      </c>
      <c r="M10" s="2">
        <v>0</v>
      </c>
      <c r="N10" s="2">
        <v>0</v>
      </c>
      <c r="O10" s="2">
        <v>0</v>
      </c>
      <c r="P10" s="2">
        <v>0</v>
      </c>
      <c r="Q10" s="2">
        <v>0.50434197533660696</v>
      </c>
      <c r="R10" s="2">
        <v>0.36686341422929197</v>
      </c>
      <c r="S10" s="2">
        <v>0</v>
      </c>
      <c r="T10" s="2">
        <v>0</v>
      </c>
      <c r="U10" s="2">
        <v>0</v>
      </c>
      <c r="V10" s="2">
        <v>0</v>
      </c>
      <c r="W10" s="2">
        <v>0</v>
      </c>
      <c r="X10" s="2">
        <v>0</v>
      </c>
      <c r="Y10" s="2">
        <v>0</v>
      </c>
      <c r="Z10" s="2">
        <v>0</v>
      </c>
      <c r="AA10" s="2">
        <v>0</v>
      </c>
      <c r="AB10" s="4">
        <v>0</v>
      </c>
    </row>
    <row r="11" spans="1:28" x14ac:dyDescent="0.2">
      <c r="A11" s="3" t="s">
        <v>458</v>
      </c>
      <c r="B11" s="2">
        <v>0.19375375095251299</v>
      </c>
      <c r="C11" s="2">
        <v>0</v>
      </c>
      <c r="D11" s="2">
        <v>0.61560249225051</v>
      </c>
      <c r="E11" s="2">
        <v>0.104602446695349</v>
      </c>
      <c r="F11" s="2">
        <v>0</v>
      </c>
      <c r="G11" s="2">
        <v>0</v>
      </c>
      <c r="H11" s="2">
        <v>0.20519477486819199</v>
      </c>
      <c r="I11" s="2">
        <v>0.12544426539678799</v>
      </c>
      <c r="J11" s="2">
        <v>0</v>
      </c>
      <c r="K11" s="2">
        <v>0.135802554904672</v>
      </c>
      <c r="L11" s="2">
        <v>0.15508743243755799</v>
      </c>
      <c r="M11" s="2">
        <v>0.20973870429761601</v>
      </c>
      <c r="N11" s="2">
        <v>0.33543915885770997</v>
      </c>
      <c r="O11" s="2">
        <v>0</v>
      </c>
      <c r="P11" s="2">
        <v>0</v>
      </c>
      <c r="Q11" s="2">
        <v>3.8710289710236198E-2</v>
      </c>
      <c r="R11" s="2">
        <v>6.2148097334356202E-2</v>
      </c>
      <c r="S11" s="2">
        <v>1</v>
      </c>
      <c r="T11" s="2">
        <v>0</v>
      </c>
      <c r="U11" s="2">
        <v>0.27623713006269002</v>
      </c>
      <c r="V11" s="2">
        <v>0.14983278147075099</v>
      </c>
      <c r="W11" s="2">
        <v>5.5594989048643802E-2</v>
      </c>
      <c r="X11" s="2">
        <v>0.17102452302236301</v>
      </c>
      <c r="Y11" s="2">
        <v>2.6021245957745898E-2</v>
      </c>
      <c r="Z11" s="2">
        <v>0.52035092062990695</v>
      </c>
      <c r="AA11" s="2">
        <v>6.8850517370880604E-2</v>
      </c>
      <c r="AB11" s="4">
        <v>7.0523291611163302E-2</v>
      </c>
    </row>
    <row r="12" spans="1:28" x14ac:dyDescent="0.2">
      <c r="A12" s="3" t="s">
        <v>181</v>
      </c>
      <c r="B12" s="2">
        <v>0</v>
      </c>
      <c r="C12" s="2">
        <v>0.110453680898788</v>
      </c>
      <c r="D12" s="2">
        <v>0</v>
      </c>
      <c r="E12" s="2">
        <v>0</v>
      </c>
      <c r="F12" s="2">
        <v>0</v>
      </c>
      <c r="G12" s="2">
        <v>0.19628089356005099</v>
      </c>
      <c r="H12" s="2">
        <v>7.0686760100782398E-3</v>
      </c>
      <c r="I12" s="2">
        <v>9.2627025449431702E-2</v>
      </c>
      <c r="J12" s="2">
        <v>0.28057112537801598</v>
      </c>
      <c r="K12" s="2">
        <v>0.29697375346746202</v>
      </c>
      <c r="L12" s="2">
        <v>0</v>
      </c>
      <c r="M12" s="2">
        <v>0.78808609878562497</v>
      </c>
      <c r="N12" s="2">
        <v>0</v>
      </c>
      <c r="O12" s="2">
        <v>0.202298234610467</v>
      </c>
      <c r="P12" s="2">
        <v>0</v>
      </c>
      <c r="Q12" s="2">
        <v>0.130309147099338</v>
      </c>
      <c r="R12" s="2">
        <v>4.3544614304976297E-2</v>
      </c>
      <c r="S12" s="2">
        <v>0</v>
      </c>
      <c r="T12" s="2">
        <v>0</v>
      </c>
      <c r="U12" s="2">
        <v>0</v>
      </c>
      <c r="V12" s="2">
        <v>0</v>
      </c>
      <c r="W12" s="2">
        <v>0</v>
      </c>
      <c r="X12" s="2">
        <v>0</v>
      </c>
      <c r="Y12" s="2">
        <v>0</v>
      </c>
      <c r="Z12" s="2">
        <v>0</v>
      </c>
      <c r="AA12" s="2">
        <v>0</v>
      </c>
      <c r="AB12" s="4">
        <v>0</v>
      </c>
    </row>
    <row r="13" spans="1:28" x14ac:dyDescent="0.2">
      <c r="A13" s="3" t="s">
        <v>154</v>
      </c>
      <c r="B13" s="2">
        <v>0</v>
      </c>
      <c r="C13" s="2">
        <v>0</v>
      </c>
      <c r="D13" s="2">
        <v>0</v>
      </c>
      <c r="E13" s="2">
        <v>0</v>
      </c>
      <c r="F13" s="2">
        <v>0</v>
      </c>
      <c r="G13" s="2">
        <v>0.16617594059742499</v>
      </c>
      <c r="H13" s="2">
        <v>0</v>
      </c>
      <c r="I13" s="2">
        <v>0</v>
      </c>
      <c r="J13" s="2">
        <v>0</v>
      </c>
      <c r="K13" s="2">
        <v>0.153848769180599</v>
      </c>
      <c r="L13" s="2">
        <v>0</v>
      </c>
      <c r="M13" s="2">
        <v>0</v>
      </c>
      <c r="N13" s="2">
        <v>0</v>
      </c>
      <c r="O13" s="2">
        <v>0</v>
      </c>
      <c r="P13" s="2">
        <v>0</v>
      </c>
      <c r="Q13" s="2">
        <v>0.252617827837602</v>
      </c>
      <c r="R13" s="2">
        <v>0.24325335317750399</v>
      </c>
      <c r="S13" s="2">
        <v>0</v>
      </c>
      <c r="T13" s="2">
        <v>1</v>
      </c>
      <c r="U13" s="2">
        <v>0.296749819612181</v>
      </c>
      <c r="V13" s="2">
        <v>0.56046533443367497</v>
      </c>
      <c r="W13" s="2">
        <v>0.18993610165710201</v>
      </c>
      <c r="X13" s="2">
        <v>7.2134990443855601E-2</v>
      </c>
      <c r="Y13" s="2">
        <v>0</v>
      </c>
      <c r="Z13" s="2">
        <v>0</v>
      </c>
      <c r="AA13" s="2">
        <v>0.17441386444017601</v>
      </c>
      <c r="AB13" s="4">
        <v>5.1384716358051898E-2</v>
      </c>
    </row>
    <row r="14" spans="1:28" x14ac:dyDescent="0.2">
      <c r="A14" s="3" t="s">
        <v>173</v>
      </c>
      <c r="B14" s="2">
        <v>0</v>
      </c>
      <c r="C14" s="2">
        <v>0</v>
      </c>
      <c r="D14" s="2">
        <v>0</v>
      </c>
      <c r="E14" s="2">
        <v>0</v>
      </c>
      <c r="F14" s="2">
        <v>0.31050677877329602</v>
      </c>
      <c r="G14" s="2">
        <v>0.65041515730381305</v>
      </c>
      <c r="H14" s="2">
        <v>0</v>
      </c>
      <c r="I14" s="2">
        <v>0</v>
      </c>
      <c r="J14" s="2">
        <v>0</v>
      </c>
      <c r="K14" s="2">
        <v>0</v>
      </c>
      <c r="L14" s="2">
        <v>0.997520409167165</v>
      </c>
      <c r="M14" s="2">
        <v>0</v>
      </c>
      <c r="N14" s="2">
        <v>0</v>
      </c>
      <c r="O14" s="2">
        <v>0</v>
      </c>
      <c r="P14" s="2">
        <v>1</v>
      </c>
      <c r="Q14" s="2">
        <v>0.15414178078378299</v>
      </c>
      <c r="R14" s="2">
        <v>0</v>
      </c>
      <c r="S14" s="14">
        <v>0</v>
      </c>
      <c r="T14" s="2">
        <v>0</v>
      </c>
      <c r="U14" s="2">
        <v>0</v>
      </c>
      <c r="V14" s="2">
        <v>0</v>
      </c>
      <c r="W14" s="2">
        <v>0</v>
      </c>
      <c r="X14" s="2">
        <v>0</v>
      </c>
      <c r="Y14" s="2">
        <v>0</v>
      </c>
      <c r="Z14" s="2">
        <v>0</v>
      </c>
      <c r="AA14" s="2">
        <v>0.31890765948189198</v>
      </c>
      <c r="AB14" s="4">
        <v>0</v>
      </c>
    </row>
    <row r="15" spans="1:28" x14ac:dyDescent="0.2">
      <c r="A15" s="3" t="s">
        <v>151</v>
      </c>
      <c r="B15" s="2">
        <v>0</v>
      </c>
      <c r="C15" s="2">
        <v>0</v>
      </c>
      <c r="D15" s="2">
        <v>0</v>
      </c>
      <c r="E15" s="2">
        <v>0</v>
      </c>
      <c r="F15" s="2">
        <v>0</v>
      </c>
      <c r="G15" s="2">
        <v>0</v>
      </c>
      <c r="H15" s="2">
        <v>0</v>
      </c>
      <c r="I15" s="2">
        <v>0</v>
      </c>
      <c r="J15" s="2">
        <v>0</v>
      </c>
      <c r="K15" s="2">
        <v>0.36861186789600098</v>
      </c>
      <c r="L15" s="2">
        <v>0</v>
      </c>
      <c r="M15" s="2">
        <v>0</v>
      </c>
      <c r="N15" s="2">
        <v>0</v>
      </c>
      <c r="O15" s="2">
        <v>0</v>
      </c>
      <c r="P15" s="2">
        <v>0</v>
      </c>
      <c r="Q15" s="2">
        <v>5.98616852040839E-2</v>
      </c>
      <c r="R15" s="2">
        <v>8.3442437733475205E-2</v>
      </c>
      <c r="S15" s="2">
        <v>0.113501875492571</v>
      </c>
      <c r="T15" s="2">
        <v>0</v>
      </c>
      <c r="U15" s="2">
        <v>0</v>
      </c>
      <c r="V15" s="2">
        <v>0</v>
      </c>
      <c r="W15" s="2">
        <v>0</v>
      </c>
      <c r="X15" s="2">
        <v>0</v>
      </c>
      <c r="Y15" s="2">
        <v>0</v>
      </c>
      <c r="Z15" s="2">
        <v>0</v>
      </c>
      <c r="AA15" s="2">
        <v>0</v>
      </c>
      <c r="AB15" s="4">
        <v>0</v>
      </c>
    </row>
    <row r="16" spans="1:28" x14ac:dyDescent="0.2">
      <c r="A16" s="3" t="s">
        <v>150</v>
      </c>
      <c r="B16" s="2">
        <v>0</v>
      </c>
      <c r="C16" s="2">
        <v>1.1271887094755699E-2</v>
      </c>
      <c r="D16" s="2">
        <v>0</v>
      </c>
      <c r="E16" s="2">
        <v>0</v>
      </c>
      <c r="F16" s="2">
        <v>0</v>
      </c>
      <c r="G16" s="2">
        <v>0</v>
      </c>
      <c r="H16" s="2">
        <v>0</v>
      </c>
      <c r="I16" s="2">
        <v>0</v>
      </c>
      <c r="J16" s="2">
        <v>0</v>
      </c>
      <c r="K16" s="2">
        <v>0</v>
      </c>
      <c r="L16" s="2">
        <v>0.17892823269562999</v>
      </c>
      <c r="M16" s="2">
        <v>0</v>
      </c>
      <c r="N16" s="2">
        <v>0.169668671742807</v>
      </c>
      <c r="O16" s="2">
        <v>6.9893251941800405E-2</v>
      </c>
      <c r="P16" s="2">
        <v>0.122684023328261</v>
      </c>
      <c r="Q16" s="2">
        <v>1.7760231264825298E-2</v>
      </c>
      <c r="R16" s="2">
        <v>0</v>
      </c>
      <c r="S16" s="2">
        <v>1.8027784448055799E-2</v>
      </c>
      <c r="T16" s="2">
        <v>0</v>
      </c>
      <c r="U16" s="2">
        <v>0</v>
      </c>
      <c r="V16" s="2">
        <v>0</v>
      </c>
      <c r="W16" s="2">
        <v>0</v>
      </c>
      <c r="X16" s="2">
        <v>0</v>
      </c>
      <c r="Y16" s="2">
        <v>0</v>
      </c>
      <c r="Z16" s="2">
        <v>0</v>
      </c>
      <c r="AA16" s="2">
        <v>0</v>
      </c>
      <c r="AB16" s="4">
        <v>0</v>
      </c>
    </row>
    <row r="17" spans="1:28" x14ac:dyDescent="0.2">
      <c r="A17" s="3" t="s">
        <v>462</v>
      </c>
      <c r="B17" s="2">
        <v>0.111109299499147</v>
      </c>
      <c r="C17" s="2">
        <v>0</v>
      </c>
      <c r="D17" s="2">
        <v>1</v>
      </c>
      <c r="E17" s="2">
        <v>6.4653031730841706E-2</v>
      </c>
      <c r="F17" s="2">
        <v>0.57432148958263096</v>
      </c>
      <c r="G17" s="2">
        <v>0.85319918533976602</v>
      </c>
      <c r="H17" s="2">
        <v>0.56026902225216801</v>
      </c>
      <c r="I17" s="2">
        <v>0</v>
      </c>
      <c r="J17" s="2">
        <v>0</v>
      </c>
      <c r="K17" s="2">
        <v>0.14637631550562299</v>
      </c>
      <c r="L17" s="2">
        <v>0</v>
      </c>
      <c r="M17" s="2">
        <v>0.36434477515128</v>
      </c>
      <c r="N17" s="2">
        <v>0</v>
      </c>
      <c r="O17" s="2">
        <v>4.8846358456891802E-2</v>
      </c>
      <c r="P17" s="2">
        <v>0.49439982148341799</v>
      </c>
      <c r="Q17" s="2">
        <v>0.32706011837600402</v>
      </c>
      <c r="R17" s="2">
        <v>0.215379839354366</v>
      </c>
      <c r="S17" s="2">
        <v>0.56901322101406104</v>
      </c>
      <c r="T17" s="2">
        <v>0</v>
      </c>
      <c r="U17" s="2">
        <v>0</v>
      </c>
      <c r="V17" s="2">
        <v>9.2677247520291398E-2</v>
      </c>
      <c r="W17" s="2">
        <v>0.64416089387194198</v>
      </c>
      <c r="X17" s="2">
        <v>0</v>
      </c>
      <c r="Y17" s="2">
        <v>9.4471369552045506E-2</v>
      </c>
      <c r="Z17" s="2">
        <v>0.42976065928673002</v>
      </c>
      <c r="AA17" s="2">
        <v>0.26421318943426197</v>
      </c>
      <c r="AB17" s="4">
        <v>0</v>
      </c>
    </row>
    <row r="18" spans="1:28" x14ac:dyDescent="0.2">
      <c r="A18" s="3" t="s">
        <v>153</v>
      </c>
      <c r="B18" s="2">
        <v>0.121663756433306</v>
      </c>
      <c r="C18" s="2">
        <v>0</v>
      </c>
      <c r="D18" s="2">
        <v>0</v>
      </c>
      <c r="E18" s="2">
        <v>0</v>
      </c>
      <c r="F18" s="2">
        <v>0</v>
      </c>
      <c r="G18" s="2">
        <v>0</v>
      </c>
      <c r="H18" s="2">
        <v>0</v>
      </c>
      <c r="I18" s="2">
        <v>0</v>
      </c>
      <c r="J18" s="2">
        <v>0</v>
      </c>
      <c r="K18" s="2">
        <v>0</v>
      </c>
      <c r="L18" s="2">
        <v>0.137923684204904</v>
      </c>
      <c r="M18" s="2">
        <v>0.18403156987573899</v>
      </c>
      <c r="N18" s="2">
        <v>0.39242566493116798</v>
      </c>
      <c r="O18" s="2">
        <v>0</v>
      </c>
      <c r="P18" s="2">
        <v>5.4930869045856603E-2</v>
      </c>
      <c r="Q18" s="2">
        <v>0</v>
      </c>
      <c r="R18" s="2">
        <v>0</v>
      </c>
      <c r="S18" s="2">
        <v>0</v>
      </c>
      <c r="T18" s="2">
        <v>0</v>
      </c>
      <c r="U18" s="2">
        <v>0</v>
      </c>
      <c r="V18" s="2">
        <v>0</v>
      </c>
      <c r="W18" s="2">
        <v>0</v>
      </c>
      <c r="X18" s="2">
        <v>0</v>
      </c>
      <c r="Y18" s="2">
        <v>0</v>
      </c>
      <c r="Z18" s="2">
        <v>0</v>
      </c>
      <c r="AA18" s="2">
        <v>0</v>
      </c>
      <c r="AB18" s="4">
        <v>0</v>
      </c>
    </row>
    <row r="19" spans="1:28" x14ac:dyDescent="0.2">
      <c r="A19" s="3" t="s">
        <v>135</v>
      </c>
      <c r="B19" s="2">
        <v>0.20339428117598499</v>
      </c>
      <c r="C19" s="2">
        <v>0.12886647250780101</v>
      </c>
      <c r="D19" s="2">
        <v>0</v>
      </c>
      <c r="E19" s="2">
        <v>1</v>
      </c>
      <c r="F19" s="2">
        <v>0</v>
      </c>
      <c r="G19" s="2">
        <v>5.4071425497627501E-2</v>
      </c>
      <c r="H19" s="2">
        <v>0.55323804443909197</v>
      </c>
      <c r="I19" s="2">
        <v>0.72702142892505595</v>
      </c>
      <c r="J19" s="2">
        <v>8.8549325256849304E-2</v>
      </c>
      <c r="K19" s="2">
        <v>0.812857283150347</v>
      </c>
      <c r="L19" s="2">
        <v>0.930758348304771</v>
      </c>
      <c r="M19" s="2">
        <v>0.20454220843334001</v>
      </c>
      <c r="N19" s="2">
        <v>0.77612709264430202</v>
      </c>
      <c r="O19" s="2">
        <v>0.45301504958225203</v>
      </c>
      <c r="P19" s="2">
        <v>0.254475729118185</v>
      </c>
      <c r="Q19" s="2">
        <v>0.12559311057519801</v>
      </c>
      <c r="R19" s="2">
        <v>6.43022246848656E-2</v>
      </c>
      <c r="S19" s="2">
        <v>0</v>
      </c>
      <c r="T19" s="2">
        <v>0</v>
      </c>
      <c r="U19" s="2">
        <v>0</v>
      </c>
      <c r="V19" s="2">
        <v>0</v>
      </c>
      <c r="W19" s="2">
        <v>0</v>
      </c>
      <c r="X19" s="2">
        <v>0</v>
      </c>
      <c r="Y19" s="2">
        <v>0</v>
      </c>
      <c r="Z19" s="2">
        <v>0.14148453358552401</v>
      </c>
      <c r="AA19" s="2">
        <v>0</v>
      </c>
      <c r="AB19" s="4">
        <v>0</v>
      </c>
    </row>
    <row r="20" spans="1:28" x14ac:dyDescent="0.2">
      <c r="A20" s="3" t="s">
        <v>148</v>
      </c>
      <c r="B20" s="2">
        <v>0.13091818634216301</v>
      </c>
      <c r="C20" s="2">
        <v>0.116059313554866</v>
      </c>
      <c r="D20" s="2">
        <v>6.7875792445889996E-2</v>
      </c>
      <c r="E20" s="2">
        <v>3.0559284665744701E-2</v>
      </c>
      <c r="F20" s="2">
        <v>7.58625645766276E-2</v>
      </c>
      <c r="G20" s="2">
        <v>0</v>
      </c>
      <c r="H20" s="2">
        <v>8.4955886182937604E-2</v>
      </c>
      <c r="I20" s="2">
        <v>0.10044081443694999</v>
      </c>
      <c r="J20" s="2">
        <v>4.8664354683954102E-2</v>
      </c>
      <c r="K20" s="2">
        <v>0.15490553111833399</v>
      </c>
      <c r="L20" s="2">
        <v>7.0570144018013203E-2</v>
      </c>
      <c r="M20" s="2">
        <v>0.19029929564096601</v>
      </c>
      <c r="N20" s="2">
        <v>0.12965158744702801</v>
      </c>
      <c r="O20" s="2">
        <v>0.12569310401320199</v>
      </c>
      <c r="P20" s="2">
        <v>0.17120913685445899</v>
      </c>
      <c r="Q20" s="2">
        <v>0.29024324377301303</v>
      </c>
      <c r="R20" s="2">
        <v>0.53630356831989101</v>
      </c>
      <c r="S20" s="2">
        <v>0.494711154671445</v>
      </c>
      <c r="T20" s="2">
        <v>0.40009735462141</v>
      </c>
      <c r="U20" s="2">
        <v>1</v>
      </c>
      <c r="V20" s="2">
        <v>0.40370326867314998</v>
      </c>
      <c r="W20" s="2">
        <v>0.64339147728986101</v>
      </c>
      <c r="X20" s="2">
        <v>0.54817298605976605</v>
      </c>
      <c r="Y20" s="2">
        <v>0.457707409029039</v>
      </c>
      <c r="Z20" s="2">
        <v>0.109906340313149</v>
      </c>
      <c r="AA20" s="2">
        <v>9.1941547540859106E-2</v>
      </c>
      <c r="AB20" s="4">
        <v>0.14732718396301001</v>
      </c>
    </row>
    <row r="21" spans="1:28" x14ac:dyDescent="0.2">
      <c r="A21" s="3" t="s">
        <v>194</v>
      </c>
      <c r="B21" s="2">
        <v>4.3931914346315902E-2</v>
      </c>
      <c r="C21" s="2">
        <v>2.1890701459295701E-2</v>
      </c>
      <c r="D21" s="2">
        <v>0</v>
      </c>
      <c r="E21" s="2">
        <v>0</v>
      </c>
      <c r="F21" s="2">
        <v>0</v>
      </c>
      <c r="G21" s="2">
        <v>0</v>
      </c>
      <c r="H21" s="2">
        <v>0</v>
      </c>
      <c r="I21" s="2">
        <v>2.3389085922601999E-2</v>
      </c>
      <c r="J21" s="2">
        <v>0</v>
      </c>
      <c r="K21" s="2">
        <v>6.1959944219141298E-2</v>
      </c>
      <c r="L21" s="2">
        <v>0.20684008147385699</v>
      </c>
      <c r="M21" s="2">
        <v>0</v>
      </c>
      <c r="N21" s="2">
        <v>1</v>
      </c>
      <c r="O21" s="2">
        <v>0</v>
      </c>
      <c r="P21" s="2">
        <v>0</v>
      </c>
      <c r="Q21" s="2">
        <v>0</v>
      </c>
      <c r="R21" s="2">
        <v>6.38400573304414E-3</v>
      </c>
      <c r="S21" s="2">
        <v>0</v>
      </c>
      <c r="T21" s="2">
        <v>0</v>
      </c>
      <c r="U21" s="2">
        <v>0</v>
      </c>
      <c r="V21" s="2">
        <v>0</v>
      </c>
      <c r="W21" s="2">
        <v>0</v>
      </c>
      <c r="X21" s="2">
        <v>0</v>
      </c>
      <c r="Y21" s="2">
        <v>0</v>
      </c>
      <c r="Z21" s="2">
        <v>0</v>
      </c>
      <c r="AA21" s="2">
        <v>6.2853247186107603E-2</v>
      </c>
      <c r="AB21" s="4">
        <v>0.150179963385182</v>
      </c>
    </row>
    <row r="22" spans="1:28" x14ac:dyDescent="0.2">
      <c r="A22" s="3" t="s">
        <v>133</v>
      </c>
      <c r="B22" s="2">
        <v>0</v>
      </c>
      <c r="C22" s="2">
        <v>0</v>
      </c>
      <c r="D22" s="2">
        <v>8.2088438834048899E-2</v>
      </c>
      <c r="E22" s="2">
        <v>0</v>
      </c>
      <c r="F22" s="2">
        <v>0</v>
      </c>
      <c r="G22" s="2">
        <v>0</v>
      </c>
      <c r="H22" s="2">
        <v>0</v>
      </c>
      <c r="I22" s="2">
        <v>0</v>
      </c>
      <c r="J22" s="2">
        <v>0</v>
      </c>
      <c r="K22" s="2">
        <v>6.2978128684227697E-2</v>
      </c>
      <c r="L22" s="2">
        <v>1</v>
      </c>
      <c r="M22" s="2">
        <v>0.15861956386702999</v>
      </c>
      <c r="N22" s="2">
        <v>4.5347390800235698E-2</v>
      </c>
      <c r="O22" s="2">
        <v>7.9435789366021095E-2</v>
      </c>
      <c r="P22" s="2">
        <v>2.7555291578975599E-2</v>
      </c>
      <c r="Q22" s="2">
        <v>3.2590578585775201E-2</v>
      </c>
      <c r="R22" s="2">
        <v>3.0255663444538901E-2</v>
      </c>
      <c r="S22" s="2">
        <v>2.53771475606262E-3</v>
      </c>
      <c r="T22" s="2">
        <v>0</v>
      </c>
      <c r="U22" s="2">
        <v>0</v>
      </c>
      <c r="V22" s="2">
        <v>0</v>
      </c>
      <c r="W22" s="2">
        <v>0</v>
      </c>
      <c r="X22" s="2">
        <v>3.6346146450125003E-2</v>
      </c>
      <c r="Y22" s="2">
        <v>4.4998680578295898E-3</v>
      </c>
      <c r="Z22" s="2">
        <v>0</v>
      </c>
      <c r="AA22" s="2">
        <v>0</v>
      </c>
      <c r="AB22" s="4">
        <v>0</v>
      </c>
    </row>
    <row r="23" spans="1:28" x14ac:dyDescent="0.2">
      <c r="A23" s="3" t="s">
        <v>193</v>
      </c>
      <c r="B23" s="2">
        <v>0</v>
      </c>
      <c r="C23" s="2">
        <v>1</v>
      </c>
      <c r="D23" s="2">
        <v>0</v>
      </c>
      <c r="E23" s="2">
        <v>0</v>
      </c>
      <c r="F23" s="2">
        <v>0</v>
      </c>
      <c r="G23" s="2">
        <v>0.59985102892734499</v>
      </c>
      <c r="H23" s="2">
        <v>5.5066285375991897E-2</v>
      </c>
      <c r="I23" s="2">
        <v>0</v>
      </c>
      <c r="J23" s="2">
        <v>0</v>
      </c>
      <c r="K23" s="2">
        <v>0.38209060883893098</v>
      </c>
      <c r="L23" s="2">
        <v>0</v>
      </c>
      <c r="M23" s="2">
        <v>0.17172966611603799</v>
      </c>
      <c r="N23" s="2">
        <v>0</v>
      </c>
      <c r="O23" s="2">
        <v>0.20717012554844499</v>
      </c>
      <c r="P23" s="2">
        <v>0.48468158031699499</v>
      </c>
      <c r="Q23" s="2">
        <v>0.17104142264541</v>
      </c>
      <c r="R23" s="2">
        <v>0</v>
      </c>
      <c r="S23" s="2">
        <v>0.13355185753406701</v>
      </c>
      <c r="T23" s="2">
        <v>0.19239677080960099</v>
      </c>
      <c r="U23" s="2">
        <v>0</v>
      </c>
      <c r="V23" s="2">
        <v>0</v>
      </c>
      <c r="W23" s="2">
        <v>0</v>
      </c>
      <c r="X23" s="2">
        <v>0</v>
      </c>
      <c r="Y23" s="2">
        <v>0</v>
      </c>
      <c r="Z23" s="2">
        <v>0</v>
      </c>
      <c r="AA23" s="2">
        <v>0</v>
      </c>
      <c r="AB23" s="4">
        <v>0</v>
      </c>
    </row>
    <row r="24" spans="1:28" x14ac:dyDescent="0.2">
      <c r="A24" s="3" t="s">
        <v>141</v>
      </c>
      <c r="B24" s="2">
        <v>0</v>
      </c>
      <c r="C24" s="2">
        <v>0</v>
      </c>
      <c r="D24" s="2">
        <v>0</v>
      </c>
      <c r="E24" s="2">
        <v>0</v>
      </c>
      <c r="F24" s="2">
        <v>0</v>
      </c>
      <c r="G24" s="2">
        <v>0</v>
      </c>
      <c r="H24" s="2">
        <v>0</v>
      </c>
      <c r="I24" s="2">
        <v>0</v>
      </c>
      <c r="J24" s="2">
        <v>0</v>
      </c>
      <c r="K24" s="2">
        <v>0</v>
      </c>
      <c r="L24" s="2">
        <v>0</v>
      </c>
      <c r="M24" s="2">
        <v>0</v>
      </c>
      <c r="N24" s="2">
        <v>0</v>
      </c>
      <c r="O24" s="2">
        <v>0</v>
      </c>
      <c r="P24" s="2">
        <v>0</v>
      </c>
      <c r="Q24" s="2">
        <v>0</v>
      </c>
      <c r="R24" s="2">
        <v>3.4068095549823998E-2</v>
      </c>
      <c r="S24" s="2">
        <v>3.0257071694225202E-2</v>
      </c>
      <c r="T24" s="2">
        <v>1</v>
      </c>
      <c r="U24" s="2">
        <v>0.230055243603314</v>
      </c>
      <c r="V24" s="2">
        <v>0.41394935185328902</v>
      </c>
      <c r="W24" s="2">
        <v>6.3639162464072294E-2</v>
      </c>
      <c r="X24" s="2">
        <v>2.8023333461905199E-2</v>
      </c>
      <c r="Y24" s="2">
        <v>4.69127685321898E-2</v>
      </c>
      <c r="Z24" s="2">
        <v>0</v>
      </c>
      <c r="AA24" s="2">
        <v>0</v>
      </c>
      <c r="AB24" s="4">
        <v>0</v>
      </c>
    </row>
    <row r="25" spans="1:28" x14ac:dyDescent="0.2">
      <c r="A25" s="3" t="s">
        <v>159</v>
      </c>
      <c r="B25" s="2">
        <v>0</v>
      </c>
      <c r="C25" s="2">
        <v>0.95226465774260804</v>
      </c>
      <c r="D25" s="2">
        <v>0.38098041569854502</v>
      </c>
      <c r="E25" s="2">
        <v>0</v>
      </c>
      <c r="F25" s="2">
        <v>0.316393697555585</v>
      </c>
      <c r="G25" s="2">
        <v>0.91075042857214294</v>
      </c>
      <c r="H25" s="2">
        <v>0.52083707560192005</v>
      </c>
      <c r="I25" s="2">
        <v>1</v>
      </c>
      <c r="J25" s="2">
        <v>0.28556743082693198</v>
      </c>
      <c r="K25" s="2">
        <v>0</v>
      </c>
      <c r="L25" s="2">
        <v>0</v>
      </c>
      <c r="M25" s="2">
        <v>0</v>
      </c>
      <c r="N25" s="2">
        <v>0</v>
      </c>
      <c r="O25" s="2">
        <v>0</v>
      </c>
      <c r="P25" s="2">
        <v>0</v>
      </c>
      <c r="Q25" s="2">
        <v>0</v>
      </c>
      <c r="R25" s="2">
        <v>0</v>
      </c>
      <c r="S25" s="2">
        <v>0</v>
      </c>
      <c r="T25" s="2">
        <v>0</v>
      </c>
      <c r="U25" s="2">
        <v>0</v>
      </c>
      <c r="V25" s="2">
        <v>0</v>
      </c>
      <c r="W25" s="2">
        <v>0</v>
      </c>
      <c r="X25" s="2">
        <v>0</v>
      </c>
      <c r="Y25" s="2">
        <v>0</v>
      </c>
      <c r="Z25" s="2">
        <v>0.16544823284891799</v>
      </c>
      <c r="AA25" s="2">
        <v>0.53989397182716603</v>
      </c>
      <c r="AB25" s="4">
        <v>0.90557073987813697</v>
      </c>
    </row>
    <row r="26" spans="1:28" x14ac:dyDescent="0.2">
      <c r="A26" s="3" t="s">
        <v>257</v>
      </c>
      <c r="B26" s="2">
        <v>1.4500075714902499E-2</v>
      </c>
      <c r="C26" s="2">
        <v>0.26964453326950499</v>
      </c>
      <c r="D26" s="2">
        <v>2.2591546764000901E-2</v>
      </c>
      <c r="E26" s="2">
        <v>0</v>
      </c>
      <c r="F26" s="2">
        <v>0.34347452076612001</v>
      </c>
      <c r="G26" s="2">
        <v>0</v>
      </c>
      <c r="H26" s="2">
        <v>0.113622876923687</v>
      </c>
      <c r="I26" s="2">
        <v>0</v>
      </c>
      <c r="J26" s="2">
        <v>0.16947430303274399</v>
      </c>
      <c r="K26" s="2">
        <v>0.233747720331658</v>
      </c>
      <c r="L26" s="2">
        <v>6.7818475852840399E-2</v>
      </c>
      <c r="M26" s="2">
        <v>0.14806906524111199</v>
      </c>
      <c r="N26" s="2">
        <v>8.52256658845649E-2</v>
      </c>
      <c r="O26" s="2">
        <v>0.439384424754588</v>
      </c>
      <c r="P26" s="2">
        <v>1</v>
      </c>
      <c r="Q26" s="2">
        <v>0.35442932837082503</v>
      </c>
      <c r="R26" s="2">
        <v>0.45023872592228598</v>
      </c>
      <c r="S26" s="2">
        <v>0.30916102201062701</v>
      </c>
      <c r="T26" s="2">
        <v>0.105902315448041</v>
      </c>
      <c r="U26" s="2">
        <v>0</v>
      </c>
      <c r="V26" s="2">
        <v>7.7022387277844495E-2</v>
      </c>
      <c r="W26" s="2">
        <v>4.1709455750164902E-2</v>
      </c>
      <c r="X26" s="2">
        <v>0</v>
      </c>
      <c r="Y26" s="2">
        <v>1.16505801707788E-2</v>
      </c>
      <c r="Z26" s="2">
        <v>0</v>
      </c>
      <c r="AA26" s="2">
        <v>0</v>
      </c>
      <c r="AB26" s="4">
        <v>0</v>
      </c>
    </row>
    <row r="27" spans="1:28" x14ac:dyDescent="0.2">
      <c r="A27" s="3" t="s">
        <v>140</v>
      </c>
      <c r="B27" s="2">
        <v>4.7285907380223199E-3</v>
      </c>
      <c r="C27" s="2">
        <v>5.13475759260675E-2</v>
      </c>
      <c r="D27" s="2">
        <v>0.229300376637148</v>
      </c>
      <c r="E27" s="2">
        <v>0.45215702129719298</v>
      </c>
      <c r="F27" s="2">
        <v>0.200407699461357</v>
      </c>
      <c r="G27" s="2">
        <v>1</v>
      </c>
      <c r="H27" s="2">
        <v>8.7453067952204103E-2</v>
      </c>
      <c r="I27" s="2">
        <v>0</v>
      </c>
      <c r="J27" s="2">
        <v>4.8288361038493703E-2</v>
      </c>
      <c r="K27" s="2">
        <v>0</v>
      </c>
      <c r="L27" s="2">
        <v>7.5698663174540104E-2</v>
      </c>
      <c r="M27" s="2">
        <v>0</v>
      </c>
      <c r="N27" s="2">
        <v>0</v>
      </c>
      <c r="O27" s="2">
        <v>0</v>
      </c>
      <c r="P27" s="2">
        <v>0</v>
      </c>
      <c r="Q27" s="2">
        <v>0</v>
      </c>
      <c r="R27" s="2">
        <v>0</v>
      </c>
      <c r="S27" s="2">
        <v>2.3288022194380899E-2</v>
      </c>
      <c r="T27" s="2">
        <v>5.69914832346234E-2</v>
      </c>
      <c r="U27" s="2">
        <v>0</v>
      </c>
      <c r="V27" s="2">
        <v>4.3947023663531599E-2</v>
      </c>
      <c r="W27" s="2">
        <v>0</v>
      </c>
      <c r="X27" s="2">
        <v>0</v>
      </c>
      <c r="Y27" s="2">
        <v>1.8929452396225399E-2</v>
      </c>
      <c r="Z27" s="2">
        <v>5.9159055748582802E-2</v>
      </c>
      <c r="AA27" s="2">
        <v>0</v>
      </c>
      <c r="AB27" s="4">
        <v>0</v>
      </c>
    </row>
    <row r="28" spans="1:28" x14ac:dyDescent="0.2">
      <c r="A28" s="3" t="s">
        <v>182</v>
      </c>
      <c r="B28" s="2">
        <v>8.1371198184736898E-2</v>
      </c>
      <c r="C28" s="2">
        <v>0</v>
      </c>
      <c r="D28" s="2">
        <v>0</v>
      </c>
      <c r="E28" s="2">
        <v>0</v>
      </c>
      <c r="F28" s="2">
        <v>1</v>
      </c>
      <c r="G28" s="2">
        <v>0</v>
      </c>
      <c r="H28" s="2">
        <v>0</v>
      </c>
      <c r="I28" s="2">
        <v>0</v>
      </c>
      <c r="J28" s="2">
        <v>0.30308265473681001</v>
      </c>
      <c r="K28" s="2">
        <v>0</v>
      </c>
      <c r="L28" s="2">
        <v>0</v>
      </c>
      <c r="M28" s="2">
        <v>0.42164743190145998</v>
      </c>
      <c r="N28" s="2">
        <v>0</v>
      </c>
      <c r="O28" s="2">
        <v>0</v>
      </c>
      <c r="P28" s="2">
        <v>0.74464002880223401</v>
      </c>
      <c r="Q28" s="2">
        <v>0</v>
      </c>
      <c r="R28" s="2">
        <v>0.12513922634486799</v>
      </c>
      <c r="S28" s="2">
        <v>0</v>
      </c>
      <c r="T28" s="2">
        <v>0</v>
      </c>
      <c r="U28" s="2">
        <v>0</v>
      </c>
      <c r="V28" s="2">
        <v>0</v>
      </c>
      <c r="W28" s="2">
        <v>0</v>
      </c>
      <c r="X28" s="2">
        <v>0.16706435452738699</v>
      </c>
      <c r="Y28" s="2">
        <v>0</v>
      </c>
      <c r="Z28" s="2">
        <v>0</v>
      </c>
      <c r="AA28" s="2">
        <v>0.25207778507319301</v>
      </c>
      <c r="AB28" s="4">
        <v>0</v>
      </c>
    </row>
    <row r="29" spans="1:28" x14ac:dyDescent="0.2">
      <c r="A29" s="3" t="s">
        <v>192</v>
      </c>
      <c r="B29" s="2">
        <v>0</v>
      </c>
      <c r="C29" s="2">
        <v>0</v>
      </c>
      <c r="D29" s="2">
        <v>0</v>
      </c>
      <c r="E29" s="2">
        <v>0</v>
      </c>
      <c r="F29" s="2">
        <v>0</v>
      </c>
      <c r="G29" s="2">
        <v>0</v>
      </c>
      <c r="H29" s="2">
        <v>0.57290501498694402</v>
      </c>
      <c r="I29" s="2">
        <v>0</v>
      </c>
      <c r="J29" s="2">
        <v>0</v>
      </c>
      <c r="K29" s="2">
        <v>0</v>
      </c>
      <c r="L29" s="2">
        <v>0</v>
      </c>
      <c r="M29" s="2">
        <v>0</v>
      </c>
      <c r="N29" s="2">
        <v>0.17595960770576399</v>
      </c>
      <c r="O29" s="2">
        <v>0</v>
      </c>
      <c r="P29" s="2">
        <v>0</v>
      </c>
      <c r="Q29" s="2">
        <v>0</v>
      </c>
      <c r="R29" s="2">
        <v>0</v>
      </c>
      <c r="S29" s="2">
        <v>0</v>
      </c>
      <c r="T29" s="2">
        <v>1.01115241414789E-2</v>
      </c>
      <c r="U29" s="2">
        <v>0</v>
      </c>
      <c r="V29" s="2">
        <v>1</v>
      </c>
      <c r="W29" s="2">
        <v>0.12638338270319099</v>
      </c>
      <c r="X29" s="2">
        <v>0.464554739329334</v>
      </c>
      <c r="Y29" s="2">
        <v>0</v>
      </c>
      <c r="Z29" s="2">
        <v>0</v>
      </c>
      <c r="AA29" s="2">
        <v>0</v>
      </c>
      <c r="AB29" s="4">
        <v>0</v>
      </c>
    </row>
    <row r="30" spans="1:28" x14ac:dyDescent="0.2">
      <c r="A30" s="3" t="s">
        <v>146</v>
      </c>
      <c r="B30" s="2">
        <v>0</v>
      </c>
      <c r="C30" s="2">
        <v>0</v>
      </c>
      <c r="D30" s="2">
        <v>0</v>
      </c>
      <c r="E30" s="2">
        <v>0</v>
      </c>
      <c r="F30" s="2">
        <v>0.24467247903326</v>
      </c>
      <c r="G30" s="2">
        <v>0.37477391119237802</v>
      </c>
      <c r="H30" s="2">
        <v>0</v>
      </c>
      <c r="I30" s="2">
        <v>0.55245587807959495</v>
      </c>
      <c r="J30" s="2">
        <v>0</v>
      </c>
      <c r="K30" s="2">
        <v>3.7552321956110198E-2</v>
      </c>
      <c r="L30" s="2">
        <v>0</v>
      </c>
      <c r="M30" s="2">
        <v>0</v>
      </c>
      <c r="N30" s="2">
        <v>1</v>
      </c>
      <c r="O30" s="2">
        <v>0</v>
      </c>
      <c r="P30" s="2">
        <v>0</v>
      </c>
      <c r="Q30" s="2">
        <v>0.26861067006006201</v>
      </c>
      <c r="R30" s="2">
        <v>0</v>
      </c>
      <c r="S30" s="2">
        <v>0</v>
      </c>
      <c r="T30" s="2">
        <v>0</v>
      </c>
      <c r="U30" s="2">
        <v>0</v>
      </c>
      <c r="V30" s="2">
        <v>0</v>
      </c>
      <c r="W30" s="2">
        <v>5.4262916365356198E-2</v>
      </c>
      <c r="X30" s="2">
        <v>0</v>
      </c>
      <c r="Y30" s="2">
        <v>4.14485753971491E-2</v>
      </c>
      <c r="Z30" s="2">
        <v>0</v>
      </c>
      <c r="AA30" s="2">
        <v>0</v>
      </c>
      <c r="AB30" s="4">
        <v>0</v>
      </c>
    </row>
    <row r="31" spans="1:28" x14ac:dyDescent="0.2">
      <c r="A31" s="3" t="s">
        <v>142</v>
      </c>
      <c r="B31" s="2">
        <v>8.3759755518605206E-2</v>
      </c>
      <c r="C31" s="2">
        <v>3.4795342648795198E-2</v>
      </c>
      <c r="D31" s="2">
        <v>2.95478843630709E-2</v>
      </c>
      <c r="E31" s="2">
        <v>1.23359500691591E-2</v>
      </c>
      <c r="F31" s="2">
        <v>8.7354228291655497E-2</v>
      </c>
      <c r="G31" s="2">
        <v>8.6352117250191499E-2</v>
      </c>
      <c r="H31" s="2">
        <v>4.3731732596292601E-2</v>
      </c>
      <c r="I31" s="2">
        <v>2.8947494402449599E-2</v>
      </c>
      <c r="J31" s="2">
        <v>7.3103141648257597E-2</v>
      </c>
      <c r="K31" s="2">
        <v>6.8469288230539299E-2</v>
      </c>
      <c r="L31" s="2">
        <v>8.1095327642281306E-2</v>
      </c>
      <c r="M31" s="2">
        <v>4.4437552304969798E-2</v>
      </c>
      <c r="N31" s="2">
        <v>8.1464827846344706E-2</v>
      </c>
      <c r="O31" s="2">
        <v>0.20678846721981001</v>
      </c>
      <c r="P31" s="2">
        <v>6.8193722612982399E-2</v>
      </c>
      <c r="Q31" s="2">
        <v>0.141493608918593</v>
      </c>
      <c r="R31" s="2">
        <v>4.1140027149085802E-2</v>
      </c>
      <c r="S31" s="2">
        <v>2.1957182301699799E-2</v>
      </c>
      <c r="T31" s="2">
        <v>3.0205328369060602E-2</v>
      </c>
      <c r="U31" s="2">
        <v>2.1390243488638699E-2</v>
      </c>
      <c r="V31" s="2">
        <v>2.3049035256384E-2</v>
      </c>
      <c r="W31" s="2">
        <v>6.0105910092455701E-2</v>
      </c>
      <c r="X31" s="2">
        <v>0.23541406148549399</v>
      </c>
      <c r="Y31" s="2">
        <v>0.15291153675831701</v>
      </c>
      <c r="Z31" s="2">
        <v>0.128020183518608</v>
      </c>
      <c r="AA31" s="2">
        <v>9.3497244332071794E-2</v>
      </c>
      <c r="AB31" s="4">
        <v>0</v>
      </c>
    </row>
    <row r="32" spans="1:28" x14ac:dyDescent="0.2">
      <c r="A32" s="3" t="s">
        <v>155</v>
      </c>
      <c r="B32" s="2">
        <v>0.23739621107707001</v>
      </c>
      <c r="C32" s="2">
        <v>0.21992372600229099</v>
      </c>
      <c r="D32" s="2">
        <v>0</v>
      </c>
      <c r="E32" s="2">
        <v>0</v>
      </c>
      <c r="F32" s="2">
        <v>8.8613174687758797E-3</v>
      </c>
      <c r="G32" s="2">
        <v>0</v>
      </c>
      <c r="H32" s="2">
        <v>0</v>
      </c>
      <c r="I32" s="2">
        <v>0</v>
      </c>
      <c r="J32" s="2">
        <v>0.79376014915181703</v>
      </c>
      <c r="K32" s="2">
        <v>0</v>
      </c>
      <c r="L32" s="2">
        <v>0</v>
      </c>
      <c r="M32" s="2">
        <v>1</v>
      </c>
      <c r="N32" s="2">
        <v>0</v>
      </c>
      <c r="O32" s="2">
        <v>0.39226388595379003</v>
      </c>
      <c r="P32" s="2">
        <v>0.744705858880093</v>
      </c>
      <c r="Q32" s="2">
        <v>0</v>
      </c>
      <c r="R32" s="2">
        <v>6.8440802793146904E-2</v>
      </c>
      <c r="S32" s="2">
        <v>0</v>
      </c>
      <c r="T32" s="2">
        <v>0</v>
      </c>
      <c r="U32" s="2">
        <v>0</v>
      </c>
      <c r="V32" s="2">
        <v>0</v>
      </c>
      <c r="W32" s="2">
        <v>0</v>
      </c>
      <c r="X32" s="2">
        <v>0</v>
      </c>
      <c r="Y32" s="2">
        <v>0</v>
      </c>
      <c r="Z32" s="2">
        <v>0</v>
      </c>
      <c r="AA32" s="2">
        <v>0</v>
      </c>
      <c r="AB32" s="4">
        <v>0</v>
      </c>
    </row>
    <row r="33" spans="1:28" x14ac:dyDescent="0.2">
      <c r="A33" s="3" t="s">
        <v>156</v>
      </c>
      <c r="B33" s="2">
        <v>0</v>
      </c>
      <c r="C33" s="2">
        <v>0</v>
      </c>
      <c r="D33" s="2">
        <v>0</v>
      </c>
      <c r="E33" s="2">
        <v>0.16401917696922799</v>
      </c>
      <c r="F33" s="2">
        <v>8.6799603798916797E-2</v>
      </c>
      <c r="G33" s="2">
        <v>1</v>
      </c>
      <c r="H33" s="2">
        <v>0</v>
      </c>
      <c r="I33" s="2">
        <v>0</v>
      </c>
      <c r="J33" s="2">
        <v>0</v>
      </c>
      <c r="K33" s="2">
        <v>0</v>
      </c>
      <c r="L33" s="2">
        <v>0</v>
      </c>
      <c r="M33" s="2">
        <v>0.145591463429111</v>
      </c>
      <c r="N33" s="2">
        <v>0</v>
      </c>
      <c r="O33" s="2">
        <v>0.223353824843953</v>
      </c>
      <c r="P33" s="2">
        <v>0</v>
      </c>
      <c r="Q33" s="2">
        <v>0</v>
      </c>
      <c r="R33" s="2">
        <v>0</v>
      </c>
      <c r="S33" s="2">
        <v>0</v>
      </c>
      <c r="T33" s="2">
        <v>0</v>
      </c>
      <c r="U33" s="2">
        <v>0</v>
      </c>
      <c r="V33" s="2">
        <v>0</v>
      </c>
      <c r="W33" s="2">
        <v>0</v>
      </c>
      <c r="X33" s="2">
        <v>0</v>
      </c>
      <c r="Y33" s="2">
        <v>0</v>
      </c>
      <c r="Z33" s="2">
        <v>0</v>
      </c>
      <c r="AA33" s="2">
        <v>0</v>
      </c>
      <c r="AB33" s="4">
        <v>0</v>
      </c>
    </row>
    <row r="34" spans="1:28" x14ac:dyDescent="0.2">
      <c r="A34" s="3" t="s">
        <v>132</v>
      </c>
      <c r="B34" s="2">
        <v>0</v>
      </c>
      <c r="C34" s="2">
        <v>0</v>
      </c>
      <c r="D34" s="2">
        <v>0</v>
      </c>
      <c r="E34" s="2">
        <v>0</v>
      </c>
      <c r="F34" s="2">
        <v>1</v>
      </c>
      <c r="G34" s="2">
        <v>0</v>
      </c>
      <c r="H34" s="2">
        <v>0.88914228818081498</v>
      </c>
      <c r="I34" s="2">
        <v>0</v>
      </c>
      <c r="J34" s="2">
        <v>0.33554610649599198</v>
      </c>
      <c r="K34" s="2">
        <v>0</v>
      </c>
      <c r="L34" s="2">
        <v>0</v>
      </c>
      <c r="M34" s="2">
        <v>0</v>
      </c>
      <c r="N34" s="2">
        <v>0.197475701800121</v>
      </c>
      <c r="O34" s="2">
        <v>0</v>
      </c>
      <c r="P34" s="2">
        <v>0</v>
      </c>
      <c r="Q34" s="2">
        <v>0</v>
      </c>
      <c r="R34" s="2">
        <v>8.3873237661419894E-2</v>
      </c>
      <c r="S34" s="2">
        <v>0</v>
      </c>
      <c r="T34" s="2">
        <v>0</v>
      </c>
      <c r="U34" s="2">
        <v>0</v>
      </c>
      <c r="V34" s="2">
        <v>0</v>
      </c>
      <c r="W34" s="2">
        <v>0</v>
      </c>
      <c r="X34" s="2">
        <v>0</v>
      </c>
      <c r="Y34" s="2">
        <v>0</v>
      </c>
      <c r="Z34" s="2">
        <v>0</v>
      </c>
      <c r="AA34" s="2">
        <v>0</v>
      </c>
      <c r="AB34" s="4">
        <v>0</v>
      </c>
    </row>
    <row r="35" spans="1:28" x14ac:dyDescent="0.2">
      <c r="A35" s="3" t="s">
        <v>147</v>
      </c>
      <c r="B35" s="2">
        <v>3.7099566764089598E-2</v>
      </c>
      <c r="C35" s="2">
        <v>0.54090620796236399</v>
      </c>
      <c r="D35" s="2">
        <v>0.32588102146992898</v>
      </c>
      <c r="E35" s="2">
        <v>0.98145521837315897</v>
      </c>
      <c r="F35" s="2">
        <v>0.19066491563856799</v>
      </c>
      <c r="G35" s="2">
        <v>0</v>
      </c>
      <c r="H35" s="2">
        <v>0.58530098355183602</v>
      </c>
      <c r="I35" s="2">
        <v>0</v>
      </c>
      <c r="J35" s="2">
        <v>0</v>
      </c>
      <c r="K35" s="2">
        <v>0.28000799554759898</v>
      </c>
      <c r="L35" s="2">
        <v>0</v>
      </c>
      <c r="M35" s="2">
        <v>0.89550796505121699</v>
      </c>
      <c r="N35" s="2">
        <v>0</v>
      </c>
      <c r="O35" s="2">
        <v>0</v>
      </c>
      <c r="P35" s="2">
        <v>0.20052332469772499</v>
      </c>
      <c r="Q35" s="2">
        <v>0.58481228025437004</v>
      </c>
      <c r="R35" s="2">
        <v>0</v>
      </c>
      <c r="S35" s="2">
        <v>0.45085191419105403</v>
      </c>
      <c r="T35" s="2">
        <v>0</v>
      </c>
      <c r="U35" s="2">
        <v>2.7719358504661801E-2</v>
      </c>
      <c r="V35" s="2">
        <v>0</v>
      </c>
      <c r="W35" s="2">
        <v>1</v>
      </c>
      <c r="X35" s="2">
        <v>0.39557264253242802</v>
      </c>
      <c r="Y35" s="2">
        <v>0</v>
      </c>
      <c r="Z35" s="2">
        <v>0</v>
      </c>
      <c r="AA35" s="2">
        <v>0.43266634864841202</v>
      </c>
      <c r="AB35" s="4">
        <v>0.91229559533388604</v>
      </c>
    </row>
    <row r="36" spans="1:28" x14ac:dyDescent="0.2">
      <c r="A36" s="3" t="s">
        <v>158</v>
      </c>
      <c r="B36" s="2">
        <v>0</v>
      </c>
      <c r="C36" s="2">
        <v>0</v>
      </c>
      <c r="D36" s="2">
        <v>0</v>
      </c>
      <c r="E36" s="2">
        <v>0</v>
      </c>
      <c r="F36" s="2">
        <v>0.70609694061344896</v>
      </c>
      <c r="G36" s="2">
        <v>0.21084724035060701</v>
      </c>
      <c r="H36" s="2">
        <v>0.86991742530359295</v>
      </c>
      <c r="I36" s="2">
        <v>0.49588531496318999</v>
      </c>
      <c r="J36" s="2">
        <v>0</v>
      </c>
      <c r="K36" s="2">
        <v>0.85144814488921305</v>
      </c>
      <c r="L36" s="2">
        <v>0</v>
      </c>
      <c r="M36" s="2">
        <v>0.38423521843591701</v>
      </c>
      <c r="N36" s="2">
        <v>1</v>
      </c>
      <c r="O36" s="2">
        <v>0</v>
      </c>
      <c r="P36" s="2">
        <v>0.15561885208100801</v>
      </c>
      <c r="Q36" s="2">
        <v>0.237865758695332</v>
      </c>
      <c r="R36" s="2">
        <v>0</v>
      </c>
      <c r="S36" s="2">
        <v>9.4233843153002997E-2</v>
      </c>
      <c r="T36" s="2">
        <v>0</v>
      </c>
      <c r="U36" s="2">
        <v>0.10462823987285701</v>
      </c>
      <c r="V36" s="2">
        <v>0</v>
      </c>
      <c r="W36" s="2">
        <v>0.14195545782143601</v>
      </c>
      <c r="X36" s="2">
        <v>0</v>
      </c>
      <c r="Y36" s="2">
        <v>6.8449471004433202E-2</v>
      </c>
      <c r="Z36" s="2">
        <v>7.9376968658504396E-2</v>
      </c>
      <c r="AA36" s="2">
        <v>0.35718838762736699</v>
      </c>
      <c r="AB36" s="4">
        <v>0.62412309988523895</v>
      </c>
    </row>
    <row r="37" spans="1:28" x14ac:dyDescent="0.2">
      <c r="A37" s="3" t="s">
        <v>131</v>
      </c>
      <c r="B37" s="2">
        <v>0</v>
      </c>
      <c r="C37" s="2">
        <v>0</v>
      </c>
      <c r="D37" s="2">
        <v>0</v>
      </c>
      <c r="E37" s="2">
        <v>8.8923980546012402E-2</v>
      </c>
      <c r="F37" s="2">
        <v>0</v>
      </c>
      <c r="G37" s="2">
        <v>0.10585010979314501</v>
      </c>
      <c r="H37" s="2">
        <v>0</v>
      </c>
      <c r="I37" s="2">
        <v>0.28105811292493799</v>
      </c>
      <c r="J37" s="2">
        <v>1</v>
      </c>
      <c r="K37" s="2">
        <v>0</v>
      </c>
      <c r="L37" s="2">
        <v>0</v>
      </c>
      <c r="M37" s="2">
        <v>0.466034380230125</v>
      </c>
      <c r="N37" s="2">
        <v>0</v>
      </c>
      <c r="O37" s="2">
        <v>0</v>
      </c>
      <c r="P37" s="2">
        <v>0</v>
      </c>
      <c r="Q37" s="2">
        <v>6.2580773141086296E-3</v>
      </c>
      <c r="R37" s="2">
        <v>0.11004420271439901</v>
      </c>
      <c r="S37" s="2">
        <v>0</v>
      </c>
      <c r="T37" s="2">
        <v>0</v>
      </c>
      <c r="U37" s="2">
        <v>0</v>
      </c>
      <c r="V37" s="2">
        <v>3.85597509816408E-2</v>
      </c>
      <c r="W37" s="2">
        <v>0</v>
      </c>
      <c r="X37" s="2">
        <v>0</v>
      </c>
      <c r="Y37" s="2">
        <v>0</v>
      </c>
      <c r="Z37" s="2">
        <v>0</v>
      </c>
      <c r="AA37" s="2">
        <v>5.2835399544096898E-2</v>
      </c>
      <c r="AB37" s="4">
        <v>0</v>
      </c>
    </row>
    <row r="38" spans="1:28" x14ac:dyDescent="0.2">
      <c r="A38" s="3" t="s">
        <v>143</v>
      </c>
      <c r="B38" s="2">
        <v>0.18689819839253499</v>
      </c>
      <c r="C38" s="2">
        <v>0.21637870870700299</v>
      </c>
      <c r="D38" s="2">
        <v>0.18451875929162501</v>
      </c>
      <c r="E38" s="2">
        <v>0.28207998139906099</v>
      </c>
      <c r="F38" s="2">
        <v>0.178552051147438</v>
      </c>
      <c r="G38" s="2">
        <v>0.295647551167598</v>
      </c>
      <c r="H38" s="2">
        <v>0.29668209130442802</v>
      </c>
      <c r="I38" s="2">
        <v>0.317652184221276</v>
      </c>
      <c r="J38" s="2">
        <v>0.30480916833252097</v>
      </c>
      <c r="K38" s="2">
        <v>0.29199591173565798</v>
      </c>
      <c r="L38" s="2">
        <v>0.410508808554154</v>
      </c>
      <c r="M38" s="2">
        <v>0.20846761220080601</v>
      </c>
      <c r="N38" s="2">
        <v>0.23747041457406901</v>
      </c>
      <c r="O38" s="2">
        <v>0.16948661351592001</v>
      </c>
      <c r="P38" s="2">
        <v>0.132067952431211</v>
      </c>
      <c r="Q38" s="2">
        <v>0.246614781262183</v>
      </c>
      <c r="R38" s="2">
        <v>0.18470085234207601</v>
      </c>
      <c r="S38" s="2">
        <v>0.100044747522614</v>
      </c>
      <c r="T38" s="2">
        <v>0.379343974485782</v>
      </c>
      <c r="U38" s="2">
        <v>0.45325573540337599</v>
      </c>
      <c r="V38" s="2">
        <v>0.46965991541158097</v>
      </c>
      <c r="W38" s="2">
        <v>0.225946855041851</v>
      </c>
      <c r="X38" s="2">
        <v>0.151926762607487</v>
      </c>
      <c r="Y38" s="2">
        <v>0.15792548882343199</v>
      </c>
      <c r="Z38" s="2">
        <v>0.38627446512015901</v>
      </c>
      <c r="AA38" s="2">
        <v>1</v>
      </c>
      <c r="AB38" s="4">
        <v>0.77081895739801298</v>
      </c>
    </row>
    <row r="39" spans="1:28" x14ac:dyDescent="0.2">
      <c r="A39" s="3" t="s">
        <v>162</v>
      </c>
      <c r="B39" s="2">
        <v>0</v>
      </c>
      <c r="C39" s="2">
        <v>0</v>
      </c>
      <c r="D39" s="2">
        <v>0</v>
      </c>
      <c r="E39" s="2">
        <v>0</v>
      </c>
      <c r="F39" s="2">
        <v>0</v>
      </c>
      <c r="G39" s="2">
        <v>0</v>
      </c>
      <c r="H39" s="2">
        <v>0</v>
      </c>
      <c r="I39" s="2">
        <v>0</v>
      </c>
      <c r="J39" s="2">
        <v>0</v>
      </c>
      <c r="K39" s="2">
        <v>0</v>
      </c>
      <c r="L39" s="2">
        <v>0.466750042836232</v>
      </c>
      <c r="M39" s="2">
        <v>0</v>
      </c>
      <c r="N39" s="2">
        <v>0</v>
      </c>
      <c r="O39" s="2">
        <v>0</v>
      </c>
      <c r="P39" s="2">
        <v>0.400371818828614</v>
      </c>
      <c r="Q39" s="2">
        <v>0</v>
      </c>
      <c r="R39" s="2">
        <v>7.2542954716067407E-2</v>
      </c>
      <c r="S39" s="2">
        <v>4.9008904559195002E-2</v>
      </c>
      <c r="T39" s="2">
        <v>0.55667885491175795</v>
      </c>
      <c r="U39" s="2">
        <v>0</v>
      </c>
      <c r="V39" s="2">
        <v>0</v>
      </c>
      <c r="W39" s="2">
        <v>0</v>
      </c>
      <c r="X39" s="2">
        <v>0</v>
      </c>
      <c r="Y39" s="2">
        <v>0</v>
      </c>
      <c r="Z39" s="2">
        <v>0</v>
      </c>
      <c r="AA39" s="2">
        <v>0</v>
      </c>
      <c r="AB39" s="4">
        <v>0</v>
      </c>
    </row>
    <row r="40" spans="1:28" x14ac:dyDescent="0.2">
      <c r="A40" s="3" t="s">
        <v>139</v>
      </c>
      <c r="B40" s="2">
        <v>7.9608284706076005E-2</v>
      </c>
      <c r="C40" s="2">
        <v>2.90700767817983E-2</v>
      </c>
      <c r="D40" s="2">
        <v>0</v>
      </c>
      <c r="E40" s="2">
        <v>3.4376442749636998E-2</v>
      </c>
      <c r="F40" s="2">
        <v>9.4907111937809194E-2</v>
      </c>
      <c r="G40" s="2">
        <v>0</v>
      </c>
      <c r="H40" s="2">
        <v>0.163883725144612</v>
      </c>
      <c r="I40" s="2">
        <v>0</v>
      </c>
      <c r="J40" s="2">
        <v>0</v>
      </c>
      <c r="K40" s="2">
        <v>0.121788118842589</v>
      </c>
      <c r="L40" s="2">
        <v>0.118855718823846</v>
      </c>
      <c r="M40" s="2">
        <v>0.12973466297152</v>
      </c>
      <c r="N40" s="2">
        <v>0</v>
      </c>
      <c r="O40" s="2">
        <v>2.9133264775291299E-2</v>
      </c>
      <c r="P40" s="2">
        <v>7.4038903567950703E-2</v>
      </c>
      <c r="Q40" s="2">
        <v>8.6324502986770395E-3</v>
      </c>
      <c r="R40" s="2">
        <v>0.11302795762186101</v>
      </c>
      <c r="S40" s="2">
        <v>7.1347647524765495E-2</v>
      </c>
      <c r="T40" s="2">
        <v>0</v>
      </c>
      <c r="U40" s="2">
        <v>4.8065581894876898E-2</v>
      </c>
      <c r="V40" s="2">
        <v>0</v>
      </c>
      <c r="W40" s="2">
        <v>1.3628827260235499E-2</v>
      </c>
      <c r="X40" s="2">
        <v>0</v>
      </c>
      <c r="Y40" s="2">
        <v>3.6054008210075802E-2</v>
      </c>
      <c r="Z40" s="2">
        <v>0</v>
      </c>
      <c r="AA40" s="2">
        <v>0</v>
      </c>
      <c r="AB40" s="4">
        <v>6.28697840837769E-2</v>
      </c>
    </row>
    <row r="41" spans="1:28" x14ac:dyDescent="0.2">
      <c r="A41" s="3" t="s">
        <v>152</v>
      </c>
      <c r="B41" s="2">
        <v>0</v>
      </c>
      <c r="C41" s="2">
        <v>0</v>
      </c>
      <c r="D41" s="2">
        <v>0</v>
      </c>
      <c r="E41" s="2">
        <v>0</v>
      </c>
      <c r="F41" s="2">
        <v>0</v>
      </c>
      <c r="G41" s="2">
        <v>0</v>
      </c>
      <c r="H41" s="2">
        <v>0</v>
      </c>
      <c r="I41" s="2">
        <v>0</v>
      </c>
      <c r="J41" s="2">
        <v>0</v>
      </c>
      <c r="K41" s="2">
        <v>0</v>
      </c>
      <c r="L41" s="2">
        <v>0</v>
      </c>
      <c r="M41" s="2">
        <v>0</v>
      </c>
      <c r="N41" s="2">
        <v>0.47156048066116801</v>
      </c>
      <c r="O41" s="2">
        <v>0</v>
      </c>
      <c r="P41" s="2">
        <v>0</v>
      </c>
      <c r="Q41" s="2">
        <v>0.31038210157344998</v>
      </c>
      <c r="R41" s="2">
        <v>0</v>
      </c>
      <c r="S41" s="14">
        <v>0.27063477814159997</v>
      </c>
      <c r="T41" s="2">
        <v>0</v>
      </c>
      <c r="U41" s="2">
        <v>0</v>
      </c>
      <c r="V41" s="2">
        <v>0</v>
      </c>
      <c r="W41" s="2">
        <v>0</v>
      </c>
      <c r="X41" s="2">
        <v>0</v>
      </c>
      <c r="Y41" s="2">
        <v>0</v>
      </c>
      <c r="Z41" s="2">
        <v>0</v>
      </c>
      <c r="AA41" s="2">
        <v>0</v>
      </c>
      <c r="AB41" s="4">
        <v>1</v>
      </c>
    </row>
    <row r="42" spans="1:28" x14ac:dyDescent="0.2">
      <c r="A42" s="3" t="s">
        <v>134</v>
      </c>
      <c r="B42" s="2">
        <v>0</v>
      </c>
      <c r="C42" s="2">
        <v>0</v>
      </c>
      <c r="D42" s="2">
        <v>0</v>
      </c>
      <c r="E42" s="2">
        <v>0</v>
      </c>
      <c r="F42" s="2">
        <v>0.28254586182059499</v>
      </c>
      <c r="G42" s="2">
        <v>1</v>
      </c>
      <c r="H42" s="2">
        <v>0</v>
      </c>
      <c r="I42" s="2">
        <v>0</v>
      </c>
      <c r="J42" s="2">
        <v>0</v>
      </c>
      <c r="K42" s="2">
        <v>0</v>
      </c>
      <c r="L42" s="2">
        <v>0</v>
      </c>
      <c r="M42" s="2">
        <v>0</v>
      </c>
      <c r="N42" s="2">
        <v>0</v>
      </c>
      <c r="O42" s="2">
        <v>0</v>
      </c>
      <c r="P42" s="2">
        <v>0</v>
      </c>
      <c r="Q42" s="2">
        <v>0</v>
      </c>
      <c r="R42" s="2">
        <v>0</v>
      </c>
      <c r="S42" s="2">
        <v>0</v>
      </c>
      <c r="T42" s="2">
        <v>0</v>
      </c>
      <c r="U42" s="2">
        <v>0</v>
      </c>
      <c r="V42" s="2">
        <v>0</v>
      </c>
      <c r="W42" s="2">
        <v>0</v>
      </c>
      <c r="X42" s="2">
        <v>0</v>
      </c>
      <c r="Y42" s="2">
        <v>0</v>
      </c>
      <c r="Z42" s="2">
        <v>0</v>
      </c>
      <c r="AA42" s="2">
        <v>0</v>
      </c>
      <c r="AB42" s="4">
        <v>0</v>
      </c>
    </row>
    <row r="43" spans="1:28" x14ac:dyDescent="0.2">
      <c r="A43" s="3" t="s">
        <v>136</v>
      </c>
      <c r="B43" s="2">
        <v>6.7533800274455102E-2</v>
      </c>
      <c r="C43" s="2">
        <v>5.6075178182068301E-2</v>
      </c>
      <c r="D43" s="2">
        <v>0.190986803874827</v>
      </c>
      <c r="E43" s="2">
        <v>1</v>
      </c>
      <c r="F43" s="2">
        <v>6.69128879390649E-2</v>
      </c>
      <c r="G43" s="2">
        <v>8.6268819670998198E-2</v>
      </c>
      <c r="H43" s="2">
        <v>0.145477492947127</v>
      </c>
      <c r="I43" s="2">
        <v>0.246303480715377</v>
      </c>
      <c r="J43" s="2">
        <v>0.105072100580056</v>
      </c>
      <c r="K43" s="2">
        <v>0</v>
      </c>
      <c r="L43" s="2">
        <v>0</v>
      </c>
      <c r="M43" s="2">
        <v>0.322155166100214</v>
      </c>
      <c r="N43" s="2">
        <v>0.16708468744660801</v>
      </c>
      <c r="O43" s="2">
        <v>0</v>
      </c>
      <c r="P43" s="2">
        <v>5.0823349248798402E-2</v>
      </c>
      <c r="Q43" s="2">
        <v>0.11821307480101501</v>
      </c>
      <c r="R43" s="2">
        <v>0</v>
      </c>
      <c r="S43" s="2">
        <v>8.8447609447873596E-2</v>
      </c>
      <c r="T43" s="2">
        <v>7.4651255268585001E-2</v>
      </c>
      <c r="U43" s="2">
        <v>4.0808168379719401E-2</v>
      </c>
      <c r="V43" s="2">
        <v>0</v>
      </c>
      <c r="W43" s="2">
        <v>0</v>
      </c>
      <c r="X43" s="2">
        <v>0</v>
      </c>
      <c r="Y43" s="2">
        <v>0</v>
      </c>
      <c r="Z43" s="2">
        <v>0.11858392657719601</v>
      </c>
      <c r="AA43" s="2">
        <v>0.15246164598578099</v>
      </c>
      <c r="AB43" s="4">
        <v>0</v>
      </c>
    </row>
    <row r="44" spans="1:28" x14ac:dyDescent="0.2">
      <c r="A44" s="3" t="s">
        <v>179</v>
      </c>
      <c r="B44" s="2">
        <v>0</v>
      </c>
      <c r="C44" s="2">
        <v>0</v>
      </c>
      <c r="D44" s="2">
        <v>0</v>
      </c>
      <c r="E44" s="2">
        <v>0</v>
      </c>
      <c r="F44" s="2">
        <v>3.1512413164648402E-2</v>
      </c>
      <c r="G44" s="2">
        <v>0</v>
      </c>
      <c r="H44" s="2">
        <v>0</v>
      </c>
      <c r="I44" s="2">
        <v>0</v>
      </c>
      <c r="J44" s="2">
        <v>0</v>
      </c>
      <c r="K44" s="2">
        <v>6.6143137629589205E-2</v>
      </c>
      <c r="L44" s="2">
        <v>0</v>
      </c>
      <c r="M44" s="2">
        <v>0</v>
      </c>
      <c r="N44" s="2">
        <v>7.0936942750616697E-2</v>
      </c>
      <c r="O44" s="2">
        <v>0</v>
      </c>
      <c r="P44" s="2">
        <v>5.0188860862720598E-2</v>
      </c>
      <c r="Q44" s="2">
        <v>9.2618507593437302E-2</v>
      </c>
      <c r="R44" s="2">
        <v>0</v>
      </c>
      <c r="S44" s="2">
        <v>0</v>
      </c>
      <c r="T44" s="2">
        <v>0</v>
      </c>
      <c r="U44" s="2">
        <v>0</v>
      </c>
      <c r="V44" s="2">
        <v>0</v>
      </c>
      <c r="W44" s="2">
        <v>0</v>
      </c>
      <c r="X44" s="2">
        <v>0</v>
      </c>
      <c r="Y44" s="2">
        <v>0</v>
      </c>
      <c r="Z44" s="2">
        <v>0</v>
      </c>
      <c r="AA44" s="2">
        <v>0</v>
      </c>
      <c r="AB44" s="4">
        <v>2.2957209094149E-2</v>
      </c>
    </row>
    <row r="45" spans="1:28" ht="17" thickBot="1" x14ac:dyDescent="0.25">
      <c r="A45" s="5" t="s">
        <v>144</v>
      </c>
      <c r="B45" s="6">
        <v>4.8403942418342699E-2</v>
      </c>
      <c r="C45" s="6">
        <v>2.0998947417752701E-2</v>
      </c>
      <c r="D45" s="6">
        <v>5.1249242823927397E-3</v>
      </c>
      <c r="E45" s="6">
        <v>0</v>
      </c>
      <c r="F45" s="6">
        <v>0</v>
      </c>
      <c r="G45" s="6">
        <v>0</v>
      </c>
      <c r="H45" s="6">
        <v>4.13458184452914E-2</v>
      </c>
      <c r="I45" s="6">
        <v>0</v>
      </c>
      <c r="J45" s="6">
        <v>0</v>
      </c>
      <c r="K45" s="6">
        <v>0</v>
      </c>
      <c r="L45" s="6">
        <v>0</v>
      </c>
      <c r="M45" s="6">
        <v>0</v>
      </c>
      <c r="N45" s="6">
        <v>2.1687234878864899E-3</v>
      </c>
      <c r="O45" s="6">
        <v>1.3292993786908401E-2</v>
      </c>
      <c r="P45" s="6">
        <v>0</v>
      </c>
      <c r="Q45" s="6">
        <v>2.7332754995152898E-2</v>
      </c>
      <c r="R45" s="6">
        <v>4.4577674239354201E-2</v>
      </c>
      <c r="S45" s="6">
        <v>2.0007551488060299E-2</v>
      </c>
      <c r="T45" s="6">
        <v>0</v>
      </c>
      <c r="U45" s="6">
        <v>1.32586095302021E-2</v>
      </c>
      <c r="V45" s="6">
        <v>1.32347244701709E-2</v>
      </c>
      <c r="W45" s="6">
        <v>0</v>
      </c>
      <c r="X45" s="6">
        <v>0</v>
      </c>
      <c r="Y45" s="6">
        <v>1.1550037197205499E-2</v>
      </c>
      <c r="Z45" s="6">
        <v>0</v>
      </c>
      <c r="AA45" s="6">
        <v>5.5425967743187698E-2</v>
      </c>
      <c r="AB45" s="7">
        <v>4.33198683501754E-2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51CFB9-B6D1-D240-B21F-49EBAE71E521}">
  <dimension ref="A1:N37"/>
  <sheetViews>
    <sheetView workbookViewId="0">
      <selection activeCell="F20" sqref="F20"/>
    </sheetView>
  </sheetViews>
  <sheetFormatPr baseColWidth="10" defaultRowHeight="16" x14ac:dyDescent="0.2"/>
  <cols>
    <col min="1" max="1" width="24.1640625" bestFit="1" customWidth="1"/>
    <col min="2" max="2" width="18.33203125" bestFit="1" customWidth="1"/>
    <col min="3" max="3" width="13.5" bestFit="1" customWidth="1"/>
    <col min="10" max="10" width="11.5" bestFit="1" customWidth="1"/>
    <col min="12" max="12" width="16.6640625" bestFit="1" customWidth="1"/>
    <col min="13" max="13" width="20.1640625" bestFit="1" customWidth="1"/>
    <col min="14" max="14" width="9.6640625" bestFit="1" customWidth="1"/>
  </cols>
  <sheetData>
    <row r="1" spans="1:14" ht="17" thickBot="1" x14ac:dyDescent="0.25">
      <c r="A1" s="1" t="s">
        <v>471</v>
      </c>
    </row>
    <row r="2" spans="1:14" ht="17" thickBot="1" x14ac:dyDescent="0.25">
      <c r="A2" s="18" t="s">
        <v>195</v>
      </c>
      <c r="B2" s="19" t="s">
        <v>196</v>
      </c>
      <c r="C2" s="19" t="s">
        <v>197</v>
      </c>
      <c r="D2" s="19" t="s">
        <v>198</v>
      </c>
      <c r="E2" s="19" t="s">
        <v>199</v>
      </c>
      <c r="F2" s="19" t="s">
        <v>200</v>
      </c>
      <c r="G2" s="19" t="s">
        <v>201</v>
      </c>
      <c r="H2" s="19" t="s">
        <v>202</v>
      </c>
      <c r="I2" s="19" t="s">
        <v>114</v>
      </c>
      <c r="J2" s="19" t="s">
        <v>203</v>
      </c>
      <c r="K2" s="19" t="s">
        <v>204</v>
      </c>
      <c r="L2" s="19" t="s">
        <v>205</v>
      </c>
      <c r="M2" s="19" t="s">
        <v>206</v>
      </c>
      <c r="N2" s="20" t="s">
        <v>207</v>
      </c>
    </row>
    <row r="3" spans="1:14" ht="17" thickTop="1" x14ac:dyDescent="0.2">
      <c r="A3" s="8" t="s">
        <v>208</v>
      </c>
      <c r="B3" s="9" t="s">
        <v>209</v>
      </c>
      <c r="C3" s="9" t="s">
        <v>46</v>
      </c>
      <c r="D3" s="9" t="s">
        <v>46</v>
      </c>
      <c r="E3" s="9" t="s">
        <v>46</v>
      </c>
      <c r="F3" s="9" t="s">
        <v>46</v>
      </c>
      <c r="G3" s="9" t="s">
        <v>210</v>
      </c>
      <c r="H3" s="9" t="s">
        <v>211</v>
      </c>
      <c r="I3" s="9" t="s">
        <v>46</v>
      </c>
      <c r="J3" s="9" t="s">
        <v>46</v>
      </c>
      <c r="K3" s="9" t="s">
        <v>46</v>
      </c>
      <c r="L3" s="9" t="s">
        <v>46</v>
      </c>
      <c r="M3" s="9" t="s">
        <v>46</v>
      </c>
      <c r="N3" s="10" t="s">
        <v>46</v>
      </c>
    </row>
    <row r="4" spans="1:14" x14ac:dyDescent="0.2">
      <c r="A4" s="3" t="s">
        <v>212</v>
      </c>
      <c r="B4" s="2" t="s">
        <v>213</v>
      </c>
      <c r="C4" s="2" t="s">
        <v>46</v>
      </c>
      <c r="D4" s="2" t="s">
        <v>46</v>
      </c>
      <c r="E4" s="2" t="s">
        <v>46</v>
      </c>
      <c r="F4" s="2" t="s">
        <v>46</v>
      </c>
      <c r="G4" s="2" t="s">
        <v>210</v>
      </c>
      <c r="H4" s="2" t="s">
        <v>211</v>
      </c>
      <c r="I4" s="2" t="s">
        <v>46</v>
      </c>
      <c r="J4" s="2" t="s">
        <v>46</v>
      </c>
      <c r="K4" s="2" t="s">
        <v>46</v>
      </c>
      <c r="L4" s="2" t="s">
        <v>46</v>
      </c>
      <c r="M4" s="2" t="s">
        <v>46</v>
      </c>
      <c r="N4" s="4" t="s">
        <v>46</v>
      </c>
    </row>
    <row r="5" spans="1:14" x14ac:dyDescent="0.2">
      <c r="A5" s="3" t="s">
        <v>214</v>
      </c>
      <c r="B5" s="2" t="s">
        <v>215</v>
      </c>
      <c r="C5" s="2" t="s">
        <v>46</v>
      </c>
      <c r="D5" s="2" t="s">
        <v>46</v>
      </c>
      <c r="E5" s="2" t="s">
        <v>46</v>
      </c>
      <c r="F5" s="2" t="s">
        <v>46</v>
      </c>
      <c r="G5" s="2" t="s">
        <v>216</v>
      </c>
      <c r="H5" s="2" t="s">
        <v>211</v>
      </c>
      <c r="I5" s="2" t="s">
        <v>46</v>
      </c>
      <c r="J5" s="2" t="s">
        <v>46</v>
      </c>
      <c r="K5" s="2" t="s">
        <v>46</v>
      </c>
      <c r="L5" s="2" t="s">
        <v>46</v>
      </c>
      <c r="M5" s="2" t="s">
        <v>46</v>
      </c>
      <c r="N5" s="4" t="s">
        <v>46</v>
      </c>
    </row>
    <row r="6" spans="1:14" x14ac:dyDescent="0.2">
      <c r="A6" s="3" t="s">
        <v>217</v>
      </c>
      <c r="B6" s="2" t="s">
        <v>218</v>
      </c>
      <c r="C6" s="2" t="s">
        <v>46</v>
      </c>
      <c r="D6" s="2" t="s">
        <v>46</v>
      </c>
      <c r="E6" s="2" t="s">
        <v>46</v>
      </c>
      <c r="F6" s="2" t="s">
        <v>46</v>
      </c>
      <c r="G6" s="2" t="s">
        <v>210</v>
      </c>
      <c r="H6" s="2" t="s">
        <v>211</v>
      </c>
      <c r="I6" s="2" t="s">
        <v>46</v>
      </c>
      <c r="J6" s="2" t="s">
        <v>46</v>
      </c>
      <c r="K6" s="2" t="s">
        <v>46</v>
      </c>
      <c r="L6" s="2" t="s">
        <v>46</v>
      </c>
      <c r="M6" s="2" t="s">
        <v>46</v>
      </c>
      <c r="N6" s="4" t="s">
        <v>46</v>
      </c>
    </row>
    <row r="7" spans="1:14" x14ac:dyDescent="0.2">
      <c r="A7" s="3" t="s">
        <v>219</v>
      </c>
      <c r="B7" s="2" t="s">
        <v>220</v>
      </c>
      <c r="C7" s="2" t="s">
        <v>46</v>
      </c>
      <c r="D7" s="2" t="s">
        <v>46</v>
      </c>
      <c r="E7" s="2" t="s">
        <v>46</v>
      </c>
      <c r="F7" s="2" t="s">
        <v>46</v>
      </c>
      <c r="G7" s="2" t="s">
        <v>216</v>
      </c>
      <c r="H7" s="2" t="s">
        <v>211</v>
      </c>
      <c r="I7" s="2" t="s">
        <v>46</v>
      </c>
      <c r="J7" s="2" t="s">
        <v>46</v>
      </c>
      <c r="K7" s="2" t="s">
        <v>46</v>
      </c>
      <c r="L7" s="2" t="s">
        <v>46</v>
      </c>
      <c r="M7" s="2" t="s">
        <v>46</v>
      </c>
      <c r="N7" s="4" t="s">
        <v>46</v>
      </c>
    </row>
    <row r="8" spans="1:14" x14ac:dyDescent="0.2">
      <c r="A8" s="3" t="s">
        <v>221</v>
      </c>
      <c r="B8" s="2" t="s">
        <v>222</v>
      </c>
      <c r="C8" s="2" t="s">
        <v>46</v>
      </c>
      <c r="D8" s="2" t="s">
        <v>46</v>
      </c>
      <c r="E8" s="2" t="s">
        <v>46</v>
      </c>
      <c r="F8" s="2" t="s">
        <v>46</v>
      </c>
      <c r="G8" s="2" t="s">
        <v>210</v>
      </c>
      <c r="H8" s="2" t="s">
        <v>211</v>
      </c>
      <c r="I8" s="2" t="s">
        <v>46</v>
      </c>
      <c r="J8" s="2" t="s">
        <v>46</v>
      </c>
      <c r="K8" s="2" t="s">
        <v>46</v>
      </c>
      <c r="L8" s="2" t="s">
        <v>46</v>
      </c>
      <c r="M8" s="2" t="s">
        <v>46</v>
      </c>
      <c r="N8" s="4" t="s">
        <v>46</v>
      </c>
    </row>
    <row r="9" spans="1:14" x14ac:dyDescent="0.2">
      <c r="A9" s="3" t="s">
        <v>223</v>
      </c>
      <c r="B9" s="2" t="s">
        <v>224</v>
      </c>
      <c r="C9" s="2" t="s">
        <v>46</v>
      </c>
      <c r="D9" s="2" t="s">
        <v>46</v>
      </c>
      <c r="E9" s="2" t="s">
        <v>46</v>
      </c>
      <c r="F9" s="2" t="s">
        <v>46</v>
      </c>
      <c r="G9" s="2" t="s">
        <v>210</v>
      </c>
      <c r="H9" s="2" t="s">
        <v>211</v>
      </c>
      <c r="I9" s="2" t="s">
        <v>46</v>
      </c>
      <c r="J9" s="2" t="s">
        <v>46</v>
      </c>
      <c r="K9" s="2" t="s">
        <v>46</v>
      </c>
      <c r="L9" s="2" t="s">
        <v>46</v>
      </c>
      <c r="M9" s="2" t="s">
        <v>46</v>
      </c>
      <c r="N9" s="4" t="s">
        <v>46</v>
      </c>
    </row>
    <row r="10" spans="1:14" x14ac:dyDescent="0.2">
      <c r="A10" s="3" t="s">
        <v>225</v>
      </c>
      <c r="B10" s="2" t="s">
        <v>226</v>
      </c>
      <c r="C10" s="2" t="s">
        <v>46</v>
      </c>
      <c r="D10" s="2" t="s">
        <v>46</v>
      </c>
      <c r="E10" s="2" t="s">
        <v>46</v>
      </c>
      <c r="F10" s="2" t="s">
        <v>46</v>
      </c>
      <c r="G10" s="2" t="s">
        <v>216</v>
      </c>
      <c r="H10" s="2" t="s">
        <v>211</v>
      </c>
      <c r="I10" s="2" t="s">
        <v>46</v>
      </c>
      <c r="J10" s="2" t="s">
        <v>46</v>
      </c>
      <c r="K10" s="2" t="s">
        <v>46</v>
      </c>
      <c r="L10" s="2" t="s">
        <v>46</v>
      </c>
      <c r="M10" s="2" t="s">
        <v>46</v>
      </c>
      <c r="N10" s="4" t="s">
        <v>46</v>
      </c>
    </row>
    <row r="11" spans="1:14" x14ac:dyDescent="0.2">
      <c r="A11" s="3" t="s">
        <v>57</v>
      </c>
      <c r="B11" s="2" t="s">
        <v>227</v>
      </c>
      <c r="C11" s="27">
        <v>44051</v>
      </c>
      <c r="D11" s="2" t="s">
        <v>115</v>
      </c>
      <c r="E11" s="2" t="s">
        <v>258</v>
      </c>
      <c r="F11" s="2" t="s">
        <v>261</v>
      </c>
      <c r="G11" s="2" t="s">
        <v>46</v>
      </c>
      <c r="H11" s="2" t="s">
        <v>228</v>
      </c>
      <c r="I11" s="2" t="s">
        <v>116</v>
      </c>
      <c r="J11" s="2">
        <v>11.46</v>
      </c>
      <c r="K11" s="2">
        <v>9</v>
      </c>
      <c r="L11" s="2">
        <v>1</v>
      </c>
      <c r="M11" s="2">
        <v>1</v>
      </c>
      <c r="N11" s="4">
        <v>3</v>
      </c>
    </row>
    <row r="12" spans="1:14" x14ac:dyDescent="0.2">
      <c r="A12" s="3" t="s">
        <v>58</v>
      </c>
      <c r="B12" s="2" t="s">
        <v>229</v>
      </c>
      <c r="C12" s="27">
        <v>44051</v>
      </c>
      <c r="D12" s="2" t="s">
        <v>115</v>
      </c>
      <c r="E12" s="2" t="s">
        <v>258</v>
      </c>
      <c r="F12" s="2" t="s">
        <v>262</v>
      </c>
      <c r="G12" s="2" t="s">
        <v>46</v>
      </c>
      <c r="H12" s="2" t="s">
        <v>228</v>
      </c>
      <c r="I12" s="2" t="s">
        <v>116</v>
      </c>
      <c r="J12" s="2">
        <v>11.46</v>
      </c>
      <c r="K12" s="2">
        <v>9</v>
      </c>
      <c r="L12" s="2">
        <v>2</v>
      </c>
      <c r="M12" s="2">
        <v>2</v>
      </c>
      <c r="N12" s="4">
        <v>3</v>
      </c>
    </row>
    <row r="13" spans="1:14" x14ac:dyDescent="0.2">
      <c r="A13" s="3" t="s">
        <v>59</v>
      </c>
      <c r="B13" s="2" t="s">
        <v>230</v>
      </c>
      <c r="C13" s="27">
        <v>44051</v>
      </c>
      <c r="D13" s="2" t="s">
        <v>115</v>
      </c>
      <c r="E13" s="2" t="s">
        <v>258</v>
      </c>
      <c r="F13" s="2" t="s">
        <v>263</v>
      </c>
      <c r="G13" s="2" t="s">
        <v>46</v>
      </c>
      <c r="H13" s="2" t="s">
        <v>228</v>
      </c>
      <c r="I13" s="2" t="s">
        <v>116</v>
      </c>
      <c r="J13" s="2">
        <v>11.46</v>
      </c>
      <c r="K13" s="2">
        <v>9</v>
      </c>
      <c r="L13" s="2">
        <v>3</v>
      </c>
      <c r="M13" s="2">
        <v>3</v>
      </c>
      <c r="N13" s="4">
        <v>3</v>
      </c>
    </row>
    <row r="14" spans="1:14" x14ac:dyDescent="0.2">
      <c r="A14" s="3" t="s">
        <v>60</v>
      </c>
      <c r="B14" s="2" t="s">
        <v>231</v>
      </c>
      <c r="C14" s="27">
        <v>44051</v>
      </c>
      <c r="D14" s="2" t="s">
        <v>115</v>
      </c>
      <c r="E14" s="2" t="s">
        <v>259</v>
      </c>
      <c r="F14" s="2" t="s">
        <v>264</v>
      </c>
      <c r="G14" s="2" t="s">
        <v>46</v>
      </c>
      <c r="H14" s="2" t="s">
        <v>228</v>
      </c>
      <c r="I14" s="2" t="s">
        <v>116</v>
      </c>
      <c r="J14" s="2">
        <v>11.46</v>
      </c>
      <c r="K14" s="2">
        <v>9</v>
      </c>
      <c r="L14" s="2">
        <v>4</v>
      </c>
      <c r="M14" s="2">
        <v>1</v>
      </c>
      <c r="N14" s="4">
        <v>3</v>
      </c>
    </row>
    <row r="15" spans="1:14" x14ac:dyDescent="0.2">
      <c r="A15" s="3" t="s">
        <v>61</v>
      </c>
      <c r="B15" s="2" t="s">
        <v>232</v>
      </c>
      <c r="C15" s="27">
        <v>44051</v>
      </c>
      <c r="D15" s="2" t="s">
        <v>115</v>
      </c>
      <c r="E15" s="2" t="s">
        <v>259</v>
      </c>
      <c r="F15" s="2" t="s">
        <v>265</v>
      </c>
      <c r="G15" s="2" t="s">
        <v>46</v>
      </c>
      <c r="H15" s="2" t="s">
        <v>228</v>
      </c>
      <c r="I15" s="2" t="s">
        <v>116</v>
      </c>
      <c r="J15" s="2">
        <v>11.46</v>
      </c>
      <c r="K15" s="2">
        <v>9</v>
      </c>
      <c r="L15" s="2">
        <v>5</v>
      </c>
      <c r="M15" s="2">
        <v>2</v>
      </c>
      <c r="N15" s="4">
        <v>3</v>
      </c>
    </row>
    <row r="16" spans="1:14" x14ac:dyDescent="0.2">
      <c r="A16" s="3" t="s">
        <v>62</v>
      </c>
      <c r="B16" s="2" t="s">
        <v>233</v>
      </c>
      <c r="C16" s="27">
        <v>44051</v>
      </c>
      <c r="D16" s="2" t="s">
        <v>115</v>
      </c>
      <c r="E16" s="2" t="s">
        <v>259</v>
      </c>
      <c r="F16" s="2" t="s">
        <v>266</v>
      </c>
      <c r="G16" s="2" t="s">
        <v>46</v>
      </c>
      <c r="H16" s="2" t="s">
        <v>228</v>
      </c>
      <c r="I16" s="2" t="s">
        <v>116</v>
      </c>
      <c r="J16" s="2">
        <v>11.46</v>
      </c>
      <c r="K16" s="2">
        <v>9</v>
      </c>
      <c r="L16" s="2">
        <v>6</v>
      </c>
      <c r="M16" s="2">
        <v>3</v>
      </c>
      <c r="N16" s="4">
        <v>3</v>
      </c>
    </row>
    <row r="17" spans="1:14" x14ac:dyDescent="0.2">
      <c r="A17" s="3" t="s">
        <v>63</v>
      </c>
      <c r="B17" s="2" t="s">
        <v>234</v>
      </c>
      <c r="C17" s="27">
        <v>44051</v>
      </c>
      <c r="D17" s="2" t="s">
        <v>115</v>
      </c>
      <c r="E17" s="2" t="s">
        <v>260</v>
      </c>
      <c r="F17" s="2" t="s">
        <v>267</v>
      </c>
      <c r="G17" s="2" t="s">
        <v>46</v>
      </c>
      <c r="H17" s="2" t="s">
        <v>228</v>
      </c>
      <c r="I17" s="2" t="s">
        <v>116</v>
      </c>
      <c r="J17" s="2">
        <v>11.46</v>
      </c>
      <c r="K17" s="2">
        <v>9</v>
      </c>
      <c r="L17" s="2">
        <v>7</v>
      </c>
      <c r="M17" s="2">
        <v>1</v>
      </c>
      <c r="N17" s="4">
        <v>3</v>
      </c>
    </row>
    <row r="18" spans="1:14" x14ac:dyDescent="0.2">
      <c r="A18" s="3" t="s">
        <v>64</v>
      </c>
      <c r="B18" s="2" t="s">
        <v>235</v>
      </c>
      <c r="C18" s="27">
        <v>44051</v>
      </c>
      <c r="D18" s="2" t="s">
        <v>115</v>
      </c>
      <c r="E18" s="2" t="s">
        <v>260</v>
      </c>
      <c r="F18" s="2" t="s">
        <v>268</v>
      </c>
      <c r="G18" s="2" t="s">
        <v>46</v>
      </c>
      <c r="H18" s="2" t="s">
        <v>228</v>
      </c>
      <c r="I18" s="2" t="s">
        <v>116</v>
      </c>
      <c r="J18" s="2">
        <v>11.46</v>
      </c>
      <c r="K18" s="2">
        <v>9</v>
      </c>
      <c r="L18" s="2">
        <v>8</v>
      </c>
      <c r="M18" s="2">
        <v>2</v>
      </c>
      <c r="N18" s="4">
        <v>3</v>
      </c>
    </row>
    <row r="19" spans="1:14" x14ac:dyDescent="0.2">
      <c r="A19" s="3" t="s">
        <v>65</v>
      </c>
      <c r="B19" s="2" t="s">
        <v>236</v>
      </c>
      <c r="C19" s="27">
        <v>44051</v>
      </c>
      <c r="D19" s="2" t="s">
        <v>115</v>
      </c>
      <c r="E19" s="2" t="s">
        <v>260</v>
      </c>
      <c r="F19" s="2" t="s">
        <v>269</v>
      </c>
      <c r="G19" s="2" t="s">
        <v>46</v>
      </c>
      <c r="H19" s="2" t="s">
        <v>228</v>
      </c>
      <c r="I19" s="2" t="s">
        <v>116</v>
      </c>
      <c r="J19" s="2">
        <v>11.46</v>
      </c>
      <c r="K19" s="2">
        <v>9</v>
      </c>
      <c r="L19" s="2">
        <v>9</v>
      </c>
      <c r="M19" s="2">
        <v>3</v>
      </c>
      <c r="N19" s="4">
        <v>3</v>
      </c>
    </row>
    <row r="20" spans="1:14" x14ac:dyDescent="0.2">
      <c r="A20" s="3" t="s">
        <v>66</v>
      </c>
      <c r="B20" s="2" t="s">
        <v>237</v>
      </c>
      <c r="C20" s="27">
        <v>44052</v>
      </c>
      <c r="D20" s="2" t="s">
        <v>116</v>
      </c>
      <c r="E20" s="2" t="s">
        <v>270</v>
      </c>
      <c r="F20" s="2" t="s">
        <v>273</v>
      </c>
      <c r="G20" s="2" t="s">
        <v>46</v>
      </c>
      <c r="H20" s="2" t="s">
        <v>228</v>
      </c>
      <c r="I20" s="2" t="s">
        <v>116</v>
      </c>
      <c r="J20" s="2">
        <v>9.01</v>
      </c>
      <c r="K20" s="2">
        <v>9</v>
      </c>
      <c r="L20" s="2">
        <v>1</v>
      </c>
      <c r="M20" s="2">
        <v>1</v>
      </c>
      <c r="N20" s="4">
        <v>3</v>
      </c>
    </row>
    <row r="21" spans="1:14" x14ac:dyDescent="0.2">
      <c r="A21" s="3" t="s">
        <v>67</v>
      </c>
      <c r="B21" s="2" t="s">
        <v>238</v>
      </c>
      <c r="C21" s="27">
        <v>44052</v>
      </c>
      <c r="D21" s="2" t="s">
        <v>116</v>
      </c>
      <c r="E21" s="2" t="s">
        <v>270</v>
      </c>
      <c r="F21" s="2" t="s">
        <v>274</v>
      </c>
      <c r="G21" s="2" t="s">
        <v>46</v>
      </c>
      <c r="H21" s="2" t="s">
        <v>228</v>
      </c>
      <c r="I21" s="2" t="s">
        <v>116</v>
      </c>
      <c r="J21" s="2">
        <v>9.01</v>
      </c>
      <c r="K21" s="2">
        <v>9</v>
      </c>
      <c r="L21" s="2">
        <v>2</v>
      </c>
      <c r="M21" s="2">
        <v>2</v>
      </c>
      <c r="N21" s="4">
        <v>3</v>
      </c>
    </row>
    <row r="22" spans="1:14" x14ac:dyDescent="0.2">
      <c r="A22" s="3" t="s">
        <v>68</v>
      </c>
      <c r="B22" s="2" t="s">
        <v>239</v>
      </c>
      <c r="C22" s="27">
        <v>44052</v>
      </c>
      <c r="D22" s="2" t="s">
        <v>116</v>
      </c>
      <c r="E22" s="2" t="s">
        <v>270</v>
      </c>
      <c r="F22" s="2" t="s">
        <v>275</v>
      </c>
      <c r="G22" s="2" t="s">
        <v>46</v>
      </c>
      <c r="H22" s="2" t="s">
        <v>228</v>
      </c>
      <c r="I22" s="2" t="s">
        <v>116</v>
      </c>
      <c r="J22" s="2">
        <v>9.01</v>
      </c>
      <c r="K22" s="2">
        <v>9</v>
      </c>
      <c r="L22" s="2">
        <v>3</v>
      </c>
      <c r="M22" s="2">
        <v>3</v>
      </c>
      <c r="N22" s="4">
        <v>3</v>
      </c>
    </row>
    <row r="23" spans="1:14" x14ac:dyDescent="0.2">
      <c r="A23" s="3" t="s">
        <v>69</v>
      </c>
      <c r="B23" s="2" t="s">
        <v>240</v>
      </c>
      <c r="C23" s="27">
        <v>44052</v>
      </c>
      <c r="D23" s="2" t="s">
        <v>116</v>
      </c>
      <c r="E23" s="2" t="s">
        <v>271</v>
      </c>
      <c r="F23" s="2" t="s">
        <v>276</v>
      </c>
      <c r="G23" s="2" t="s">
        <v>46</v>
      </c>
      <c r="H23" s="2" t="s">
        <v>228</v>
      </c>
      <c r="I23" s="2" t="s">
        <v>116</v>
      </c>
      <c r="J23" s="2">
        <v>9.01</v>
      </c>
      <c r="K23" s="2">
        <v>9</v>
      </c>
      <c r="L23" s="2">
        <v>4</v>
      </c>
      <c r="M23" s="2">
        <v>1</v>
      </c>
      <c r="N23" s="4">
        <v>3</v>
      </c>
    </row>
    <row r="24" spans="1:14" x14ac:dyDescent="0.2">
      <c r="A24" s="3" t="s">
        <v>70</v>
      </c>
      <c r="B24" s="2" t="s">
        <v>241</v>
      </c>
      <c r="C24" s="27">
        <v>44052</v>
      </c>
      <c r="D24" s="2" t="s">
        <v>116</v>
      </c>
      <c r="E24" s="2" t="s">
        <v>271</v>
      </c>
      <c r="F24" s="2" t="s">
        <v>277</v>
      </c>
      <c r="G24" s="2" t="s">
        <v>46</v>
      </c>
      <c r="H24" s="2" t="s">
        <v>228</v>
      </c>
      <c r="I24" s="2" t="s">
        <v>116</v>
      </c>
      <c r="J24" s="2">
        <v>9.01</v>
      </c>
      <c r="K24" s="2">
        <v>9</v>
      </c>
      <c r="L24" s="2">
        <v>5</v>
      </c>
      <c r="M24" s="2">
        <v>2</v>
      </c>
      <c r="N24" s="4">
        <v>3</v>
      </c>
    </row>
    <row r="25" spans="1:14" x14ac:dyDescent="0.2">
      <c r="A25" s="3" t="s">
        <v>71</v>
      </c>
      <c r="B25" s="2" t="s">
        <v>242</v>
      </c>
      <c r="C25" s="27">
        <v>44052</v>
      </c>
      <c r="D25" s="2" t="s">
        <v>116</v>
      </c>
      <c r="E25" s="2" t="s">
        <v>271</v>
      </c>
      <c r="F25" s="2" t="s">
        <v>278</v>
      </c>
      <c r="G25" s="2" t="s">
        <v>46</v>
      </c>
      <c r="H25" s="2" t="s">
        <v>228</v>
      </c>
      <c r="I25" s="2" t="s">
        <v>116</v>
      </c>
      <c r="J25" s="2">
        <v>9.01</v>
      </c>
      <c r="K25" s="2">
        <v>9</v>
      </c>
      <c r="L25" s="2">
        <v>6</v>
      </c>
      <c r="M25" s="2">
        <v>3</v>
      </c>
      <c r="N25" s="4">
        <v>3</v>
      </c>
    </row>
    <row r="26" spans="1:14" x14ac:dyDescent="0.2">
      <c r="A26" s="3" t="s">
        <v>72</v>
      </c>
      <c r="B26" s="2" t="s">
        <v>243</v>
      </c>
      <c r="C26" s="27">
        <v>44052</v>
      </c>
      <c r="D26" s="2" t="s">
        <v>116</v>
      </c>
      <c r="E26" s="2" t="s">
        <v>272</v>
      </c>
      <c r="F26" s="2" t="s">
        <v>279</v>
      </c>
      <c r="G26" s="2" t="s">
        <v>46</v>
      </c>
      <c r="H26" s="2" t="s">
        <v>228</v>
      </c>
      <c r="I26" s="2" t="s">
        <v>116</v>
      </c>
      <c r="J26" s="2">
        <v>9.01</v>
      </c>
      <c r="K26" s="2">
        <v>9</v>
      </c>
      <c r="L26" s="2">
        <v>7</v>
      </c>
      <c r="M26" s="2">
        <v>1</v>
      </c>
      <c r="N26" s="4">
        <v>3</v>
      </c>
    </row>
    <row r="27" spans="1:14" x14ac:dyDescent="0.2">
      <c r="A27" s="3" t="s">
        <v>73</v>
      </c>
      <c r="B27" s="2" t="s">
        <v>244</v>
      </c>
      <c r="C27" s="27">
        <v>44052</v>
      </c>
      <c r="D27" s="2" t="s">
        <v>116</v>
      </c>
      <c r="E27" s="2" t="s">
        <v>272</v>
      </c>
      <c r="F27" s="2" t="s">
        <v>280</v>
      </c>
      <c r="G27" s="2" t="s">
        <v>46</v>
      </c>
      <c r="H27" s="2" t="s">
        <v>228</v>
      </c>
      <c r="I27" s="2" t="s">
        <v>116</v>
      </c>
      <c r="J27" s="2">
        <v>9.01</v>
      </c>
      <c r="K27" s="2">
        <v>9</v>
      </c>
      <c r="L27" s="2">
        <v>8</v>
      </c>
      <c r="M27" s="2">
        <v>2</v>
      </c>
      <c r="N27" s="4">
        <v>3</v>
      </c>
    </row>
    <row r="28" spans="1:14" x14ac:dyDescent="0.2">
      <c r="A28" s="3" t="s">
        <v>74</v>
      </c>
      <c r="B28" s="2" t="s">
        <v>245</v>
      </c>
      <c r="C28" s="27">
        <v>44052</v>
      </c>
      <c r="D28" s="2" t="s">
        <v>116</v>
      </c>
      <c r="E28" s="2" t="s">
        <v>272</v>
      </c>
      <c r="F28" s="2" t="s">
        <v>281</v>
      </c>
      <c r="G28" s="2" t="s">
        <v>46</v>
      </c>
      <c r="H28" s="2" t="s">
        <v>228</v>
      </c>
      <c r="I28" s="2" t="s">
        <v>116</v>
      </c>
      <c r="J28" s="2">
        <v>9.01</v>
      </c>
      <c r="K28" s="2">
        <v>9</v>
      </c>
      <c r="L28" s="2">
        <v>9</v>
      </c>
      <c r="M28" s="2">
        <v>3</v>
      </c>
      <c r="N28" s="4">
        <v>3</v>
      </c>
    </row>
    <row r="29" spans="1:14" x14ac:dyDescent="0.2">
      <c r="A29" s="3" t="s">
        <v>75</v>
      </c>
      <c r="B29" s="2" t="s">
        <v>246</v>
      </c>
      <c r="C29" s="27">
        <v>44054</v>
      </c>
      <c r="D29" s="2" t="s">
        <v>114</v>
      </c>
      <c r="E29" s="2" t="s">
        <v>282</v>
      </c>
      <c r="F29" s="2" t="s">
        <v>285</v>
      </c>
      <c r="G29" s="2" t="s">
        <v>46</v>
      </c>
      <c r="H29" s="2" t="s">
        <v>228</v>
      </c>
      <c r="I29" s="2" t="s">
        <v>247</v>
      </c>
      <c r="J29" s="2">
        <v>11.21</v>
      </c>
      <c r="K29" s="2">
        <v>9</v>
      </c>
      <c r="L29" s="2">
        <v>1</v>
      </c>
      <c r="M29" s="2">
        <v>1</v>
      </c>
      <c r="N29" s="4">
        <v>3</v>
      </c>
    </row>
    <row r="30" spans="1:14" x14ac:dyDescent="0.2">
      <c r="A30" s="3" t="s">
        <v>76</v>
      </c>
      <c r="B30" s="2" t="s">
        <v>248</v>
      </c>
      <c r="C30" s="27">
        <v>44054</v>
      </c>
      <c r="D30" s="2" t="s">
        <v>114</v>
      </c>
      <c r="E30" s="2" t="s">
        <v>282</v>
      </c>
      <c r="F30" s="2" t="s">
        <v>286</v>
      </c>
      <c r="G30" s="2" t="s">
        <v>46</v>
      </c>
      <c r="H30" s="2" t="s">
        <v>228</v>
      </c>
      <c r="I30" s="2" t="s">
        <v>247</v>
      </c>
      <c r="J30" s="2">
        <v>11.21</v>
      </c>
      <c r="K30" s="2">
        <v>9</v>
      </c>
      <c r="L30" s="2">
        <v>2</v>
      </c>
      <c r="M30" s="2">
        <v>2</v>
      </c>
      <c r="N30" s="4">
        <v>3</v>
      </c>
    </row>
    <row r="31" spans="1:14" x14ac:dyDescent="0.2">
      <c r="A31" s="3" t="s">
        <v>77</v>
      </c>
      <c r="B31" s="2" t="s">
        <v>249</v>
      </c>
      <c r="C31" s="27">
        <v>44054</v>
      </c>
      <c r="D31" s="2" t="s">
        <v>114</v>
      </c>
      <c r="E31" s="2" t="s">
        <v>282</v>
      </c>
      <c r="F31" s="2" t="s">
        <v>287</v>
      </c>
      <c r="G31" s="2" t="s">
        <v>46</v>
      </c>
      <c r="H31" s="2" t="s">
        <v>228</v>
      </c>
      <c r="I31" s="2" t="s">
        <v>247</v>
      </c>
      <c r="J31" s="2">
        <v>11.21</v>
      </c>
      <c r="K31" s="2">
        <v>9</v>
      </c>
      <c r="L31" s="2">
        <v>3</v>
      </c>
      <c r="M31" s="2">
        <v>3</v>
      </c>
      <c r="N31" s="4">
        <v>3</v>
      </c>
    </row>
    <row r="32" spans="1:14" x14ac:dyDescent="0.2">
      <c r="A32" s="3" t="s">
        <v>78</v>
      </c>
      <c r="B32" s="2" t="s">
        <v>250</v>
      </c>
      <c r="C32" s="27">
        <v>44054</v>
      </c>
      <c r="D32" s="2" t="s">
        <v>114</v>
      </c>
      <c r="E32" s="2" t="s">
        <v>283</v>
      </c>
      <c r="F32" s="2" t="s">
        <v>288</v>
      </c>
      <c r="G32" s="2" t="s">
        <v>46</v>
      </c>
      <c r="H32" s="2" t="s">
        <v>228</v>
      </c>
      <c r="I32" s="2" t="s">
        <v>247</v>
      </c>
      <c r="J32" s="2">
        <v>11.21</v>
      </c>
      <c r="K32" s="2">
        <v>9</v>
      </c>
      <c r="L32" s="2">
        <v>4</v>
      </c>
      <c r="M32" s="2">
        <v>1</v>
      </c>
      <c r="N32" s="4">
        <v>3</v>
      </c>
    </row>
    <row r="33" spans="1:14" x14ac:dyDescent="0.2">
      <c r="A33" s="3" t="s">
        <v>79</v>
      </c>
      <c r="B33" s="2" t="s">
        <v>251</v>
      </c>
      <c r="C33" s="27">
        <v>44054</v>
      </c>
      <c r="D33" s="2" t="s">
        <v>114</v>
      </c>
      <c r="E33" s="2" t="s">
        <v>283</v>
      </c>
      <c r="F33" s="2" t="s">
        <v>289</v>
      </c>
      <c r="G33" s="2" t="s">
        <v>46</v>
      </c>
      <c r="H33" s="2" t="s">
        <v>228</v>
      </c>
      <c r="I33" s="2" t="s">
        <v>247</v>
      </c>
      <c r="J33" s="2">
        <v>11.21</v>
      </c>
      <c r="K33" s="2">
        <v>9</v>
      </c>
      <c r="L33" s="2">
        <v>5</v>
      </c>
      <c r="M33" s="2">
        <v>2</v>
      </c>
      <c r="N33" s="4">
        <v>3</v>
      </c>
    </row>
    <row r="34" spans="1:14" x14ac:dyDescent="0.2">
      <c r="A34" s="3" t="s">
        <v>80</v>
      </c>
      <c r="B34" s="2" t="s">
        <v>252</v>
      </c>
      <c r="C34" s="27">
        <v>44054</v>
      </c>
      <c r="D34" s="2" t="s">
        <v>114</v>
      </c>
      <c r="E34" s="2" t="s">
        <v>283</v>
      </c>
      <c r="F34" s="2" t="s">
        <v>290</v>
      </c>
      <c r="G34" s="2" t="s">
        <v>46</v>
      </c>
      <c r="H34" s="2" t="s">
        <v>228</v>
      </c>
      <c r="I34" s="2" t="s">
        <v>247</v>
      </c>
      <c r="J34" s="2">
        <v>11.21</v>
      </c>
      <c r="K34" s="2">
        <v>9</v>
      </c>
      <c r="L34" s="2">
        <v>6</v>
      </c>
      <c r="M34" s="2">
        <v>3</v>
      </c>
      <c r="N34" s="4">
        <v>3</v>
      </c>
    </row>
    <row r="35" spans="1:14" x14ac:dyDescent="0.2">
      <c r="A35" s="3" t="s">
        <v>81</v>
      </c>
      <c r="B35" s="2" t="s">
        <v>253</v>
      </c>
      <c r="C35" s="27">
        <v>44054</v>
      </c>
      <c r="D35" s="2" t="s">
        <v>114</v>
      </c>
      <c r="E35" s="2" t="s">
        <v>284</v>
      </c>
      <c r="F35" s="2" t="s">
        <v>291</v>
      </c>
      <c r="G35" s="2" t="s">
        <v>46</v>
      </c>
      <c r="H35" s="2" t="s">
        <v>228</v>
      </c>
      <c r="I35" s="2" t="s">
        <v>247</v>
      </c>
      <c r="J35" s="2">
        <v>11.21</v>
      </c>
      <c r="K35" s="2">
        <v>9</v>
      </c>
      <c r="L35" s="2">
        <v>7</v>
      </c>
      <c r="M35" s="2">
        <v>1</v>
      </c>
      <c r="N35" s="4">
        <v>3</v>
      </c>
    </row>
    <row r="36" spans="1:14" x14ac:dyDescent="0.2">
      <c r="A36" s="3" t="s">
        <v>82</v>
      </c>
      <c r="B36" s="2" t="s">
        <v>254</v>
      </c>
      <c r="C36" s="27">
        <v>44054</v>
      </c>
      <c r="D36" s="2" t="s">
        <v>114</v>
      </c>
      <c r="E36" s="2" t="s">
        <v>284</v>
      </c>
      <c r="F36" s="2" t="s">
        <v>292</v>
      </c>
      <c r="G36" s="2" t="s">
        <v>46</v>
      </c>
      <c r="H36" s="2" t="s">
        <v>228</v>
      </c>
      <c r="I36" s="2" t="s">
        <v>247</v>
      </c>
      <c r="J36" s="2">
        <v>11.21</v>
      </c>
      <c r="K36" s="2">
        <v>9</v>
      </c>
      <c r="L36" s="2">
        <v>8</v>
      </c>
      <c r="M36" s="2">
        <v>2</v>
      </c>
      <c r="N36" s="4">
        <v>3</v>
      </c>
    </row>
    <row r="37" spans="1:14" ht="17" thickBot="1" x14ac:dyDescent="0.25">
      <c r="A37" s="5" t="s">
        <v>83</v>
      </c>
      <c r="B37" s="6" t="s">
        <v>255</v>
      </c>
      <c r="C37" s="28">
        <v>44054</v>
      </c>
      <c r="D37" s="6" t="s">
        <v>114</v>
      </c>
      <c r="E37" s="6" t="s">
        <v>284</v>
      </c>
      <c r="F37" s="6" t="s">
        <v>293</v>
      </c>
      <c r="G37" s="6" t="s">
        <v>46</v>
      </c>
      <c r="H37" s="6" t="s">
        <v>228</v>
      </c>
      <c r="I37" s="6" t="s">
        <v>247</v>
      </c>
      <c r="J37" s="6">
        <v>11.21</v>
      </c>
      <c r="K37" s="6">
        <v>9</v>
      </c>
      <c r="L37" s="6">
        <v>9</v>
      </c>
      <c r="M37" s="6">
        <v>3</v>
      </c>
      <c r="N37" s="7">
        <v>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32F09F-7D9C-8D4C-A4DA-429F7BD4FAEA}">
  <dimension ref="A1:G44"/>
  <sheetViews>
    <sheetView workbookViewId="0">
      <selection activeCell="D11" sqref="D11"/>
    </sheetView>
  </sheetViews>
  <sheetFormatPr baseColWidth="10" defaultRowHeight="16" x14ac:dyDescent="0.2"/>
  <cols>
    <col min="1" max="1" width="88" bestFit="1" customWidth="1"/>
    <col min="2" max="3" width="28.1640625" bestFit="1" customWidth="1"/>
    <col min="4" max="4" width="18.6640625" bestFit="1" customWidth="1"/>
    <col min="5" max="5" width="18.83203125" bestFit="1" customWidth="1"/>
    <col min="6" max="6" width="21.1640625" bestFit="1" customWidth="1"/>
    <col min="7" max="7" width="15.33203125" bestFit="1" customWidth="1"/>
  </cols>
  <sheetData>
    <row r="1" spans="1:7" ht="17" thickBot="1" x14ac:dyDescent="0.25">
      <c r="A1" s="1" t="s">
        <v>406</v>
      </c>
    </row>
    <row r="2" spans="1:7" ht="17" thickBot="1" x14ac:dyDescent="0.25">
      <c r="A2" s="36" t="s">
        <v>470</v>
      </c>
      <c r="B2" s="68" t="s">
        <v>469</v>
      </c>
      <c r="C2" s="68" t="s">
        <v>114</v>
      </c>
      <c r="D2" s="68" t="s">
        <v>115</v>
      </c>
      <c r="E2" s="68" t="s">
        <v>116</v>
      </c>
      <c r="F2" s="68" t="s">
        <v>50</v>
      </c>
      <c r="G2" s="69" t="s">
        <v>122</v>
      </c>
    </row>
    <row r="3" spans="1:7" ht="17" thickTop="1" x14ac:dyDescent="0.2">
      <c r="A3" s="8" t="s">
        <v>462</v>
      </c>
      <c r="B3" s="9" t="s">
        <v>108</v>
      </c>
      <c r="C3" s="9" t="s">
        <v>114</v>
      </c>
      <c r="D3" s="9" t="s">
        <v>115</v>
      </c>
      <c r="E3" s="9" t="s">
        <v>116</v>
      </c>
      <c r="F3" s="9" t="s">
        <v>118</v>
      </c>
      <c r="G3" s="10" t="s">
        <v>107</v>
      </c>
    </row>
    <row r="4" spans="1:7" x14ac:dyDescent="0.2">
      <c r="A4" s="3" t="s">
        <v>458</v>
      </c>
      <c r="B4" s="2" t="s">
        <v>108</v>
      </c>
      <c r="C4" s="2" t="s">
        <v>114</v>
      </c>
      <c r="D4" s="2" t="s">
        <v>115</v>
      </c>
      <c r="E4" s="2" t="s">
        <v>116</v>
      </c>
      <c r="F4" s="2" t="s">
        <v>118</v>
      </c>
      <c r="G4" s="4" t="s">
        <v>107</v>
      </c>
    </row>
    <row r="5" spans="1:7" x14ac:dyDescent="0.2">
      <c r="A5" s="3" t="s">
        <v>457</v>
      </c>
      <c r="B5" s="2" t="s">
        <v>108</v>
      </c>
      <c r="C5" s="2" t="s">
        <v>114</v>
      </c>
      <c r="D5" s="2" t="s">
        <v>115</v>
      </c>
      <c r="E5" s="2" t="s">
        <v>116</v>
      </c>
      <c r="F5" s="2" t="s">
        <v>118</v>
      </c>
      <c r="G5" s="4" t="s">
        <v>107</v>
      </c>
    </row>
    <row r="6" spans="1:7" x14ac:dyDescent="0.2">
      <c r="A6" s="3" t="s">
        <v>157</v>
      </c>
      <c r="B6" s="2" t="s">
        <v>108</v>
      </c>
      <c r="C6" s="2" t="s">
        <v>114</v>
      </c>
      <c r="D6" s="2" t="s">
        <v>115</v>
      </c>
      <c r="E6" s="2" t="s">
        <v>116</v>
      </c>
      <c r="F6" s="2" t="s">
        <v>118</v>
      </c>
      <c r="G6" s="4" t="s">
        <v>107</v>
      </c>
    </row>
    <row r="7" spans="1:7" x14ac:dyDescent="0.2">
      <c r="A7" s="3" t="s">
        <v>257</v>
      </c>
      <c r="B7" s="2" t="s">
        <v>108</v>
      </c>
      <c r="C7" s="2" t="s">
        <v>114</v>
      </c>
      <c r="D7" s="2" t="s">
        <v>115</v>
      </c>
      <c r="E7" s="2" t="s">
        <v>116</v>
      </c>
      <c r="F7" s="2" t="s">
        <v>117</v>
      </c>
      <c r="G7" s="4" t="s">
        <v>107</v>
      </c>
    </row>
    <row r="8" spans="1:7" x14ac:dyDescent="0.2">
      <c r="A8" s="3" t="s">
        <v>182</v>
      </c>
      <c r="B8" s="2" t="s">
        <v>108</v>
      </c>
      <c r="C8" s="2" t="s">
        <v>114</v>
      </c>
      <c r="D8" s="2" t="s">
        <v>115</v>
      </c>
      <c r="E8" s="2" t="s">
        <v>116</v>
      </c>
      <c r="F8" s="2" t="s">
        <v>120</v>
      </c>
      <c r="G8" s="4" t="s">
        <v>107</v>
      </c>
    </row>
    <row r="9" spans="1:7" x14ac:dyDescent="0.2">
      <c r="A9" s="3" t="s">
        <v>181</v>
      </c>
      <c r="B9" s="2" t="s">
        <v>111</v>
      </c>
      <c r="C9" s="2">
        <v>0</v>
      </c>
      <c r="D9" s="2" t="s">
        <v>115</v>
      </c>
      <c r="E9" s="2" t="s">
        <v>116</v>
      </c>
      <c r="F9" s="2" t="s">
        <v>118</v>
      </c>
      <c r="G9" s="4" t="s">
        <v>107</v>
      </c>
    </row>
    <row r="10" spans="1:7" x14ac:dyDescent="0.2">
      <c r="A10" s="3" t="s">
        <v>179</v>
      </c>
      <c r="B10" s="2" t="s">
        <v>108</v>
      </c>
      <c r="C10" s="2" t="s">
        <v>114</v>
      </c>
      <c r="D10" s="2" t="s">
        <v>115</v>
      </c>
      <c r="E10" s="2" t="s">
        <v>116</v>
      </c>
      <c r="F10" s="2" t="s">
        <v>118</v>
      </c>
      <c r="G10" s="4" t="s">
        <v>107</v>
      </c>
    </row>
    <row r="11" spans="1:7" x14ac:dyDescent="0.2">
      <c r="A11" s="3" t="s">
        <v>155</v>
      </c>
      <c r="B11" s="2" t="s">
        <v>111</v>
      </c>
      <c r="C11" s="2">
        <v>0</v>
      </c>
      <c r="D11" s="2" t="s">
        <v>115</v>
      </c>
      <c r="E11" s="2" t="s">
        <v>116</v>
      </c>
      <c r="F11" s="2" t="s">
        <v>118</v>
      </c>
      <c r="G11" s="4" t="s">
        <v>107</v>
      </c>
    </row>
    <row r="12" spans="1:7" x14ac:dyDescent="0.2">
      <c r="A12" s="3" t="s">
        <v>154</v>
      </c>
      <c r="B12" s="2" t="s">
        <v>108</v>
      </c>
      <c r="C12" s="2" t="s">
        <v>114</v>
      </c>
      <c r="D12" s="2" t="s">
        <v>115</v>
      </c>
      <c r="E12" s="2" t="s">
        <v>116</v>
      </c>
      <c r="F12" s="2" t="s">
        <v>118</v>
      </c>
      <c r="G12" s="4" t="s">
        <v>107</v>
      </c>
    </row>
    <row r="13" spans="1:7" x14ac:dyDescent="0.2">
      <c r="A13" s="3" t="s">
        <v>153</v>
      </c>
      <c r="B13" s="2" t="s">
        <v>111</v>
      </c>
      <c r="C13" s="2">
        <v>0</v>
      </c>
      <c r="D13" s="2" t="s">
        <v>115</v>
      </c>
      <c r="E13" s="2" t="s">
        <v>116</v>
      </c>
      <c r="F13" s="2" t="s">
        <v>119</v>
      </c>
      <c r="G13" s="4" t="s">
        <v>107</v>
      </c>
    </row>
    <row r="14" spans="1:7" x14ac:dyDescent="0.2">
      <c r="A14" s="3" t="s">
        <v>152</v>
      </c>
      <c r="B14" s="2" t="s">
        <v>112</v>
      </c>
      <c r="C14" s="2" t="s">
        <v>114</v>
      </c>
      <c r="D14" s="2">
        <v>0</v>
      </c>
      <c r="E14" s="2" t="s">
        <v>116</v>
      </c>
      <c r="F14" s="2" t="s">
        <v>118</v>
      </c>
      <c r="G14" s="4" t="s">
        <v>107</v>
      </c>
    </row>
    <row r="15" spans="1:7" x14ac:dyDescent="0.2">
      <c r="A15" s="3" t="s">
        <v>151</v>
      </c>
      <c r="B15" s="2" t="s">
        <v>113</v>
      </c>
      <c r="C15" s="2">
        <v>0</v>
      </c>
      <c r="D15" s="2">
        <v>0</v>
      </c>
      <c r="E15" s="2" t="s">
        <v>116</v>
      </c>
      <c r="F15" s="2" t="s">
        <v>119</v>
      </c>
      <c r="G15" s="4" t="s">
        <v>107</v>
      </c>
    </row>
    <row r="16" spans="1:7" x14ac:dyDescent="0.2">
      <c r="A16" s="3" t="s">
        <v>150</v>
      </c>
      <c r="B16" s="2" t="s">
        <v>111</v>
      </c>
      <c r="C16" s="2">
        <v>0</v>
      </c>
      <c r="D16" s="2" t="s">
        <v>115</v>
      </c>
      <c r="E16" s="2" t="s">
        <v>116</v>
      </c>
      <c r="F16" s="2" t="s">
        <v>117</v>
      </c>
      <c r="G16" s="4" t="s">
        <v>107</v>
      </c>
    </row>
    <row r="17" spans="1:7" x14ac:dyDescent="0.2">
      <c r="A17" s="3" t="s">
        <v>149</v>
      </c>
      <c r="B17" s="2" t="s">
        <v>108</v>
      </c>
      <c r="C17" s="2" t="s">
        <v>114</v>
      </c>
      <c r="D17" s="2" t="s">
        <v>115</v>
      </c>
      <c r="E17" s="2" t="s">
        <v>116</v>
      </c>
      <c r="F17" s="2" t="s">
        <v>120</v>
      </c>
      <c r="G17" s="4" t="s">
        <v>107</v>
      </c>
    </row>
    <row r="18" spans="1:7" x14ac:dyDescent="0.2">
      <c r="A18" s="3" t="s">
        <v>148</v>
      </c>
      <c r="B18" s="2" t="s">
        <v>108</v>
      </c>
      <c r="C18" s="2" t="s">
        <v>114</v>
      </c>
      <c r="D18" s="2" t="s">
        <v>115</v>
      </c>
      <c r="E18" s="2" t="s">
        <v>116</v>
      </c>
      <c r="F18" s="2" t="s">
        <v>118</v>
      </c>
      <c r="G18" s="4" t="s">
        <v>107</v>
      </c>
    </row>
    <row r="19" spans="1:7" x14ac:dyDescent="0.2">
      <c r="A19" s="3" t="s">
        <v>147</v>
      </c>
      <c r="B19" s="2" t="s">
        <v>108</v>
      </c>
      <c r="C19" s="2" t="s">
        <v>114</v>
      </c>
      <c r="D19" s="2" t="s">
        <v>115</v>
      </c>
      <c r="E19" s="2" t="s">
        <v>116</v>
      </c>
      <c r="F19" s="2" t="s">
        <v>118</v>
      </c>
      <c r="G19" s="4" t="s">
        <v>107</v>
      </c>
    </row>
    <row r="20" spans="1:7" x14ac:dyDescent="0.2">
      <c r="A20" s="3" t="s">
        <v>146</v>
      </c>
      <c r="B20" s="2" t="s">
        <v>108</v>
      </c>
      <c r="C20" s="2" t="s">
        <v>114</v>
      </c>
      <c r="D20" s="2" t="s">
        <v>115</v>
      </c>
      <c r="E20" s="2" t="s">
        <v>116</v>
      </c>
      <c r="F20" s="2" t="s">
        <v>117</v>
      </c>
      <c r="G20" s="4" t="s">
        <v>107</v>
      </c>
    </row>
    <row r="21" spans="1:7" x14ac:dyDescent="0.2">
      <c r="A21" s="3" t="s">
        <v>145</v>
      </c>
      <c r="B21" s="2" t="s">
        <v>108</v>
      </c>
      <c r="C21" s="2" t="s">
        <v>114</v>
      </c>
      <c r="D21" s="2" t="s">
        <v>115</v>
      </c>
      <c r="E21" s="2" t="s">
        <v>116</v>
      </c>
      <c r="F21" s="2" t="s">
        <v>117</v>
      </c>
      <c r="G21" s="4" t="s">
        <v>107</v>
      </c>
    </row>
    <row r="22" spans="1:7" x14ac:dyDescent="0.2">
      <c r="A22" s="3" t="s">
        <v>173</v>
      </c>
      <c r="B22" s="2" t="s">
        <v>108</v>
      </c>
      <c r="C22" s="2" t="s">
        <v>114</v>
      </c>
      <c r="D22" s="2" t="s">
        <v>115</v>
      </c>
      <c r="E22" s="2" t="s">
        <v>116</v>
      </c>
      <c r="F22" s="2" t="s">
        <v>118</v>
      </c>
      <c r="G22" s="4" t="s">
        <v>107</v>
      </c>
    </row>
    <row r="23" spans="1:7" x14ac:dyDescent="0.2">
      <c r="A23" s="3" t="s">
        <v>144</v>
      </c>
      <c r="B23" s="2" t="s">
        <v>108</v>
      </c>
      <c r="C23" s="2" t="s">
        <v>114</v>
      </c>
      <c r="D23" s="2" t="s">
        <v>115</v>
      </c>
      <c r="E23" s="2" t="s">
        <v>116</v>
      </c>
      <c r="F23" s="2" t="s">
        <v>118</v>
      </c>
      <c r="G23" s="4" t="s">
        <v>107</v>
      </c>
    </row>
    <row r="24" spans="1:7" x14ac:dyDescent="0.2">
      <c r="A24" s="3" t="s">
        <v>143</v>
      </c>
      <c r="B24" s="2" t="s">
        <v>108</v>
      </c>
      <c r="C24" s="2" t="s">
        <v>114</v>
      </c>
      <c r="D24" s="2" t="s">
        <v>115</v>
      </c>
      <c r="E24" s="2" t="s">
        <v>116</v>
      </c>
      <c r="F24" s="2" t="s">
        <v>118</v>
      </c>
      <c r="G24" s="4" t="s">
        <v>107</v>
      </c>
    </row>
    <row r="25" spans="1:7" x14ac:dyDescent="0.2">
      <c r="A25" s="3" t="s">
        <v>142</v>
      </c>
      <c r="B25" s="2" t="s">
        <v>108</v>
      </c>
      <c r="C25" s="2" t="s">
        <v>114</v>
      </c>
      <c r="D25" s="2" t="s">
        <v>115</v>
      </c>
      <c r="E25" s="2" t="s">
        <v>116</v>
      </c>
      <c r="F25" s="2" t="s">
        <v>118</v>
      </c>
      <c r="G25" s="4" t="s">
        <v>107</v>
      </c>
    </row>
    <row r="26" spans="1:7" x14ac:dyDescent="0.2">
      <c r="A26" s="3" t="s">
        <v>141</v>
      </c>
      <c r="B26" s="2" t="s">
        <v>112</v>
      </c>
      <c r="C26" s="2" t="s">
        <v>114</v>
      </c>
      <c r="D26" s="2">
        <v>0</v>
      </c>
      <c r="E26" s="2" t="s">
        <v>116</v>
      </c>
      <c r="F26" s="2" t="s">
        <v>118</v>
      </c>
      <c r="G26" s="4" t="s">
        <v>107</v>
      </c>
    </row>
    <row r="27" spans="1:7" x14ac:dyDescent="0.2">
      <c r="A27" s="3" t="s">
        <v>140</v>
      </c>
      <c r="B27" s="2" t="s">
        <v>108</v>
      </c>
      <c r="C27" s="2" t="s">
        <v>114</v>
      </c>
      <c r="D27" s="2" t="s">
        <v>115</v>
      </c>
      <c r="E27" s="2" t="s">
        <v>116</v>
      </c>
      <c r="F27" s="2" t="s">
        <v>118</v>
      </c>
      <c r="G27" s="4" t="s">
        <v>107</v>
      </c>
    </row>
    <row r="28" spans="1:7" x14ac:dyDescent="0.2">
      <c r="A28" s="3" t="s">
        <v>139</v>
      </c>
      <c r="B28" s="2" t="s">
        <v>108</v>
      </c>
      <c r="C28" s="2" t="s">
        <v>114</v>
      </c>
      <c r="D28" s="2" t="s">
        <v>115</v>
      </c>
      <c r="E28" s="2" t="s">
        <v>116</v>
      </c>
      <c r="F28" s="2" t="s">
        <v>118</v>
      </c>
      <c r="G28" s="4" t="s">
        <v>107</v>
      </c>
    </row>
    <row r="29" spans="1:7" x14ac:dyDescent="0.2">
      <c r="A29" s="3" t="s">
        <v>158</v>
      </c>
      <c r="B29" s="2" t="s">
        <v>108</v>
      </c>
      <c r="C29" s="2" t="s">
        <v>114</v>
      </c>
      <c r="D29" s="2" t="s">
        <v>115</v>
      </c>
      <c r="E29" s="2" t="s">
        <v>116</v>
      </c>
      <c r="F29" s="2" t="s">
        <v>121</v>
      </c>
      <c r="G29" s="4" t="s">
        <v>107</v>
      </c>
    </row>
    <row r="30" spans="1:7" x14ac:dyDescent="0.2">
      <c r="A30" s="3" t="s">
        <v>138</v>
      </c>
      <c r="B30" s="2" t="s">
        <v>108</v>
      </c>
      <c r="C30" s="2" t="s">
        <v>114</v>
      </c>
      <c r="D30" s="2" t="s">
        <v>115</v>
      </c>
      <c r="E30" s="2" t="s">
        <v>116</v>
      </c>
      <c r="F30" s="2" t="s">
        <v>117</v>
      </c>
      <c r="G30" s="4" t="s">
        <v>107</v>
      </c>
    </row>
    <row r="31" spans="1:7" x14ac:dyDescent="0.2">
      <c r="A31" s="3" t="s">
        <v>135</v>
      </c>
      <c r="B31" s="2" t="s">
        <v>108</v>
      </c>
      <c r="C31" s="2" t="s">
        <v>114</v>
      </c>
      <c r="D31" s="2" t="s">
        <v>115</v>
      </c>
      <c r="E31" s="2" t="s">
        <v>116</v>
      </c>
      <c r="F31" s="2" t="s">
        <v>118</v>
      </c>
      <c r="G31" s="4" t="s">
        <v>107</v>
      </c>
    </row>
    <row r="32" spans="1:7" x14ac:dyDescent="0.2">
      <c r="A32" s="3" t="s">
        <v>134</v>
      </c>
      <c r="B32" s="2" t="s">
        <v>110</v>
      </c>
      <c r="C32" s="2">
        <v>0</v>
      </c>
      <c r="D32" s="2" t="s">
        <v>115</v>
      </c>
      <c r="E32" s="2">
        <v>0</v>
      </c>
      <c r="F32" s="2" t="s">
        <v>121</v>
      </c>
      <c r="G32" s="4" t="s">
        <v>107</v>
      </c>
    </row>
    <row r="33" spans="1:7" x14ac:dyDescent="0.2">
      <c r="A33" s="3" t="s">
        <v>133</v>
      </c>
      <c r="B33" s="2" t="s">
        <v>108</v>
      </c>
      <c r="C33" s="2" t="s">
        <v>114</v>
      </c>
      <c r="D33" s="2" t="s">
        <v>115</v>
      </c>
      <c r="E33" s="2" t="s">
        <v>116</v>
      </c>
      <c r="F33" s="2" t="s">
        <v>118</v>
      </c>
      <c r="G33" s="4" t="s">
        <v>107</v>
      </c>
    </row>
    <row r="34" spans="1:7" x14ac:dyDescent="0.2">
      <c r="A34" s="3" t="s">
        <v>132</v>
      </c>
      <c r="B34" s="2" t="s">
        <v>111</v>
      </c>
      <c r="C34" s="2">
        <v>0</v>
      </c>
      <c r="D34" s="2" t="s">
        <v>115</v>
      </c>
      <c r="E34" s="2" t="s">
        <v>116</v>
      </c>
      <c r="F34" s="2" t="s">
        <v>118</v>
      </c>
      <c r="G34" s="4" t="s">
        <v>107</v>
      </c>
    </row>
    <row r="35" spans="1:7" x14ac:dyDescent="0.2">
      <c r="A35" s="3" t="s">
        <v>162</v>
      </c>
      <c r="B35" s="2" t="s">
        <v>112</v>
      </c>
      <c r="C35" s="2" t="s">
        <v>114</v>
      </c>
      <c r="D35" s="2">
        <v>0</v>
      </c>
      <c r="E35" s="2" t="s">
        <v>116</v>
      </c>
      <c r="F35" s="2" t="s">
        <v>118</v>
      </c>
      <c r="G35" s="4" t="s">
        <v>107</v>
      </c>
    </row>
    <row r="36" spans="1:7" x14ac:dyDescent="0.2">
      <c r="A36" s="3" t="s">
        <v>131</v>
      </c>
      <c r="B36" s="2" t="s">
        <v>108</v>
      </c>
      <c r="C36" s="2" t="s">
        <v>114</v>
      </c>
      <c r="D36" s="2" t="s">
        <v>115</v>
      </c>
      <c r="E36" s="2" t="s">
        <v>116</v>
      </c>
      <c r="F36" s="2" t="s">
        <v>118</v>
      </c>
      <c r="G36" s="4" t="s">
        <v>107</v>
      </c>
    </row>
    <row r="37" spans="1:7" x14ac:dyDescent="0.2">
      <c r="A37" s="3" t="s">
        <v>160</v>
      </c>
      <c r="B37" s="2" t="s">
        <v>108</v>
      </c>
      <c r="C37" s="2" t="s">
        <v>114</v>
      </c>
      <c r="D37" s="2" t="s">
        <v>115</v>
      </c>
      <c r="E37" s="2" t="s">
        <v>116</v>
      </c>
      <c r="F37" s="2" t="s">
        <v>118</v>
      </c>
      <c r="G37" s="4" t="s">
        <v>107</v>
      </c>
    </row>
    <row r="38" spans="1:7" x14ac:dyDescent="0.2">
      <c r="A38" s="3" t="s">
        <v>194</v>
      </c>
      <c r="B38" s="2" t="s">
        <v>108</v>
      </c>
      <c r="C38" s="2" t="s">
        <v>114</v>
      </c>
      <c r="D38" s="2" t="s">
        <v>115</v>
      </c>
      <c r="E38" s="2" t="s">
        <v>116</v>
      </c>
      <c r="F38" s="2" t="s">
        <v>121</v>
      </c>
      <c r="G38" s="4" t="s">
        <v>107</v>
      </c>
    </row>
    <row r="39" spans="1:7" x14ac:dyDescent="0.2">
      <c r="A39" s="3" t="s">
        <v>193</v>
      </c>
      <c r="B39" s="2" t="s">
        <v>108</v>
      </c>
      <c r="C39" s="2" t="s">
        <v>114</v>
      </c>
      <c r="D39" s="2" t="s">
        <v>115</v>
      </c>
      <c r="E39" s="2" t="s">
        <v>116</v>
      </c>
      <c r="F39" s="2" t="s">
        <v>121</v>
      </c>
      <c r="G39" s="4" t="s">
        <v>107</v>
      </c>
    </row>
    <row r="40" spans="1:7" x14ac:dyDescent="0.2">
      <c r="A40" s="3" t="s">
        <v>192</v>
      </c>
      <c r="B40" s="2" t="s">
        <v>108</v>
      </c>
      <c r="C40" s="2" t="s">
        <v>114</v>
      </c>
      <c r="D40" s="2" t="s">
        <v>115</v>
      </c>
      <c r="E40" s="2" t="s">
        <v>116</v>
      </c>
      <c r="F40" s="2" t="s">
        <v>121</v>
      </c>
      <c r="G40" s="4" t="s">
        <v>107</v>
      </c>
    </row>
    <row r="41" spans="1:7" x14ac:dyDescent="0.2">
      <c r="A41" s="3" t="s">
        <v>159</v>
      </c>
      <c r="B41" s="2" t="s">
        <v>109</v>
      </c>
      <c r="C41" s="2" t="s">
        <v>114</v>
      </c>
      <c r="D41" s="2" t="s">
        <v>115</v>
      </c>
      <c r="E41" s="2">
        <v>0</v>
      </c>
      <c r="F41" s="2" t="s">
        <v>121</v>
      </c>
      <c r="G41" s="4" t="s">
        <v>107</v>
      </c>
    </row>
    <row r="42" spans="1:7" x14ac:dyDescent="0.2">
      <c r="A42" s="3" t="s">
        <v>156</v>
      </c>
      <c r="B42" s="2" t="s">
        <v>111</v>
      </c>
      <c r="C42" s="2">
        <v>0</v>
      </c>
      <c r="D42" s="2" t="s">
        <v>115</v>
      </c>
      <c r="E42" s="2" t="s">
        <v>116</v>
      </c>
      <c r="F42" s="2" t="s">
        <v>118</v>
      </c>
      <c r="G42" s="4" t="s">
        <v>107</v>
      </c>
    </row>
    <row r="43" spans="1:7" x14ac:dyDescent="0.2">
      <c r="A43" s="3" t="s">
        <v>84</v>
      </c>
      <c r="B43" s="2" t="s">
        <v>111</v>
      </c>
      <c r="C43" s="2">
        <v>0</v>
      </c>
      <c r="D43" s="2" t="s">
        <v>115</v>
      </c>
      <c r="E43" s="2" t="s">
        <v>116</v>
      </c>
      <c r="F43" s="2" t="s">
        <v>118</v>
      </c>
      <c r="G43" s="4" t="s">
        <v>107</v>
      </c>
    </row>
    <row r="44" spans="1:7" ht="17" thickBot="1" x14ac:dyDescent="0.25">
      <c r="A44" s="5" t="s">
        <v>136</v>
      </c>
      <c r="B44" s="6" t="s">
        <v>108</v>
      </c>
      <c r="C44" s="6" t="s">
        <v>114</v>
      </c>
      <c r="D44" s="6" t="s">
        <v>115</v>
      </c>
      <c r="E44" s="6" t="s">
        <v>116</v>
      </c>
      <c r="F44" s="6" t="s">
        <v>121</v>
      </c>
      <c r="G44" s="7" t="s">
        <v>107</v>
      </c>
    </row>
  </sheetData>
  <autoFilter ref="A2:B2" xr:uid="{AAEAF297-4BCE-C640-BF56-4357E649984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BBFB85-81B1-1C44-AFE8-1AB5947A2751}">
  <dimension ref="A1:D62"/>
  <sheetViews>
    <sheetView workbookViewId="0">
      <selection activeCell="G9" sqref="G9"/>
    </sheetView>
  </sheetViews>
  <sheetFormatPr baseColWidth="10" defaultRowHeight="16" x14ac:dyDescent="0.2"/>
  <cols>
    <col min="1" max="1" width="39.5" style="12" bestFit="1" customWidth="1"/>
    <col min="2" max="2" width="10.83203125" style="12"/>
    <col min="3" max="3" width="14.1640625" style="11" customWidth="1"/>
    <col min="4" max="4" width="16.33203125" style="11" bestFit="1" customWidth="1"/>
    <col min="5" max="16384" width="10.83203125" style="12"/>
  </cols>
  <sheetData>
    <row r="1" spans="1:4" ht="17" thickBot="1" x14ac:dyDescent="0.25">
      <c r="A1" s="72" t="s">
        <v>472</v>
      </c>
    </row>
    <row r="2" spans="1:4" ht="35" thickBot="1" x14ac:dyDescent="0.25">
      <c r="A2" s="24" t="s">
        <v>48</v>
      </c>
      <c r="B2" s="25" t="s">
        <v>47</v>
      </c>
      <c r="C2" s="25" t="s">
        <v>49</v>
      </c>
      <c r="D2" s="26" t="s">
        <v>106</v>
      </c>
    </row>
    <row r="3" spans="1:4" ht="17" thickTop="1" x14ac:dyDescent="0.2">
      <c r="A3" s="3" t="s">
        <v>14</v>
      </c>
      <c r="B3" s="75"/>
      <c r="C3" s="16"/>
      <c r="D3" s="15" t="s">
        <v>107</v>
      </c>
    </row>
    <row r="4" spans="1:4" ht="17" thickTop="1" x14ac:dyDescent="0.2">
      <c r="A4" s="71" t="s">
        <v>15</v>
      </c>
      <c r="B4" s="13"/>
      <c r="C4" s="16"/>
      <c r="D4" s="15" t="s">
        <v>107</v>
      </c>
    </row>
    <row r="5" spans="1:4" x14ac:dyDescent="0.2">
      <c r="A5" s="3" t="s">
        <v>0</v>
      </c>
      <c r="B5" s="13"/>
      <c r="C5" s="16"/>
      <c r="D5" s="15" t="s">
        <v>107</v>
      </c>
    </row>
    <row r="6" spans="1:4" x14ac:dyDescent="0.2">
      <c r="A6" s="3" t="s">
        <v>16</v>
      </c>
      <c r="B6" s="13"/>
      <c r="C6" s="16"/>
      <c r="D6" s="15" t="s">
        <v>107</v>
      </c>
    </row>
    <row r="7" spans="1:4" x14ac:dyDescent="0.2">
      <c r="A7" s="3" t="s">
        <v>1</v>
      </c>
      <c r="B7" s="13"/>
      <c r="C7" s="16"/>
      <c r="D7" s="15" t="s">
        <v>107</v>
      </c>
    </row>
    <row r="8" spans="1:4" x14ac:dyDescent="0.2">
      <c r="A8" s="3" t="s">
        <v>2</v>
      </c>
      <c r="B8" s="13"/>
      <c r="C8" s="16"/>
      <c r="D8" s="15" t="s">
        <v>107</v>
      </c>
    </row>
    <row r="9" spans="1:4" x14ac:dyDescent="0.2">
      <c r="A9" s="3" t="s">
        <v>3</v>
      </c>
      <c r="B9" s="13"/>
      <c r="C9" s="16"/>
      <c r="D9" s="15" t="s">
        <v>107</v>
      </c>
    </row>
    <row r="10" spans="1:4" x14ac:dyDescent="0.2">
      <c r="A10" s="3" t="s">
        <v>4</v>
      </c>
      <c r="B10" s="13"/>
      <c r="C10" s="16"/>
      <c r="D10" s="15" t="s">
        <v>107</v>
      </c>
    </row>
    <row r="11" spans="1:4" x14ac:dyDescent="0.2">
      <c r="A11" s="3" t="s">
        <v>5</v>
      </c>
      <c r="B11" s="13"/>
      <c r="C11" s="16"/>
      <c r="D11" s="15" t="s">
        <v>107</v>
      </c>
    </row>
    <row r="12" spans="1:4" x14ac:dyDescent="0.2">
      <c r="A12" s="3" t="s">
        <v>6</v>
      </c>
      <c r="B12" s="13"/>
      <c r="C12" s="16"/>
      <c r="D12" s="15" t="s">
        <v>107</v>
      </c>
    </row>
    <row r="13" spans="1:4" x14ac:dyDescent="0.2">
      <c r="A13" s="3" t="s">
        <v>7</v>
      </c>
      <c r="B13" s="13"/>
      <c r="C13" s="16"/>
      <c r="D13" s="15" t="s">
        <v>107</v>
      </c>
    </row>
    <row r="14" spans="1:4" x14ac:dyDescent="0.2">
      <c r="A14" s="3" t="s">
        <v>17</v>
      </c>
      <c r="B14" s="22"/>
      <c r="C14" s="16"/>
      <c r="D14" s="23" t="s">
        <v>295</v>
      </c>
    </row>
    <row r="15" spans="1:4" x14ac:dyDescent="0.2">
      <c r="A15" s="3" t="s">
        <v>18</v>
      </c>
      <c r="B15" s="22"/>
      <c r="C15" s="16"/>
      <c r="D15" s="15" t="s">
        <v>107</v>
      </c>
    </row>
    <row r="16" spans="1:4" x14ac:dyDescent="0.2">
      <c r="A16" s="3" t="s">
        <v>8</v>
      </c>
      <c r="B16" s="13"/>
      <c r="C16" s="16"/>
      <c r="D16" s="15" t="s">
        <v>107</v>
      </c>
    </row>
    <row r="17" spans="1:4" x14ac:dyDescent="0.2">
      <c r="A17" s="3" t="s">
        <v>9</v>
      </c>
      <c r="B17" s="13"/>
      <c r="C17" s="16"/>
      <c r="D17" s="15" t="s">
        <v>107</v>
      </c>
    </row>
    <row r="18" spans="1:4" x14ac:dyDescent="0.2">
      <c r="A18" s="21" t="s">
        <v>10</v>
      </c>
      <c r="B18" s="13"/>
      <c r="C18" s="16"/>
      <c r="D18" s="15" t="s">
        <v>107</v>
      </c>
    </row>
    <row r="19" spans="1:4" x14ac:dyDescent="0.2">
      <c r="A19" s="3" t="s">
        <v>19</v>
      </c>
      <c r="B19" s="13"/>
      <c r="C19" s="16"/>
      <c r="D19" s="15" t="s">
        <v>107</v>
      </c>
    </row>
    <row r="20" spans="1:4" x14ac:dyDescent="0.2">
      <c r="A20" s="3" t="s">
        <v>20</v>
      </c>
      <c r="B20" s="75"/>
      <c r="C20" s="16"/>
      <c r="D20" s="15" t="s">
        <v>107</v>
      </c>
    </row>
    <row r="21" spans="1:4" x14ac:dyDescent="0.2">
      <c r="A21" s="3" t="s">
        <v>11</v>
      </c>
      <c r="B21" s="13"/>
      <c r="C21" s="16"/>
      <c r="D21" s="15" t="s">
        <v>107</v>
      </c>
    </row>
    <row r="22" spans="1:4" x14ac:dyDescent="0.2">
      <c r="A22" s="3" t="s">
        <v>123</v>
      </c>
      <c r="B22" s="13"/>
      <c r="C22" s="16"/>
      <c r="D22" s="15" t="s">
        <v>107</v>
      </c>
    </row>
    <row r="23" spans="1:4" x14ac:dyDescent="0.2">
      <c r="A23" s="3" t="s">
        <v>21</v>
      </c>
      <c r="B23" s="22"/>
      <c r="C23" s="16"/>
      <c r="D23" s="15" t="s">
        <v>107</v>
      </c>
    </row>
    <row r="24" spans="1:4" x14ac:dyDescent="0.2">
      <c r="A24" s="3" t="s">
        <v>22</v>
      </c>
      <c r="B24" s="22"/>
      <c r="C24" s="16"/>
      <c r="D24" s="15" t="s">
        <v>107</v>
      </c>
    </row>
    <row r="25" spans="1:4" x14ac:dyDescent="0.2">
      <c r="A25" s="3" t="s">
        <v>23</v>
      </c>
      <c r="B25" s="22"/>
      <c r="C25" s="16"/>
      <c r="D25" s="15" t="s">
        <v>107</v>
      </c>
    </row>
    <row r="26" spans="1:4" x14ac:dyDescent="0.2">
      <c r="A26" s="3" t="s">
        <v>24</v>
      </c>
      <c r="B26" s="22"/>
      <c r="C26" s="16"/>
      <c r="D26" s="15" t="s">
        <v>107</v>
      </c>
    </row>
    <row r="27" spans="1:4" x14ac:dyDescent="0.2">
      <c r="A27" s="3" t="s">
        <v>13</v>
      </c>
      <c r="B27" s="13"/>
      <c r="C27" s="16"/>
      <c r="D27" s="15" t="s">
        <v>107</v>
      </c>
    </row>
    <row r="28" spans="1:4" x14ac:dyDescent="0.2">
      <c r="A28" s="3" t="s">
        <v>25</v>
      </c>
      <c r="B28" s="13"/>
      <c r="C28" s="17"/>
      <c r="D28" s="15" t="s">
        <v>107</v>
      </c>
    </row>
    <row r="29" spans="1:4" x14ac:dyDescent="0.2">
      <c r="A29" s="3" t="s">
        <v>124</v>
      </c>
      <c r="B29" s="13"/>
      <c r="C29" s="17"/>
      <c r="D29" s="15" t="s">
        <v>107</v>
      </c>
    </row>
    <row r="30" spans="1:4" x14ac:dyDescent="0.2">
      <c r="A30" s="3" t="s">
        <v>125</v>
      </c>
      <c r="B30" s="13"/>
      <c r="C30" s="17"/>
      <c r="D30" s="15" t="s">
        <v>107</v>
      </c>
    </row>
    <row r="31" spans="1:4" x14ac:dyDescent="0.2">
      <c r="A31" s="3" t="s">
        <v>27</v>
      </c>
      <c r="B31" s="13"/>
      <c r="C31" s="17"/>
      <c r="D31" s="15" t="s">
        <v>107</v>
      </c>
    </row>
    <row r="32" spans="1:4" x14ac:dyDescent="0.2">
      <c r="A32" s="3" t="s">
        <v>28</v>
      </c>
      <c r="B32" s="13"/>
      <c r="C32" s="17"/>
      <c r="D32" s="15" t="s">
        <v>107</v>
      </c>
    </row>
    <row r="33" spans="1:4" x14ac:dyDescent="0.2">
      <c r="A33" s="3" t="s">
        <v>29</v>
      </c>
      <c r="B33" s="13"/>
      <c r="C33" s="17"/>
      <c r="D33" s="15" t="s">
        <v>107</v>
      </c>
    </row>
    <row r="34" spans="1:4" x14ac:dyDescent="0.2">
      <c r="A34" s="3" t="s">
        <v>32</v>
      </c>
      <c r="B34" s="13"/>
      <c r="C34" s="17"/>
      <c r="D34" s="15" t="s">
        <v>107</v>
      </c>
    </row>
    <row r="35" spans="1:4" x14ac:dyDescent="0.2">
      <c r="A35" s="3" t="s">
        <v>97</v>
      </c>
      <c r="B35" s="13"/>
      <c r="C35" s="17"/>
      <c r="D35" s="15" t="s">
        <v>107</v>
      </c>
    </row>
    <row r="36" spans="1:4" x14ac:dyDescent="0.2">
      <c r="A36" s="3" t="s">
        <v>98</v>
      </c>
      <c r="B36" s="13"/>
      <c r="C36" s="17"/>
      <c r="D36" s="15" t="s">
        <v>107</v>
      </c>
    </row>
    <row r="37" spans="1:4" x14ac:dyDescent="0.2">
      <c r="A37" s="3" t="s">
        <v>34</v>
      </c>
      <c r="B37" s="13"/>
      <c r="C37" s="17"/>
      <c r="D37" s="15" t="s">
        <v>107</v>
      </c>
    </row>
    <row r="38" spans="1:4" x14ac:dyDescent="0.2">
      <c r="A38" s="76" t="s">
        <v>126</v>
      </c>
      <c r="B38" s="13"/>
      <c r="C38" s="17"/>
      <c r="D38" s="15" t="s">
        <v>107</v>
      </c>
    </row>
    <row r="39" spans="1:4" x14ac:dyDescent="0.2">
      <c r="A39" s="3" t="s">
        <v>37</v>
      </c>
      <c r="B39" s="13"/>
      <c r="C39" s="17"/>
      <c r="D39" s="15" t="s">
        <v>107</v>
      </c>
    </row>
    <row r="40" spans="1:4" x14ac:dyDescent="0.2">
      <c r="A40" s="3" t="s">
        <v>53</v>
      </c>
      <c r="B40" s="13"/>
      <c r="C40" s="17"/>
      <c r="D40" s="15" t="s">
        <v>107</v>
      </c>
    </row>
    <row r="41" spans="1:4" x14ac:dyDescent="0.2">
      <c r="A41" s="3" t="s">
        <v>100</v>
      </c>
      <c r="B41" s="13"/>
      <c r="C41" s="17"/>
      <c r="D41" s="15" t="s">
        <v>107</v>
      </c>
    </row>
    <row r="42" spans="1:4" x14ac:dyDescent="0.2">
      <c r="A42" s="3" t="s">
        <v>130</v>
      </c>
      <c r="B42" s="13"/>
      <c r="C42" s="17"/>
      <c r="D42" s="15" t="s">
        <v>107</v>
      </c>
    </row>
    <row r="43" spans="1:4" x14ac:dyDescent="0.2">
      <c r="A43" s="3" t="s">
        <v>102</v>
      </c>
      <c r="B43" s="13"/>
      <c r="C43" s="17"/>
      <c r="D43" s="15" t="s">
        <v>107</v>
      </c>
    </row>
    <row r="44" spans="1:4" x14ac:dyDescent="0.2">
      <c r="A44" s="3" t="s">
        <v>52</v>
      </c>
      <c r="B44" s="13"/>
      <c r="C44" s="17"/>
      <c r="D44" s="15" t="s">
        <v>107</v>
      </c>
    </row>
    <row r="45" spans="1:4" x14ac:dyDescent="0.2">
      <c r="A45" s="3" t="s">
        <v>103</v>
      </c>
      <c r="B45" s="13"/>
      <c r="C45" s="17"/>
      <c r="D45" s="15" t="s">
        <v>107</v>
      </c>
    </row>
    <row r="46" spans="1:4" x14ac:dyDescent="0.2">
      <c r="A46" s="3" t="s">
        <v>41</v>
      </c>
      <c r="B46" s="13"/>
      <c r="C46" s="17"/>
      <c r="D46" s="15" t="s">
        <v>107</v>
      </c>
    </row>
    <row r="47" spans="1:4" x14ac:dyDescent="0.2">
      <c r="A47" s="3" t="s">
        <v>51</v>
      </c>
      <c r="B47" s="13"/>
      <c r="C47" s="17"/>
      <c r="D47" s="15" t="s">
        <v>107</v>
      </c>
    </row>
    <row r="48" spans="1:4" x14ac:dyDescent="0.2">
      <c r="A48" s="3" t="s">
        <v>43</v>
      </c>
      <c r="B48" s="13"/>
      <c r="C48" s="17"/>
      <c r="D48" s="15" t="s">
        <v>107</v>
      </c>
    </row>
    <row r="49" spans="1:4" x14ac:dyDescent="0.2">
      <c r="A49" s="3" t="s">
        <v>44</v>
      </c>
      <c r="B49" s="13"/>
      <c r="C49" s="17"/>
      <c r="D49" s="15" t="s">
        <v>107</v>
      </c>
    </row>
    <row r="50" spans="1:4" x14ac:dyDescent="0.2">
      <c r="A50" s="3" t="s">
        <v>45</v>
      </c>
      <c r="B50" s="13"/>
      <c r="C50" s="17"/>
      <c r="D50" s="15" t="s">
        <v>107</v>
      </c>
    </row>
    <row r="51" spans="1:4" x14ac:dyDescent="0.2">
      <c r="C51" s="70"/>
      <c r="D51" s="12"/>
    </row>
    <row r="52" spans="1:4" x14ac:dyDescent="0.2">
      <c r="C52" s="12"/>
      <c r="D52" s="12"/>
    </row>
    <row r="53" spans="1:4" x14ac:dyDescent="0.2">
      <c r="C53" s="12"/>
      <c r="D53" s="12"/>
    </row>
    <row r="54" spans="1:4" x14ac:dyDescent="0.2">
      <c r="C54" s="12"/>
      <c r="D54" s="12"/>
    </row>
    <row r="55" spans="1:4" x14ac:dyDescent="0.2">
      <c r="C55" s="12"/>
      <c r="D55" s="12"/>
    </row>
    <row r="56" spans="1:4" x14ac:dyDescent="0.2">
      <c r="C56" s="12"/>
      <c r="D56" s="12"/>
    </row>
    <row r="57" spans="1:4" x14ac:dyDescent="0.2">
      <c r="C57" s="12"/>
      <c r="D57" s="12"/>
    </row>
    <row r="58" spans="1:4" x14ac:dyDescent="0.2">
      <c r="C58" s="12"/>
      <c r="D58" s="12"/>
    </row>
    <row r="59" spans="1:4" x14ac:dyDescent="0.2">
      <c r="C59" s="12"/>
      <c r="D59" s="12"/>
    </row>
    <row r="60" spans="1:4" x14ac:dyDescent="0.2">
      <c r="C60" s="12"/>
      <c r="D60" s="12"/>
    </row>
    <row r="61" spans="1:4" x14ac:dyDescent="0.2">
      <c r="C61" s="12"/>
      <c r="D61" s="12"/>
    </row>
    <row r="62" spans="1:4" x14ac:dyDescent="0.2">
      <c r="C62" s="12"/>
      <c r="D62" s="12"/>
    </row>
  </sheetData>
  <autoFilter ref="A2:E2" xr:uid="{6D4A49D4-8AC1-3747-83DE-7DDD467CCC7E}"/>
  <sortState xmlns:xlrd2="http://schemas.microsoft.com/office/spreadsheetml/2017/richdata2" ref="A3:D50">
    <sortCondition sortBy="cellColor" ref="C3:C50" dxfId="9"/>
    <sortCondition ref="A3:A50"/>
  </sortState>
  <conditionalFormatting sqref="A2">
    <cfRule type="duplicateValues" dxfId="8" priority="19"/>
  </conditionalFormatting>
  <conditionalFormatting sqref="A8">
    <cfRule type="duplicateValues" dxfId="7" priority="6"/>
  </conditionalFormatting>
  <conditionalFormatting sqref="A5:A17 A3 A19">
    <cfRule type="duplicateValues" dxfId="6" priority="28"/>
  </conditionalFormatting>
  <conditionalFormatting sqref="A20:A37 A39:A50">
    <cfRule type="duplicateValues" dxfId="5" priority="40"/>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454C90-BA99-854C-8283-E9190009D028}">
  <dimension ref="A1:C30"/>
  <sheetViews>
    <sheetView workbookViewId="0"/>
  </sheetViews>
  <sheetFormatPr baseColWidth="10" defaultRowHeight="16" x14ac:dyDescent="0.2"/>
  <cols>
    <col min="1" max="1" width="68.33203125" bestFit="1" customWidth="1"/>
    <col min="2" max="2" width="21.5" bestFit="1" customWidth="1"/>
    <col min="3" max="3" width="32.1640625" bestFit="1" customWidth="1"/>
    <col min="6" max="6" width="25.33203125" bestFit="1" customWidth="1"/>
    <col min="7" max="8" width="21.5" bestFit="1" customWidth="1"/>
  </cols>
  <sheetData>
    <row r="1" spans="1:3" ht="17" thickBot="1" x14ac:dyDescent="0.25">
      <c r="A1" s="1" t="s">
        <v>407</v>
      </c>
    </row>
    <row r="2" spans="1:3" ht="17" thickBot="1" x14ac:dyDescent="0.25">
      <c r="A2" s="18" t="s">
        <v>115</v>
      </c>
      <c r="B2" s="19" t="s">
        <v>116</v>
      </c>
      <c r="C2" s="20" t="s">
        <v>114</v>
      </c>
    </row>
    <row r="3" spans="1:3" ht="17" thickTop="1" x14ac:dyDescent="0.2">
      <c r="A3" s="8" t="s">
        <v>14</v>
      </c>
      <c r="B3" s="9" t="s">
        <v>16</v>
      </c>
      <c r="C3" s="10" t="s">
        <v>14</v>
      </c>
    </row>
    <row r="4" spans="1:3" x14ac:dyDescent="0.2">
      <c r="A4" s="3" t="s">
        <v>16</v>
      </c>
      <c r="B4" s="2" t="s">
        <v>1</v>
      </c>
      <c r="C4" s="4" t="s">
        <v>15</v>
      </c>
    </row>
    <row r="5" spans="1:3" x14ac:dyDescent="0.2">
      <c r="A5" s="3" t="s">
        <v>1</v>
      </c>
      <c r="B5" s="21" t="s">
        <v>123</v>
      </c>
      <c r="C5" s="4" t="s">
        <v>0</v>
      </c>
    </row>
    <row r="6" spans="1:3" x14ac:dyDescent="0.2">
      <c r="A6" s="73" t="s">
        <v>123</v>
      </c>
      <c r="B6" s="2" t="s">
        <v>2</v>
      </c>
      <c r="C6" s="4" t="s">
        <v>16</v>
      </c>
    </row>
    <row r="7" spans="1:3" x14ac:dyDescent="0.2">
      <c r="A7" s="3" t="s">
        <v>2</v>
      </c>
      <c r="B7" s="2" t="s">
        <v>4</v>
      </c>
      <c r="C7" s="4" t="s">
        <v>1</v>
      </c>
    </row>
    <row r="8" spans="1:3" x14ac:dyDescent="0.2">
      <c r="A8" s="3" t="s">
        <v>3</v>
      </c>
      <c r="B8" s="2" t="s">
        <v>5</v>
      </c>
      <c r="C8" s="74" t="s">
        <v>123</v>
      </c>
    </row>
    <row r="9" spans="1:3" x14ac:dyDescent="0.2">
      <c r="A9" s="3" t="s">
        <v>4</v>
      </c>
      <c r="B9" s="2" t="s">
        <v>7</v>
      </c>
      <c r="C9" s="4" t="s">
        <v>2</v>
      </c>
    </row>
    <row r="10" spans="1:3" x14ac:dyDescent="0.2">
      <c r="A10" s="3" t="s">
        <v>5</v>
      </c>
      <c r="B10" s="2" t="s">
        <v>17</v>
      </c>
      <c r="C10" s="4" t="s">
        <v>3</v>
      </c>
    </row>
    <row r="11" spans="1:3" x14ac:dyDescent="0.2">
      <c r="A11" s="3" t="s">
        <v>7</v>
      </c>
      <c r="B11" s="2" t="s">
        <v>8</v>
      </c>
      <c r="C11" s="4" t="s">
        <v>5</v>
      </c>
    </row>
    <row r="12" spans="1:3" x14ac:dyDescent="0.2">
      <c r="A12" s="3" t="s">
        <v>17</v>
      </c>
      <c r="B12" s="2" t="s">
        <v>9</v>
      </c>
      <c r="C12" s="4" t="s">
        <v>6</v>
      </c>
    </row>
    <row r="13" spans="1:3" x14ac:dyDescent="0.2">
      <c r="A13" s="3" t="s">
        <v>18</v>
      </c>
      <c r="B13" s="2" t="s">
        <v>19</v>
      </c>
      <c r="C13" s="4" t="s">
        <v>7</v>
      </c>
    </row>
    <row r="14" spans="1:3" x14ac:dyDescent="0.2">
      <c r="A14" s="3" t="s">
        <v>8</v>
      </c>
      <c r="B14" s="2" t="s">
        <v>11</v>
      </c>
      <c r="C14" s="4" t="s">
        <v>17</v>
      </c>
    </row>
    <row r="15" spans="1:3" x14ac:dyDescent="0.2">
      <c r="A15" s="3" t="s">
        <v>10</v>
      </c>
      <c r="B15" s="2" t="s">
        <v>13</v>
      </c>
      <c r="C15" s="4" t="s">
        <v>8</v>
      </c>
    </row>
    <row r="16" spans="1:3" x14ac:dyDescent="0.2">
      <c r="A16" s="3" t="s">
        <v>19</v>
      </c>
      <c r="B16" s="2"/>
      <c r="C16" s="4" t="s">
        <v>9</v>
      </c>
    </row>
    <row r="17" spans="1:3" x14ac:dyDescent="0.2">
      <c r="A17" s="3" t="s">
        <v>11</v>
      </c>
      <c r="B17" s="2"/>
      <c r="C17" s="4" t="s">
        <v>19</v>
      </c>
    </row>
    <row r="18" spans="1:3" x14ac:dyDescent="0.2">
      <c r="A18" s="3" t="s">
        <v>21</v>
      </c>
      <c r="B18" s="2"/>
      <c r="C18" s="4" t="s">
        <v>20</v>
      </c>
    </row>
    <row r="19" spans="1:3" x14ac:dyDescent="0.2">
      <c r="A19" s="3" t="s">
        <v>23</v>
      </c>
      <c r="B19" s="2"/>
      <c r="C19" s="4" t="s">
        <v>11</v>
      </c>
    </row>
    <row r="20" spans="1:3" x14ac:dyDescent="0.2">
      <c r="A20" s="3" t="s">
        <v>13</v>
      </c>
      <c r="B20" s="2"/>
      <c r="C20" s="4" t="s">
        <v>21</v>
      </c>
    </row>
    <row r="21" spans="1:3" x14ac:dyDescent="0.2">
      <c r="A21" s="3"/>
      <c r="B21" s="2"/>
      <c r="C21" s="4" t="s">
        <v>22</v>
      </c>
    </row>
    <row r="22" spans="1:3" x14ac:dyDescent="0.2">
      <c r="A22" s="3"/>
      <c r="B22" s="2"/>
      <c r="C22" s="4" t="s">
        <v>24</v>
      </c>
    </row>
    <row r="23" spans="1:3" ht="17" thickBot="1" x14ac:dyDescent="0.25">
      <c r="A23" s="5"/>
      <c r="B23" s="6"/>
      <c r="C23" s="7" t="s">
        <v>13</v>
      </c>
    </row>
    <row r="24" spans="1:3" x14ac:dyDescent="0.2">
      <c r="A24" s="21"/>
      <c r="B24" s="21"/>
      <c r="C24" s="21"/>
    </row>
    <row r="25" spans="1:3" x14ac:dyDescent="0.2">
      <c r="A25" s="21"/>
      <c r="B25" s="21"/>
      <c r="C25" s="21"/>
    </row>
    <row r="26" spans="1:3" x14ac:dyDescent="0.2">
      <c r="A26" s="21"/>
      <c r="B26" s="21"/>
      <c r="C26" s="21"/>
    </row>
    <row r="27" spans="1:3" x14ac:dyDescent="0.2">
      <c r="A27" s="21"/>
      <c r="B27" s="21"/>
      <c r="C27" s="21"/>
    </row>
    <row r="28" spans="1:3" x14ac:dyDescent="0.2">
      <c r="A28" s="21"/>
      <c r="B28" s="21"/>
      <c r="C28" s="21"/>
    </row>
    <row r="29" spans="1:3" x14ac:dyDescent="0.2">
      <c r="A29" s="21"/>
      <c r="B29" s="21"/>
      <c r="C29" s="21"/>
    </row>
    <row r="30" spans="1:3" x14ac:dyDescent="0.2">
      <c r="A30" s="21"/>
      <c r="B30" s="21"/>
      <c r="C30" s="21"/>
    </row>
  </sheetData>
  <autoFilter ref="A2:E2" xr:uid="{6A504B91-95ED-9946-A186-B83422EA0B83}">
    <sortState xmlns:xlrd2="http://schemas.microsoft.com/office/spreadsheetml/2017/richdata2" ref="A3:E22">
      <sortCondition ref="C2:C22"/>
    </sortState>
  </autoFilter>
  <sortState xmlns:xlrd2="http://schemas.microsoft.com/office/spreadsheetml/2017/richdata2" ref="C3:C23">
    <sortCondition ref="C3:C23"/>
  </sortState>
  <conditionalFormatting sqref="B5">
    <cfRule type="duplicateValues" dxfId="4" priority="3"/>
  </conditionalFormatting>
  <conditionalFormatting sqref="C8">
    <cfRule type="duplicateValues" dxfId="3" priority="2"/>
  </conditionalFormatting>
  <conditionalFormatting sqref="A6">
    <cfRule type="duplicateValues" dxfId="2" priority="1"/>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EEB52E-20A3-A74B-8388-740CCF0FD916}">
  <dimension ref="A1:B180"/>
  <sheetViews>
    <sheetView workbookViewId="0"/>
  </sheetViews>
  <sheetFormatPr baseColWidth="10" defaultRowHeight="16" x14ac:dyDescent="0.2"/>
  <cols>
    <col min="2" max="2" width="37.6640625" style="29" bestFit="1" customWidth="1"/>
  </cols>
  <sheetData>
    <row r="1" spans="1:2" ht="17" thickBot="1" x14ac:dyDescent="0.25">
      <c r="A1" s="38" t="s">
        <v>405</v>
      </c>
    </row>
    <row r="2" spans="1:2" ht="17" thickBot="1" x14ac:dyDescent="0.25">
      <c r="A2" s="36" t="s">
        <v>404</v>
      </c>
      <c r="B2" s="37" t="s">
        <v>294</v>
      </c>
    </row>
    <row r="3" spans="1:2" ht="17" thickTop="1" x14ac:dyDescent="0.2">
      <c r="A3" s="8">
        <v>1</v>
      </c>
      <c r="B3" s="35" t="s">
        <v>14</v>
      </c>
    </row>
    <row r="4" spans="1:2" x14ac:dyDescent="0.2">
      <c r="A4" s="3">
        <v>2</v>
      </c>
      <c r="B4" s="31" t="s">
        <v>303</v>
      </c>
    </row>
    <row r="5" spans="1:2" x14ac:dyDescent="0.2">
      <c r="A5" s="3">
        <v>3</v>
      </c>
      <c r="B5" s="31" t="s">
        <v>304</v>
      </c>
    </row>
    <row r="6" spans="1:2" x14ac:dyDescent="0.2">
      <c r="A6" s="3">
        <v>4</v>
      </c>
      <c r="B6" s="30" t="s">
        <v>343</v>
      </c>
    </row>
    <row r="7" spans="1:2" x14ac:dyDescent="0.2">
      <c r="A7" s="3">
        <v>5</v>
      </c>
      <c r="B7" s="30" t="s">
        <v>344</v>
      </c>
    </row>
    <row r="8" spans="1:2" x14ac:dyDescent="0.2">
      <c r="A8" s="3">
        <v>6</v>
      </c>
      <c r="B8" s="30" t="s">
        <v>330</v>
      </c>
    </row>
    <row r="9" spans="1:2" x14ac:dyDescent="0.2">
      <c r="A9" s="3">
        <v>7</v>
      </c>
      <c r="B9" s="30" t="s">
        <v>356</v>
      </c>
    </row>
    <row r="10" spans="1:2" x14ac:dyDescent="0.2">
      <c r="A10" s="3">
        <v>8</v>
      </c>
      <c r="B10" s="30" t="s">
        <v>388</v>
      </c>
    </row>
    <row r="11" spans="1:2" x14ac:dyDescent="0.2">
      <c r="A11" s="3">
        <v>9</v>
      </c>
      <c r="B11" s="31" t="s">
        <v>363</v>
      </c>
    </row>
    <row r="12" spans="1:2" x14ac:dyDescent="0.2">
      <c r="A12" s="3">
        <v>10</v>
      </c>
      <c r="B12" s="31" t="s">
        <v>382</v>
      </c>
    </row>
    <row r="13" spans="1:2" x14ac:dyDescent="0.2">
      <c r="A13" s="3">
        <v>11</v>
      </c>
      <c r="B13" s="30" t="s">
        <v>95</v>
      </c>
    </row>
    <row r="14" spans="1:2" x14ac:dyDescent="0.2">
      <c r="A14" s="3">
        <v>12</v>
      </c>
      <c r="B14" s="30" t="s">
        <v>338</v>
      </c>
    </row>
    <row r="15" spans="1:2" x14ac:dyDescent="0.2">
      <c r="A15" s="3">
        <v>13</v>
      </c>
      <c r="B15" s="30" t="s">
        <v>339</v>
      </c>
    </row>
    <row r="16" spans="1:2" x14ac:dyDescent="0.2">
      <c r="A16" s="3">
        <v>14</v>
      </c>
      <c r="B16" s="30" t="s">
        <v>15</v>
      </c>
    </row>
    <row r="17" spans="1:2" x14ac:dyDescent="0.2">
      <c r="A17" s="3">
        <v>15</v>
      </c>
      <c r="B17" s="30" t="s">
        <v>364</v>
      </c>
    </row>
    <row r="18" spans="1:2" x14ac:dyDescent="0.2">
      <c r="A18" s="3">
        <v>16</v>
      </c>
      <c r="B18" s="30" t="s">
        <v>324</v>
      </c>
    </row>
    <row r="19" spans="1:2" x14ac:dyDescent="0.2">
      <c r="A19" s="3">
        <v>17</v>
      </c>
      <c r="B19" s="30" t="s">
        <v>25</v>
      </c>
    </row>
    <row r="20" spans="1:2" x14ac:dyDescent="0.2">
      <c r="A20" s="3">
        <v>18</v>
      </c>
      <c r="B20" s="30" t="s">
        <v>0</v>
      </c>
    </row>
    <row r="21" spans="1:2" x14ac:dyDescent="0.2">
      <c r="A21" s="3">
        <v>19</v>
      </c>
      <c r="B21" s="30" t="s">
        <v>403</v>
      </c>
    </row>
    <row r="22" spans="1:2" x14ac:dyDescent="0.2">
      <c r="A22" s="3">
        <v>20</v>
      </c>
      <c r="B22" s="30" t="s">
        <v>305</v>
      </c>
    </row>
    <row r="23" spans="1:2" x14ac:dyDescent="0.2">
      <c r="A23" s="3">
        <v>21</v>
      </c>
      <c r="B23" s="30" t="s">
        <v>16</v>
      </c>
    </row>
    <row r="24" spans="1:2" x14ac:dyDescent="0.2">
      <c r="A24" s="3">
        <v>22</v>
      </c>
      <c r="B24" s="30" t="s">
        <v>386</v>
      </c>
    </row>
    <row r="25" spans="1:2" x14ac:dyDescent="0.2">
      <c r="A25" s="3">
        <v>23</v>
      </c>
      <c r="B25" s="30" t="s">
        <v>55</v>
      </c>
    </row>
    <row r="26" spans="1:2" x14ac:dyDescent="0.2">
      <c r="A26" s="3">
        <v>24</v>
      </c>
      <c r="B26" s="30" t="s">
        <v>300</v>
      </c>
    </row>
    <row r="27" spans="1:2" x14ac:dyDescent="0.2">
      <c r="A27" s="3">
        <v>25</v>
      </c>
      <c r="B27" s="30" t="s">
        <v>96</v>
      </c>
    </row>
    <row r="28" spans="1:2" x14ac:dyDescent="0.2">
      <c r="A28" s="3">
        <v>26</v>
      </c>
      <c r="B28" s="31" t="s">
        <v>124</v>
      </c>
    </row>
    <row r="29" spans="1:2" x14ac:dyDescent="0.2">
      <c r="A29" s="3">
        <v>27</v>
      </c>
      <c r="B29" s="30" t="s">
        <v>125</v>
      </c>
    </row>
    <row r="30" spans="1:2" x14ac:dyDescent="0.2">
      <c r="A30" s="3">
        <v>28</v>
      </c>
      <c r="B30" s="30" t="s">
        <v>26</v>
      </c>
    </row>
    <row r="31" spans="1:2" x14ac:dyDescent="0.2">
      <c r="A31" s="3">
        <v>29</v>
      </c>
      <c r="B31" s="30" t="s">
        <v>385</v>
      </c>
    </row>
    <row r="32" spans="1:2" x14ac:dyDescent="0.2">
      <c r="A32" s="3">
        <v>30</v>
      </c>
      <c r="B32" s="30" t="s">
        <v>27</v>
      </c>
    </row>
    <row r="33" spans="1:2" x14ac:dyDescent="0.2">
      <c r="A33" s="3">
        <v>31</v>
      </c>
      <c r="B33" s="30" t="s">
        <v>1</v>
      </c>
    </row>
    <row r="34" spans="1:2" x14ac:dyDescent="0.2">
      <c r="A34" s="3">
        <v>32</v>
      </c>
      <c r="B34" s="30" t="s">
        <v>28</v>
      </c>
    </row>
    <row r="35" spans="1:2" x14ac:dyDescent="0.2">
      <c r="A35" s="3">
        <v>33</v>
      </c>
      <c r="B35" s="30" t="s">
        <v>29</v>
      </c>
    </row>
    <row r="36" spans="1:2" x14ac:dyDescent="0.2">
      <c r="A36" s="3">
        <v>34</v>
      </c>
      <c r="B36" s="30" t="s">
        <v>391</v>
      </c>
    </row>
    <row r="37" spans="1:2" x14ac:dyDescent="0.2">
      <c r="A37" s="3">
        <v>35</v>
      </c>
      <c r="B37" s="30" t="s">
        <v>354</v>
      </c>
    </row>
    <row r="38" spans="1:2" x14ac:dyDescent="0.2">
      <c r="A38" s="3">
        <v>36</v>
      </c>
      <c r="B38" s="30" t="s">
        <v>30</v>
      </c>
    </row>
    <row r="39" spans="1:2" x14ac:dyDescent="0.2">
      <c r="A39" s="3">
        <v>37</v>
      </c>
      <c r="B39" s="30" t="s">
        <v>323</v>
      </c>
    </row>
    <row r="40" spans="1:2" x14ac:dyDescent="0.2">
      <c r="A40" s="3">
        <v>38</v>
      </c>
      <c r="B40" s="31" t="s">
        <v>326</v>
      </c>
    </row>
    <row r="41" spans="1:2" x14ac:dyDescent="0.2">
      <c r="A41" s="3">
        <v>39</v>
      </c>
      <c r="B41" s="30" t="s">
        <v>333</v>
      </c>
    </row>
    <row r="42" spans="1:2" x14ac:dyDescent="0.2">
      <c r="A42" s="3">
        <v>40</v>
      </c>
      <c r="B42" s="30" t="s">
        <v>31</v>
      </c>
    </row>
    <row r="43" spans="1:2" x14ac:dyDescent="0.2">
      <c r="A43" s="3">
        <v>41</v>
      </c>
      <c r="B43" s="30" t="s">
        <v>401</v>
      </c>
    </row>
    <row r="44" spans="1:2" x14ac:dyDescent="0.2">
      <c r="A44" s="3">
        <v>42</v>
      </c>
      <c r="B44" s="30" t="s">
        <v>2</v>
      </c>
    </row>
    <row r="45" spans="1:2" x14ac:dyDescent="0.2">
      <c r="A45" s="3">
        <v>43</v>
      </c>
      <c r="B45" s="30" t="s">
        <v>297</v>
      </c>
    </row>
    <row r="46" spans="1:2" x14ac:dyDescent="0.2">
      <c r="A46" s="3">
        <v>44</v>
      </c>
      <c r="B46" s="30" t="s">
        <v>32</v>
      </c>
    </row>
    <row r="47" spans="1:2" x14ac:dyDescent="0.2">
      <c r="A47" s="3">
        <v>45</v>
      </c>
      <c r="B47" s="30" t="s">
        <v>399</v>
      </c>
    </row>
    <row r="48" spans="1:2" x14ac:dyDescent="0.2">
      <c r="A48" s="3">
        <v>46</v>
      </c>
      <c r="B48" s="30" t="s">
        <v>318</v>
      </c>
    </row>
    <row r="49" spans="1:2" x14ac:dyDescent="0.2">
      <c r="A49" s="3">
        <v>47</v>
      </c>
      <c r="B49" s="30" t="s">
        <v>353</v>
      </c>
    </row>
    <row r="50" spans="1:2" x14ac:dyDescent="0.2">
      <c r="A50" s="3">
        <v>48</v>
      </c>
      <c r="B50" s="32" t="s">
        <v>302</v>
      </c>
    </row>
    <row r="51" spans="1:2" x14ac:dyDescent="0.2">
      <c r="A51" s="3">
        <v>49</v>
      </c>
      <c r="B51" s="30" t="s">
        <v>334</v>
      </c>
    </row>
    <row r="52" spans="1:2" x14ac:dyDescent="0.2">
      <c r="A52" s="3">
        <v>50</v>
      </c>
      <c r="B52" s="30" t="s">
        <v>335</v>
      </c>
    </row>
    <row r="53" spans="1:2" x14ac:dyDescent="0.2">
      <c r="A53" s="3">
        <v>51</v>
      </c>
      <c r="B53" s="30" t="s">
        <v>97</v>
      </c>
    </row>
    <row r="54" spans="1:2" x14ac:dyDescent="0.2">
      <c r="A54" s="3">
        <v>52</v>
      </c>
      <c r="B54" s="30" t="s">
        <v>3</v>
      </c>
    </row>
    <row r="55" spans="1:2" x14ac:dyDescent="0.2">
      <c r="A55" s="3">
        <v>53</v>
      </c>
      <c r="B55" s="30" t="s">
        <v>398</v>
      </c>
    </row>
    <row r="56" spans="1:2" x14ac:dyDescent="0.2">
      <c r="A56" s="3">
        <v>54</v>
      </c>
      <c r="B56" s="30" t="s">
        <v>321</v>
      </c>
    </row>
    <row r="57" spans="1:2" x14ac:dyDescent="0.2">
      <c r="A57" s="3">
        <v>55</v>
      </c>
      <c r="B57" s="30" t="s">
        <v>322</v>
      </c>
    </row>
    <row r="58" spans="1:2" x14ac:dyDescent="0.2">
      <c r="A58" s="3">
        <v>56</v>
      </c>
      <c r="B58" s="30" t="s">
        <v>98</v>
      </c>
    </row>
    <row r="59" spans="1:2" x14ac:dyDescent="0.2">
      <c r="A59" s="3">
        <v>57</v>
      </c>
      <c r="B59" s="30" t="s">
        <v>4</v>
      </c>
    </row>
    <row r="60" spans="1:2" x14ac:dyDescent="0.2">
      <c r="A60" s="3">
        <v>58</v>
      </c>
      <c r="B60" s="30" t="s">
        <v>5</v>
      </c>
    </row>
    <row r="61" spans="1:2" x14ac:dyDescent="0.2">
      <c r="A61" s="3">
        <v>59</v>
      </c>
      <c r="B61" s="30" t="s">
        <v>33</v>
      </c>
    </row>
    <row r="62" spans="1:2" x14ac:dyDescent="0.2">
      <c r="A62" s="3">
        <v>60</v>
      </c>
      <c r="B62" s="30" t="s">
        <v>34</v>
      </c>
    </row>
    <row r="63" spans="1:2" x14ac:dyDescent="0.2">
      <c r="A63" s="3">
        <v>61</v>
      </c>
      <c r="B63" s="30" t="s">
        <v>6</v>
      </c>
    </row>
    <row r="64" spans="1:2" x14ac:dyDescent="0.2">
      <c r="A64" s="3">
        <v>62</v>
      </c>
      <c r="B64" s="30" t="s">
        <v>358</v>
      </c>
    </row>
    <row r="65" spans="1:2" x14ac:dyDescent="0.2">
      <c r="A65" s="3">
        <v>63</v>
      </c>
      <c r="B65" s="30" t="s">
        <v>392</v>
      </c>
    </row>
    <row r="66" spans="1:2" x14ac:dyDescent="0.2">
      <c r="A66" s="3">
        <v>64</v>
      </c>
      <c r="B66" s="30" t="s">
        <v>35</v>
      </c>
    </row>
    <row r="67" spans="1:2" x14ac:dyDescent="0.2">
      <c r="A67" s="3">
        <v>65</v>
      </c>
      <c r="B67" s="30" t="s">
        <v>345</v>
      </c>
    </row>
    <row r="68" spans="1:2" x14ac:dyDescent="0.2">
      <c r="A68" s="3">
        <v>66</v>
      </c>
      <c r="B68" s="30" t="s">
        <v>346</v>
      </c>
    </row>
    <row r="69" spans="1:2" x14ac:dyDescent="0.2">
      <c r="A69" s="3">
        <v>67</v>
      </c>
      <c r="B69" s="30" t="s">
        <v>331</v>
      </c>
    </row>
    <row r="70" spans="1:2" x14ac:dyDescent="0.2">
      <c r="A70" s="3">
        <v>68</v>
      </c>
      <c r="B70" s="30" t="s">
        <v>126</v>
      </c>
    </row>
    <row r="71" spans="1:2" x14ac:dyDescent="0.2">
      <c r="A71" s="3">
        <v>69</v>
      </c>
      <c r="B71" s="30" t="s">
        <v>393</v>
      </c>
    </row>
    <row r="72" spans="1:2" x14ac:dyDescent="0.2">
      <c r="A72" s="3">
        <v>70</v>
      </c>
      <c r="B72" s="30" t="s">
        <v>347</v>
      </c>
    </row>
    <row r="73" spans="1:2" x14ac:dyDescent="0.2">
      <c r="A73" s="3">
        <v>71</v>
      </c>
      <c r="B73" s="30" t="s">
        <v>7</v>
      </c>
    </row>
    <row r="74" spans="1:2" x14ac:dyDescent="0.2">
      <c r="A74" s="3">
        <v>72</v>
      </c>
      <c r="B74" s="30" t="s">
        <v>340</v>
      </c>
    </row>
    <row r="75" spans="1:2" x14ac:dyDescent="0.2">
      <c r="A75" s="3">
        <v>73</v>
      </c>
      <c r="B75" s="30" t="s">
        <v>36</v>
      </c>
    </row>
    <row r="76" spans="1:2" x14ac:dyDescent="0.2">
      <c r="A76" s="3">
        <v>74</v>
      </c>
      <c r="B76" s="30" t="s">
        <v>306</v>
      </c>
    </row>
    <row r="77" spans="1:2" x14ac:dyDescent="0.2">
      <c r="A77" s="3">
        <v>75</v>
      </c>
      <c r="B77" s="31" t="s">
        <v>390</v>
      </c>
    </row>
    <row r="78" spans="1:2" x14ac:dyDescent="0.2">
      <c r="A78" s="3">
        <v>76</v>
      </c>
      <c r="B78" s="30" t="s">
        <v>329</v>
      </c>
    </row>
    <row r="79" spans="1:2" x14ac:dyDescent="0.2">
      <c r="A79" s="3">
        <v>77</v>
      </c>
      <c r="B79" s="30" t="s">
        <v>402</v>
      </c>
    </row>
    <row r="80" spans="1:2" x14ac:dyDescent="0.2">
      <c r="A80" s="3">
        <v>78</v>
      </c>
      <c r="B80" s="30" t="s">
        <v>99</v>
      </c>
    </row>
    <row r="81" spans="1:2" x14ac:dyDescent="0.2">
      <c r="A81" s="3">
        <v>79</v>
      </c>
      <c r="B81" s="30" t="s">
        <v>355</v>
      </c>
    </row>
    <row r="82" spans="1:2" x14ac:dyDescent="0.2">
      <c r="A82" s="3">
        <v>80</v>
      </c>
      <c r="B82" s="30" t="s">
        <v>352</v>
      </c>
    </row>
    <row r="83" spans="1:2" x14ac:dyDescent="0.2">
      <c r="A83" s="3">
        <v>81</v>
      </c>
      <c r="B83" s="30" t="s">
        <v>296</v>
      </c>
    </row>
    <row r="84" spans="1:2" x14ac:dyDescent="0.2">
      <c r="A84" s="3">
        <v>82</v>
      </c>
      <c r="B84" s="31" t="s">
        <v>332</v>
      </c>
    </row>
    <row r="85" spans="1:2" x14ac:dyDescent="0.2">
      <c r="A85" s="3">
        <v>83</v>
      </c>
      <c r="B85" s="30" t="s">
        <v>17</v>
      </c>
    </row>
    <row r="86" spans="1:2" x14ac:dyDescent="0.2">
      <c r="A86" s="3">
        <v>84</v>
      </c>
      <c r="B86" s="30" t="s">
        <v>18</v>
      </c>
    </row>
    <row r="87" spans="1:2" x14ac:dyDescent="0.2">
      <c r="A87" s="3">
        <v>85</v>
      </c>
      <c r="B87" s="30" t="s">
        <v>8</v>
      </c>
    </row>
    <row r="88" spans="1:2" x14ac:dyDescent="0.2">
      <c r="A88" s="3">
        <v>86</v>
      </c>
      <c r="B88" s="33" t="s">
        <v>348</v>
      </c>
    </row>
    <row r="89" spans="1:2" x14ac:dyDescent="0.2">
      <c r="A89" s="3">
        <v>87</v>
      </c>
      <c r="B89" s="30" t="s">
        <v>349</v>
      </c>
    </row>
    <row r="90" spans="1:2" x14ac:dyDescent="0.2">
      <c r="A90" s="3">
        <v>88</v>
      </c>
      <c r="B90" s="30" t="s">
        <v>400</v>
      </c>
    </row>
    <row r="91" spans="1:2" x14ac:dyDescent="0.2">
      <c r="A91" s="3">
        <v>89</v>
      </c>
      <c r="B91" s="30" t="s">
        <v>127</v>
      </c>
    </row>
    <row r="92" spans="1:2" x14ac:dyDescent="0.2">
      <c r="A92" s="3">
        <v>90</v>
      </c>
      <c r="B92" s="30" t="s">
        <v>307</v>
      </c>
    </row>
    <row r="93" spans="1:2" x14ac:dyDescent="0.2">
      <c r="A93" s="3">
        <v>91</v>
      </c>
      <c r="B93" s="30" t="s">
        <v>308</v>
      </c>
    </row>
    <row r="94" spans="1:2" x14ac:dyDescent="0.2">
      <c r="A94" s="3">
        <v>92</v>
      </c>
      <c r="B94" s="31" t="s">
        <v>37</v>
      </c>
    </row>
    <row r="95" spans="1:2" x14ac:dyDescent="0.2">
      <c r="A95" s="3">
        <v>93</v>
      </c>
      <c r="B95" s="30" t="s">
        <v>350</v>
      </c>
    </row>
    <row r="96" spans="1:2" x14ac:dyDescent="0.2">
      <c r="A96" s="3">
        <v>94</v>
      </c>
      <c r="B96" s="30" t="s">
        <v>128</v>
      </c>
    </row>
    <row r="97" spans="1:2" x14ac:dyDescent="0.2">
      <c r="A97" s="3">
        <v>95</v>
      </c>
      <c r="B97" s="31" t="s">
        <v>336</v>
      </c>
    </row>
    <row r="98" spans="1:2" x14ac:dyDescent="0.2">
      <c r="A98" s="3">
        <v>96</v>
      </c>
      <c r="B98" s="30" t="s">
        <v>337</v>
      </c>
    </row>
    <row r="99" spans="1:2" x14ac:dyDescent="0.2">
      <c r="A99" s="3">
        <v>97</v>
      </c>
      <c r="B99" s="30" t="s">
        <v>299</v>
      </c>
    </row>
    <row r="100" spans="1:2" x14ac:dyDescent="0.2">
      <c r="A100" s="3">
        <v>98</v>
      </c>
      <c r="B100" s="30" t="s">
        <v>359</v>
      </c>
    </row>
    <row r="101" spans="1:2" x14ac:dyDescent="0.2">
      <c r="A101" s="3">
        <v>99</v>
      </c>
      <c r="B101" s="30" t="s">
        <v>341</v>
      </c>
    </row>
    <row r="102" spans="1:2" x14ac:dyDescent="0.2">
      <c r="A102" s="3">
        <v>100</v>
      </c>
      <c r="B102" s="30" t="s">
        <v>9</v>
      </c>
    </row>
    <row r="103" spans="1:2" x14ac:dyDescent="0.2">
      <c r="A103" s="3">
        <v>101</v>
      </c>
      <c r="B103" s="30" t="s">
        <v>10</v>
      </c>
    </row>
    <row r="104" spans="1:2" x14ac:dyDescent="0.2">
      <c r="A104" s="3">
        <v>102</v>
      </c>
      <c r="B104" s="30" t="s">
        <v>53</v>
      </c>
    </row>
    <row r="105" spans="1:2" x14ac:dyDescent="0.2">
      <c r="A105" s="3">
        <v>103</v>
      </c>
      <c r="B105" s="30" t="s">
        <v>19</v>
      </c>
    </row>
    <row r="106" spans="1:2" x14ac:dyDescent="0.2">
      <c r="A106" s="3">
        <v>104</v>
      </c>
      <c r="B106" s="30" t="s">
        <v>383</v>
      </c>
    </row>
    <row r="107" spans="1:2" x14ac:dyDescent="0.2">
      <c r="A107" s="3">
        <v>105</v>
      </c>
      <c r="B107" s="30" t="s">
        <v>384</v>
      </c>
    </row>
    <row r="108" spans="1:2" x14ac:dyDescent="0.2">
      <c r="A108" s="3">
        <v>106</v>
      </c>
      <c r="B108" s="30" t="s">
        <v>100</v>
      </c>
    </row>
    <row r="109" spans="1:2" x14ac:dyDescent="0.2">
      <c r="A109" s="3">
        <v>107</v>
      </c>
      <c r="B109" s="30" t="s">
        <v>397</v>
      </c>
    </row>
    <row r="110" spans="1:2" x14ac:dyDescent="0.2">
      <c r="A110" s="3">
        <v>108</v>
      </c>
      <c r="B110" s="30" t="s">
        <v>298</v>
      </c>
    </row>
    <row r="111" spans="1:2" x14ac:dyDescent="0.2">
      <c r="A111" s="3">
        <v>109</v>
      </c>
      <c r="B111" s="30" t="s">
        <v>351</v>
      </c>
    </row>
    <row r="112" spans="1:2" x14ac:dyDescent="0.2">
      <c r="A112" s="3">
        <v>110</v>
      </c>
      <c r="B112" s="30" t="s">
        <v>361</v>
      </c>
    </row>
    <row r="113" spans="1:2" x14ac:dyDescent="0.2">
      <c r="A113" s="3">
        <v>111</v>
      </c>
      <c r="B113" s="30" t="s">
        <v>395</v>
      </c>
    </row>
    <row r="114" spans="1:2" x14ac:dyDescent="0.2">
      <c r="A114" s="3">
        <v>112</v>
      </c>
      <c r="B114" s="30" t="s">
        <v>309</v>
      </c>
    </row>
    <row r="115" spans="1:2" x14ac:dyDescent="0.2">
      <c r="A115" s="3">
        <v>113</v>
      </c>
      <c r="B115" s="30" t="s">
        <v>38</v>
      </c>
    </row>
    <row r="116" spans="1:2" x14ac:dyDescent="0.2">
      <c r="A116" s="3">
        <v>114</v>
      </c>
      <c r="B116" s="30" t="s">
        <v>39</v>
      </c>
    </row>
    <row r="117" spans="1:2" x14ac:dyDescent="0.2">
      <c r="A117" s="3">
        <v>115</v>
      </c>
      <c r="B117" s="30" t="s">
        <v>396</v>
      </c>
    </row>
    <row r="118" spans="1:2" x14ac:dyDescent="0.2">
      <c r="A118" s="3">
        <v>116</v>
      </c>
      <c r="B118" s="30" t="s">
        <v>101</v>
      </c>
    </row>
    <row r="119" spans="1:2" x14ac:dyDescent="0.2">
      <c r="A119" s="3">
        <v>117</v>
      </c>
      <c r="B119" s="30" t="s">
        <v>319</v>
      </c>
    </row>
    <row r="120" spans="1:2" x14ac:dyDescent="0.2">
      <c r="A120" s="3">
        <v>118</v>
      </c>
      <c r="B120" s="30" t="s">
        <v>320</v>
      </c>
    </row>
    <row r="121" spans="1:2" x14ac:dyDescent="0.2">
      <c r="A121" s="3">
        <v>119</v>
      </c>
      <c r="B121" s="31" t="s">
        <v>310</v>
      </c>
    </row>
    <row r="122" spans="1:2" x14ac:dyDescent="0.2">
      <c r="A122" s="3">
        <v>120</v>
      </c>
      <c r="B122" s="31" t="s">
        <v>360</v>
      </c>
    </row>
    <row r="123" spans="1:2" x14ac:dyDescent="0.2">
      <c r="A123" s="3">
        <v>121</v>
      </c>
      <c r="B123" s="33" t="s">
        <v>314</v>
      </c>
    </row>
    <row r="124" spans="1:2" x14ac:dyDescent="0.2">
      <c r="A124" s="3">
        <v>122</v>
      </c>
      <c r="B124" s="30" t="s">
        <v>311</v>
      </c>
    </row>
    <row r="125" spans="1:2" x14ac:dyDescent="0.2">
      <c r="A125" s="3">
        <v>123</v>
      </c>
      <c r="B125" s="30" t="s">
        <v>312</v>
      </c>
    </row>
    <row r="126" spans="1:2" x14ac:dyDescent="0.2">
      <c r="A126" s="3">
        <v>124</v>
      </c>
      <c r="B126" s="30" t="s">
        <v>313</v>
      </c>
    </row>
    <row r="127" spans="1:2" x14ac:dyDescent="0.2">
      <c r="A127" s="3">
        <v>125</v>
      </c>
      <c r="B127" s="30" t="s">
        <v>129</v>
      </c>
    </row>
    <row r="128" spans="1:2" x14ac:dyDescent="0.2">
      <c r="A128" s="3">
        <v>126</v>
      </c>
      <c r="B128" s="30" t="s">
        <v>20</v>
      </c>
    </row>
    <row r="129" spans="1:2" x14ac:dyDescent="0.2">
      <c r="A129" s="3">
        <v>127</v>
      </c>
      <c r="B129" s="30" t="s">
        <v>11</v>
      </c>
    </row>
    <row r="130" spans="1:2" x14ac:dyDescent="0.2">
      <c r="A130" s="3">
        <v>128</v>
      </c>
      <c r="B130" s="33" t="s">
        <v>123</v>
      </c>
    </row>
    <row r="131" spans="1:2" x14ac:dyDescent="0.2">
      <c r="A131" s="3">
        <v>129</v>
      </c>
      <c r="B131" s="30" t="s">
        <v>130</v>
      </c>
    </row>
    <row r="132" spans="1:2" x14ac:dyDescent="0.2">
      <c r="A132" s="3">
        <v>130</v>
      </c>
      <c r="B132" s="30" t="s">
        <v>365</v>
      </c>
    </row>
    <row r="133" spans="1:2" x14ac:dyDescent="0.2">
      <c r="A133" s="3">
        <v>131</v>
      </c>
      <c r="B133" s="33" t="s">
        <v>102</v>
      </c>
    </row>
    <row r="134" spans="1:2" x14ac:dyDescent="0.2">
      <c r="A134" s="3">
        <v>132</v>
      </c>
      <c r="B134" s="30" t="s">
        <v>40</v>
      </c>
    </row>
    <row r="135" spans="1:2" x14ac:dyDescent="0.2">
      <c r="A135" s="3">
        <v>133</v>
      </c>
      <c r="B135" s="30" t="s">
        <v>52</v>
      </c>
    </row>
    <row r="136" spans="1:2" x14ac:dyDescent="0.2">
      <c r="A136" s="3">
        <v>134</v>
      </c>
      <c r="B136" s="30" t="s">
        <v>56</v>
      </c>
    </row>
    <row r="137" spans="1:2" x14ac:dyDescent="0.2">
      <c r="A137" s="3">
        <v>135</v>
      </c>
      <c r="B137" s="30" t="s">
        <v>12</v>
      </c>
    </row>
    <row r="138" spans="1:2" x14ac:dyDescent="0.2">
      <c r="A138" s="3">
        <v>136</v>
      </c>
      <c r="B138" s="30" t="s">
        <v>342</v>
      </c>
    </row>
    <row r="139" spans="1:2" x14ac:dyDescent="0.2">
      <c r="A139" s="3">
        <v>137</v>
      </c>
      <c r="B139" s="30" t="s">
        <v>103</v>
      </c>
    </row>
    <row r="140" spans="1:2" x14ac:dyDescent="0.2">
      <c r="A140" s="3">
        <v>138</v>
      </c>
      <c r="B140" s="30" t="s">
        <v>21</v>
      </c>
    </row>
    <row r="141" spans="1:2" x14ac:dyDescent="0.2">
      <c r="A141" s="3">
        <v>139</v>
      </c>
      <c r="B141" s="30" t="s">
        <v>367</v>
      </c>
    </row>
    <row r="142" spans="1:2" x14ac:dyDescent="0.2">
      <c r="A142" s="3">
        <v>140</v>
      </c>
      <c r="B142" s="30" t="s">
        <v>368</v>
      </c>
    </row>
    <row r="143" spans="1:2" x14ac:dyDescent="0.2">
      <c r="A143" s="3">
        <v>141</v>
      </c>
      <c r="B143" s="30" t="s">
        <v>369</v>
      </c>
    </row>
    <row r="144" spans="1:2" x14ac:dyDescent="0.2">
      <c r="A144" s="3">
        <v>142</v>
      </c>
      <c r="B144" s="30" t="s">
        <v>23</v>
      </c>
    </row>
    <row r="145" spans="1:2" x14ac:dyDescent="0.2">
      <c r="A145" s="3">
        <v>143</v>
      </c>
      <c r="B145" s="30" t="s">
        <v>370</v>
      </c>
    </row>
    <row r="146" spans="1:2" x14ac:dyDescent="0.2">
      <c r="A146" s="3">
        <v>144</v>
      </c>
      <c r="B146" s="30" t="s">
        <v>371</v>
      </c>
    </row>
    <row r="147" spans="1:2" x14ac:dyDescent="0.2">
      <c r="A147" s="3">
        <v>145</v>
      </c>
      <c r="B147" s="30" t="s">
        <v>372</v>
      </c>
    </row>
    <row r="148" spans="1:2" x14ac:dyDescent="0.2">
      <c r="A148" s="3">
        <v>146</v>
      </c>
      <c r="B148" s="30" t="s">
        <v>373</v>
      </c>
    </row>
    <row r="149" spans="1:2" x14ac:dyDescent="0.2">
      <c r="A149" s="3">
        <v>147</v>
      </c>
      <c r="B149" s="30" t="s">
        <v>374</v>
      </c>
    </row>
    <row r="150" spans="1:2" x14ac:dyDescent="0.2">
      <c r="A150" s="3">
        <v>148</v>
      </c>
      <c r="B150" s="30" t="s">
        <v>375</v>
      </c>
    </row>
    <row r="151" spans="1:2" x14ac:dyDescent="0.2">
      <c r="A151" s="3">
        <v>149</v>
      </c>
      <c r="B151" s="30" t="s">
        <v>376</v>
      </c>
    </row>
    <row r="152" spans="1:2" x14ac:dyDescent="0.2">
      <c r="A152" s="3">
        <v>150</v>
      </c>
      <c r="B152" s="30" t="s">
        <v>377</v>
      </c>
    </row>
    <row r="153" spans="1:2" x14ac:dyDescent="0.2">
      <c r="A153" s="3">
        <v>151</v>
      </c>
      <c r="B153" s="30" t="s">
        <v>378</v>
      </c>
    </row>
    <row r="154" spans="1:2" x14ac:dyDescent="0.2">
      <c r="A154" s="3">
        <v>152</v>
      </c>
      <c r="B154" s="30" t="s">
        <v>379</v>
      </c>
    </row>
    <row r="155" spans="1:2" x14ac:dyDescent="0.2">
      <c r="A155" s="3">
        <v>153</v>
      </c>
      <c r="B155" s="30" t="s">
        <v>380</v>
      </c>
    </row>
    <row r="156" spans="1:2" x14ac:dyDescent="0.2">
      <c r="A156" s="3">
        <v>154</v>
      </c>
      <c r="B156" s="30" t="s">
        <v>24</v>
      </c>
    </row>
    <row r="157" spans="1:2" x14ac:dyDescent="0.2">
      <c r="A157" s="3">
        <v>155</v>
      </c>
      <c r="B157" s="30" t="s">
        <v>381</v>
      </c>
    </row>
    <row r="158" spans="1:2" x14ac:dyDescent="0.2">
      <c r="A158" s="3">
        <v>156</v>
      </c>
      <c r="B158" s="30" t="s">
        <v>13</v>
      </c>
    </row>
    <row r="159" spans="1:2" x14ac:dyDescent="0.2">
      <c r="A159" s="3">
        <v>157</v>
      </c>
      <c r="B159" s="31" t="s">
        <v>41</v>
      </c>
    </row>
    <row r="160" spans="1:2" x14ac:dyDescent="0.2">
      <c r="A160" s="3">
        <v>158</v>
      </c>
      <c r="B160" s="30" t="s">
        <v>366</v>
      </c>
    </row>
    <row r="161" spans="1:2" x14ac:dyDescent="0.2">
      <c r="A161" s="3">
        <v>159</v>
      </c>
      <c r="B161" s="30" t="s">
        <v>51</v>
      </c>
    </row>
    <row r="162" spans="1:2" x14ac:dyDescent="0.2">
      <c r="A162" s="3">
        <v>160</v>
      </c>
      <c r="B162" s="30" t="s">
        <v>301</v>
      </c>
    </row>
    <row r="163" spans="1:2" x14ac:dyDescent="0.2">
      <c r="A163" s="3">
        <v>161</v>
      </c>
      <c r="B163" s="30" t="s">
        <v>42</v>
      </c>
    </row>
    <row r="164" spans="1:2" x14ac:dyDescent="0.2">
      <c r="A164" s="3">
        <v>162</v>
      </c>
      <c r="B164" s="30" t="s">
        <v>43</v>
      </c>
    </row>
    <row r="165" spans="1:2" x14ac:dyDescent="0.2">
      <c r="A165" s="3">
        <v>163</v>
      </c>
      <c r="B165" s="30" t="s">
        <v>394</v>
      </c>
    </row>
    <row r="166" spans="1:2" x14ac:dyDescent="0.2">
      <c r="A166" s="3">
        <v>164</v>
      </c>
      <c r="B166" s="31" t="s">
        <v>325</v>
      </c>
    </row>
    <row r="167" spans="1:2" x14ac:dyDescent="0.2">
      <c r="A167" s="3">
        <v>165</v>
      </c>
      <c r="B167" s="30" t="s">
        <v>327</v>
      </c>
    </row>
    <row r="168" spans="1:2" x14ac:dyDescent="0.2">
      <c r="A168" s="3">
        <v>166</v>
      </c>
      <c r="B168" s="30" t="s">
        <v>328</v>
      </c>
    </row>
    <row r="169" spans="1:2" x14ac:dyDescent="0.2">
      <c r="A169" s="3">
        <v>167</v>
      </c>
      <c r="B169" s="30" t="s">
        <v>54</v>
      </c>
    </row>
    <row r="170" spans="1:2" x14ac:dyDescent="0.2">
      <c r="A170" s="3">
        <v>168</v>
      </c>
      <c r="B170" s="31" t="s">
        <v>315</v>
      </c>
    </row>
    <row r="171" spans="1:2" x14ac:dyDescent="0.2">
      <c r="A171" s="3">
        <v>169</v>
      </c>
      <c r="B171" s="30" t="s">
        <v>44</v>
      </c>
    </row>
    <row r="172" spans="1:2" x14ac:dyDescent="0.2">
      <c r="A172" s="3">
        <v>170</v>
      </c>
      <c r="B172" s="30" t="s">
        <v>316</v>
      </c>
    </row>
    <row r="173" spans="1:2" x14ac:dyDescent="0.2">
      <c r="A173" s="3">
        <v>171</v>
      </c>
      <c r="B173" s="30" t="s">
        <v>104</v>
      </c>
    </row>
    <row r="174" spans="1:2" x14ac:dyDescent="0.2">
      <c r="A174" s="3">
        <v>172</v>
      </c>
      <c r="B174" s="30" t="s">
        <v>362</v>
      </c>
    </row>
    <row r="175" spans="1:2" x14ac:dyDescent="0.2">
      <c r="A175" s="3">
        <v>173</v>
      </c>
      <c r="B175" s="30" t="s">
        <v>105</v>
      </c>
    </row>
    <row r="176" spans="1:2" x14ac:dyDescent="0.2">
      <c r="A176" s="3">
        <v>174</v>
      </c>
      <c r="B176" s="30" t="s">
        <v>317</v>
      </c>
    </row>
    <row r="177" spans="1:2" x14ac:dyDescent="0.2">
      <c r="A177" s="3">
        <v>175</v>
      </c>
      <c r="B177" s="30" t="s">
        <v>357</v>
      </c>
    </row>
    <row r="178" spans="1:2" x14ac:dyDescent="0.2">
      <c r="A178" s="3">
        <v>176</v>
      </c>
      <c r="B178" s="30" t="s">
        <v>389</v>
      </c>
    </row>
    <row r="179" spans="1:2" x14ac:dyDescent="0.2">
      <c r="A179" s="3">
        <v>177</v>
      </c>
      <c r="B179" s="31" t="s">
        <v>387</v>
      </c>
    </row>
    <row r="180" spans="1:2" ht="17" thickBot="1" x14ac:dyDescent="0.25">
      <c r="A180" s="5">
        <v>178</v>
      </c>
      <c r="B180" s="34" t="s">
        <v>45</v>
      </c>
    </row>
  </sheetData>
  <sortState xmlns:xlrd2="http://schemas.microsoft.com/office/spreadsheetml/2017/richdata2" ref="B3:B180">
    <sortCondition ref="B3:B180"/>
  </sortState>
  <conditionalFormatting sqref="B2:B19 B21:B66 B68:B87 B89:B93 B95:B1048576">
    <cfRule type="duplicateValues" dxfId="1" priority="1"/>
  </conditionalFormatting>
  <conditionalFormatting sqref="B2:B66 B68:B87 B89:B93 B95:B1048576">
    <cfRule type="duplicateValues" dxfId="0" priority="2"/>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A2F39A-F1A3-8D44-BCB5-83A12FE1905D}">
  <dimension ref="A1:B15"/>
  <sheetViews>
    <sheetView workbookViewId="0">
      <selection activeCell="E7" sqref="E7"/>
    </sheetView>
  </sheetViews>
  <sheetFormatPr baseColWidth="10" defaultRowHeight="16" x14ac:dyDescent="0.2"/>
  <cols>
    <col min="1" max="1" width="56.83203125" bestFit="1" customWidth="1"/>
    <col min="2" max="2" width="12.5" bestFit="1" customWidth="1"/>
  </cols>
  <sheetData>
    <row r="1" spans="1:2" x14ac:dyDescent="0.2">
      <c r="A1" s="1" t="s">
        <v>476</v>
      </c>
    </row>
    <row r="3" spans="1:2" ht="17" thickBot="1" x14ac:dyDescent="0.25">
      <c r="A3" s="55" t="s">
        <v>448</v>
      </c>
      <c r="B3" s="55" t="s">
        <v>443</v>
      </c>
    </row>
    <row r="4" spans="1:2" x14ac:dyDescent="0.2">
      <c r="A4" t="s">
        <v>442</v>
      </c>
      <c r="B4">
        <v>291</v>
      </c>
    </row>
    <row r="5" spans="1:2" x14ac:dyDescent="0.2">
      <c r="A5" s="54" t="s">
        <v>444</v>
      </c>
      <c r="B5" s="58">
        <f>38/60</f>
        <v>0.6333333333333333</v>
      </c>
    </row>
    <row r="6" spans="1:2" x14ac:dyDescent="0.2">
      <c r="A6" s="1" t="s">
        <v>445</v>
      </c>
      <c r="B6" s="1">
        <f>B5*B4</f>
        <v>184.29999999999998</v>
      </c>
    </row>
    <row r="8" spans="1:2" ht="17" thickBot="1" x14ac:dyDescent="0.25">
      <c r="A8" s="55" t="s">
        <v>449</v>
      </c>
      <c r="B8" s="55" t="s">
        <v>443</v>
      </c>
    </row>
    <row r="9" spans="1:2" x14ac:dyDescent="0.2">
      <c r="A9" s="54" t="s">
        <v>446</v>
      </c>
      <c r="B9" s="60">
        <f>114853/60</f>
        <v>1914.2166666666667</v>
      </c>
    </row>
    <row r="10" spans="1:2" x14ac:dyDescent="0.2">
      <c r="A10" s="1" t="s">
        <v>447</v>
      </c>
      <c r="B10" s="59">
        <f>B6/B9</f>
        <v>9.6279592174344591E-2</v>
      </c>
    </row>
    <row r="12" spans="1:2" ht="17" thickBot="1" x14ac:dyDescent="0.25">
      <c r="A12" s="55" t="s">
        <v>450</v>
      </c>
      <c r="B12" s="55" t="s">
        <v>443</v>
      </c>
    </row>
    <row r="13" spans="1:2" x14ac:dyDescent="0.2">
      <c r="A13" t="s">
        <v>451</v>
      </c>
      <c r="B13" s="62">
        <f>473000</f>
        <v>473000</v>
      </c>
    </row>
    <row r="14" spans="1:2" x14ac:dyDescent="0.2">
      <c r="A14" s="61" t="s">
        <v>452</v>
      </c>
      <c r="B14" s="63">
        <f>B13*B10</f>
        <v>45540.247098464992</v>
      </c>
    </row>
    <row r="15" spans="1:2" x14ac:dyDescent="0.2">
      <c r="A15" s="64" t="s">
        <v>453</v>
      </c>
      <c r="B15" s="65">
        <f>B14/33</f>
        <v>1380.0074878322725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9BD236-36B7-2141-912D-73AF2DA07FAF}">
  <dimension ref="A1:F49"/>
  <sheetViews>
    <sheetView workbookViewId="0">
      <selection activeCell="I19" sqref="I19"/>
    </sheetView>
  </sheetViews>
  <sheetFormatPr baseColWidth="10" defaultRowHeight="16" x14ac:dyDescent="0.2"/>
  <cols>
    <col min="1" max="1" width="19.5" customWidth="1"/>
    <col min="2" max="2" width="16.6640625" customWidth="1"/>
  </cols>
  <sheetData>
    <row r="1" spans="1:6" x14ac:dyDescent="0.2">
      <c r="A1" s="1" t="s">
        <v>475</v>
      </c>
    </row>
    <row r="3" spans="1:6" ht="17" thickBot="1" x14ac:dyDescent="0.25">
      <c r="A3" s="39" t="s">
        <v>441</v>
      </c>
      <c r="B3" s="55" t="s">
        <v>408</v>
      </c>
      <c r="C3" s="55" t="s">
        <v>409</v>
      </c>
    </row>
    <row r="4" spans="1:6" x14ac:dyDescent="0.2">
      <c r="A4" s="40" t="s">
        <v>410</v>
      </c>
      <c r="B4" s="41">
        <f>127/15</f>
        <v>8.4666666666666668</v>
      </c>
      <c r="C4" s="41">
        <f>B4*15</f>
        <v>127</v>
      </c>
    </row>
    <row r="5" spans="1:6" x14ac:dyDescent="0.2">
      <c r="A5" s="40" t="s">
        <v>411</v>
      </c>
      <c r="B5" s="41">
        <f>C5/100*2</f>
        <v>0.52</v>
      </c>
      <c r="C5" s="41">
        <v>26</v>
      </c>
    </row>
    <row r="6" spans="1:6" x14ac:dyDescent="0.2">
      <c r="A6" s="40" t="s">
        <v>412</v>
      </c>
      <c r="B6" s="41">
        <f>C6/30</f>
        <v>2.7666666666666666</v>
      </c>
      <c r="C6" s="41">
        <v>83</v>
      </c>
    </row>
    <row r="7" spans="1:6" x14ac:dyDescent="0.2">
      <c r="A7" s="40" t="s">
        <v>413</v>
      </c>
      <c r="B7" s="41">
        <f>14/200</f>
        <v>7.0000000000000007E-2</v>
      </c>
      <c r="C7" s="41">
        <v>14</v>
      </c>
    </row>
    <row r="8" spans="1:6" x14ac:dyDescent="0.2">
      <c r="A8" s="40" t="s">
        <v>414</v>
      </c>
      <c r="B8" s="41">
        <f>690/250</f>
        <v>2.76</v>
      </c>
      <c r="C8" s="41">
        <v>690</v>
      </c>
    </row>
    <row r="9" spans="1:6" x14ac:dyDescent="0.2">
      <c r="A9" s="40" t="s">
        <v>415</v>
      </c>
      <c r="B9" s="41">
        <f>310/125</f>
        <v>2.48</v>
      </c>
      <c r="C9" s="41">
        <v>310</v>
      </c>
    </row>
    <row r="10" spans="1:6" x14ac:dyDescent="0.2">
      <c r="A10" s="40" t="s">
        <v>416</v>
      </c>
      <c r="B10" s="41">
        <f>103/278</f>
        <v>0.37050359712230213</v>
      </c>
      <c r="C10" s="41">
        <v>103</v>
      </c>
    </row>
    <row r="11" spans="1:6" x14ac:dyDescent="0.2">
      <c r="A11" s="40" t="s">
        <v>417</v>
      </c>
      <c r="B11" s="41">
        <f>C11/25</f>
        <v>0.56000000000000005</v>
      </c>
      <c r="C11" s="41">
        <v>14</v>
      </c>
    </row>
    <row r="12" spans="1:6" x14ac:dyDescent="0.2">
      <c r="A12" s="50" t="s">
        <v>418</v>
      </c>
      <c r="B12" s="51">
        <f>165/100</f>
        <v>1.65</v>
      </c>
      <c r="C12" s="51">
        <v>165</v>
      </c>
      <c r="F12" s="45"/>
    </row>
    <row r="13" spans="1:6" x14ac:dyDescent="0.2">
      <c r="A13" s="49" t="s">
        <v>419</v>
      </c>
      <c r="B13" s="48">
        <f>SUM(B4:B12)</f>
        <v>19.643836930455631</v>
      </c>
      <c r="C13" s="41"/>
    </row>
    <row r="14" spans="1:6" x14ac:dyDescent="0.2">
      <c r="A14" s="44" t="s">
        <v>473</v>
      </c>
      <c r="B14" s="45">
        <f>B13*3</f>
        <v>58.93151079136689</v>
      </c>
      <c r="C14" s="41"/>
    </row>
    <row r="15" spans="1:6" x14ac:dyDescent="0.2">
      <c r="A15" s="44" t="s">
        <v>420</v>
      </c>
      <c r="B15" s="46">
        <f>B14*3</f>
        <v>176.79453237410067</v>
      </c>
      <c r="C15" s="41"/>
    </row>
    <row r="16" spans="1:6" x14ac:dyDescent="0.2">
      <c r="A16" s="44"/>
      <c r="B16" s="45"/>
      <c r="C16" s="41"/>
    </row>
    <row r="17" spans="1:3" ht="17" thickBot="1" x14ac:dyDescent="0.25">
      <c r="A17" s="39" t="s">
        <v>421</v>
      </c>
      <c r="B17" s="55" t="s">
        <v>422</v>
      </c>
      <c r="C17" s="57" t="s">
        <v>409</v>
      </c>
    </row>
    <row r="18" spans="1:3" x14ac:dyDescent="0.2">
      <c r="A18" s="40" t="s">
        <v>423</v>
      </c>
      <c r="B18" s="47">
        <f>C18/3080</f>
        <v>1.6233766233766232E-2</v>
      </c>
      <c r="C18" s="41">
        <v>50</v>
      </c>
    </row>
    <row r="19" spans="1:3" x14ac:dyDescent="0.2">
      <c r="A19" t="s">
        <v>424</v>
      </c>
      <c r="B19" s="41">
        <f>C19/192</f>
        <v>1.390625</v>
      </c>
      <c r="C19" s="41">
        <v>267</v>
      </c>
    </row>
    <row r="20" spans="1:3" x14ac:dyDescent="0.2">
      <c r="A20" t="s">
        <v>425</v>
      </c>
      <c r="B20" s="41">
        <f>C20/12000</f>
        <v>2.5833333333333333E-2</v>
      </c>
      <c r="C20" s="41">
        <v>310</v>
      </c>
    </row>
    <row r="21" spans="1:3" x14ac:dyDescent="0.2">
      <c r="A21" t="s">
        <v>426</v>
      </c>
      <c r="B21" s="41">
        <f>C21/500</f>
        <v>0.34799999999999998</v>
      </c>
      <c r="C21" s="51">
        <v>174</v>
      </c>
    </row>
    <row r="22" spans="1:3" x14ac:dyDescent="0.2">
      <c r="A22" s="42" t="s">
        <v>427</v>
      </c>
      <c r="B22" s="43">
        <f>SUM(B18:B21)</f>
        <v>1.7806920995670996</v>
      </c>
      <c r="C22" s="41"/>
    </row>
    <row r="23" spans="1:3" x14ac:dyDescent="0.2">
      <c r="A23" s="44" t="s">
        <v>419</v>
      </c>
      <c r="B23" s="48">
        <f>B22*3</f>
        <v>5.3420762987012989</v>
      </c>
      <c r="C23" s="41"/>
    </row>
    <row r="24" spans="1:3" x14ac:dyDescent="0.2">
      <c r="A24" s="44" t="s">
        <v>420</v>
      </c>
      <c r="B24" s="46">
        <f>B23*27</f>
        <v>144.23606006493506</v>
      </c>
      <c r="C24" s="41"/>
    </row>
    <row r="25" spans="1:3" x14ac:dyDescent="0.2">
      <c r="A25" s="44"/>
      <c r="B25" s="45"/>
      <c r="C25" s="41"/>
    </row>
    <row r="26" spans="1:3" ht="17" thickBot="1" x14ac:dyDescent="0.25">
      <c r="A26" s="39" t="s">
        <v>428</v>
      </c>
      <c r="B26" s="55" t="s">
        <v>422</v>
      </c>
      <c r="C26" s="55" t="s">
        <v>409</v>
      </c>
    </row>
    <row r="27" spans="1:3" x14ac:dyDescent="0.2">
      <c r="A27" s="40" t="s">
        <v>429</v>
      </c>
      <c r="B27" s="47">
        <f>C27/1262</f>
        <v>0.46909667194928684</v>
      </c>
      <c r="C27" s="41">
        <v>592</v>
      </c>
    </row>
    <row r="28" spans="1:3" x14ac:dyDescent="0.2">
      <c r="A28" s="40" t="s">
        <v>430</v>
      </c>
      <c r="B28" s="47">
        <f>C28/500</f>
        <v>1.25</v>
      </c>
      <c r="C28" s="41">
        <v>625</v>
      </c>
    </row>
    <row r="29" spans="1:3" x14ac:dyDescent="0.2">
      <c r="A29" t="s">
        <v>431</v>
      </c>
      <c r="B29" s="47">
        <v>0.37</v>
      </c>
      <c r="C29" s="51">
        <v>572</v>
      </c>
    </row>
    <row r="30" spans="1:3" x14ac:dyDescent="0.2">
      <c r="A30" s="42" t="s">
        <v>419</v>
      </c>
      <c r="B30" s="43">
        <f>SUM(B27:B29)</f>
        <v>2.0890966719492869</v>
      </c>
    </row>
    <row r="31" spans="1:3" x14ac:dyDescent="0.2">
      <c r="A31" s="44" t="s">
        <v>420</v>
      </c>
      <c r="B31" s="46">
        <f>B30*27</f>
        <v>56.405610142630749</v>
      </c>
    </row>
    <row r="33" spans="1:3" ht="17" thickBot="1" x14ac:dyDescent="0.25">
      <c r="A33" s="56" t="s">
        <v>432</v>
      </c>
      <c r="B33" s="55" t="s">
        <v>422</v>
      </c>
      <c r="C33" s="55" t="s">
        <v>433</v>
      </c>
    </row>
    <row r="34" spans="1:3" x14ac:dyDescent="0.2">
      <c r="A34" t="s">
        <v>436</v>
      </c>
      <c r="B34" s="41">
        <f>C34/(27+35)</f>
        <v>19.35483870967742</v>
      </c>
      <c r="C34" s="41">
        <v>1200</v>
      </c>
    </row>
    <row r="35" spans="1:3" x14ac:dyDescent="0.2">
      <c r="A35" s="44" t="s">
        <v>419</v>
      </c>
      <c r="B35" s="48">
        <f>B34</f>
        <v>19.35483870967742</v>
      </c>
    </row>
    <row r="36" spans="1:3" x14ac:dyDescent="0.2">
      <c r="A36" s="44" t="s">
        <v>420</v>
      </c>
      <c r="B36" s="46">
        <f>B35*27</f>
        <v>522.58064516129036</v>
      </c>
    </row>
    <row r="38" spans="1:3" ht="17" thickBot="1" x14ac:dyDescent="0.25">
      <c r="A38" s="39" t="s">
        <v>437</v>
      </c>
      <c r="B38" s="55" t="s">
        <v>434</v>
      </c>
    </row>
    <row r="39" spans="1:3" x14ac:dyDescent="0.2">
      <c r="A39" s="53" t="s">
        <v>438</v>
      </c>
      <c r="B39" s="21">
        <v>6</v>
      </c>
    </row>
    <row r="40" spans="1:3" x14ac:dyDescent="0.2">
      <c r="A40" s="50" t="s">
        <v>439</v>
      </c>
      <c r="B40" s="54">
        <v>24</v>
      </c>
    </row>
    <row r="41" spans="1:3" x14ac:dyDescent="0.2">
      <c r="A41" s="44" t="s">
        <v>474</v>
      </c>
      <c r="B41" s="52">
        <v>15</v>
      </c>
    </row>
    <row r="42" spans="1:3" x14ac:dyDescent="0.2">
      <c r="A42" s="44" t="s">
        <v>420</v>
      </c>
      <c r="B42" s="52">
        <f>SUM(B40,B39)*B41</f>
        <v>450</v>
      </c>
    </row>
    <row r="43" spans="1:3" x14ac:dyDescent="0.2">
      <c r="A43" s="44"/>
      <c r="B43" s="52"/>
    </row>
    <row r="44" spans="1:3" ht="17" thickBot="1" x14ac:dyDescent="0.25">
      <c r="A44" s="39" t="s">
        <v>454</v>
      </c>
      <c r="B44" s="55" t="s">
        <v>455</v>
      </c>
    </row>
    <row r="45" spans="1:3" x14ac:dyDescent="0.2">
      <c r="A45" s="66" t="s">
        <v>456</v>
      </c>
      <c r="B45" s="67">
        <v>150</v>
      </c>
    </row>
    <row r="46" spans="1:3" x14ac:dyDescent="0.2">
      <c r="A46" s="44" t="s">
        <v>420</v>
      </c>
      <c r="B46" s="52">
        <f>B45*3</f>
        <v>450</v>
      </c>
    </row>
    <row r="48" spans="1:3" x14ac:dyDescent="0.2">
      <c r="A48" s="44" t="s">
        <v>435</v>
      </c>
      <c r="B48" s="46">
        <f>SUM(B36,B31,B24,B15,B42,B46)</f>
        <v>1800.0168477429568</v>
      </c>
    </row>
    <row r="49" spans="1:2" x14ac:dyDescent="0.2">
      <c r="A49" s="44" t="s">
        <v>440</v>
      </c>
      <c r="B49" s="46">
        <f>B48/3</f>
        <v>600.00561591431892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S1Table</vt:lpstr>
      <vt:lpstr>S2 Table</vt:lpstr>
      <vt:lpstr>S3 Table</vt:lpstr>
      <vt:lpstr>S4 Table</vt:lpstr>
      <vt:lpstr>S5 Table</vt:lpstr>
      <vt:lpstr>S6 Table</vt:lpstr>
      <vt:lpstr>S7 Table</vt:lpstr>
      <vt:lpstr>S8 Table</vt:lpstr>
      <vt:lpstr>S9 Table</vt:lpstr>
      <vt:lpstr>S10 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Zachary Gold</dc:creator>
  <cp:lastModifiedBy>Zachary Gold</cp:lastModifiedBy>
  <dcterms:created xsi:type="dcterms:W3CDTF">2019-05-28T23:05:27Z</dcterms:created>
  <dcterms:modified xsi:type="dcterms:W3CDTF">2020-11-13T07:52:02Z</dcterms:modified>
</cp:coreProperties>
</file>