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咨询公司文件\辅导资料留存\神龙辅导项目\2014年辅导资料\江苏致和店\04辅导提供工具\"/>
    </mc:Choice>
  </mc:AlternateContent>
  <bookViews>
    <workbookView xWindow="0" yWindow="105" windowWidth="12030" windowHeight="4815"/>
  </bookViews>
  <sheets>
    <sheet name="汇总分析" sheetId="1" r:id="rId1"/>
    <sheet name="线索明细" sheetId="8" r:id="rId2"/>
  </sheets>
  <definedNames>
    <definedName name="_xlnm._FilterDatabase" localSheetId="1" hidden="1">线索明细!$A$1:$V$1</definedName>
  </definedNames>
  <calcPr calcId="152511"/>
  <customWorkbookViews>
    <customWorkbookView name="展厅前台 - 个人视图" guid="{3BB7A440-49D5-45F5-A138-13A1E09FFA6D}" mergeInterval="0" personalView="1" maximized="1" xWindow="1" yWindow="1" windowWidth="1280" windowHeight="531" activeSheetId="4"/>
    <customWorkbookView name="林虹 - 个人视图" guid="{7FABB292-2939-4F25-B587-0D8A920E0554}" mergeInterval="0" personalView="1" maximized="1" xWindow="1" yWindow="1" windowWidth="1362" windowHeight="530" activeSheetId="4"/>
  </customWorkbookViews>
  <fileRecoveryPr autoRecover="0"/>
</workbook>
</file>

<file path=xl/calcChain.xml><?xml version="1.0" encoding="utf-8"?>
<calcChain xmlns="http://schemas.openxmlformats.org/spreadsheetml/2006/main">
  <c r="Q91" i="1" l="1"/>
  <c r="Q82" i="1"/>
  <c r="Q50" i="1"/>
  <c r="Q58" i="1"/>
  <c r="Q59" i="1"/>
  <c r="Q60" i="1"/>
  <c r="Q61" i="1"/>
  <c r="Q62" i="1"/>
  <c r="Q63" i="1"/>
  <c r="A88" i="1"/>
  <c r="Q88" i="1" s="1"/>
  <c r="A89" i="1"/>
  <c r="Q89" i="1" s="1"/>
  <c r="A90" i="1"/>
  <c r="Q90" i="1" s="1"/>
  <c r="A87" i="1"/>
  <c r="Q87" i="1" s="1"/>
  <c r="A20" i="1"/>
  <c r="A31" i="1" s="1"/>
  <c r="A42" i="1" s="1"/>
  <c r="A81" i="1" s="1"/>
  <c r="Q81" i="1" s="1"/>
  <c r="A16" i="1"/>
  <c r="A27" i="1" s="1"/>
  <c r="A38" i="1" s="1"/>
  <c r="A77" i="1" s="1"/>
  <c r="Q77" i="1" s="1"/>
  <c r="A17" i="1"/>
  <c r="A28" i="1" s="1"/>
  <c r="A39" i="1" s="1"/>
  <c r="A78" i="1" s="1"/>
  <c r="Q78" i="1" s="1"/>
  <c r="A18" i="1"/>
  <c r="A29" i="1" s="1"/>
  <c r="A40" i="1" s="1"/>
  <c r="A79" i="1" s="1"/>
  <c r="Q79" i="1" s="1"/>
  <c r="A19" i="1"/>
  <c r="A30" i="1" s="1"/>
  <c r="A41" i="1" s="1"/>
  <c r="A80" i="1" s="1"/>
  <c r="Q80" i="1" s="1"/>
  <c r="A15" i="1"/>
  <c r="A26" i="1" s="1"/>
  <c r="A37" i="1" s="1"/>
  <c r="A76" i="1" s="1"/>
  <c r="Q76" i="1" s="1"/>
  <c r="B8" i="1"/>
  <c r="Q8" i="1"/>
  <c r="Q19" i="1" s="1"/>
  <c r="B14" i="1"/>
  <c r="B25" i="1" s="1"/>
  <c r="B36" i="1" s="1"/>
  <c r="B13" i="1"/>
  <c r="B24" i="1" s="1"/>
  <c r="Q70" i="1"/>
  <c r="Q69" i="1"/>
  <c r="B47" i="1"/>
  <c r="B46" i="1"/>
  <c r="B55" i="1" s="1"/>
  <c r="B67" i="1" s="1"/>
  <c r="B4" i="1"/>
  <c r="B26" i="1" s="1"/>
  <c r="B5" i="1"/>
  <c r="B27" i="1" s="1"/>
  <c r="B6" i="1"/>
  <c r="B7" i="1"/>
  <c r="B18" i="1" s="1"/>
  <c r="B9" i="1"/>
  <c r="B31" i="1" s="1"/>
  <c r="B10" i="1"/>
  <c r="Q57" i="1"/>
  <c r="Q49" i="1"/>
  <c r="Q51" i="1"/>
  <c r="Q48" i="1"/>
  <c r="Q5" i="1"/>
  <c r="Q6" i="1"/>
  <c r="Q7" i="1"/>
  <c r="Q9" i="1"/>
  <c r="Q4" i="1"/>
  <c r="Q15" i="1" s="1"/>
  <c r="C2" i="1"/>
  <c r="C46" i="1" s="1"/>
  <c r="C3" i="1"/>
  <c r="C47" i="1" s="1"/>
  <c r="C56" i="1" s="1"/>
  <c r="B85" i="1" l="1"/>
  <c r="B48" i="1"/>
  <c r="C7" i="1"/>
  <c r="C18" i="1" s="1"/>
  <c r="C9" i="1"/>
  <c r="C20" i="1" s="1"/>
  <c r="B51" i="1"/>
  <c r="C4" i="1"/>
  <c r="C15" i="1" s="1"/>
  <c r="B56" i="1"/>
  <c r="B86" i="1" s="1"/>
  <c r="B89" i="1" s="1"/>
  <c r="B52" i="1"/>
  <c r="C52" i="1"/>
  <c r="C55" i="1"/>
  <c r="C62" i="1" s="1"/>
  <c r="B32" i="1"/>
  <c r="Q42" i="1"/>
  <c r="Q20" i="1"/>
  <c r="Q38" i="1"/>
  <c r="Q16" i="1"/>
  <c r="C48" i="1"/>
  <c r="Q40" i="1"/>
  <c r="Q18" i="1"/>
  <c r="B37" i="1"/>
  <c r="B15" i="1"/>
  <c r="B19" i="1"/>
  <c r="C50" i="1"/>
  <c r="B50" i="1"/>
  <c r="D2" i="1"/>
  <c r="D13" i="1" s="1"/>
  <c r="D24" i="1" s="1"/>
  <c r="D35" i="1" s="1"/>
  <c r="B30" i="1"/>
  <c r="Q39" i="1"/>
  <c r="Q17" i="1"/>
  <c r="B21" i="1"/>
  <c r="B39" i="1"/>
  <c r="B17" i="1"/>
  <c r="C14" i="1"/>
  <c r="C25" i="1" s="1"/>
  <c r="C36" i="1" s="1"/>
  <c r="C8" i="1"/>
  <c r="B28" i="1"/>
  <c r="B49" i="1"/>
  <c r="B42" i="1"/>
  <c r="B20" i="1"/>
  <c r="B38" i="1"/>
  <c r="B16" i="1"/>
  <c r="C68" i="1"/>
  <c r="C75" i="1" s="1"/>
  <c r="C86" i="1"/>
  <c r="C51" i="1"/>
  <c r="C49" i="1"/>
  <c r="D3" i="1"/>
  <c r="B35" i="1"/>
  <c r="B43" i="1" s="1"/>
  <c r="C13" i="1"/>
  <c r="C6" i="1"/>
  <c r="C17" i="1" s="1"/>
  <c r="C5" i="1"/>
  <c r="C16" i="1" s="1"/>
  <c r="B40" i="1"/>
  <c r="C10" i="1"/>
  <c r="B29" i="1"/>
  <c r="Q41" i="1"/>
  <c r="B74" i="1"/>
  <c r="Q37" i="1"/>
  <c r="B41" i="1"/>
  <c r="B68" i="1" l="1"/>
  <c r="B69" i="1" s="1"/>
  <c r="C58" i="1"/>
  <c r="D46" i="1"/>
  <c r="C29" i="1"/>
  <c r="C40" i="1"/>
  <c r="C26" i="1"/>
  <c r="B61" i="1"/>
  <c r="B58" i="1"/>
  <c r="C31" i="1"/>
  <c r="B62" i="1"/>
  <c r="B63" i="1"/>
  <c r="C60" i="1"/>
  <c r="C67" i="1"/>
  <c r="D7" i="1"/>
  <c r="D18" i="1" s="1"/>
  <c r="C61" i="1"/>
  <c r="C37" i="1"/>
  <c r="C42" i="1"/>
  <c r="B57" i="1"/>
  <c r="B64" i="1"/>
  <c r="C59" i="1"/>
  <c r="D9" i="1"/>
  <c r="D20" i="1" s="1"/>
  <c r="D8" i="1"/>
  <c r="D41" i="1" s="1"/>
  <c r="B59" i="1"/>
  <c r="C63" i="1"/>
  <c r="B60" i="1"/>
  <c r="C85" i="1"/>
  <c r="C87" i="1" s="1"/>
  <c r="C64" i="1"/>
  <c r="C57" i="1"/>
  <c r="B71" i="1"/>
  <c r="C19" i="1"/>
  <c r="C21" i="1"/>
  <c r="D47" i="1"/>
  <c r="D56" i="1" s="1"/>
  <c r="E2" i="1"/>
  <c r="E3" i="1"/>
  <c r="D4" i="1"/>
  <c r="D5" i="1"/>
  <c r="D16" i="1" s="1"/>
  <c r="D14" i="1"/>
  <c r="D25" i="1" s="1"/>
  <c r="D36" i="1" s="1"/>
  <c r="D10" i="1"/>
  <c r="D21" i="1" s="1"/>
  <c r="D6" i="1"/>
  <c r="D17" i="1" s="1"/>
  <c r="B90" i="1"/>
  <c r="B88" i="1"/>
  <c r="C39" i="1"/>
  <c r="C28" i="1"/>
  <c r="C74" i="1"/>
  <c r="C71" i="1"/>
  <c r="C70" i="1"/>
  <c r="C69" i="1"/>
  <c r="B75" i="1"/>
  <c r="B77" i="1" s="1"/>
  <c r="B70" i="1"/>
  <c r="D55" i="1"/>
  <c r="B87" i="1"/>
  <c r="C38" i="1"/>
  <c r="C27" i="1"/>
  <c r="C24" i="1"/>
  <c r="B91" i="1"/>
  <c r="D30" i="1" l="1"/>
  <c r="D29" i="1"/>
  <c r="D40" i="1"/>
  <c r="D49" i="1"/>
  <c r="D50" i="1"/>
  <c r="D52" i="1"/>
  <c r="D31" i="1"/>
  <c r="D42" i="1"/>
  <c r="D48" i="1"/>
  <c r="D51" i="1"/>
  <c r="C88" i="1"/>
  <c r="C90" i="1"/>
  <c r="C89" i="1"/>
  <c r="C91" i="1"/>
  <c r="D15" i="1"/>
  <c r="D19" i="1"/>
  <c r="D67" i="1"/>
  <c r="D64" i="1"/>
  <c r="D63" i="1"/>
  <c r="D59" i="1"/>
  <c r="D57" i="1"/>
  <c r="D85" i="1"/>
  <c r="D62" i="1"/>
  <c r="D61" i="1"/>
  <c r="D60" i="1"/>
  <c r="D58" i="1"/>
  <c r="C77" i="1"/>
  <c r="C78" i="1"/>
  <c r="C79" i="1"/>
  <c r="C80" i="1"/>
  <c r="C81" i="1"/>
  <c r="C76" i="1"/>
  <c r="C82" i="1"/>
  <c r="D39" i="1"/>
  <c r="D28" i="1"/>
  <c r="F2" i="1"/>
  <c r="F3" i="1"/>
  <c r="E14" i="1"/>
  <c r="E25" i="1" s="1"/>
  <c r="E36" i="1" s="1"/>
  <c r="E47" i="1"/>
  <c r="E56" i="1" s="1"/>
  <c r="B76" i="1"/>
  <c r="B80" i="1"/>
  <c r="D38" i="1"/>
  <c r="D27" i="1"/>
  <c r="E10" i="1"/>
  <c r="E21" i="1" s="1"/>
  <c r="E6" i="1"/>
  <c r="E17" i="1" s="1"/>
  <c r="E13" i="1"/>
  <c r="E24" i="1" s="1"/>
  <c r="E35" i="1" s="1"/>
  <c r="E8" i="1"/>
  <c r="E19" i="1" s="1"/>
  <c r="E9" i="1"/>
  <c r="E20" i="1" s="1"/>
  <c r="E46" i="1"/>
  <c r="E4" i="1"/>
  <c r="E15" i="1" s="1"/>
  <c r="E7" i="1"/>
  <c r="E18" i="1" s="1"/>
  <c r="E5" i="1"/>
  <c r="E16" i="1" s="1"/>
  <c r="B82" i="1"/>
  <c r="B79" i="1"/>
  <c r="D43" i="1"/>
  <c r="D32" i="1"/>
  <c r="D37" i="1"/>
  <c r="D26" i="1"/>
  <c r="D68" i="1"/>
  <c r="D75" i="1" s="1"/>
  <c r="D86" i="1"/>
  <c r="B78" i="1"/>
  <c r="C35" i="1"/>
  <c r="C30" i="1"/>
  <c r="C32" i="1"/>
  <c r="B81" i="1"/>
  <c r="E39" i="1" l="1"/>
  <c r="E28" i="1"/>
  <c r="F8" i="1"/>
  <c r="F19" i="1" s="1"/>
  <c r="F6" i="1"/>
  <c r="F17" i="1" s="1"/>
  <c r="F46" i="1"/>
  <c r="F10" i="1"/>
  <c r="F21" i="1" s="1"/>
  <c r="F4" i="1"/>
  <c r="F15" i="1" s="1"/>
  <c r="F7" i="1"/>
  <c r="F18" i="1" s="1"/>
  <c r="F9" i="1"/>
  <c r="F20" i="1" s="1"/>
  <c r="F13" i="1"/>
  <c r="F24" i="1" s="1"/>
  <c r="F35" i="1" s="1"/>
  <c r="F5" i="1"/>
  <c r="F16" i="1" s="1"/>
  <c r="E40" i="1"/>
  <c r="E29" i="1"/>
  <c r="E42" i="1"/>
  <c r="E31" i="1"/>
  <c r="E68" i="1"/>
  <c r="E75" i="1" s="1"/>
  <c r="E86" i="1"/>
  <c r="C41" i="1"/>
  <c r="C43" i="1"/>
  <c r="E37" i="1"/>
  <c r="E26" i="1"/>
  <c r="E41" i="1"/>
  <c r="E30" i="1"/>
  <c r="E43" i="1"/>
  <c r="E32" i="1"/>
  <c r="D91" i="1"/>
  <c r="D87" i="1"/>
  <c r="D88" i="1"/>
  <c r="D89" i="1"/>
  <c r="D90" i="1"/>
  <c r="E38" i="1"/>
  <c r="E27" i="1"/>
  <c r="E50" i="1"/>
  <c r="E48" i="1"/>
  <c r="E52" i="1"/>
  <c r="E55" i="1"/>
  <c r="E49" i="1"/>
  <c r="E51" i="1"/>
  <c r="G2" i="1"/>
  <c r="F47" i="1"/>
  <c r="F56" i="1" s="1"/>
  <c r="F14" i="1"/>
  <c r="F25" i="1" s="1"/>
  <c r="F36" i="1" s="1"/>
  <c r="G3" i="1"/>
  <c r="D71" i="1"/>
  <c r="D74" i="1"/>
  <c r="D69" i="1"/>
  <c r="D70" i="1"/>
  <c r="F40" i="1" l="1"/>
  <c r="F29" i="1"/>
  <c r="H3" i="1"/>
  <c r="G47" i="1"/>
  <c r="G56" i="1" s="1"/>
  <c r="H2" i="1"/>
  <c r="G14" i="1"/>
  <c r="G25" i="1" s="1"/>
  <c r="G36" i="1" s="1"/>
  <c r="E67" i="1"/>
  <c r="E62" i="1"/>
  <c r="E85" i="1"/>
  <c r="E61" i="1"/>
  <c r="E63" i="1"/>
  <c r="E58" i="1"/>
  <c r="E60" i="1"/>
  <c r="E59" i="1"/>
  <c r="E64" i="1"/>
  <c r="E57" i="1"/>
  <c r="F38" i="1"/>
  <c r="F27" i="1"/>
  <c r="F37" i="1"/>
  <c r="F26" i="1"/>
  <c r="F50" i="1"/>
  <c r="F49" i="1"/>
  <c r="F52" i="1"/>
  <c r="F48" i="1"/>
  <c r="F51" i="1"/>
  <c r="F55" i="1"/>
  <c r="F41" i="1"/>
  <c r="F30" i="1"/>
  <c r="D82" i="1"/>
  <c r="D76" i="1"/>
  <c r="D77" i="1"/>
  <c r="D78" i="1"/>
  <c r="D79" i="1"/>
  <c r="D80" i="1"/>
  <c r="D81" i="1"/>
  <c r="F68" i="1"/>
  <c r="F75" i="1" s="1"/>
  <c r="F86" i="1"/>
  <c r="F39" i="1"/>
  <c r="F28" i="1"/>
  <c r="G7" i="1"/>
  <c r="G18" i="1" s="1"/>
  <c r="G10" i="1"/>
  <c r="G21" i="1" s="1"/>
  <c r="G46" i="1"/>
  <c r="G5" i="1"/>
  <c r="G16" i="1" s="1"/>
  <c r="G6" i="1"/>
  <c r="G17" i="1" s="1"/>
  <c r="G4" i="1"/>
  <c r="G15" i="1" s="1"/>
  <c r="G13" i="1"/>
  <c r="G24" i="1" s="1"/>
  <c r="G35" i="1" s="1"/>
  <c r="G8" i="1"/>
  <c r="G19" i="1" s="1"/>
  <c r="G9" i="1"/>
  <c r="G20" i="1" s="1"/>
  <c r="F42" i="1"/>
  <c r="F31" i="1"/>
  <c r="F43" i="1"/>
  <c r="F32" i="1"/>
  <c r="G37" i="1" l="1"/>
  <c r="G26" i="1"/>
  <c r="G41" i="1"/>
  <c r="G30" i="1"/>
  <c r="G39" i="1"/>
  <c r="G28" i="1"/>
  <c r="G51" i="1"/>
  <c r="G50" i="1"/>
  <c r="G49" i="1"/>
  <c r="G52" i="1"/>
  <c r="G48" i="1"/>
  <c r="G55" i="1"/>
  <c r="F67" i="1"/>
  <c r="F57" i="1"/>
  <c r="F64" i="1"/>
  <c r="F63" i="1"/>
  <c r="F62" i="1"/>
  <c r="F59" i="1"/>
  <c r="F61" i="1"/>
  <c r="F85" i="1"/>
  <c r="F60" i="1"/>
  <c r="F58" i="1"/>
  <c r="E91" i="1"/>
  <c r="E87" i="1"/>
  <c r="E89" i="1"/>
  <c r="E88" i="1"/>
  <c r="E90" i="1"/>
  <c r="H9" i="1"/>
  <c r="H20" i="1" s="1"/>
  <c r="H4" i="1"/>
  <c r="H15" i="1" s="1"/>
  <c r="H6" i="1"/>
  <c r="H17" i="1" s="1"/>
  <c r="H46" i="1"/>
  <c r="H8" i="1"/>
  <c r="H19" i="1" s="1"/>
  <c r="H13" i="1"/>
  <c r="H24" i="1" s="1"/>
  <c r="H35" i="1" s="1"/>
  <c r="H10" i="1"/>
  <c r="H21" i="1" s="1"/>
  <c r="H5" i="1"/>
  <c r="H16" i="1" s="1"/>
  <c r="H7" i="1"/>
  <c r="H18" i="1" s="1"/>
  <c r="G68" i="1"/>
  <c r="G75" i="1" s="1"/>
  <c r="G86" i="1"/>
  <c r="G43" i="1"/>
  <c r="G32" i="1"/>
  <c r="E71" i="1"/>
  <c r="E74" i="1"/>
  <c r="E70" i="1"/>
  <c r="E69" i="1"/>
  <c r="H14" i="1"/>
  <c r="H25" i="1" s="1"/>
  <c r="H36" i="1" s="1"/>
  <c r="I3" i="1"/>
  <c r="I2" i="1"/>
  <c r="H47" i="1"/>
  <c r="H56" i="1" s="1"/>
  <c r="G42" i="1"/>
  <c r="G31" i="1"/>
  <c r="G38" i="1"/>
  <c r="G27" i="1"/>
  <c r="G40" i="1"/>
  <c r="G29" i="1"/>
  <c r="H41" i="1" l="1"/>
  <c r="H30" i="1"/>
  <c r="J2" i="1"/>
  <c r="I47" i="1"/>
  <c r="I56" i="1" s="1"/>
  <c r="I14" i="1"/>
  <c r="I25" i="1" s="1"/>
  <c r="I36" i="1" s="1"/>
  <c r="J3" i="1"/>
  <c r="E82" i="1"/>
  <c r="E78" i="1"/>
  <c r="E80" i="1"/>
  <c r="E76" i="1"/>
  <c r="E77" i="1"/>
  <c r="E79" i="1"/>
  <c r="E81" i="1"/>
  <c r="H37" i="1"/>
  <c r="H26" i="1"/>
  <c r="F91" i="1"/>
  <c r="F87" i="1"/>
  <c r="F88" i="1"/>
  <c r="F90" i="1"/>
  <c r="F89" i="1"/>
  <c r="H68" i="1"/>
  <c r="H75" i="1" s="1"/>
  <c r="H86" i="1"/>
  <c r="H43" i="1"/>
  <c r="H32" i="1"/>
  <c r="H42" i="1"/>
  <c r="H31" i="1"/>
  <c r="I10" i="1"/>
  <c r="I21" i="1" s="1"/>
  <c r="I8" i="1"/>
  <c r="I19" i="1" s="1"/>
  <c r="I9" i="1"/>
  <c r="I20" i="1" s="1"/>
  <c r="I46" i="1"/>
  <c r="I5" i="1"/>
  <c r="I16" i="1" s="1"/>
  <c r="I7" i="1"/>
  <c r="I18" i="1" s="1"/>
  <c r="I4" i="1"/>
  <c r="I15" i="1" s="1"/>
  <c r="I13" i="1"/>
  <c r="I24" i="1" s="1"/>
  <c r="I35" i="1" s="1"/>
  <c r="I6" i="1"/>
  <c r="I17" i="1" s="1"/>
  <c r="H40" i="1"/>
  <c r="H29" i="1"/>
  <c r="H50" i="1"/>
  <c r="H48" i="1"/>
  <c r="H55" i="1"/>
  <c r="H52" i="1"/>
  <c r="H51" i="1"/>
  <c r="H49" i="1"/>
  <c r="F71" i="1"/>
  <c r="F74" i="1"/>
  <c r="F70" i="1"/>
  <c r="F69" i="1"/>
  <c r="G67" i="1"/>
  <c r="G60" i="1"/>
  <c r="G62" i="1"/>
  <c r="G63" i="1"/>
  <c r="G59" i="1"/>
  <c r="G85" i="1"/>
  <c r="G58" i="1"/>
  <c r="G57" i="1"/>
  <c r="G61" i="1"/>
  <c r="G64" i="1"/>
  <c r="H38" i="1"/>
  <c r="H27" i="1"/>
  <c r="H39" i="1"/>
  <c r="H28" i="1"/>
  <c r="G88" i="1" l="1"/>
  <c r="G89" i="1"/>
  <c r="G90" i="1"/>
  <c r="G91" i="1"/>
  <c r="G87" i="1"/>
  <c r="G71" i="1"/>
  <c r="G74" i="1"/>
  <c r="G70" i="1"/>
  <c r="G69" i="1"/>
  <c r="F82" i="1"/>
  <c r="F76" i="1"/>
  <c r="F78" i="1"/>
  <c r="F80" i="1"/>
  <c r="F77" i="1"/>
  <c r="F79" i="1"/>
  <c r="F81" i="1"/>
  <c r="H67" i="1"/>
  <c r="H57" i="1"/>
  <c r="H58" i="1"/>
  <c r="H64" i="1"/>
  <c r="H61" i="1"/>
  <c r="H85" i="1"/>
  <c r="H60" i="1"/>
  <c r="H59" i="1"/>
  <c r="H63" i="1"/>
  <c r="H62" i="1"/>
  <c r="I38" i="1"/>
  <c r="I27" i="1"/>
  <c r="I42" i="1"/>
  <c r="I31" i="1"/>
  <c r="I43" i="1"/>
  <c r="I32" i="1"/>
  <c r="J7" i="1"/>
  <c r="J18" i="1" s="1"/>
  <c r="J10" i="1"/>
  <c r="J21" i="1" s="1"/>
  <c r="J5" i="1"/>
  <c r="J16" i="1" s="1"/>
  <c r="J46" i="1"/>
  <c r="J8" i="1"/>
  <c r="J19" i="1" s="1"/>
  <c r="J6" i="1"/>
  <c r="J17" i="1" s="1"/>
  <c r="J4" i="1"/>
  <c r="J15" i="1" s="1"/>
  <c r="J9" i="1"/>
  <c r="J20" i="1" s="1"/>
  <c r="J13" i="1"/>
  <c r="J24" i="1" s="1"/>
  <c r="J35" i="1" s="1"/>
  <c r="I55" i="1"/>
  <c r="I51" i="1"/>
  <c r="I52" i="1"/>
  <c r="I48" i="1"/>
  <c r="I50" i="1"/>
  <c r="I49" i="1"/>
  <c r="K2" i="1"/>
  <c r="J14" i="1"/>
  <c r="J25" i="1" s="1"/>
  <c r="J36" i="1" s="1"/>
  <c r="K3" i="1"/>
  <c r="J47" i="1"/>
  <c r="J56" i="1" s="1"/>
  <c r="I37" i="1"/>
  <c r="I26" i="1"/>
  <c r="I39" i="1"/>
  <c r="I28" i="1"/>
  <c r="I40" i="1"/>
  <c r="I29" i="1"/>
  <c r="I41" i="1"/>
  <c r="I30" i="1"/>
  <c r="I68" i="1"/>
  <c r="I75" i="1" s="1"/>
  <c r="I86" i="1"/>
  <c r="J43" i="1" l="1"/>
  <c r="J32" i="1"/>
  <c r="L2" i="1"/>
  <c r="K47" i="1"/>
  <c r="K56" i="1" s="1"/>
  <c r="K14" i="1"/>
  <c r="K25" i="1" s="1"/>
  <c r="K36" i="1" s="1"/>
  <c r="L3" i="1"/>
  <c r="I67" i="1"/>
  <c r="I59" i="1"/>
  <c r="I61" i="1"/>
  <c r="I58" i="1"/>
  <c r="I85" i="1"/>
  <c r="I60" i="1"/>
  <c r="I62" i="1"/>
  <c r="I57" i="1"/>
  <c r="I63" i="1"/>
  <c r="I64" i="1"/>
  <c r="J41" i="1"/>
  <c r="J30" i="1"/>
  <c r="J42" i="1"/>
  <c r="J31" i="1"/>
  <c r="J39" i="1"/>
  <c r="J28" i="1"/>
  <c r="J48" i="1"/>
  <c r="J50" i="1"/>
  <c r="J51" i="1"/>
  <c r="J49" i="1"/>
  <c r="J52" i="1"/>
  <c r="J55" i="1"/>
  <c r="J40" i="1"/>
  <c r="J29" i="1"/>
  <c r="K9" i="1"/>
  <c r="K20" i="1" s="1"/>
  <c r="K10" i="1"/>
  <c r="K21" i="1" s="1"/>
  <c r="K13" i="1"/>
  <c r="K24" i="1" s="1"/>
  <c r="K35" i="1" s="1"/>
  <c r="K46" i="1"/>
  <c r="K6" i="1"/>
  <c r="K17" i="1" s="1"/>
  <c r="K7" i="1"/>
  <c r="K18" i="1" s="1"/>
  <c r="K8" i="1"/>
  <c r="K19" i="1" s="1"/>
  <c r="K5" i="1"/>
  <c r="K16" i="1" s="1"/>
  <c r="K4" i="1"/>
  <c r="K15" i="1" s="1"/>
  <c r="J68" i="1"/>
  <c r="J75" i="1" s="1"/>
  <c r="J86" i="1"/>
  <c r="J37" i="1"/>
  <c r="J26" i="1"/>
  <c r="J38" i="1"/>
  <c r="J27" i="1"/>
  <c r="H91" i="1"/>
  <c r="H87" i="1"/>
  <c r="H88" i="1"/>
  <c r="H89" i="1"/>
  <c r="H90" i="1"/>
  <c r="H71" i="1"/>
  <c r="H74" i="1"/>
  <c r="H69" i="1"/>
  <c r="H70" i="1"/>
  <c r="G77" i="1"/>
  <c r="G78" i="1"/>
  <c r="G79" i="1"/>
  <c r="G80" i="1"/>
  <c r="G81" i="1"/>
  <c r="G76" i="1"/>
  <c r="G82" i="1"/>
  <c r="K38" i="1" l="1"/>
  <c r="K27" i="1"/>
  <c r="K39" i="1"/>
  <c r="K28" i="1"/>
  <c r="K43" i="1"/>
  <c r="K32" i="1"/>
  <c r="K68" i="1"/>
  <c r="K75" i="1" s="1"/>
  <c r="K86" i="1"/>
  <c r="K41" i="1"/>
  <c r="K30" i="1"/>
  <c r="K48" i="1"/>
  <c r="K55" i="1"/>
  <c r="K49" i="1"/>
  <c r="K51" i="1"/>
  <c r="K50" i="1"/>
  <c r="K52" i="1"/>
  <c r="I88" i="1"/>
  <c r="I89" i="1"/>
  <c r="I90" i="1"/>
  <c r="I91" i="1"/>
  <c r="I87" i="1"/>
  <c r="I71" i="1"/>
  <c r="I74" i="1"/>
  <c r="I69" i="1"/>
  <c r="I70" i="1"/>
  <c r="L8" i="1"/>
  <c r="L19" i="1" s="1"/>
  <c r="L6" i="1"/>
  <c r="L17" i="1" s="1"/>
  <c r="L4" i="1"/>
  <c r="L15" i="1" s="1"/>
  <c r="L10" i="1"/>
  <c r="L21" i="1" s="1"/>
  <c r="L9" i="1"/>
  <c r="L20" i="1" s="1"/>
  <c r="L5" i="1"/>
  <c r="L16" i="1" s="1"/>
  <c r="L46" i="1"/>
  <c r="L7" i="1"/>
  <c r="L18" i="1" s="1"/>
  <c r="L13" i="1"/>
  <c r="L24" i="1" s="1"/>
  <c r="L35" i="1" s="1"/>
  <c r="H82" i="1"/>
  <c r="H77" i="1"/>
  <c r="H78" i="1"/>
  <c r="H79" i="1"/>
  <c r="H80" i="1"/>
  <c r="H81" i="1"/>
  <c r="H76" i="1"/>
  <c r="K37" i="1"/>
  <c r="K26" i="1"/>
  <c r="L47" i="1"/>
  <c r="L56" i="1" s="1"/>
  <c r="M3" i="1"/>
  <c r="L14" i="1"/>
  <c r="L25" i="1" s="1"/>
  <c r="L36" i="1" s="1"/>
  <c r="M2" i="1"/>
  <c r="K40" i="1"/>
  <c r="K29" i="1"/>
  <c r="K42" i="1"/>
  <c r="K31" i="1"/>
  <c r="J67" i="1"/>
  <c r="J59" i="1"/>
  <c r="J62" i="1"/>
  <c r="J85" i="1"/>
  <c r="J63" i="1"/>
  <c r="J58" i="1"/>
  <c r="J60" i="1"/>
  <c r="J64" i="1"/>
  <c r="J61" i="1"/>
  <c r="J57" i="1"/>
  <c r="M5" i="1" l="1"/>
  <c r="M16" i="1" s="1"/>
  <c r="M13" i="1"/>
  <c r="M24" i="1" s="1"/>
  <c r="M35" i="1" s="1"/>
  <c r="M46" i="1"/>
  <c r="M9" i="1"/>
  <c r="M20" i="1" s="1"/>
  <c r="M8" i="1"/>
  <c r="M19" i="1" s="1"/>
  <c r="M6" i="1"/>
  <c r="M17" i="1" s="1"/>
  <c r="M4" i="1"/>
  <c r="M15" i="1" s="1"/>
  <c r="M7" i="1"/>
  <c r="M18" i="1" s="1"/>
  <c r="M10" i="1"/>
  <c r="M21" i="1" s="1"/>
  <c r="L49" i="1"/>
  <c r="L55" i="1"/>
  <c r="L51" i="1"/>
  <c r="L52" i="1"/>
  <c r="L48" i="1"/>
  <c r="L50" i="1"/>
  <c r="L42" i="1"/>
  <c r="L31" i="1"/>
  <c r="L37" i="1"/>
  <c r="L26" i="1"/>
  <c r="L39" i="1"/>
  <c r="L28" i="1"/>
  <c r="K67" i="1"/>
  <c r="K58" i="1"/>
  <c r="K63" i="1"/>
  <c r="K57" i="1"/>
  <c r="K62" i="1"/>
  <c r="K59" i="1"/>
  <c r="K60" i="1"/>
  <c r="K64" i="1"/>
  <c r="K61" i="1"/>
  <c r="K85" i="1"/>
  <c r="J91" i="1"/>
  <c r="J87" i="1"/>
  <c r="J88" i="1"/>
  <c r="J90" i="1"/>
  <c r="J89" i="1"/>
  <c r="M47" i="1"/>
  <c r="M56" i="1" s="1"/>
  <c r="N3" i="1"/>
  <c r="M14" i="1"/>
  <c r="M25" i="1" s="1"/>
  <c r="M36" i="1" s="1"/>
  <c r="N2" i="1"/>
  <c r="L41" i="1"/>
  <c r="L30" i="1"/>
  <c r="I77" i="1"/>
  <c r="I78" i="1"/>
  <c r="I79" i="1"/>
  <c r="I80" i="1"/>
  <c r="I81" i="1"/>
  <c r="I82" i="1"/>
  <c r="I76" i="1"/>
  <c r="J74" i="1"/>
  <c r="J71" i="1"/>
  <c r="J70" i="1"/>
  <c r="J69" i="1"/>
  <c r="L68" i="1"/>
  <c r="L75" i="1" s="1"/>
  <c r="L86" i="1"/>
  <c r="L40" i="1"/>
  <c r="L29" i="1"/>
  <c r="L38" i="1"/>
  <c r="L27" i="1"/>
  <c r="L43" i="1"/>
  <c r="L32" i="1"/>
  <c r="N8" i="1" l="1"/>
  <c r="N19" i="1" s="1"/>
  <c r="N4" i="1"/>
  <c r="N15" i="1" s="1"/>
  <c r="N9" i="1"/>
  <c r="N20" i="1" s="1"/>
  <c r="N10" i="1"/>
  <c r="N21" i="1" s="1"/>
  <c r="N7" i="1"/>
  <c r="N18" i="1" s="1"/>
  <c r="N13" i="1"/>
  <c r="N24" i="1" s="1"/>
  <c r="N35" i="1" s="1"/>
  <c r="N46" i="1"/>
  <c r="N5" i="1"/>
  <c r="N16" i="1" s="1"/>
  <c r="N6" i="1"/>
  <c r="N17" i="1" s="1"/>
  <c r="M40" i="1"/>
  <c r="M29" i="1"/>
  <c r="M42" i="1"/>
  <c r="M31" i="1"/>
  <c r="M37" i="1"/>
  <c r="M26" i="1"/>
  <c r="M41" i="1"/>
  <c r="M30" i="1"/>
  <c r="M55" i="1"/>
  <c r="M51" i="1"/>
  <c r="M48" i="1"/>
  <c r="M49" i="1"/>
  <c r="M50" i="1"/>
  <c r="M52" i="1"/>
  <c r="O2" i="1"/>
  <c r="N47" i="1"/>
  <c r="N56" i="1" s="1"/>
  <c r="N14" i="1"/>
  <c r="N25" i="1" s="1"/>
  <c r="N36" i="1" s="1"/>
  <c r="O3" i="1"/>
  <c r="K71" i="1"/>
  <c r="K74" i="1"/>
  <c r="K69" i="1"/>
  <c r="K70" i="1"/>
  <c r="M43" i="1"/>
  <c r="M32" i="1"/>
  <c r="J82" i="1"/>
  <c r="J77" i="1"/>
  <c r="J79" i="1"/>
  <c r="J81" i="1"/>
  <c r="J78" i="1"/>
  <c r="J80" i="1"/>
  <c r="J76" i="1"/>
  <c r="M68" i="1"/>
  <c r="M75" i="1" s="1"/>
  <c r="M86" i="1"/>
  <c r="K88" i="1"/>
  <c r="K89" i="1"/>
  <c r="K90" i="1"/>
  <c r="K91" i="1"/>
  <c r="K87" i="1"/>
  <c r="L67" i="1"/>
  <c r="L63" i="1"/>
  <c r="L61" i="1"/>
  <c r="L58" i="1"/>
  <c r="L64" i="1"/>
  <c r="L57" i="1"/>
  <c r="L62" i="1"/>
  <c r="L59" i="1"/>
  <c r="L85" i="1"/>
  <c r="L60" i="1"/>
  <c r="M39" i="1"/>
  <c r="M28" i="1"/>
  <c r="M38" i="1"/>
  <c r="M27" i="1"/>
  <c r="N50" i="1" l="1"/>
  <c r="N55" i="1"/>
  <c r="N49" i="1"/>
  <c r="N48" i="1"/>
  <c r="N51" i="1"/>
  <c r="N52" i="1"/>
  <c r="N42" i="1"/>
  <c r="N31" i="1"/>
  <c r="N37" i="1"/>
  <c r="N26" i="1"/>
  <c r="L91" i="1"/>
  <c r="L87" i="1"/>
  <c r="L89" i="1"/>
  <c r="L88" i="1"/>
  <c r="L90" i="1"/>
  <c r="K77" i="1"/>
  <c r="K78" i="1"/>
  <c r="K79" i="1"/>
  <c r="K80" i="1"/>
  <c r="K81" i="1"/>
  <c r="K82" i="1"/>
  <c r="K76" i="1"/>
  <c r="N68" i="1"/>
  <c r="N75" i="1" s="1"/>
  <c r="N86" i="1"/>
  <c r="M67" i="1"/>
  <c r="M63" i="1"/>
  <c r="M85" i="1"/>
  <c r="M61" i="1"/>
  <c r="M62" i="1"/>
  <c r="M57" i="1"/>
  <c r="M60" i="1"/>
  <c r="M64" i="1"/>
  <c r="M59" i="1"/>
  <c r="M58" i="1"/>
  <c r="N41" i="1"/>
  <c r="N30" i="1"/>
  <c r="O9" i="1"/>
  <c r="O20" i="1" s="1"/>
  <c r="O46" i="1"/>
  <c r="O6" i="1"/>
  <c r="O17" i="1" s="1"/>
  <c r="O10" i="1"/>
  <c r="O21" i="1" s="1"/>
  <c r="O13" i="1"/>
  <c r="O24" i="1" s="1"/>
  <c r="O35" i="1" s="1"/>
  <c r="O7" i="1"/>
  <c r="O18" i="1" s="1"/>
  <c r="O4" i="1"/>
  <c r="O15" i="1" s="1"/>
  <c r="O8" i="1"/>
  <c r="O19" i="1" s="1"/>
  <c r="O5" i="1"/>
  <c r="O16" i="1" s="1"/>
  <c r="N39" i="1"/>
  <c r="N28" i="1"/>
  <c r="N40" i="1"/>
  <c r="N29" i="1"/>
  <c r="L71" i="1"/>
  <c r="L74" i="1"/>
  <c r="L69" i="1"/>
  <c r="L70" i="1"/>
  <c r="P3" i="1"/>
  <c r="O14" i="1"/>
  <c r="O25" i="1" s="1"/>
  <c r="O36" i="1" s="1"/>
  <c r="O47" i="1"/>
  <c r="O56" i="1" s="1"/>
  <c r="P2" i="1"/>
  <c r="N38" i="1"/>
  <c r="N27" i="1"/>
  <c r="N43" i="1"/>
  <c r="N32" i="1"/>
  <c r="O37" i="1" l="1"/>
  <c r="O26" i="1"/>
  <c r="O55" i="1"/>
  <c r="O49" i="1"/>
  <c r="O51" i="1"/>
  <c r="O48" i="1"/>
  <c r="O52" i="1"/>
  <c r="O50" i="1"/>
  <c r="M71" i="1"/>
  <c r="M74" i="1"/>
  <c r="M69" i="1"/>
  <c r="M70" i="1"/>
  <c r="P4" i="1"/>
  <c r="P15" i="1" s="1"/>
  <c r="P9" i="1"/>
  <c r="P20" i="1" s="1"/>
  <c r="P46" i="1"/>
  <c r="P6" i="1"/>
  <c r="P17" i="1" s="1"/>
  <c r="P10" i="1"/>
  <c r="P21" i="1" s="1"/>
  <c r="P5" i="1"/>
  <c r="P16" i="1" s="1"/>
  <c r="P8" i="1"/>
  <c r="P19" i="1" s="1"/>
  <c r="P7" i="1"/>
  <c r="P18" i="1" s="1"/>
  <c r="P13" i="1"/>
  <c r="P24" i="1" s="1"/>
  <c r="P35" i="1" s="1"/>
  <c r="O68" i="1"/>
  <c r="O75" i="1" s="1"/>
  <c r="O86" i="1"/>
  <c r="O38" i="1"/>
  <c r="O27" i="1"/>
  <c r="O42" i="1"/>
  <c r="O31" i="1"/>
  <c r="O40" i="1"/>
  <c r="O29" i="1"/>
  <c r="O43" i="1"/>
  <c r="O32" i="1"/>
  <c r="N67" i="1"/>
  <c r="N61" i="1"/>
  <c r="N59" i="1"/>
  <c r="N64" i="1"/>
  <c r="N85" i="1"/>
  <c r="N60" i="1"/>
  <c r="N57" i="1"/>
  <c r="N62" i="1"/>
  <c r="N63" i="1"/>
  <c r="N58" i="1"/>
  <c r="P14" i="1"/>
  <c r="P25" i="1" s="1"/>
  <c r="P36" i="1" s="1"/>
  <c r="P47" i="1"/>
  <c r="P56" i="1" s="1"/>
  <c r="L82" i="1"/>
  <c r="L76" i="1"/>
  <c r="L77" i="1"/>
  <c r="L79" i="1"/>
  <c r="L81" i="1"/>
  <c r="L78" i="1"/>
  <c r="L80" i="1"/>
  <c r="O41" i="1"/>
  <c r="O30" i="1"/>
  <c r="O39" i="1"/>
  <c r="O28" i="1"/>
  <c r="M88" i="1"/>
  <c r="M89" i="1"/>
  <c r="M90" i="1"/>
  <c r="M91" i="1"/>
  <c r="M87" i="1"/>
  <c r="P38" i="1" l="1"/>
  <c r="Q27" i="1"/>
  <c r="P27" i="1"/>
  <c r="P37" i="1"/>
  <c r="Q26" i="1"/>
  <c r="P26" i="1"/>
  <c r="M77" i="1"/>
  <c r="M78" i="1"/>
  <c r="M79" i="1"/>
  <c r="M80" i="1"/>
  <c r="M81" i="1"/>
  <c r="M82" i="1"/>
  <c r="M76" i="1"/>
  <c r="O67" i="1"/>
  <c r="O58" i="1"/>
  <c r="O64" i="1"/>
  <c r="O62" i="1"/>
  <c r="O59" i="1"/>
  <c r="O60" i="1"/>
  <c r="O63" i="1"/>
  <c r="O57" i="1"/>
  <c r="O85" i="1"/>
  <c r="O61" i="1"/>
  <c r="P40" i="1"/>
  <c r="Q29" i="1"/>
  <c r="P29" i="1"/>
  <c r="P43" i="1"/>
  <c r="P32" i="1"/>
  <c r="Q10" i="1"/>
  <c r="Q21" i="1" s="1"/>
  <c r="P68" i="1"/>
  <c r="P75" i="1" s="1"/>
  <c r="P86" i="1"/>
  <c r="P41" i="1"/>
  <c r="P30" i="1"/>
  <c r="Q30" i="1"/>
  <c r="P51" i="1"/>
  <c r="P48" i="1"/>
  <c r="P49" i="1"/>
  <c r="P52" i="1"/>
  <c r="Q52" i="1" s="1"/>
  <c r="P50" i="1"/>
  <c r="P55" i="1"/>
  <c r="N88" i="1"/>
  <c r="N89" i="1"/>
  <c r="N90" i="1"/>
  <c r="N91" i="1"/>
  <c r="N87" i="1"/>
  <c r="N74" i="1"/>
  <c r="N71" i="1"/>
  <c r="N69" i="1"/>
  <c r="N70" i="1"/>
  <c r="P39" i="1"/>
  <c r="P28" i="1"/>
  <c r="Q28" i="1"/>
  <c r="P42" i="1"/>
  <c r="P31" i="1"/>
  <c r="Q31" i="1"/>
  <c r="Q43" i="1" l="1"/>
  <c r="Q32" i="1"/>
  <c r="O88" i="1"/>
  <c r="O89" i="1"/>
  <c r="O90" i="1"/>
  <c r="O91" i="1"/>
  <c r="O87" i="1"/>
  <c r="N77" i="1"/>
  <c r="N78" i="1"/>
  <c r="N79" i="1"/>
  <c r="N80" i="1"/>
  <c r="N81" i="1"/>
  <c r="N82" i="1"/>
  <c r="N76" i="1"/>
  <c r="P67" i="1"/>
  <c r="P85" i="1"/>
  <c r="P63" i="1"/>
  <c r="P60" i="1"/>
  <c r="P61" i="1"/>
  <c r="P57" i="1"/>
  <c r="P58" i="1"/>
  <c r="P64" i="1"/>
  <c r="Q64" i="1" s="1"/>
  <c r="P59" i="1"/>
  <c r="P62" i="1"/>
  <c r="O71" i="1"/>
  <c r="O74" i="1"/>
  <c r="O70" i="1"/>
  <c r="O69" i="1"/>
  <c r="O77" i="1" l="1"/>
  <c r="O78" i="1"/>
  <c r="O79" i="1"/>
  <c r="O80" i="1"/>
  <c r="O81" i="1"/>
  <c r="O82" i="1"/>
  <c r="O76" i="1"/>
  <c r="P91" i="1"/>
  <c r="P87" i="1"/>
  <c r="P89" i="1"/>
  <c r="P88" i="1"/>
  <c r="P90" i="1"/>
  <c r="P71" i="1"/>
  <c r="Q71" i="1" s="1"/>
  <c r="P74" i="1"/>
  <c r="P70" i="1"/>
  <c r="P69" i="1"/>
  <c r="P82" i="1" l="1"/>
  <c r="P76" i="1"/>
  <c r="P78" i="1"/>
  <c r="P80" i="1"/>
  <c r="P77" i="1"/>
  <c r="P79" i="1"/>
  <c r="P81" i="1"/>
</calcChain>
</file>

<file path=xl/comments1.xml><?xml version="1.0" encoding="utf-8"?>
<comments xmlns="http://schemas.openxmlformats.org/spreadsheetml/2006/main">
  <authors>
    <author>刘耀林</author>
  </authors>
  <commentLis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刘耀林:</t>
        </r>
        <r>
          <rPr>
            <sz val="9"/>
            <color indexed="81"/>
            <rFont val="宋体"/>
            <family val="3"/>
            <charset val="134"/>
          </rPr>
          <t xml:space="preserve">
区分有效、无效、重复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刘耀林:</t>
        </r>
        <r>
          <rPr>
            <sz val="9"/>
            <color indexed="81"/>
            <rFont val="宋体"/>
            <family val="3"/>
            <charset val="134"/>
          </rPr>
          <t xml:space="preserve">
区分是、否、还需跟进确认的空白</t>
        </r>
      </text>
    </comment>
  </commentList>
</comments>
</file>

<file path=xl/sharedStrings.xml><?xml version="1.0" encoding="utf-8"?>
<sst xmlns="http://schemas.openxmlformats.org/spreadsheetml/2006/main" count="77" uniqueCount="56">
  <si>
    <t>合计</t>
    <phoneticPr fontId="2" type="noConversion"/>
  </si>
  <si>
    <t>车型分类</t>
    <phoneticPr fontId="2" type="noConversion"/>
  </si>
  <si>
    <t>线索渠道</t>
    <phoneticPr fontId="2" type="noConversion"/>
  </si>
  <si>
    <t>区域分类</t>
    <phoneticPr fontId="2" type="noConversion"/>
  </si>
  <si>
    <t>合计</t>
    <phoneticPr fontId="2" type="noConversion"/>
  </si>
  <si>
    <t>客户姓名</t>
  </si>
  <si>
    <t>外省</t>
    <phoneticPr fontId="3" type="noConversion"/>
  </si>
  <si>
    <t>登记年</t>
    <phoneticPr fontId="1" type="noConversion"/>
  </si>
  <si>
    <t>登记月</t>
    <phoneticPr fontId="1" type="noConversion"/>
  </si>
  <si>
    <t>登记日</t>
    <phoneticPr fontId="1" type="noConversion"/>
  </si>
  <si>
    <t>联系电话</t>
    <phoneticPr fontId="1" type="noConversion"/>
  </si>
  <si>
    <t>意向车型</t>
    <phoneticPr fontId="1" type="noConversion"/>
  </si>
  <si>
    <t>线索来源</t>
    <phoneticPr fontId="1" type="noConversion"/>
  </si>
  <si>
    <t>居住区域</t>
    <phoneticPr fontId="3" type="noConversion"/>
  </si>
  <si>
    <t>回访人</t>
    <phoneticPr fontId="3" type="noConversion"/>
  </si>
  <si>
    <t>回访详情记录</t>
    <phoneticPr fontId="3" type="noConversion"/>
  </si>
  <si>
    <t>到店接待</t>
    <phoneticPr fontId="3" type="noConversion"/>
  </si>
  <si>
    <t>成交年</t>
    <phoneticPr fontId="3" type="noConversion"/>
  </si>
  <si>
    <t>成交月</t>
    <phoneticPr fontId="3" type="noConversion"/>
  </si>
  <si>
    <t>成交日</t>
    <phoneticPr fontId="3" type="noConversion"/>
  </si>
  <si>
    <t>成交车型</t>
    <phoneticPr fontId="3" type="noConversion"/>
  </si>
  <si>
    <t>销售顾问</t>
    <phoneticPr fontId="2" type="noConversion"/>
  </si>
  <si>
    <t>承诺到店</t>
    <phoneticPr fontId="1" type="noConversion"/>
  </si>
  <si>
    <t>到店年</t>
    <phoneticPr fontId="1" type="noConversion"/>
  </si>
  <si>
    <t>到店月</t>
    <phoneticPr fontId="1" type="noConversion"/>
  </si>
  <si>
    <t>到店日</t>
    <phoneticPr fontId="1" type="noConversion"/>
  </si>
  <si>
    <t>◆邀约到店客户按接待人员统计分析</t>
    <phoneticPr fontId="2" type="noConversion"/>
  </si>
  <si>
    <t>◆邀约到店客户按线索来源统计分析</t>
    <phoneticPr fontId="2" type="noConversion"/>
  </si>
  <si>
    <t>◆按车型区分邀约到店统计分析</t>
    <phoneticPr fontId="2" type="noConversion"/>
  </si>
  <si>
    <t>◆电销线索按客户居住区域统计分析</t>
    <phoneticPr fontId="2" type="noConversion"/>
  </si>
  <si>
    <t>◆按来源统计分析电销线索数量</t>
    <phoneticPr fontId="2" type="noConversion"/>
  </si>
  <si>
    <t>◆按来源分析电销线索承诺到店比例</t>
    <phoneticPr fontId="2" type="noConversion"/>
  </si>
  <si>
    <r>
      <rPr>
        <b/>
        <sz val="9"/>
        <color indexed="8"/>
        <rFont val="宋体"/>
        <family val="3"/>
        <charset val="134"/>
      </rPr>
      <t>◆按</t>
    </r>
    <r>
      <rPr>
        <b/>
        <sz val="9"/>
        <color indexed="8"/>
        <rFont val="黑体"/>
        <family val="3"/>
        <charset val="134"/>
      </rPr>
      <t>来源分析电销线索实际到店比例</t>
    </r>
    <phoneticPr fontId="2" type="noConversion"/>
  </si>
  <si>
    <t>◆按车型分析电销线索按车型区分统计分析</t>
    <phoneticPr fontId="2" type="noConversion"/>
  </si>
  <si>
    <t>展厅战败</t>
    <phoneticPr fontId="2" type="noConversion"/>
  </si>
  <si>
    <t>◆按来源分析电销线索有效比例</t>
    <phoneticPr fontId="2" type="noConversion"/>
  </si>
  <si>
    <t>回访次数</t>
    <phoneticPr fontId="1" type="noConversion"/>
  </si>
  <si>
    <t>是否登录</t>
    <phoneticPr fontId="1" type="noConversion"/>
  </si>
  <si>
    <t>线索甄别</t>
    <phoneticPr fontId="1" type="noConversion"/>
  </si>
  <si>
    <t>赵博</t>
    <phoneticPr fontId="3" type="noConversion"/>
  </si>
  <si>
    <t>刘易峰</t>
    <phoneticPr fontId="2" type="noConversion"/>
  </si>
  <si>
    <t>易车</t>
    <phoneticPr fontId="2" type="noConversion"/>
  </si>
  <si>
    <t>汽车之家</t>
    <phoneticPr fontId="2" type="noConversion"/>
  </si>
  <si>
    <t>第一车市</t>
    <phoneticPr fontId="2" type="noConversion"/>
  </si>
  <si>
    <t>厂家平台</t>
    <phoneticPr fontId="2" type="noConversion"/>
  </si>
  <si>
    <t>其它渠道</t>
    <phoneticPr fontId="2" type="noConversion"/>
  </si>
  <si>
    <t>DS5</t>
    <phoneticPr fontId="2" type="noConversion"/>
  </si>
  <si>
    <t>DS6</t>
    <phoneticPr fontId="2" type="noConversion"/>
  </si>
  <si>
    <t>DS5LS</t>
    <phoneticPr fontId="2" type="noConversion"/>
  </si>
  <si>
    <t>待定</t>
    <phoneticPr fontId="3" type="noConversion"/>
  </si>
  <si>
    <t>闵行</t>
    <phoneticPr fontId="3" type="noConversion"/>
  </si>
  <si>
    <t>青浦</t>
    <phoneticPr fontId="3" type="noConversion"/>
  </si>
  <si>
    <t>松江</t>
    <phoneticPr fontId="3" type="noConversion"/>
  </si>
  <si>
    <t>浦东</t>
    <phoneticPr fontId="3" type="noConversion"/>
  </si>
  <si>
    <t>上海其他</t>
    <phoneticPr fontId="3" type="noConversion"/>
  </si>
  <si>
    <t>未了解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</si>
</sst>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%"/>
  </numFmts>
  <fonts count="15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rgb="FF000000"/>
      <name val="黑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0"/>
      <color theme="1"/>
      <name val="黑体"/>
      <family val="3"/>
      <charset val="134"/>
    </font>
    <font>
      <sz val="9"/>
      <color theme="1"/>
      <name val="黑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0" fillId="3" borderId="1" xfId="0" applyFont="1" applyFill="1" applyBorder="1" applyAlignment="1">
      <alignment horizontal="center" vertical="center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 applyProtection="1">
      <alignment horizontal="right" vertical="center" wrapText="1"/>
      <protection hidden="1"/>
    </xf>
    <xf numFmtId="0" fontId="5" fillId="3" borderId="1" xfId="0" applyFont="1" applyFill="1" applyBorder="1" applyAlignment="1" applyProtection="1">
      <alignment horizontal="right" vertical="center" wrapText="1"/>
      <protection hidden="1"/>
    </xf>
    <xf numFmtId="0" fontId="13" fillId="3" borderId="1" xfId="0" applyFont="1" applyFill="1" applyBorder="1" applyAlignment="1" applyProtection="1">
      <alignment horizontal="left" vertical="center"/>
      <protection hidden="1"/>
    </xf>
    <xf numFmtId="176" fontId="5" fillId="2" borderId="1" xfId="0" applyNumberFormat="1" applyFont="1" applyFill="1" applyBorder="1" applyAlignment="1" applyProtection="1">
      <alignment horizontal="right" vertical="center" wrapText="1"/>
      <protection hidden="1"/>
    </xf>
    <xf numFmtId="0" fontId="12" fillId="0" borderId="1" xfId="0" applyFont="1" applyBorder="1" applyAlignment="1" applyProtection="1">
      <alignment horizontal="left" vertical="center"/>
      <protection hidden="1"/>
    </xf>
    <xf numFmtId="0" fontId="11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left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left" vertical="center"/>
      <protection locked="0"/>
    </xf>
    <xf numFmtId="0" fontId="5" fillId="2" borderId="0" xfId="0" applyFont="1" applyFill="1" applyAlignment="1" applyProtection="1">
      <alignment vertical="center"/>
      <protection locked="0"/>
    </xf>
    <xf numFmtId="0" fontId="5" fillId="2" borderId="0" xfId="0" applyNumberFormat="1" applyFont="1" applyFill="1" applyAlignment="1" applyProtection="1">
      <alignment vertical="center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5" fillId="2" borderId="0" xfId="0" applyFont="1" applyFill="1" applyAlignment="1" applyProtection="1">
      <alignment horizontal="center" vertical="center"/>
      <protection locked="0"/>
    </xf>
    <xf numFmtId="0" fontId="13" fillId="4" borderId="1" xfId="0" applyFont="1" applyFill="1" applyBorder="1" applyAlignment="1" applyProtection="1">
      <alignment horizontal="left" vertical="center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Alignment="1" applyProtection="1">
      <alignment vertical="center"/>
      <protection locked="0"/>
    </xf>
    <xf numFmtId="0" fontId="5" fillId="3" borderId="0" xfId="0" applyFont="1" applyFill="1" applyBorder="1" applyAlignment="1" applyProtection="1">
      <alignment horizontal="left" vertical="center"/>
      <protection locked="0"/>
    </xf>
    <xf numFmtId="0" fontId="5" fillId="3" borderId="0" xfId="0" applyFont="1" applyFill="1" applyBorder="1" applyAlignment="1" applyProtection="1">
      <alignment horizontal="right" vertical="center" wrapText="1"/>
      <protection locked="0"/>
    </xf>
    <xf numFmtId="0" fontId="5" fillId="3" borderId="0" xfId="0" applyNumberFormat="1" applyFont="1" applyFill="1" applyBorder="1" applyAlignment="1" applyProtection="1">
      <alignment horizontal="right" vertical="center" wrapText="1"/>
      <protection locked="0"/>
    </xf>
    <xf numFmtId="0" fontId="5" fillId="4" borderId="1" xfId="0" applyNumberFormat="1" applyFont="1" applyFill="1" applyBorder="1" applyAlignment="1" applyProtection="1">
      <alignment horizontal="left" vertical="center"/>
      <protection locked="0"/>
    </xf>
    <xf numFmtId="0" fontId="12" fillId="4" borderId="1" xfId="0" applyFont="1" applyFill="1" applyBorder="1" applyAlignment="1" applyProtection="1">
      <alignment horizontal="left" vertical="center"/>
      <protection locked="0"/>
    </xf>
    <xf numFmtId="0" fontId="5" fillId="2" borderId="0" xfId="0" applyFont="1" applyFill="1" applyBorder="1" applyAlignment="1" applyProtection="1">
      <alignment vertical="center"/>
      <protection locked="0"/>
    </xf>
    <xf numFmtId="0" fontId="5" fillId="2" borderId="0" xfId="0" applyNumberFormat="1" applyFont="1" applyFill="1" applyBorder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12" fillId="4" borderId="1" xfId="0" applyFont="1" applyFill="1" applyBorder="1" applyAlignment="1" applyProtection="1">
      <alignment vertical="center"/>
      <protection locked="0"/>
    </xf>
    <xf numFmtId="0" fontId="5" fillId="2" borderId="0" xfId="0" applyFont="1" applyFill="1" applyAlignment="1" applyProtection="1">
      <alignment horizontal="left" vertical="center"/>
      <protection locked="0"/>
    </xf>
    <xf numFmtId="0" fontId="5" fillId="3" borderId="1" xfId="0" applyFont="1" applyFill="1" applyBorder="1" applyAlignment="1" applyProtection="1">
      <alignment horizontal="left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locked="0"/>
    </xf>
    <xf numFmtId="0" fontId="5" fillId="3" borderId="2" xfId="0" applyFont="1" applyFill="1" applyBorder="1" applyAlignment="1" applyProtection="1">
      <alignment horizontal="center" vertical="center"/>
      <protection hidden="1"/>
    </xf>
    <xf numFmtId="0" fontId="5" fillId="3" borderId="3" xfId="0" applyFont="1" applyFill="1" applyBorder="1" applyAlignment="1" applyProtection="1">
      <alignment horizontal="center" vertical="center"/>
      <protection hidden="1"/>
    </xf>
    <xf numFmtId="0" fontId="5" fillId="3" borderId="2" xfId="0" applyFont="1" applyFill="1" applyBorder="1" applyAlignment="1" applyProtection="1">
      <alignment horizontal="left" vertical="center"/>
      <protection locked="0"/>
    </xf>
    <xf numFmtId="0" fontId="5" fillId="3" borderId="3" xfId="0" applyFont="1" applyFill="1" applyBorder="1" applyAlignment="1" applyProtection="1">
      <alignment horizontal="left" vertical="center"/>
      <protection locked="0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left" vertical="center"/>
      <protection hidden="1"/>
    </xf>
    <xf numFmtId="0" fontId="5" fillId="3" borderId="2" xfId="0" applyFont="1" applyFill="1" applyBorder="1" applyAlignment="1" applyProtection="1">
      <alignment horizontal="left" vertical="center"/>
      <protection hidden="1"/>
    </xf>
    <xf numFmtId="0" fontId="5" fillId="3" borderId="3" xfId="0" applyFont="1" applyFill="1" applyBorder="1" applyAlignment="1" applyProtection="1">
      <alignment horizontal="left" vertical="center"/>
      <protection hidden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1078</xdr:row>
      <xdr:rowOff>180975</xdr:rowOff>
    </xdr:to>
    <xdr:sp macro="" textlink="">
      <xdr:nvSpPr>
        <xdr:cNvPr id="660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4638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1078</xdr:row>
      <xdr:rowOff>180975</xdr:rowOff>
    </xdr:to>
    <xdr:sp macro="" textlink="">
      <xdr:nvSpPr>
        <xdr:cNvPr id="660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46383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7017</xdr:row>
      <xdr:rowOff>171450</xdr:rowOff>
    </xdr:to>
    <xdr:sp macro="" textlink="">
      <xdr:nvSpPr>
        <xdr:cNvPr id="661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60402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7017</xdr:row>
      <xdr:rowOff>171450</xdr:rowOff>
    </xdr:to>
    <xdr:sp macro="" textlink="">
      <xdr:nvSpPr>
        <xdr:cNvPr id="661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604029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965</xdr:row>
      <xdr:rowOff>104775</xdr:rowOff>
    </xdr:to>
    <xdr:sp macro="" textlink="">
      <xdr:nvSpPr>
        <xdr:cNvPr id="661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20475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965</xdr:row>
      <xdr:rowOff>104775</xdr:rowOff>
    </xdr:to>
    <xdr:sp macro="" textlink="">
      <xdr:nvSpPr>
        <xdr:cNvPr id="661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20475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6762</xdr:row>
      <xdr:rowOff>9525</xdr:rowOff>
    </xdr:to>
    <xdr:sp macro="" textlink="">
      <xdr:nvSpPr>
        <xdr:cNvPr id="661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54557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6762</xdr:row>
      <xdr:rowOff>9525</xdr:rowOff>
    </xdr:to>
    <xdr:sp macro="" textlink="">
      <xdr:nvSpPr>
        <xdr:cNvPr id="661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54557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487</xdr:row>
      <xdr:rowOff>47625</xdr:rowOff>
    </xdr:to>
    <xdr:sp macro="" textlink="">
      <xdr:nvSpPr>
        <xdr:cNvPr id="661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1114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487</xdr:row>
      <xdr:rowOff>47625</xdr:rowOff>
    </xdr:to>
    <xdr:sp macro="" textlink="">
      <xdr:nvSpPr>
        <xdr:cNvPr id="661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1114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6762</xdr:row>
      <xdr:rowOff>9525</xdr:rowOff>
    </xdr:to>
    <xdr:sp macro="" textlink="">
      <xdr:nvSpPr>
        <xdr:cNvPr id="661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54557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6762</xdr:row>
      <xdr:rowOff>9525</xdr:rowOff>
    </xdr:to>
    <xdr:sp macro="" textlink="">
      <xdr:nvSpPr>
        <xdr:cNvPr id="661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54557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487</xdr:row>
      <xdr:rowOff>47625</xdr:rowOff>
    </xdr:to>
    <xdr:sp macro="" textlink="">
      <xdr:nvSpPr>
        <xdr:cNvPr id="662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1114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487</xdr:row>
      <xdr:rowOff>47625</xdr:rowOff>
    </xdr:to>
    <xdr:sp macro="" textlink="">
      <xdr:nvSpPr>
        <xdr:cNvPr id="662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1114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4408</xdr:row>
      <xdr:rowOff>200025</xdr:rowOff>
    </xdr:to>
    <xdr:sp macro="" textlink="">
      <xdr:nvSpPr>
        <xdr:cNvPr id="662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0764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4408</xdr:row>
      <xdr:rowOff>200025</xdr:rowOff>
    </xdr:to>
    <xdr:sp macro="" textlink="">
      <xdr:nvSpPr>
        <xdr:cNvPr id="662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0764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467</xdr:row>
      <xdr:rowOff>85725</xdr:rowOff>
    </xdr:to>
    <xdr:sp macro="" textlink="">
      <xdr:nvSpPr>
        <xdr:cNvPr id="662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6613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467</xdr:row>
      <xdr:rowOff>85725</xdr:rowOff>
    </xdr:to>
    <xdr:sp macro="" textlink="">
      <xdr:nvSpPr>
        <xdr:cNvPr id="662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6613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4410</xdr:row>
      <xdr:rowOff>28575</xdr:rowOff>
    </xdr:to>
    <xdr:sp macro="" textlink="">
      <xdr:nvSpPr>
        <xdr:cNvPr id="662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0"/>
          <a:ext cx="304800" cy="1008249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4410</xdr:row>
      <xdr:rowOff>28575</xdr:rowOff>
    </xdr:to>
    <xdr:sp macro="" textlink="">
      <xdr:nvSpPr>
        <xdr:cNvPr id="662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0"/>
          <a:ext cx="304800" cy="1008249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4296</xdr:row>
      <xdr:rowOff>180975</xdr:rowOff>
    </xdr:to>
    <xdr:sp macro="" textlink="">
      <xdr:nvSpPr>
        <xdr:cNvPr id="662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98201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4296</xdr:row>
      <xdr:rowOff>180975</xdr:rowOff>
    </xdr:to>
    <xdr:sp macro="" textlink="">
      <xdr:nvSpPr>
        <xdr:cNvPr id="662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982017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4408</xdr:row>
      <xdr:rowOff>200025</xdr:rowOff>
    </xdr:to>
    <xdr:sp macro="" textlink="">
      <xdr:nvSpPr>
        <xdr:cNvPr id="663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0764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467</xdr:row>
      <xdr:rowOff>85725</xdr:rowOff>
    </xdr:to>
    <xdr:sp macro="" textlink="">
      <xdr:nvSpPr>
        <xdr:cNvPr id="663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6613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467</xdr:row>
      <xdr:rowOff>85725</xdr:rowOff>
    </xdr:to>
    <xdr:sp macro="" textlink="">
      <xdr:nvSpPr>
        <xdr:cNvPr id="663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6613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477</xdr:row>
      <xdr:rowOff>47625</xdr:rowOff>
    </xdr:to>
    <xdr:sp macro="" textlink="">
      <xdr:nvSpPr>
        <xdr:cNvPr id="663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886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477</xdr:row>
      <xdr:rowOff>47625</xdr:rowOff>
    </xdr:to>
    <xdr:sp macro="" textlink="">
      <xdr:nvSpPr>
        <xdr:cNvPr id="663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8861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28</xdr:row>
      <xdr:rowOff>161925</xdr:rowOff>
    </xdr:to>
    <xdr:sp macro="" textlink="">
      <xdr:nvSpPr>
        <xdr:cNvPr id="663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633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28</xdr:row>
      <xdr:rowOff>161925</xdr:rowOff>
    </xdr:to>
    <xdr:sp macro="" textlink="">
      <xdr:nvSpPr>
        <xdr:cNvPr id="663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633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209550</xdr:rowOff>
    </xdr:to>
    <xdr:sp macro="" textlink="">
      <xdr:nvSpPr>
        <xdr:cNvPr id="663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0"/>
          <a:ext cx="3048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3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3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28575</xdr:rowOff>
    </xdr:to>
    <xdr:sp macro="" textlink="">
      <xdr:nvSpPr>
        <xdr:cNvPr id="664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28575</xdr:rowOff>
    </xdr:to>
    <xdr:sp macro="" textlink="">
      <xdr:nvSpPr>
        <xdr:cNvPr id="664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4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4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4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4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4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4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4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4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5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5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5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5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5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5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5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5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5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5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6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6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2214</xdr:row>
      <xdr:rowOff>123825</xdr:rowOff>
    </xdr:to>
    <xdr:sp macro="" textlink="">
      <xdr:nvSpPr>
        <xdr:cNvPr id="666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50601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2214</xdr:row>
      <xdr:rowOff>123825</xdr:rowOff>
    </xdr:to>
    <xdr:sp macro="" textlink="">
      <xdr:nvSpPr>
        <xdr:cNvPr id="666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506015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4654</xdr:row>
      <xdr:rowOff>47625</xdr:rowOff>
    </xdr:to>
    <xdr:sp macro="" textlink="">
      <xdr:nvSpPr>
        <xdr:cNvPr id="666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6372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4654</xdr:row>
      <xdr:rowOff>47625</xdr:rowOff>
    </xdr:to>
    <xdr:sp macro="" textlink="">
      <xdr:nvSpPr>
        <xdr:cNvPr id="666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637234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4433</xdr:row>
      <xdr:rowOff>161925</xdr:rowOff>
    </xdr:to>
    <xdr:sp macro="" textlink="">
      <xdr:nvSpPr>
        <xdr:cNvPr id="666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13317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4433</xdr:row>
      <xdr:rowOff>161925</xdr:rowOff>
    </xdr:to>
    <xdr:sp macro="" textlink="">
      <xdr:nvSpPr>
        <xdr:cNvPr id="666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13317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4721</xdr:row>
      <xdr:rowOff>180975</xdr:rowOff>
    </xdr:to>
    <xdr:sp macro="" textlink="">
      <xdr:nvSpPr>
        <xdr:cNvPr id="666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7917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4721</xdr:row>
      <xdr:rowOff>180975</xdr:rowOff>
    </xdr:to>
    <xdr:sp macro="" textlink="">
      <xdr:nvSpPr>
        <xdr:cNvPr id="666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7917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2674</xdr:row>
      <xdr:rowOff>180975</xdr:rowOff>
    </xdr:to>
    <xdr:sp macro="" textlink="">
      <xdr:nvSpPr>
        <xdr:cNvPr id="667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6112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2674</xdr:row>
      <xdr:rowOff>180975</xdr:rowOff>
    </xdr:to>
    <xdr:sp macro="" textlink="">
      <xdr:nvSpPr>
        <xdr:cNvPr id="667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6112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2186</xdr:row>
      <xdr:rowOff>9525</xdr:rowOff>
    </xdr:to>
    <xdr:sp macro="" textlink="">
      <xdr:nvSpPr>
        <xdr:cNvPr id="667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49950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2186</xdr:row>
      <xdr:rowOff>9525</xdr:rowOff>
    </xdr:to>
    <xdr:sp macro="" textlink="">
      <xdr:nvSpPr>
        <xdr:cNvPr id="667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49950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4721</xdr:row>
      <xdr:rowOff>180975</xdr:rowOff>
    </xdr:to>
    <xdr:sp macro="" textlink="">
      <xdr:nvSpPr>
        <xdr:cNvPr id="667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7917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4721</xdr:row>
      <xdr:rowOff>180975</xdr:rowOff>
    </xdr:to>
    <xdr:sp macro="" textlink="">
      <xdr:nvSpPr>
        <xdr:cNvPr id="667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7917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2674</xdr:row>
      <xdr:rowOff>180975</xdr:rowOff>
    </xdr:to>
    <xdr:sp macro="" textlink="">
      <xdr:nvSpPr>
        <xdr:cNvPr id="667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6112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2674</xdr:row>
      <xdr:rowOff>180975</xdr:rowOff>
    </xdr:to>
    <xdr:sp macro="" textlink="">
      <xdr:nvSpPr>
        <xdr:cNvPr id="667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6112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2186</xdr:row>
      <xdr:rowOff>9525</xdr:rowOff>
    </xdr:to>
    <xdr:sp macro="" textlink="">
      <xdr:nvSpPr>
        <xdr:cNvPr id="667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49950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2186</xdr:row>
      <xdr:rowOff>9525</xdr:rowOff>
    </xdr:to>
    <xdr:sp macro="" textlink="">
      <xdr:nvSpPr>
        <xdr:cNvPr id="667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49950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4721</xdr:row>
      <xdr:rowOff>180975</xdr:rowOff>
    </xdr:to>
    <xdr:sp macro="" textlink="">
      <xdr:nvSpPr>
        <xdr:cNvPr id="668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7917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4721</xdr:row>
      <xdr:rowOff>180975</xdr:rowOff>
    </xdr:to>
    <xdr:sp macro="" textlink="">
      <xdr:nvSpPr>
        <xdr:cNvPr id="668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79172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2674</xdr:row>
      <xdr:rowOff>180975</xdr:rowOff>
    </xdr:to>
    <xdr:sp macro="" textlink="">
      <xdr:nvSpPr>
        <xdr:cNvPr id="668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6112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2674</xdr:row>
      <xdr:rowOff>180975</xdr:rowOff>
    </xdr:to>
    <xdr:sp macro="" textlink="">
      <xdr:nvSpPr>
        <xdr:cNvPr id="668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6112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2183</xdr:row>
      <xdr:rowOff>123825</xdr:rowOff>
    </xdr:to>
    <xdr:sp macro="" textlink="">
      <xdr:nvSpPr>
        <xdr:cNvPr id="668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498929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2183</xdr:row>
      <xdr:rowOff>123825</xdr:rowOff>
    </xdr:to>
    <xdr:sp macro="" textlink="">
      <xdr:nvSpPr>
        <xdr:cNvPr id="668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498929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2183</xdr:row>
      <xdr:rowOff>123825</xdr:rowOff>
    </xdr:to>
    <xdr:sp macro="" textlink="">
      <xdr:nvSpPr>
        <xdr:cNvPr id="668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498929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152400</xdr:rowOff>
    </xdr:to>
    <xdr:sp macro="" textlink="">
      <xdr:nvSpPr>
        <xdr:cNvPr id="668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552450"/>
          <a:ext cx="304800" cy="152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2</xdr:row>
      <xdr:rowOff>209550</xdr:rowOff>
    </xdr:to>
    <xdr:sp macro="" textlink="">
      <xdr:nvSpPr>
        <xdr:cNvPr id="668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0"/>
          <a:ext cx="304800" cy="762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8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9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9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9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9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9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9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9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9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9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69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0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0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0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0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0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180975</xdr:rowOff>
    </xdr:to>
    <xdr:sp macro="" textlink="">
      <xdr:nvSpPr>
        <xdr:cNvPr id="670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180975</xdr:rowOff>
    </xdr:to>
    <xdr:sp macro="" textlink="">
      <xdr:nvSpPr>
        <xdr:cNvPr id="670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180975</xdr:rowOff>
    </xdr:to>
    <xdr:sp macro="" textlink="">
      <xdr:nvSpPr>
        <xdr:cNvPr id="670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180975</xdr:rowOff>
    </xdr:to>
    <xdr:sp macro="" textlink="">
      <xdr:nvSpPr>
        <xdr:cNvPr id="670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0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1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1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1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1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1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1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1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1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1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1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2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123825</xdr:rowOff>
    </xdr:to>
    <xdr:sp macro="" textlink="">
      <xdr:nvSpPr>
        <xdr:cNvPr id="672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123825</xdr:rowOff>
    </xdr:to>
    <xdr:sp macro="" textlink="">
      <xdr:nvSpPr>
        <xdr:cNvPr id="672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123825</xdr:rowOff>
    </xdr:to>
    <xdr:sp macro="" textlink="">
      <xdr:nvSpPr>
        <xdr:cNvPr id="672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123825</xdr:rowOff>
    </xdr:to>
    <xdr:sp macro="" textlink="">
      <xdr:nvSpPr>
        <xdr:cNvPr id="672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123825</xdr:rowOff>
    </xdr:to>
    <xdr:sp macro="" textlink="">
      <xdr:nvSpPr>
        <xdr:cNvPr id="672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123825</xdr:rowOff>
    </xdr:to>
    <xdr:sp macro="" textlink="">
      <xdr:nvSpPr>
        <xdr:cNvPr id="672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123825</xdr:rowOff>
    </xdr:to>
    <xdr:sp macro="" textlink="">
      <xdr:nvSpPr>
        <xdr:cNvPr id="672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123825</xdr:rowOff>
    </xdr:to>
    <xdr:sp macro="" textlink="">
      <xdr:nvSpPr>
        <xdr:cNvPr id="672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219075</xdr:rowOff>
    </xdr:to>
    <xdr:sp macro="" textlink="">
      <xdr:nvSpPr>
        <xdr:cNvPr id="672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219075</xdr:rowOff>
    </xdr:to>
    <xdr:sp macro="" textlink="">
      <xdr:nvSpPr>
        <xdr:cNvPr id="673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219075</xdr:rowOff>
    </xdr:to>
    <xdr:sp macro="" textlink="">
      <xdr:nvSpPr>
        <xdr:cNvPr id="673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219075</xdr:rowOff>
    </xdr:to>
    <xdr:sp macro="" textlink="">
      <xdr:nvSpPr>
        <xdr:cNvPr id="673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219075</xdr:rowOff>
    </xdr:to>
    <xdr:sp macro="" textlink="">
      <xdr:nvSpPr>
        <xdr:cNvPr id="673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219075</xdr:rowOff>
    </xdr:to>
    <xdr:sp macro="" textlink="">
      <xdr:nvSpPr>
        <xdr:cNvPr id="673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219075</xdr:rowOff>
    </xdr:to>
    <xdr:sp macro="" textlink="">
      <xdr:nvSpPr>
        <xdr:cNvPr id="673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219075</xdr:rowOff>
    </xdr:to>
    <xdr:sp macro="" textlink="">
      <xdr:nvSpPr>
        <xdr:cNvPr id="673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704850</xdr:colOff>
      <xdr:row>0</xdr:row>
      <xdr:rowOff>600075</xdr:rowOff>
    </xdr:from>
    <xdr:to>
      <xdr:col>4</xdr:col>
      <xdr:colOff>704850</xdr:colOff>
      <xdr:row>10395</xdr:row>
      <xdr:rowOff>47625</xdr:rowOff>
    </xdr:to>
    <xdr:sp macro="" textlink="">
      <xdr:nvSpPr>
        <xdr:cNvPr id="673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2600325" y="323850"/>
          <a:ext cx="0" cy="2376116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1379</xdr:row>
      <xdr:rowOff>104775</xdr:rowOff>
    </xdr:to>
    <xdr:sp macro="" textlink="">
      <xdr:nvSpPr>
        <xdr:cNvPr id="673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1511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1379</xdr:row>
      <xdr:rowOff>104775</xdr:rowOff>
    </xdr:to>
    <xdr:sp macro="" textlink="">
      <xdr:nvSpPr>
        <xdr:cNvPr id="673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1511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8793</xdr:row>
      <xdr:rowOff>57150</xdr:rowOff>
    </xdr:to>
    <xdr:sp macro="" textlink="">
      <xdr:nvSpPr>
        <xdr:cNvPr id="674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00990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8793</xdr:row>
      <xdr:rowOff>57150</xdr:rowOff>
    </xdr:to>
    <xdr:sp macro="" textlink="">
      <xdr:nvSpPr>
        <xdr:cNvPr id="674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00990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1234</xdr:row>
      <xdr:rowOff>133350</xdr:rowOff>
    </xdr:to>
    <xdr:sp macro="" textlink="">
      <xdr:nvSpPr>
        <xdr:cNvPr id="674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8199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1234</xdr:row>
      <xdr:rowOff>133350</xdr:rowOff>
    </xdr:to>
    <xdr:sp macro="" textlink="">
      <xdr:nvSpPr>
        <xdr:cNvPr id="674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8199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8466</xdr:row>
      <xdr:rowOff>114300</xdr:rowOff>
    </xdr:to>
    <xdr:sp macro="" textlink="">
      <xdr:nvSpPr>
        <xdr:cNvPr id="674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93521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8466</xdr:row>
      <xdr:rowOff>114300</xdr:rowOff>
    </xdr:to>
    <xdr:sp macro="" textlink="">
      <xdr:nvSpPr>
        <xdr:cNvPr id="674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93521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623</xdr:row>
      <xdr:rowOff>95250</xdr:rowOff>
    </xdr:to>
    <xdr:sp macro="" textlink="">
      <xdr:nvSpPr>
        <xdr:cNvPr id="674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422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623</xdr:row>
      <xdr:rowOff>95250</xdr:rowOff>
    </xdr:to>
    <xdr:sp macro="" textlink="">
      <xdr:nvSpPr>
        <xdr:cNvPr id="674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422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8466</xdr:row>
      <xdr:rowOff>114300</xdr:rowOff>
    </xdr:to>
    <xdr:sp macro="" textlink="">
      <xdr:nvSpPr>
        <xdr:cNvPr id="674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93521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623</xdr:row>
      <xdr:rowOff>95250</xdr:rowOff>
    </xdr:to>
    <xdr:sp macro="" textlink="">
      <xdr:nvSpPr>
        <xdr:cNvPr id="674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422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623</xdr:row>
      <xdr:rowOff>95250</xdr:rowOff>
    </xdr:to>
    <xdr:sp macro="" textlink="">
      <xdr:nvSpPr>
        <xdr:cNvPr id="675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422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5459</xdr:row>
      <xdr:rowOff>171450</xdr:rowOff>
    </xdr:to>
    <xdr:sp macro="" textlink="">
      <xdr:nvSpPr>
        <xdr:cNvPr id="675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24787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5459</xdr:row>
      <xdr:rowOff>171450</xdr:rowOff>
    </xdr:to>
    <xdr:sp macro="" textlink="">
      <xdr:nvSpPr>
        <xdr:cNvPr id="675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24787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598</xdr:row>
      <xdr:rowOff>19050</xdr:rowOff>
    </xdr:to>
    <xdr:sp macro="" textlink="">
      <xdr:nvSpPr>
        <xdr:cNvPr id="675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649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598</xdr:row>
      <xdr:rowOff>19050</xdr:rowOff>
    </xdr:to>
    <xdr:sp macro="" textlink="">
      <xdr:nvSpPr>
        <xdr:cNvPr id="675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649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5460</xdr:row>
      <xdr:rowOff>0</xdr:rowOff>
    </xdr:to>
    <xdr:sp macro="" textlink="">
      <xdr:nvSpPr>
        <xdr:cNvPr id="675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0"/>
          <a:ext cx="304800" cy="124825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5460</xdr:row>
      <xdr:rowOff>0</xdr:rowOff>
    </xdr:to>
    <xdr:sp macro="" textlink="">
      <xdr:nvSpPr>
        <xdr:cNvPr id="675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0"/>
          <a:ext cx="304800" cy="124825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5344</xdr:row>
      <xdr:rowOff>171450</xdr:rowOff>
    </xdr:to>
    <xdr:sp macro="" textlink="">
      <xdr:nvSpPr>
        <xdr:cNvPr id="675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22158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5344</xdr:row>
      <xdr:rowOff>171450</xdr:rowOff>
    </xdr:to>
    <xdr:sp macro="" textlink="">
      <xdr:nvSpPr>
        <xdr:cNvPr id="675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22158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5459</xdr:row>
      <xdr:rowOff>171450</xdr:rowOff>
    </xdr:to>
    <xdr:sp macro="" textlink="">
      <xdr:nvSpPr>
        <xdr:cNvPr id="675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24787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598</xdr:row>
      <xdr:rowOff>19050</xdr:rowOff>
    </xdr:to>
    <xdr:sp macro="" textlink="">
      <xdr:nvSpPr>
        <xdr:cNvPr id="676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649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598</xdr:row>
      <xdr:rowOff>19050</xdr:rowOff>
    </xdr:to>
    <xdr:sp macro="" textlink="">
      <xdr:nvSpPr>
        <xdr:cNvPr id="676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649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610</xdr:row>
      <xdr:rowOff>171450</xdr:rowOff>
    </xdr:to>
    <xdr:sp macro="" textlink="">
      <xdr:nvSpPr>
        <xdr:cNvPr id="676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938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610</xdr:row>
      <xdr:rowOff>171450</xdr:rowOff>
    </xdr:to>
    <xdr:sp macro="" textlink="">
      <xdr:nvSpPr>
        <xdr:cNvPr id="676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938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37</xdr:row>
      <xdr:rowOff>133350</xdr:rowOff>
    </xdr:to>
    <xdr:sp macro="" textlink="">
      <xdr:nvSpPr>
        <xdr:cNvPr id="676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836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37</xdr:row>
      <xdr:rowOff>133350</xdr:rowOff>
    </xdr:to>
    <xdr:sp macro="" textlink="">
      <xdr:nvSpPr>
        <xdr:cNvPr id="676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836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133350</xdr:rowOff>
    </xdr:to>
    <xdr:sp macro="" textlink="">
      <xdr:nvSpPr>
        <xdr:cNvPr id="676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0"/>
          <a:ext cx="304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6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6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180975</xdr:rowOff>
    </xdr:to>
    <xdr:sp macro="" textlink="">
      <xdr:nvSpPr>
        <xdr:cNvPr id="676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180975</xdr:rowOff>
    </xdr:to>
    <xdr:sp macro="" textlink="">
      <xdr:nvSpPr>
        <xdr:cNvPr id="677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7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7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7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7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7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7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7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7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7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8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8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8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8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8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8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8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8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8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8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79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2830</xdr:row>
      <xdr:rowOff>133350</xdr:rowOff>
    </xdr:to>
    <xdr:sp macro="" textlink="">
      <xdr:nvSpPr>
        <xdr:cNvPr id="679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4684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2830</xdr:row>
      <xdr:rowOff>133350</xdr:rowOff>
    </xdr:to>
    <xdr:sp macro="" textlink="">
      <xdr:nvSpPr>
        <xdr:cNvPr id="679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4684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5816</xdr:row>
      <xdr:rowOff>200025</xdr:rowOff>
    </xdr:to>
    <xdr:sp macro="" textlink="">
      <xdr:nvSpPr>
        <xdr:cNvPr id="679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29509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5816</xdr:row>
      <xdr:rowOff>200025</xdr:rowOff>
    </xdr:to>
    <xdr:sp macro="" textlink="">
      <xdr:nvSpPr>
        <xdr:cNvPr id="679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29509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5611</xdr:row>
      <xdr:rowOff>171450</xdr:rowOff>
    </xdr:to>
    <xdr:sp macro="" textlink="">
      <xdr:nvSpPr>
        <xdr:cNvPr id="679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282617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5611</xdr:row>
      <xdr:rowOff>171450</xdr:rowOff>
    </xdr:to>
    <xdr:sp macro="" textlink="">
      <xdr:nvSpPr>
        <xdr:cNvPr id="679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282617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679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679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679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680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2794</xdr:row>
      <xdr:rowOff>38100</xdr:rowOff>
    </xdr:to>
    <xdr:sp macro="" textlink="">
      <xdr:nvSpPr>
        <xdr:cNvPr id="680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851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2794</xdr:row>
      <xdr:rowOff>38100</xdr:rowOff>
    </xdr:to>
    <xdr:sp macro="" textlink="">
      <xdr:nvSpPr>
        <xdr:cNvPr id="680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851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680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680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680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680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2794</xdr:row>
      <xdr:rowOff>38100</xdr:rowOff>
    </xdr:to>
    <xdr:sp macro="" textlink="">
      <xdr:nvSpPr>
        <xdr:cNvPr id="680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851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2794</xdr:row>
      <xdr:rowOff>38100</xdr:rowOff>
    </xdr:to>
    <xdr:sp macro="" textlink="">
      <xdr:nvSpPr>
        <xdr:cNvPr id="680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851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680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681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681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681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2791</xdr:row>
      <xdr:rowOff>0</xdr:rowOff>
    </xdr:to>
    <xdr:sp macro="" textlink="">
      <xdr:nvSpPr>
        <xdr:cNvPr id="681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779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2791</xdr:row>
      <xdr:rowOff>0</xdr:rowOff>
    </xdr:to>
    <xdr:sp macro="" textlink="">
      <xdr:nvSpPr>
        <xdr:cNvPr id="681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779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2791</xdr:row>
      <xdr:rowOff>0</xdr:rowOff>
    </xdr:to>
    <xdr:sp macro="" textlink="">
      <xdr:nvSpPr>
        <xdr:cNvPr id="681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779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2791</xdr:row>
      <xdr:rowOff>0</xdr:rowOff>
    </xdr:to>
    <xdr:sp macro="" textlink="">
      <xdr:nvSpPr>
        <xdr:cNvPr id="681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779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704850</xdr:colOff>
      <xdr:row>0</xdr:row>
      <xdr:rowOff>600075</xdr:rowOff>
    </xdr:from>
    <xdr:to>
      <xdr:col>4</xdr:col>
      <xdr:colOff>704850</xdr:colOff>
      <xdr:row>10395</xdr:row>
      <xdr:rowOff>47625</xdr:rowOff>
    </xdr:to>
    <xdr:sp macro="" textlink="">
      <xdr:nvSpPr>
        <xdr:cNvPr id="681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2600325" y="323850"/>
          <a:ext cx="0" cy="2376116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1379</xdr:row>
      <xdr:rowOff>104775</xdr:rowOff>
    </xdr:to>
    <xdr:sp macro="" textlink="">
      <xdr:nvSpPr>
        <xdr:cNvPr id="681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1511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1379</xdr:row>
      <xdr:rowOff>104775</xdr:rowOff>
    </xdr:to>
    <xdr:sp macro="" textlink="">
      <xdr:nvSpPr>
        <xdr:cNvPr id="681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1511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8793</xdr:row>
      <xdr:rowOff>57150</xdr:rowOff>
    </xdr:to>
    <xdr:sp macro="" textlink="">
      <xdr:nvSpPr>
        <xdr:cNvPr id="682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00990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8793</xdr:row>
      <xdr:rowOff>57150</xdr:rowOff>
    </xdr:to>
    <xdr:sp macro="" textlink="">
      <xdr:nvSpPr>
        <xdr:cNvPr id="682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009908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1234</xdr:row>
      <xdr:rowOff>133350</xdr:rowOff>
    </xdr:to>
    <xdr:sp macro="" textlink="">
      <xdr:nvSpPr>
        <xdr:cNvPr id="682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8199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1234</xdr:row>
      <xdr:rowOff>133350</xdr:rowOff>
    </xdr:to>
    <xdr:sp macro="" textlink="">
      <xdr:nvSpPr>
        <xdr:cNvPr id="682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8199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8466</xdr:row>
      <xdr:rowOff>114300</xdr:rowOff>
    </xdr:to>
    <xdr:sp macro="" textlink="">
      <xdr:nvSpPr>
        <xdr:cNvPr id="682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93521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8466</xdr:row>
      <xdr:rowOff>114300</xdr:rowOff>
    </xdr:to>
    <xdr:sp macro="" textlink="">
      <xdr:nvSpPr>
        <xdr:cNvPr id="682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935213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623</xdr:row>
      <xdr:rowOff>95250</xdr:rowOff>
    </xdr:to>
    <xdr:sp macro="" textlink="">
      <xdr:nvSpPr>
        <xdr:cNvPr id="682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422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623</xdr:row>
      <xdr:rowOff>95250</xdr:rowOff>
    </xdr:to>
    <xdr:sp macro="" textlink="">
      <xdr:nvSpPr>
        <xdr:cNvPr id="682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422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623</xdr:row>
      <xdr:rowOff>95250</xdr:rowOff>
    </xdr:to>
    <xdr:sp macro="" textlink="">
      <xdr:nvSpPr>
        <xdr:cNvPr id="682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422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623</xdr:row>
      <xdr:rowOff>95250</xdr:rowOff>
    </xdr:to>
    <xdr:sp macro="" textlink="">
      <xdr:nvSpPr>
        <xdr:cNvPr id="682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422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598</xdr:row>
      <xdr:rowOff>19050</xdr:rowOff>
    </xdr:to>
    <xdr:sp macro="" textlink="">
      <xdr:nvSpPr>
        <xdr:cNvPr id="683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649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598</xdr:row>
      <xdr:rowOff>19050</xdr:rowOff>
    </xdr:to>
    <xdr:sp macro="" textlink="">
      <xdr:nvSpPr>
        <xdr:cNvPr id="683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649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5344</xdr:row>
      <xdr:rowOff>171450</xdr:rowOff>
    </xdr:to>
    <xdr:sp macro="" textlink="">
      <xdr:nvSpPr>
        <xdr:cNvPr id="683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22158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5344</xdr:row>
      <xdr:rowOff>171450</xdr:rowOff>
    </xdr:to>
    <xdr:sp macro="" textlink="">
      <xdr:nvSpPr>
        <xdr:cNvPr id="683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22158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598</xdr:row>
      <xdr:rowOff>19050</xdr:rowOff>
    </xdr:to>
    <xdr:sp macro="" textlink="">
      <xdr:nvSpPr>
        <xdr:cNvPr id="683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649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598</xdr:row>
      <xdr:rowOff>19050</xdr:rowOff>
    </xdr:to>
    <xdr:sp macro="" textlink="">
      <xdr:nvSpPr>
        <xdr:cNvPr id="683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649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610</xdr:row>
      <xdr:rowOff>171450</xdr:rowOff>
    </xdr:to>
    <xdr:sp macro="" textlink="">
      <xdr:nvSpPr>
        <xdr:cNvPr id="683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938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610</xdr:row>
      <xdr:rowOff>171450</xdr:rowOff>
    </xdr:to>
    <xdr:sp macro="" textlink="">
      <xdr:nvSpPr>
        <xdr:cNvPr id="683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938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37</xdr:row>
      <xdr:rowOff>133350</xdr:rowOff>
    </xdr:to>
    <xdr:sp macro="" textlink="">
      <xdr:nvSpPr>
        <xdr:cNvPr id="683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836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37</xdr:row>
      <xdr:rowOff>133350</xdr:rowOff>
    </xdr:to>
    <xdr:sp macro="" textlink="">
      <xdr:nvSpPr>
        <xdr:cNvPr id="683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836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4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4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180975</xdr:rowOff>
    </xdr:to>
    <xdr:sp macro="" textlink="">
      <xdr:nvSpPr>
        <xdr:cNvPr id="684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180975</xdr:rowOff>
    </xdr:to>
    <xdr:sp macro="" textlink="">
      <xdr:nvSpPr>
        <xdr:cNvPr id="684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4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4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4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4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4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4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5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5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5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5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5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5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5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5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5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5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6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6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86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2830</xdr:row>
      <xdr:rowOff>133350</xdr:rowOff>
    </xdr:to>
    <xdr:sp macro="" textlink="">
      <xdr:nvSpPr>
        <xdr:cNvPr id="686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4684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2830</xdr:row>
      <xdr:rowOff>133350</xdr:rowOff>
    </xdr:to>
    <xdr:sp macro="" textlink="">
      <xdr:nvSpPr>
        <xdr:cNvPr id="686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4684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5816</xdr:row>
      <xdr:rowOff>200025</xdr:rowOff>
    </xdr:to>
    <xdr:sp macro="" textlink="">
      <xdr:nvSpPr>
        <xdr:cNvPr id="686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29509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5816</xdr:row>
      <xdr:rowOff>200025</xdr:rowOff>
    </xdr:to>
    <xdr:sp macro="" textlink="">
      <xdr:nvSpPr>
        <xdr:cNvPr id="686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29509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5611</xdr:row>
      <xdr:rowOff>171450</xdr:rowOff>
    </xdr:to>
    <xdr:sp macro="" textlink="">
      <xdr:nvSpPr>
        <xdr:cNvPr id="686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282617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5611</xdr:row>
      <xdr:rowOff>171450</xdr:rowOff>
    </xdr:to>
    <xdr:sp macro="" textlink="">
      <xdr:nvSpPr>
        <xdr:cNvPr id="686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282617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686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687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687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687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2794</xdr:row>
      <xdr:rowOff>38100</xdr:rowOff>
    </xdr:to>
    <xdr:sp macro="" textlink="">
      <xdr:nvSpPr>
        <xdr:cNvPr id="687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851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2794</xdr:row>
      <xdr:rowOff>38100</xdr:rowOff>
    </xdr:to>
    <xdr:sp macro="" textlink="">
      <xdr:nvSpPr>
        <xdr:cNvPr id="687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851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687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687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687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687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2794</xdr:row>
      <xdr:rowOff>38100</xdr:rowOff>
    </xdr:to>
    <xdr:sp macro="" textlink="">
      <xdr:nvSpPr>
        <xdr:cNvPr id="687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851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2794</xdr:row>
      <xdr:rowOff>38100</xdr:rowOff>
    </xdr:to>
    <xdr:sp macro="" textlink="">
      <xdr:nvSpPr>
        <xdr:cNvPr id="688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851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688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688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688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688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2791</xdr:row>
      <xdr:rowOff>0</xdr:rowOff>
    </xdr:to>
    <xdr:sp macro="" textlink="">
      <xdr:nvSpPr>
        <xdr:cNvPr id="688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779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2791</xdr:row>
      <xdr:rowOff>0</xdr:rowOff>
    </xdr:to>
    <xdr:sp macro="" textlink="">
      <xdr:nvSpPr>
        <xdr:cNvPr id="688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779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2791</xdr:row>
      <xdr:rowOff>0</xdr:rowOff>
    </xdr:to>
    <xdr:sp macro="" textlink="">
      <xdr:nvSpPr>
        <xdr:cNvPr id="688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779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2791</xdr:row>
      <xdr:rowOff>0</xdr:rowOff>
    </xdr:to>
    <xdr:sp macro="" textlink="">
      <xdr:nvSpPr>
        <xdr:cNvPr id="688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779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8292</xdr:row>
      <xdr:rowOff>76200</xdr:rowOff>
    </xdr:to>
    <xdr:sp macro="" textlink="">
      <xdr:nvSpPr>
        <xdr:cNvPr id="688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89539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8292</xdr:row>
      <xdr:rowOff>76200</xdr:rowOff>
    </xdr:to>
    <xdr:sp macro="" textlink="">
      <xdr:nvSpPr>
        <xdr:cNvPr id="689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895398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1099</xdr:row>
      <xdr:rowOff>85725</xdr:rowOff>
    </xdr:to>
    <xdr:sp macro="" textlink="">
      <xdr:nvSpPr>
        <xdr:cNvPr id="689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5108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1099</xdr:row>
      <xdr:rowOff>85725</xdr:rowOff>
    </xdr:to>
    <xdr:sp macro="" textlink="">
      <xdr:nvSpPr>
        <xdr:cNvPr id="689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51088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7038</xdr:row>
      <xdr:rowOff>76200</xdr:rowOff>
    </xdr:to>
    <xdr:sp macro="" textlink="">
      <xdr:nvSpPr>
        <xdr:cNvPr id="689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60873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7038</xdr:row>
      <xdr:rowOff>76200</xdr:rowOff>
    </xdr:to>
    <xdr:sp macro="" textlink="">
      <xdr:nvSpPr>
        <xdr:cNvPr id="689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608734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986</xdr:row>
      <xdr:rowOff>9525</xdr:rowOff>
    </xdr:to>
    <xdr:sp macro="" textlink="">
      <xdr:nvSpPr>
        <xdr:cNvPr id="689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2518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986</xdr:row>
      <xdr:rowOff>9525</xdr:rowOff>
    </xdr:to>
    <xdr:sp macro="" textlink="">
      <xdr:nvSpPr>
        <xdr:cNvPr id="689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2518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6782</xdr:row>
      <xdr:rowOff>142875</xdr:rowOff>
    </xdr:to>
    <xdr:sp macro="" textlink="">
      <xdr:nvSpPr>
        <xdr:cNvPr id="689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55027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6782</xdr:row>
      <xdr:rowOff>142875</xdr:rowOff>
    </xdr:to>
    <xdr:sp macro="" textlink="">
      <xdr:nvSpPr>
        <xdr:cNvPr id="689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55027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507</xdr:row>
      <xdr:rowOff>180975</xdr:rowOff>
    </xdr:to>
    <xdr:sp macro="" textlink="">
      <xdr:nvSpPr>
        <xdr:cNvPr id="689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158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507</xdr:row>
      <xdr:rowOff>180975</xdr:rowOff>
    </xdr:to>
    <xdr:sp macro="" textlink="">
      <xdr:nvSpPr>
        <xdr:cNvPr id="690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158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6782</xdr:row>
      <xdr:rowOff>142875</xdr:rowOff>
    </xdr:to>
    <xdr:sp macro="" textlink="">
      <xdr:nvSpPr>
        <xdr:cNvPr id="690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55027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6782</xdr:row>
      <xdr:rowOff>142875</xdr:rowOff>
    </xdr:to>
    <xdr:sp macro="" textlink="">
      <xdr:nvSpPr>
        <xdr:cNvPr id="690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55027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507</xdr:row>
      <xdr:rowOff>180975</xdr:rowOff>
    </xdr:to>
    <xdr:sp macro="" textlink="">
      <xdr:nvSpPr>
        <xdr:cNvPr id="690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158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507</xdr:row>
      <xdr:rowOff>180975</xdr:rowOff>
    </xdr:to>
    <xdr:sp macro="" textlink="">
      <xdr:nvSpPr>
        <xdr:cNvPr id="690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15852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4429</xdr:row>
      <xdr:rowOff>104775</xdr:rowOff>
    </xdr:to>
    <xdr:sp macro="" textlink="">
      <xdr:nvSpPr>
        <xdr:cNvPr id="690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1234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4429</xdr:row>
      <xdr:rowOff>104775</xdr:rowOff>
    </xdr:to>
    <xdr:sp macro="" textlink="">
      <xdr:nvSpPr>
        <xdr:cNvPr id="690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1234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487</xdr:row>
      <xdr:rowOff>219075</xdr:rowOff>
    </xdr:to>
    <xdr:sp macro="" textlink="">
      <xdr:nvSpPr>
        <xdr:cNvPr id="690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1131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487</xdr:row>
      <xdr:rowOff>219075</xdr:rowOff>
    </xdr:to>
    <xdr:sp macro="" textlink="">
      <xdr:nvSpPr>
        <xdr:cNvPr id="690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1131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4430</xdr:row>
      <xdr:rowOff>161925</xdr:rowOff>
    </xdr:to>
    <xdr:sp macro="" textlink="">
      <xdr:nvSpPr>
        <xdr:cNvPr id="690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0"/>
          <a:ext cx="304800" cy="1012955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4430</xdr:row>
      <xdr:rowOff>161925</xdr:rowOff>
    </xdr:to>
    <xdr:sp macro="" textlink="">
      <xdr:nvSpPr>
        <xdr:cNvPr id="691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0"/>
          <a:ext cx="304800" cy="1012955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4317</xdr:row>
      <xdr:rowOff>85725</xdr:rowOff>
    </xdr:to>
    <xdr:sp macro="" textlink="">
      <xdr:nvSpPr>
        <xdr:cNvPr id="691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986723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4317</xdr:row>
      <xdr:rowOff>85725</xdr:rowOff>
    </xdr:to>
    <xdr:sp macro="" textlink="">
      <xdr:nvSpPr>
        <xdr:cNvPr id="691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986723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4429</xdr:row>
      <xdr:rowOff>104775</xdr:rowOff>
    </xdr:to>
    <xdr:sp macro="" textlink="">
      <xdr:nvSpPr>
        <xdr:cNvPr id="691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1234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487</xdr:row>
      <xdr:rowOff>219075</xdr:rowOff>
    </xdr:to>
    <xdr:sp macro="" textlink="">
      <xdr:nvSpPr>
        <xdr:cNvPr id="691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1131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487</xdr:row>
      <xdr:rowOff>219075</xdr:rowOff>
    </xdr:to>
    <xdr:sp macro="" textlink="">
      <xdr:nvSpPr>
        <xdr:cNvPr id="691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11318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497</xdr:row>
      <xdr:rowOff>180975</xdr:rowOff>
    </xdr:to>
    <xdr:sp macro="" textlink="">
      <xdr:nvSpPr>
        <xdr:cNvPr id="691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13566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497</xdr:row>
      <xdr:rowOff>180975</xdr:rowOff>
    </xdr:to>
    <xdr:sp macro="" textlink="">
      <xdr:nvSpPr>
        <xdr:cNvPr id="691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13566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49</xdr:row>
      <xdr:rowOff>66675</xdr:rowOff>
    </xdr:to>
    <xdr:sp macro="" textlink="">
      <xdr:nvSpPr>
        <xdr:cNvPr id="691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103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49</xdr:row>
      <xdr:rowOff>66675</xdr:rowOff>
    </xdr:to>
    <xdr:sp macro="" textlink="">
      <xdr:nvSpPr>
        <xdr:cNvPr id="691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103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4</xdr:row>
      <xdr:rowOff>19050</xdr:rowOff>
    </xdr:to>
    <xdr:sp macro="" textlink="">
      <xdr:nvSpPr>
        <xdr:cNvPr id="692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0"/>
          <a:ext cx="3048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2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2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28575</xdr:rowOff>
    </xdr:to>
    <xdr:sp macro="" textlink="">
      <xdr:nvSpPr>
        <xdr:cNvPr id="692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28575</xdr:rowOff>
    </xdr:to>
    <xdr:sp macro="" textlink="">
      <xdr:nvSpPr>
        <xdr:cNvPr id="692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2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2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2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2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2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3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3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3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3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3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3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3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3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3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3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4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4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4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4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4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2235</xdr:row>
      <xdr:rowOff>28575</xdr:rowOff>
    </xdr:to>
    <xdr:sp macro="" textlink="">
      <xdr:nvSpPr>
        <xdr:cNvPr id="694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51072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2235</xdr:row>
      <xdr:rowOff>28575</xdr:rowOff>
    </xdr:to>
    <xdr:sp macro="" textlink="">
      <xdr:nvSpPr>
        <xdr:cNvPr id="694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51072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4674</xdr:row>
      <xdr:rowOff>180975</xdr:rowOff>
    </xdr:to>
    <xdr:sp macro="" textlink="">
      <xdr:nvSpPr>
        <xdr:cNvPr id="694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684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4674</xdr:row>
      <xdr:rowOff>180975</xdr:rowOff>
    </xdr:to>
    <xdr:sp macro="" textlink="">
      <xdr:nvSpPr>
        <xdr:cNvPr id="694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68428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4454</xdr:row>
      <xdr:rowOff>66675</xdr:rowOff>
    </xdr:to>
    <xdr:sp macro="" textlink="">
      <xdr:nvSpPr>
        <xdr:cNvPr id="694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1802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4454</xdr:row>
      <xdr:rowOff>66675</xdr:rowOff>
    </xdr:to>
    <xdr:sp macro="" textlink="">
      <xdr:nvSpPr>
        <xdr:cNvPr id="695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18022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4742</xdr:row>
      <xdr:rowOff>85725</xdr:rowOff>
    </xdr:to>
    <xdr:sp macro="" textlink="">
      <xdr:nvSpPr>
        <xdr:cNvPr id="695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8387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4742</xdr:row>
      <xdr:rowOff>85725</xdr:rowOff>
    </xdr:to>
    <xdr:sp macro="" textlink="">
      <xdr:nvSpPr>
        <xdr:cNvPr id="695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8387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2695</xdr:row>
      <xdr:rowOff>85725</xdr:rowOff>
    </xdr:to>
    <xdr:sp macro="" textlink="">
      <xdr:nvSpPr>
        <xdr:cNvPr id="695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61593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2695</xdr:row>
      <xdr:rowOff>85725</xdr:rowOff>
    </xdr:to>
    <xdr:sp macro="" textlink="">
      <xdr:nvSpPr>
        <xdr:cNvPr id="695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61593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2206</xdr:row>
      <xdr:rowOff>142875</xdr:rowOff>
    </xdr:to>
    <xdr:sp macro="" textlink="">
      <xdr:nvSpPr>
        <xdr:cNvPr id="695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50420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2206</xdr:row>
      <xdr:rowOff>142875</xdr:rowOff>
    </xdr:to>
    <xdr:sp macro="" textlink="">
      <xdr:nvSpPr>
        <xdr:cNvPr id="695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50420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4742</xdr:row>
      <xdr:rowOff>85725</xdr:rowOff>
    </xdr:to>
    <xdr:sp macro="" textlink="">
      <xdr:nvSpPr>
        <xdr:cNvPr id="695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8387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4742</xdr:row>
      <xdr:rowOff>85725</xdr:rowOff>
    </xdr:to>
    <xdr:sp macro="" textlink="">
      <xdr:nvSpPr>
        <xdr:cNvPr id="695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8387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2695</xdr:row>
      <xdr:rowOff>85725</xdr:rowOff>
    </xdr:to>
    <xdr:sp macro="" textlink="">
      <xdr:nvSpPr>
        <xdr:cNvPr id="695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61593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2695</xdr:row>
      <xdr:rowOff>85725</xdr:rowOff>
    </xdr:to>
    <xdr:sp macro="" textlink="">
      <xdr:nvSpPr>
        <xdr:cNvPr id="696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61593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2206</xdr:row>
      <xdr:rowOff>142875</xdr:rowOff>
    </xdr:to>
    <xdr:sp macro="" textlink="">
      <xdr:nvSpPr>
        <xdr:cNvPr id="696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50420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2206</xdr:row>
      <xdr:rowOff>142875</xdr:rowOff>
    </xdr:to>
    <xdr:sp macro="" textlink="">
      <xdr:nvSpPr>
        <xdr:cNvPr id="696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504205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4742</xdr:row>
      <xdr:rowOff>85725</xdr:rowOff>
    </xdr:to>
    <xdr:sp macro="" textlink="">
      <xdr:nvSpPr>
        <xdr:cNvPr id="696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8387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4742</xdr:row>
      <xdr:rowOff>85725</xdr:rowOff>
    </xdr:to>
    <xdr:sp macro="" textlink="">
      <xdr:nvSpPr>
        <xdr:cNvPr id="696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083878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2695</xdr:row>
      <xdr:rowOff>85725</xdr:rowOff>
    </xdr:to>
    <xdr:sp macro="" textlink="">
      <xdr:nvSpPr>
        <xdr:cNvPr id="696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61593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2695</xdr:row>
      <xdr:rowOff>85725</xdr:rowOff>
    </xdr:to>
    <xdr:sp macro="" textlink="">
      <xdr:nvSpPr>
        <xdr:cNvPr id="696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615934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2204</xdr:row>
      <xdr:rowOff>28575</xdr:rowOff>
    </xdr:to>
    <xdr:sp macro="" textlink="">
      <xdr:nvSpPr>
        <xdr:cNvPr id="696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50363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2204</xdr:row>
      <xdr:rowOff>28575</xdr:rowOff>
    </xdr:to>
    <xdr:sp macro="" textlink="">
      <xdr:nvSpPr>
        <xdr:cNvPr id="696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50363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2204</xdr:row>
      <xdr:rowOff>28575</xdr:rowOff>
    </xdr:to>
    <xdr:sp macro="" textlink="">
      <xdr:nvSpPr>
        <xdr:cNvPr id="696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503634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</xdr:row>
      <xdr:rowOff>180975</xdr:rowOff>
    </xdr:to>
    <xdr:sp macro="" textlink="">
      <xdr:nvSpPr>
        <xdr:cNvPr id="697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552450"/>
          <a:ext cx="304800" cy="409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4</xdr:row>
      <xdr:rowOff>19050</xdr:rowOff>
    </xdr:to>
    <xdr:sp macro="" textlink="">
      <xdr:nvSpPr>
        <xdr:cNvPr id="697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0"/>
          <a:ext cx="304800" cy="1028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7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7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7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7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7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7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7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7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8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8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8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8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8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8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8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8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180975</xdr:rowOff>
    </xdr:to>
    <xdr:sp macro="" textlink="">
      <xdr:nvSpPr>
        <xdr:cNvPr id="698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180975</xdr:rowOff>
    </xdr:to>
    <xdr:sp macro="" textlink="">
      <xdr:nvSpPr>
        <xdr:cNvPr id="698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180975</xdr:rowOff>
    </xdr:to>
    <xdr:sp macro="" textlink="">
      <xdr:nvSpPr>
        <xdr:cNvPr id="699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180975</xdr:rowOff>
    </xdr:to>
    <xdr:sp macro="" textlink="">
      <xdr:nvSpPr>
        <xdr:cNvPr id="699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9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9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9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9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9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9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9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699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0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0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0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0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123825</xdr:rowOff>
    </xdr:to>
    <xdr:sp macro="" textlink="">
      <xdr:nvSpPr>
        <xdr:cNvPr id="700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123825</xdr:rowOff>
    </xdr:to>
    <xdr:sp macro="" textlink="">
      <xdr:nvSpPr>
        <xdr:cNvPr id="700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123825</xdr:rowOff>
    </xdr:to>
    <xdr:sp macro="" textlink="">
      <xdr:nvSpPr>
        <xdr:cNvPr id="700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123825</xdr:rowOff>
    </xdr:to>
    <xdr:sp macro="" textlink="">
      <xdr:nvSpPr>
        <xdr:cNvPr id="700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123825</xdr:rowOff>
    </xdr:to>
    <xdr:sp macro="" textlink="">
      <xdr:nvSpPr>
        <xdr:cNvPr id="700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123825</xdr:rowOff>
    </xdr:to>
    <xdr:sp macro="" textlink="">
      <xdr:nvSpPr>
        <xdr:cNvPr id="700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123825</xdr:rowOff>
    </xdr:to>
    <xdr:sp macro="" textlink="">
      <xdr:nvSpPr>
        <xdr:cNvPr id="701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</xdr:row>
      <xdr:rowOff>123825</xdr:rowOff>
    </xdr:to>
    <xdr:sp macro="" textlink="">
      <xdr:nvSpPr>
        <xdr:cNvPr id="701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219075</xdr:rowOff>
    </xdr:to>
    <xdr:sp macro="" textlink="">
      <xdr:nvSpPr>
        <xdr:cNvPr id="701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219075</xdr:rowOff>
    </xdr:to>
    <xdr:sp macro="" textlink="">
      <xdr:nvSpPr>
        <xdr:cNvPr id="701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219075</xdr:rowOff>
    </xdr:to>
    <xdr:sp macro="" textlink="">
      <xdr:nvSpPr>
        <xdr:cNvPr id="701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219075</xdr:rowOff>
    </xdr:to>
    <xdr:sp macro="" textlink="">
      <xdr:nvSpPr>
        <xdr:cNvPr id="701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219075</xdr:rowOff>
    </xdr:to>
    <xdr:sp macro="" textlink="">
      <xdr:nvSpPr>
        <xdr:cNvPr id="701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219075</xdr:rowOff>
    </xdr:to>
    <xdr:sp macro="" textlink="">
      <xdr:nvSpPr>
        <xdr:cNvPr id="701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219075</xdr:rowOff>
    </xdr:to>
    <xdr:sp macro="" textlink="">
      <xdr:nvSpPr>
        <xdr:cNvPr id="701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219075</xdr:rowOff>
    </xdr:to>
    <xdr:sp macro="" textlink="">
      <xdr:nvSpPr>
        <xdr:cNvPr id="701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704850</xdr:colOff>
      <xdr:row>0</xdr:row>
      <xdr:rowOff>600075</xdr:rowOff>
    </xdr:from>
    <xdr:to>
      <xdr:col>4</xdr:col>
      <xdr:colOff>704850</xdr:colOff>
      <xdr:row>10415</xdr:row>
      <xdr:rowOff>180975</xdr:rowOff>
    </xdr:to>
    <xdr:sp macro="" textlink="">
      <xdr:nvSpPr>
        <xdr:cNvPr id="702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2600325" y="323850"/>
          <a:ext cx="0" cy="2380821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1379</xdr:row>
      <xdr:rowOff>104775</xdr:rowOff>
    </xdr:to>
    <xdr:sp macro="" textlink="">
      <xdr:nvSpPr>
        <xdr:cNvPr id="702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1511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1379</xdr:row>
      <xdr:rowOff>104775</xdr:rowOff>
    </xdr:to>
    <xdr:sp macro="" textlink="">
      <xdr:nvSpPr>
        <xdr:cNvPr id="702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1511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8813</xdr:row>
      <xdr:rowOff>190500</xdr:rowOff>
    </xdr:to>
    <xdr:sp macro="" textlink="">
      <xdr:nvSpPr>
        <xdr:cNvPr id="702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01461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8813</xdr:row>
      <xdr:rowOff>190500</xdr:rowOff>
    </xdr:to>
    <xdr:sp macro="" textlink="">
      <xdr:nvSpPr>
        <xdr:cNvPr id="702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01461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1234</xdr:row>
      <xdr:rowOff>133350</xdr:rowOff>
    </xdr:to>
    <xdr:sp macro="" textlink="">
      <xdr:nvSpPr>
        <xdr:cNvPr id="702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8199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1234</xdr:row>
      <xdr:rowOff>133350</xdr:rowOff>
    </xdr:to>
    <xdr:sp macro="" textlink="">
      <xdr:nvSpPr>
        <xdr:cNvPr id="702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8199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8487</xdr:row>
      <xdr:rowOff>19050</xdr:rowOff>
    </xdr:to>
    <xdr:sp macro="" textlink="">
      <xdr:nvSpPr>
        <xdr:cNvPr id="702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93991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8487</xdr:row>
      <xdr:rowOff>19050</xdr:rowOff>
    </xdr:to>
    <xdr:sp macro="" textlink="">
      <xdr:nvSpPr>
        <xdr:cNvPr id="702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93991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623</xdr:row>
      <xdr:rowOff>95250</xdr:rowOff>
    </xdr:to>
    <xdr:sp macro="" textlink="">
      <xdr:nvSpPr>
        <xdr:cNvPr id="702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422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623</xdr:row>
      <xdr:rowOff>95250</xdr:rowOff>
    </xdr:to>
    <xdr:sp macro="" textlink="">
      <xdr:nvSpPr>
        <xdr:cNvPr id="703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422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8487</xdr:row>
      <xdr:rowOff>19050</xdr:rowOff>
    </xdr:to>
    <xdr:sp macro="" textlink="">
      <xdr:nvSpPr>
        <xdr:cNvPr id="703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93991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623</xdr:row>
      <xdr:rowOff>95250</xdr:rowOff>
    </xdr:to>
    <xdr:sp macro="" textlink="">
      <xdr:nvSpPr>
        <xdr:cNvPr id="703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422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623</xdr:row>
      <xdr:rowOff>95250</xdr:rowOff>
    </xdr:to>
    <xdr:sp macro="" textlink="">
      <xdr:nvSpPr>
        <xdr:cNvPr id="703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422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5480</xdr:row>
      <xdr:rowOff>76200</xdr:rowOff>
    </xdr:to>
    <xdr:sp macro="" textlink="">
      <xdr:nvSpPr>
        <xdr:cNvPr id="703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25257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5480</xdr:row>
      <xdr:rowOff>76200</xdr:rowOff>
    </xdr:to>
    <xdr:sp macro="" textlink="">
      <xdr:nvSpPr>
        <xdr:cNvPr id="703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25257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598</xdr:row>
      <xdr:rowOff>19050</xdr:rowOff>
    </xdr:to>
    <xdr:sp macro="" textlink="">
      <xdr:nvSpPr>
        <xdr:cNvPr id="703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649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598</xdr:row>
      <xdr:rowOff>19050</xdr:rowOff>
    </xdr:to>
    <xdr:sp macro="" textlink="">
      <xdr:nvSpPr>
        <xdr:cNvPr id="703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649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5480</xdr:row>
      <xdr:rowOff>133350</xdr:rowOff>
    </xdr:to>
    <xdr:sp macro="" textlink="">
      <xdr:nvSpPr>
        <xdr:cNvPr id="703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0"/>
          <a:ext cx="304800" cy="125295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5480</xdr:row>
      <xdr:rowOff>133350</xdr:rowOff>
    </xdr:to>
    <xdr:sp macro="" textlink="">
      <xdr:nvSpPr>
        <xdr:cNvPr id="703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0"/>
          <a:ext cx="304800" cy="1252956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5344</xdr:row>
      <xdr:rowOff>171450</xdr:rowOff>
    </xdr:to>
    <xdr:sp macro="" textlink="">
      <xdr:nvSpPr>
        <xdr:cNvPr id="704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22158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5344</xdr:row>
      <xdr:rowOff>171450</xdr:rowOff>
    </xdr:to>
    <xdr:sp macro="" textlink="">
      <xdr:nvSpPr>
        <xdr:cNvPr id="704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22158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5480</xdr:row>
      <xdr:rowOff>76200</xdr:rowOff>
    </xdr:to>
    <xdr:sp macro="" textlink="">
      <xdr:nvSpPr>
        <xdr:cNvPr id="704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252575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598</xdr:row>
      <xdr:rowOff>19050</xdr:rowOff>
    </xdr:to>
    <xdr:sp macro="" textlink="">
      <xdr:nvSpPr>
        <xdr:cNvPr id="704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649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598</xdr:row>
      <xdr:rowOff>19050</xdr:rowOff>
    </xdr:to>
    <xdr:sp macro="" textlink="">
      <xdr:nvSpPr>
        <xdr:cNvPr id="704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649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610</xdr:row>
      <xdr:rowOff>171450</xdr:rowOff>
    </xdr:to>
    <xdr:sp macro="" textlink="">
      <xdr:nvSpPr>
        <xdr:cNvPr id="704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938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610</xdr:row>
      <xdr:rowOff>171450</xdr:rowOff>
    </xdr:to>
    <xdr:sp macro="" textlink="">
      <xdr:nvSpPr>
        <xdr:cNvPr id="704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938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37</xdr:row>
      <xdr:rowOff>133350</xdr:rowOff>
    </xdr:to>
    <xdr:sp macro="" textlink="">
      <xdr:nvSpPr>
        <xdr:cNvPr id="704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836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37</xdr:row>
      <xdr:rowOff>133350</xdr:rowOff>
    </xdr:to>
    <xdr:sp macro="" textlink="">
      <xdr:nvSpPr>
        <xdr:cNvPr id="704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836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0</xdr:row>
      <xdr:rowOff>0</xdr:rowOff>
    </xdr:from>
    <xdr:to>
      <xdr:col>4</xdr:col>
      <xdr:colOff>304800</xdr:colOff>
      <xdr:row>1</xdr:row>
      <xdr:rowOff>133350</xdr:rowOff>
    </xdr:to>
    <xdr:sp macro="" textlink="">
      <xdr:nvSpPr>
        <xdr:cNvPr id="704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0"/>
          <a:ext cx="304800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5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5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180975</xdr:rowOff>
    </xdr:to>
    <xdr:sp macro="" textlink="">
      <xdr:nvSpPr>
        <xdr:cNvPr id="705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180975</xdr:rowOff>
    </xdr:to>
    <xdr:sp macro="" textlink="">
      <xdr:nvSpPr>
        <xdr:cNvPr id="705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5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5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5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5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5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5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6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6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6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6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6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6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6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6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6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6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7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7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7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07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2830</xdr:row>
      <xdr:rowOff>133350</xdr:rowOff>
    </xdr:to>
    <xdr:sp macro="" textlink="">
      <xdr:nvSpPr>
        <xdr:cNvPr id="707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4684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2830</xdr:row>
      <xdr:rowOff>133350</xdr:rowOff>
    </xdr:to>
    <xdr:sp macro="" textlink="">
      <xdr:nvSpPr>
        <xdr:cNvPr id="707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4684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5816</xdr:row>
      <xdr:rowOff>200025</xdr:rowOff>
    </xdr:to>
    <xdr:sp macro="" textlink="">
      <xdr:nvSpPr>
        <xdr:cNvPr id="707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29509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5816</xdr:row>
      <xdr:rowOff>200025</xdr:rowOff>
    </xdr:to>
    <xdr:sp macro="" textlink="">
      <xdr:nvSpPr>
        <xdr:cNvPr id="707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29509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5611</xdr:row>
      <xdr:rowOff>171450</xdr:rowOff>
    </xdr:to>
    <xdr:sp macro="" textlink="">
      <xdr:nvSpPr>
        <xdr:cNvPr id="707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282617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5611</xdr:row>
      <xdr:rowOff>171450</xdr:rowOff>
    </xdr:to>
    <xdr:sp macro="" textlink="">
      <xdr:nvSpPr>
        <xdr:cNvPr id="707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282617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708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708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708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708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2794</xdr:row>
      <xdr:rowOff>38100</xdr:rowOff>
    </xdr:to>
    <xdr:sp macro="" textlink="">
      <xdr:nvSpPr>
        <xdr:cNvPr id="708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851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2794</xdr:row>
      <xdr:rowOff>38100</xdr:rowOff>
    </xdr:to>
    <xdr:sp macro="" textlink="">
      <xdr:nvSpPr>
        <xdr:cNvPr id="708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851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708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708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708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708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2794</xdr:row>
      <xdr:rowOff>38100</xdr:rowOff>
    </xdr:to>
    <xdr:sp macro="" textlink="">
      <xdr:nvSpPr>
        <xdr:cNvPr id="709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851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2794</xdr:row>
      <xdr:rowOff>38100</xdr:rowOff>
    </xdr:to>
    <xdr:sp macro="" textlink="">
      <xdr:nvSpPr>
        <xdr:cNvPr id="709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851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709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709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709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709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2791</xdr:row>
      <xdr:rowOff>0</xdr:rowOff>
    </xdr:to>
    <xdr:sp macro="" textlink="">
      <xdr:nvSpPr>
        <xdr:cNvPr id="709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779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2791</xdr:row>
      <xdr:rowOff>0</xdr:rowOff>
    </xdr:to>
    <xdr:sp macro="" textlink="">
      <xdr:nvSpPr>
        <xdr:cNvPr id="709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779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2791</xdr:row>
      <xdr:rowOff>0</xdr:rowOff>
    </xdr:to>
    <xdr:sp macro="" textlink="">
      <xdr:nvSpPr>
        <xdr:cNvPr id="709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779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2791</xdr:row>
      <xdr:rowOff>0</xdr:rowOff>
    </xdr:to>
    <xdr:sp macro="" textlink="">
      <xdr:nvSpPr>
        <xdr:cNvPr id="709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779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704850</xdr:colOff>
      <xdr:row>0</xdr:row>
      <xdr:rowOff>600075</xdr:rowOff>
    </xdr:from>
    <xdr:to>
      <xdr:col>4</xdr:col>
      <xdr:colOff>704850</xdr:colOff>
      <xdr:row>10415</xdr:row>
      <xdr:rowOff>180975</xdr:rowOff>
    </xdr:to>
    <xdr:sp macro="" textlink="">
      <xdr:nvSpPr>
        <xdr:cNvPr id="710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2600325" y="323850"/>
          <a:ext cx="0" cy="2380821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1379</xdr:row>
      <xdr:rowOff>104775</xdr:rowOff>
    </xdr:to>
    <xdr:sp macro="" textlink="">
      <xdr:nvSpPr>
        <xdr:cNvPr id="710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1511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1379</xdr:row>
      <xdr:rowOff>104775</xdr:rowOff>
    </xdr:to>
    <xdr:sp macro="" textlink="">
      <xdr:nvSpPr>
        <xdr:cNvPr id="710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1511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8813</xdr:row>
      <xdr:rowOff>190500</xdr:rowOff>
    </xdr:to>
    <xdr:sp macro="" textlink="">
      <xdr:nvSpPr>
        <xdr:cNvPr id="710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01461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8813</xdr:row>
      <xdr:rowOff>190500</xdr:rowOff>
    </xdr:to>
    <xdr:sp macro="" textlink="">
      <xdr:nvSpPr>
        <xdr:cNvPr id="710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2014613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1234</xdr:row>
      <xdr:rowOff>133350</xdr:rowOff>
    </xdr:to>
    <xdr:sp macro="" textlink="">
      <xdr:nvSpPr>
        <xdr:cNvPr id="710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8199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1234</xdr:row>
      <xdr:rowOff>133350</xdr:rowOff>
    </xdr:to>
    <xdr:sp macro="" textlink="">
      <xdr:nvSpPr>
        <xdr:cNvPr id="710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281997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8487</xdr:row>
      <xdr:rowOff>19050</xdr:rowOff>
    </xdr:to>
    <xdr:sp macro="" textlink="">
      <xdr:nvSpPr>
        <xdr:cNvPr id="710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93991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8487</xdr:row>
      <xdr:rowOff>19050</xdr:rowOff>
    </xdr:to>
    <xdr:sp macro="" textlink="">
      <xdr:nvSpPr>
        <xdr:cNvPr id="710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1939918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623</xdr:row>
      <xdr:rowOff>95250</xdr:rowOff>
    </xdr:to>
    <xdr:sp macro="" textlink="">
      <xdr:nvSpPr>
        <xdr:cNvPr id="710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422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623</xdr:row>
      <xdr:rowOff>95250</xdr:rowOff>
    </xdr:to>
    <xdr:sp macro="" textlink="">
      <xdr:nvSpPr>
        <xdr:cNvPr id="711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422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623</xdr:row>
      <xdr:rowOff>95250</xdr:rowOff>
    </xdr:to>
    <xdr:sp macro="" textlink="">
      <xdr:nvSpPr>
        <xdr:cNvPr id="711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422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623</xdr:row>
      <xdr:rowOff>95250</xdr:rowOff>
    </xdr:to>
    <xdr:sp macro="" textlink="">
      <xdr:nvSpPr>
        <xdr:cNvPr id="711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42284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598</xdr:row>
      <xdr:rowOff>19050</xdr:rowOff>
    </xdr:to>
    <xdr:sp macro="" textlink="">
      <xdr:nvSpPr>
        <xdr:cNvPr id="711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649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598</xdr:row>
      <xdr:rowOff>19050</xdr:rowOff>
    </xdr:to>
    <xdr:sp macro="" textlink="">
      <xdr:nvSpPr>
        <xdr:cNvPr id="711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649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5344</xdr:row>
      <xdr:rowOff>171450</xdr:rowOff>
    </xdr:to>
    <xdr:sp macro="" textlink="">
      <xdr:nvSpPr>
        <xdr:cNvPr id="711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22158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5344</xdr:row>
      <xdr:rowOff>171450</xdr:rowOff>
    </xdr:to>
    <xdr:sp macro="" textlink="">
      <xdr:nvSpPr>
        <xdr:cNvPr id="711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221581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598</xdr:row>
      <xdr:rowOff>19050</xdr:rowOff>
    </xdr:to>
    <xdr:sp macro="" textlink="">
      <xdr:nvSpPr>
        <xdr:cNvPr id="711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649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598</xdr:row>
      <xdr:rowOff>19050</xdr:rowOff>
    </xdr:to>
    <xdr:sp macro="" textlink="">
      <xdr:nvSpPr>
        <xdr:cNvPr id="711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6493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610</xdr:row>
      <xdr:rowOff>171450</xdr:rowOff>
    </xdr:to>
    <xdr:sp macro="" textlink="">
      <xdr:nvSpPr>
        <xdr:cNvPr id="711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938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610</xdr:row>
      <xdr:rowOff>171450</xdr:rowOff>
    </xdr:to>
    <xdr:sp macro="" textlink="">
      <xdr:nvSpPr>
        <xdr:cNvPr id="712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938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37</xdr:row>
      <xdr:rowOff>133350</xdr:rowOff>
    </xdr:to>
    <xdr:sp macro="" textlink="">
      <xdr:nvSpPr>
        <xdr:cNvPr id="712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836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37</xdr:row>
      <xdr:rowOff>133350</xdr:rowOff>
    </xdr:to>
    <xdr:sp macro="" textlink="">
      <xdr:nvSpPr>
        <xdr:cNvPr id="712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836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2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2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180975</xdr:rowOff>
    </xdr:to>
    <xdr:sp macro="" textlink="">
      <xdr:nvSpPr>
        <xdr:cNvPr id="712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180975</xdr:rowOff>
    </xdr:to>
    <xdr:sp macro="" textlink="">
      <xdr:nvSpPr>
        <xdr:cNvPr id="712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80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2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2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2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3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3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3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3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3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3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3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3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3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3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238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4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4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4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4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4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1</xdr:row>
      <xdr:rowOff>38100</xdr:rowOff>
    </xdr:to>
    <xdr:sp macro="" textlink="">
      <xdr:nvSpPr>
        <xdr:cNvPr id="714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3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2830</xdr:row>
      <xdr:rowOff>133350</xdr:rowOff>
    </xdr:to>
    <xdr:sp macro="" textlink="">
      <xdr:nvSpPr>
        <xdr:cNvPr id="714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4684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2830</xdr:row>
      <xdr:rowOff>133350</xdr:rowOff>
    </xdr:to>
    <xdr:sp macro="" textlink="">
      <xdr:nvSpPr>
        <xdr:cNvPr id="714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46842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5816</xdr:row>
      <xdr:rowOff>200025</xdr:rowOff>
    </xdr:to>
    <xdr:sp macro="" textlink="">
      <xdr:nvSpPr>
        <xdr:cNvPr id="714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29509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5816</xdr:row>
      <xdr:rowOff>200025</xdr:rowOff>
    </xdr:to>
    <xdr:sp macro="" textlink="">
      <xdr:nvSpPr>
        <xdr:cNvPr id="714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29509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5611</xdr:row>
      <xdr:rowOff>171450</xdr:rowOff>
    </xdr:to>
    <xdr:sp macro="" textlink="">
      <xdr:nvSpPr>
        <xdr:cNvPr id="715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282617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5611</xdr:row>
      <xdr:rowOff>171450</xdr:rowOff>
    </xdr:to>
    <xdr:sp macro="" textlink="">
      <xdr:nvSpPr>
        <xdr:cNvPr id="715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2826174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715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715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715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715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2794</xdr:row>
      <xdr:rowOff>38100</xdr:rowOff>
    </xdr:to>
    <xdr:sp macro="" textlink="">
      <xdr:nvSpPr>
        <xdr:cNvPr id="715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851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2794</xdr:row>
      <xdr:rowOff>38100</xdr:rowOff>
    </xdr:to>
    <xdr:sp macro="" textlink="">
      <xdr:nvSpPr>
        <xdr:cNvPr id="715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851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715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715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716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716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2794</xdr:row>
      <xdr:rowOff>38100</xdr:rowOff>
    </xdr:to>
    <xdr:sp macro="" textlink="">
      <xdr:nvSpPr>
        <xdr:cNvPr id="7162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851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2794</xdr:row>
      <xdr:rowOff>38100</xdr:rowOff>
    </xdr:to>
    <xdr:sp macro="" textlink="">
      <xdr:nvSpPr>
        <xdr:cNvPr id="7163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8517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7164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5879</xdr:row>
      <xdr:rowOff>219075</xdr:rowOff>
    </xdr:to>
    <xdr:sp macro="" textlink="">
      <xdr:nvSpPr>
        <xdr:cNvPr id="7165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1343929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7166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3418</xdr:row>
      <xdr:rowOff>180975</xdr:rowOff>
    </xdr:to>
    <xdr:sp macro="" textlink="">
      <xdr:nvSpPr>
        <xdr:cNvPr id="7167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78130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2791</xdr:row>
      <xdr:rowOff>0</xdr:rowOff>
    </xdr:to>
    <xdr:sp macro="" textlink="">
      <xdr:nvSpPr>
        <xdr:cNvPr id="7168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779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2791</xdr:row>
      <xdr:rowOff>0</xdr:rowOff>
    </xdr:to>
    <xdr:sp macro="" textlink="">
      <xdr:nvSpPr>
        <xdr:cNvPr id="7169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779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2791</xdr:row>
      <xdr:rowOff>0</xdr:rowOff>
    </xdr:to>
    <xdr:sp macro="" textlink="">
      <xdr:nvSpPr>
        <xdr:cNvPr id="7170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779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4</xdr:col>
      <xdr:colOff>0</xdr:colOff>
      <xdr:row>1</xdr:row>
      <xdr:rowOff>0</xdr:rowOff>
    </xdr:from>
    <xdr:to>
      <xdr:col>4</xdr:col>
      <xdr:colOff>304800</xdr:colOff>
      <xdr:row>2791</xdr:row>
      <xdr:rowOff>0</xdr:rowOff>
    </xdr:to>
    <xdr:sp macro="" textlink="">
      <xdr:nvSpPr>
        <xdr:cNvPr id="7171" name="AutoShape 3354" descr="D:\Program Files\Tencent\QQ\Users\924281417\Image\1K4HAI~~)5KQSQ162)T6E.jpg"/>
        <xdr:cNvSpPr>
          <a:spLocks noChangeAspect="1" noChangeArrowheads="1"/>
        </xdr:cNvSpPr>
      </xdr:nvSpPr>
      <xdr:spPr bwMode="auto">
        <a:xfrm>
          <a:off x="1895475" y="3067050"/>
          <a:ext cx="304800" cy="63779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1"/>
  <sheetViews>
    <sheetView tabSelected="1" workbookViewId="0">
      <selection activeCell="B4" sqref="B4"/>
    </sheetView>
  </sheetViews>
  <sheetFormatPr defaultColWidth="7.875" defaultRowHeight="13.5" customHeight="1" x14ac:dyDescent="0.15"/>
  <cols>
    <col min="1" max="1" width="11.375" style="34" customWidth="1"/>
    <col min="2" max="2" width="7" style="18" customWidth="1"/>
    <col min="3" max="12" width="6.75" style="18" customWidth="1"/>
    <col min="13" max="13" width="6.75" style="19" customWidth="1"/>
    <col min="14" max="17" width="6.75" style="18" customWidth="1"/>
    <col min="18" max="18" width="8.625" style="18" customWidth="1"/>
    <col min="19" max="20" width="7.875" style="18"/>
    <col min="21" max="21" width="12.375" style="18" customWidth="1"/>
    <col min="22" max="16384" width="7.875" style="18"/>
  </cols>
  <sheetData>
    <row r="1" spans="1:17" ht="18" customHeight="1" x14ac:dyDescent="0.15">
      <c r="A1" s="17" t="s">
        <v>30</v>
      </c>
    </row>
    <row r="2" spans="1:17" ht="18" customHeight="1" x14ac:dyDescent="0.15">
      <c r="A2" s="35" t="s">
        <v>2</v>
      </c>
      <c r="B2" s="20">
        <v>2015</v>
      </c>
      <c r="C2" s="16">
        <f>IF(B3&lt;=11,B2,IF(B3&gt;11,B2+1))</f>
        <v>2015</v>
      </c>
      <c r="D2" s="16">
        <f t="shared" ref="D2:P2" si="0">IF(C3&lt;=11,C2,IF(C3&gt;11,C2+1))</f>
        <v>2015</v>
      </c>
      <c r="E2" s="16">
        <f t="shared" si="0"/>
        <v>2015</v>
      </c>
      <c r="F2" s="16">
        <f t="shared" si="0"/>
        <v>2015</v>
      </c>
      <c r="G2" s="16">
        <f t="shared" si="0"/>
        <v>2015</v>
      </c>
      <c r="H2" s="16">
        <f t="shared" si="0"/>
        <v>2015</v>
      </c>
      <c r="I2" s="16">
        <f t="shared" si="0"/>
        <v>2015</v>
      </c>
      <c r="J2" s="16">
        <f t="shared" si="0"/>
        <v>2015</v>
      </c>
      <c r="K2" s="16">
        <f t="shared" si="0"/>
        <v>2016</v>
      </c>
      <c r="L2" s="16">
        <f t="shared" si="0"/>
        <v>2016</v>
      </c>
      <c r="M2" s="16">
        <f t="shared" si="0"/>
        <v>2016</v>
      </c>
      <c r="N2" s="16">
        <f t="shared" si="0"/>
        <v>2016</v>
      </c>
      <c r="O2" s="16">
        <f t="shared" si="0"/>
        <v>2016</v>
      </c>
      <c r="P2" s="16">
        <f t="shared" si="0"/>
        <v>2016</v>
      </c>
      <c r="Q2" s="36" t="s">
        <v>0</v>
      </c>
    </row>
    <row r="3" spans="1:17" s="21" customFormat="1" ht="13.5" customHeight="1" x14ac:dyDescent="0.15">
      <c r="A3" s="35"/>
      <c r="B3" s="20">
        <v>4</v>
      </c>
      <c r="C3" s="16">
        <f>IF(B3&lt;=11,B3+1,IF(B3&gt;11,1))</f>
        <v>5</v>
      </c>
      <c r="D3" s="16">
        <f t="shared" ref="D3:P3" si="1">IF(C3&lt;=11,C3+1,IF(C3&gt;11,1))</f>
        <v>6</v>
      </c>
      <c r="E3" s="16">
        <f t="shared" si="1"/>
        <v>7</v>
      </c>
      <c r="F3" s="16">
        <f t="shared" si="1"/>
        <v>8</v>
      </c>
      <c r="G3" s="16">
        <f t="shared" si="1"/>
        <v>9</v>
      </c>
      <c r="H3" s="16">
        <f t="shared" si="1"/>
        <v>10</v>
      </c>
      <c r="I3" s="16">
        <f t="shared" si="1"/>
        <v>11</v>
      </c>
      <c r="J3" s="16">
        <f t="shared" si="1"/>
        <v>12</v>
      </c>
      <c r="K3" s="16">
        <f t="shared" si="1"/>
        <v>1</v>
      </c>
      <c r="L3" s="16">
        <f t="shared" si="1"/>
        <v>2</v>
      </c>
      <c r="M3" s="16">
        <f t="shared" si="1"/>
        <v>3</v>
      </c>
      <c r="N3" s="16">
        <f t="shared" si="1"/>
        <v>4</v>
      </c>
      <c r="O3" s="16">
        <f t="shared" si="1"/>
        <v>5</v>
      </c>
      <c r="P3" s="16">
        <f t="shared" si="1"/>
        <v>6</v>
      </c>
      <c r="Q3" s="36"/>
    </row>
    <row r="4" spans="1:17" s="21" customFormat="1" ht="13.5" customHeight="1" x14ac:dyDescent="0.15">
      <c r="A4" s="22" t="s">
        <v>41</v>
      </c>
      <c r="B4" s="8">
        <f>COUNTIFS(线索明细!$A:$A,汇总分析!$B$2,线索明细!$B:$B,汇总分析!$B$3,线索明细!$G:$G,汇总分析!$A$4)</f>
        <v>0</v>
      </c>
      <c r="C4" s="8">
        <f>COUNTIFS(线索明细!$A:$A,汇总分析!$C$2,线索明细!$B:$B,汇总分析!$C$3,线索明细!$G:$G,汇总分析!A4)</f>
        <v>0</v>
      </c>
      <c r="D4" s="8">
        <f>COUNTIFS(线索明细!$A:$A,汇总分析!$D$2,线索明细!$B:$B,汇总分析!$D$3,线索明细!$G:$G,汇总分析!A4)</f>
        <v>0</v>
      </c>
      <c r="E4" s="8">
        <f>COUNTIFS(线索明细!$A:$A,汇总分析!$E$2,线索明细!$B:$B,汇总分析!$E$3,线索明细!$G:$G,汇总分析!A4)</f>
        <v>0</v>
      </c>
      <c r="F4" s="8">
        <f>COUNTIFS(线索明细!$A:$A,汇总分析!$F$2,线索明细!$B:$B,汇总分析!$F$3,线索明细!$G:$G,汇总分析!A4)</f>
        <v>0</v>
      </c>
      <c r="G4" s="8">
        <f>COUNTIFS(线索明细!$A:$A,汇总分析!$G$2,线索明细!$B:$B,汇总分析!$G$3,线索明细!$G:$G,汇总分析!A4)</f>
        <v>0</v>
      </c>
      <c r="H4" s="8">
        <f>COUNTIFS(线索明细!$A:$A,汇总分析!$H$2,线索明细!$B:$B,汇总分析!$H$3,线索明细!$G:$G,汇总分析!A4)</f>
        <v>0</v>
      </c>
      <c r="I4" s="8">
        <f>COUNTIFS(线索明细!$A:$A,汇总分析!$I$2,线索明细!$B:$B,汇总分析!$I$3,线索明细!$G:$G,汇总分析!A4)</f>
        <v>0</v>
      </c>
      <c r="J4" s="8">
        <f>COUNTIFS(线索明细!$A:$A,汇总分析!$J$2,线索明细!$B:$B,汇总分析!$J$3,线索明细!$G:$G,汇总分析!A4)</f>
        <v>0</v>
      </c>
      <c r="K4" s="8">
        <f>COUNTIFS(线索明细!$A:$A,汇总分析!$K$2,线索明细!$B:$B,汇总分析!$K$3,线索明细!$G:$G,汇总分析!A4)</f>
        <v>0</v>
      </c>
      <c r="L4" s="8">
        <f>COUNTIFS(线索明细!$A:$A,汇总分析!$L$2,线索明细!$B:$B,汇总分析!$L$3,线索明细!$G:$G,汇总分析!A4)</f>
        <v>0</v>
      </c>
      <c r="M4" s="8">
        <f>COUNTIFS(线索明细!$A:$A,汇总分析!$M$2,线索明细!$B:$B,汇总分析!$M$3,线索明细!$G:$G,汇总分析!A4)</f>
        <v>0</v>
      </c>
      <c r="N4" s="8">
        <f>COUNTIFS(线索明细!$A:$A,汇总分析!$N$2,线索明细!$B:$B,汇总分析!$N$3,线索明细!$G:$G,汇总分析!A4)</f>
        <v>0</v>
      </c>
      <c r="O4" s="8">
        <f>COUNTIFS(线索明细!$A:$A,汇总分析!$O$2,线索明细!$B:$B,汇总分析!$O$3,线索明细!$G:$G,汇总分析!A4)</f>
        <v>0</v>
      </c>
      <c r="P4" s="8">
        <f>COUNTIFS(线索明细!$A:$A,汇总分析!$P$2,线索明细!$B:$B,汇总分析!$P$3,线索明细!$G:$G,汇总分析!A4)</f>
        <v>0</v>
      </c>
      <c r="Q4" s="8">
        <f>COUNTIFS(线索明细!$G:$G,汇总分析!A4)</f>
        <v>0</v>
      </c>
    </row>
    <row r="5" spans="1:17" s="21" customFormat="1" ht="13.5" customHeight="1" x14ac:dyDescent="0.15">
      <c r="A5" s="22" t="s">
        <v>42</v>
      </c>
      <c r="B5" s="8">
        <f>COUNTIFS(线索明细!A:A,汇总分析!$B$2,线索明细!B:B,汇总分析!$B$3,线索明细!G:G,汇总分析!A5)</f>
        <v>0</v>
      </c>
      <c r="C5" s="8">
        <f>COUNTIFS(线索明细!$A:$A,汇总分析!$C$2,线索明细!$B:$B,汇总分析!$C$3,线索明细!$G:$G,汇总分析!A5)</f>
        <v>0</v>
      </c>
      <c r="D5" s="8">
        <f>COUNTIFS(线索明细!$A:$A,汇总分析!$D$2,线索明细!$B:$B,汇总分析!$D$3,线索明细!$G:$G,汇总分析!A5)</f>
        <v>0</v>
      </c>
      <c r="E5" s="8">
        <f>COUNTIFS(线索明细!$A:$A,汇总分析!$E$2,线索明细!$B:$B,汇总分析!$E$3,线索明细!$G:$G,汇总分析!A5)</f>
        <v>0</v>
      </c>
      <c r="F5" s="8">
        <f>COUNTIFS(线索明细!$A:$A,汇总分析!$F$2,线索明细!$B:$B,汇总分析!$F$3,线索明细!$G:$G,汇总分析!A5)</f>
        <v>0</v>
      </c>
      <c r="G5" s="8">
        <f>COUNTIFS(线索明细!$A:$A,汇总分析!$G$2,线索明细!$B:$B,汇总分析!$G$3,线索明细!$G:$G,汇总分析!A5)</f>
        <v>0</v>
      </c>
      <c r="H5" s="8">
        <f>COUNTIFS(线索明细!$A:$A,汇总分析!$H$2,线索明细!$B:$B,汇总分析!$H$3,线索明细!$G:$G,汇总分析!A5)</f>
        <v>0</v>
      </c>
      <c r="I5" s="8">
        <f>COUNTIFS(线索明细!$A:$A,汇总分析!$I$2,线索明细!$B:$B,汇总分析!$I$3,线索明细!$G:$G,汇总分析!A5)</f>
        <v>0</v>
      </c>
      <c r="J5" s="8">
        <f>COUNTIFS(线索明细!$A:$A,汇总分析!$J$2,线索明细!$B:$B,汇总分析!$J$3,线索明细!$G:$G,汇总分析!A5)</f>
        <v>0</v>
      </c>
      <c r="K5" s="8">
        <f>COUNTIFS(线索明细!$A:$A,汇总分析!$K$2,线索明细!$B:$B,汇总分析!$K$3,线索明细!$G:$G,汇总分析!A5)</f>
        <v>0</v>
      </c>
      <c r="L5" s="8">
        <f>COUNTIFS(线索明细!$A:$A,汇总分析!$L$2,线索明细!$B:$B,汇总分析!$L$3,线索明细!$G:$G,汇总分析!A5)</f>
        <v>0</v>
      </c>
      <c r="M5" s="8">
        <f>COUNTIFS(线索明细!$A:$A,汇总分析!$M$2,线索明细!$B:$B,汇总分析!$M$3,线索明细!$G:$G,汇总分析!A5)</f>
        <v>0</v>
      </c>
      <c r="N5" s="8">
        <f>COUNTIFS(线索明细!$A:$A,汇总分析!$N$2,线索明细!$B:$B,汇总分析!$N$3,线索明细!$G:$G,汇总分析!A5)</f>
        <v>0</v>
      </c>
      <c r="O5" s="8">
        <f>COUNTIFS(线索明细!$A:$A,汇总分析!$O$2,线索明细!$B:$B,汇总分析!$O$3,线索明细!$G:$G,汇总分析!A5)</f>
        <v>0</v>
      </c>
      <c r="P5" s="8">
        <f>COUNTIFS(线索明细!$A:$A,汇总分析!$P$2,线索明细!$B:$B,汇总分析!$P$3,线索明细!$G:$G,汇总分析!A5)</f>
        <v>0</v>
      </c>
      <c r="Q5" s="8">
        <f>COUNTIFS(线索明细!$G:$G,汇总分析!A5)</f>
        <v>0</v>
      </c>
    </row>
    <row r="6" spans="1:17" s="21" customFormat="1" ht="13.5" customHeight="1" x14ac:dyDescent="0.15">
      <c r="A6" s="22" t="s">
        <v>43</v>
      </c>
      <c r="B6" s="8">
        <f>COUNTIFS(线索明细!A:A,汇总分析!$B$2,线索明细!B:B,汇总分析!$B$3,线索明细!G:G,汇总分析!A6)</f>
        <v>0</v>
      </c>
      <c r="C6" s="8">
        <f>COUNTIFS(线索明细!$A:$A,汇总分析!$C$2,线索明细!$B:$B,汇总分析!$C$3,线索明细!$G:$G,汇总分析!A6)</f>
        <v>0</v>
      </c>
      <c r="D6" s="8">
        <f>COUNTIFS(线索明细!$A:$A,汇总分析!$D$2,线索明细!$B:$B,汇总分析!$D$3,线索明细!$G:$G,汇总分析!A6)</f>
        <v>0</v>
      </c>
      <c r="E6" s="8">
        <f>COUNTIFS(线索明细!$A:$A,汇总分析!$E$2,线索明细!$B:$B,汇总分析!$E$3,线索明细!$G:$G,汇总分析!A6)</f>
        <v>0</v>
      </c>
      <c r="F6" s="8">
        <f>COUNTIFS(线索明细!$A:$A,汇总分析!$F$2,线索明细!$B:$B,汇总分析!$F$3,线索明细!$G:$G,汇总分析!A6)</f>
        <v>0</v>
      </c>
      <c r="G6" s="8">
        <f>COUNTIFS(线索明细!$A:$A,汇总分析!$G$2,线索明细!$B:$B,汇总分析!$G$3,线索明细!$G:$G,汇总分析!A6)</f>
        <v>0</v>
      </c>
      <c r="H6" s="8">
        <f>COUNTIFS(线索明细!$A:$A,汇总分析!$H$2,线索明细!$B:$B,汇总分析!$H$3,线索明细!$G:$G,汇总分析!A6)</f>
        <v>0</v>
      </c>
      <c r="I6" s="8">
        <f>COUNTIFS(线索明细!$A:$A,汇总分析!$I$2,线索明细!$B:$B,汇总分析!$I$3,线索明细!$G:$G,汇总分析!A6)</f>
        <v>0</v>
      </c>
      <c r="J6" s="8">
        <f>COUNTIFS(线索明细!$A:$A,汇总分析!$J$2,线索明细!$B:$B,汇总分析!$J$3,线索明细!$G:$G,汇总分析!A6)</f>
        <v>0</v>
      </c>
      <c r="K6" s="8">
        <f>COUNTIFS(线索明细!$A:$A,汇总分析!$K$2,线索明细!$B:$B,汇总分析!$K$3,线索明细!$G:$G,汇总分析!A6)</f>
        <v>0</v>
      </c>
      <c r="L6" s="8">
        <f>COUNTIFS(线索明细!$A:$A,汇总分析!$L$2,线索明细!$B:$B,汇总分析!$L$3,线索明细!$G:$G,汇总分析!A6)</f>
        <v>0</v>
      </c>
      <c r="M6" s="8">
        <f>COUNTIFS(线索明细!$A:$A,汇总分析!$M$2,线索明细!$B:$B,汇总分析!$M$3,线索明细!$G:$G,汇总分析!A6)</f>
        <v>0</v>
      </c>
      <c r="N6" s="8">
        <f>COUNTIFS(线索明细!$A:$A,汇总分析!$N$2,线索明细!$B:$B,汇总分析!$N$3,线索明细!$G:$G,汇总分析!A6)</f>
        <v>0</v>
      </c>
      <c r="O6" s="8">
        <f>COUNTIFS(线索明细!$A:$A,汇总分析!$O$2,线索明细!$B:$B,汇总分析!$O$3,线索明细!$G:$G,汇总分析!A6)</f>
        <v>0</v>
      </c>
      <c r="P6" s="8">
        <f>COUNTIFS(线索明细!$A:$A,汇总分析!$P$2,线索明细!$B:$B,汇总分析!$P$3,线索明细!$G:$G,汇总分析!A6)</f>
        <v>0</v>
      </c>
      <c r="Q6" s="8">
        <f>COUNTIFS(线索明细!$G:$G,汇总分析!A6)</f>
        <v>0</v>
      </c>
    </row>
    <row r="7" spans="1:17" s="21" customFormat="1" ht="13.5" customHeight="1" x14ac:dyDescent="0.15">
      <c r="A7" s="22" t="s">
        <v>44</v>
      </c>
      <c r="B7" s="8">
        <f>COUNTIFS(线索明细!A:A,汇总分析!$B$2,线索明细!B:B,汇总分析!$B$3,线索明细!G:G,汇总分析!A7)</f>
        <v>0</v>
      </c>
      <c r="C7" s="8">
        <f>COUNTIFS(线索明细!$A:$A,汇总分析!$C$2,线索明细!$B:$B,汇总分析!$C$3,线索明细!$G:$G,汇总分析!A7)</f>
        <v>0</v>
      </c>
      <c r="D7" s="8">
        <f>COUNTIFS(线索明细!$A:$A,汇总分析!$D$2,线索明细!$B:$B,汇总分析!$D$3,线索明细!$G:$G,汇总分析!A7)</f>
        <v>0</v>
      </c>
      <c r="E7" s="8">
        <f>COUNTIFS(线索明细!$A:$A,汇总分析!$E$2,线索明细!$B:$B,汇总分析!$E$3,线索明细!$G:$G,汇总分析!A7)</f>
        <v>0</v>
      </c>
      <c r="F7" s="8">
        <f>COUNTIFS(线索明细!$A:$A,汇总分析!$F$2,线索明细!$B:$B,汇总分析!$F$3,线索明细!$G:$G,汇总分析!A7)</f>
        <v>0</v>
      </c>
      <c r="G7" s="8">
        <f>COUNTIFS(线索明细!$A:$A,汇总分析!$G$2,线索明细!$B:$B,汇总分析!$G$3,线索明细!$G:$G,汇总分析!A7)</f>
        <v>0</v>
      </c>
      <c r="H7" s="8">
        <f>COUNTIFS(线索明细!$A:$A,汇总分析!$H$2,线索明细!$B:$B,汇总分析!$H$3,线索明细!$G:$G,汇总分析!A7)</f>
        <v>0</v>
      </c>
      <c r="I7" s="8">
        <f>COUNTIFS(线索明细!$A:$A,汇总分析!$I$2,线索明细!$B:$B,汇总分析!$I$3,线索明细!$G:$G,汇总分析!A7)</f>
        <v>0</v>
      </c>
      <c r="J7" s="8">
        <f>COUNTIFS(线索明细!$A:$A,汇总分析!$J$2,线索明细!$B:$B,汇总分析!$J$3,线索明细!$G:$G,汇总分析!A7)</f>
        <v>0</v>
      </c>
      <c r="K7" s="8">
        <f>COUNTIFS(线索明细!$A:$A,汇总分析!$K$2,线索明细!$B:$B,汇总分析!$K$3,线索明细!$G:$G,汇总分析!A7)</f>
        <v>0</v>
      </c>
      <c r="L7" s="8">
        <f>COUNTIFS(线索明细!$A:$A,汇总分析!$L$2,线索明细!$B:$B,汇总分析!$L$3,线索明细!$G:$G,汇总分析!A7)</f>
        <v>0</v>
      </c>
      <c r="M7" s="8">
        <f>COUNTIFS(线索明细!$A:$A,汇总分析!$M$2,线索明细!$B:$B,汇总分析!$M$3,线索明细!$G:$G,汇总分析!A7)</f>
        <v>0</v>
      </c>
      <c r="N7" s="8">
        <f>COUNTIFS(线索明细!$A:$A,汇总分析!$N$2,线索明细!$B:$B,汇总分析!$N$3,线索明细!$G:$G,汇总分析!A7)</f>
        <v>0</v>
      </c>
      <c r="O7" s="8">
        <f>COUNTIFS(线索明细!$A:$A,汇总分析!$O$2,线索明细!$B:$B,汇总分析!$O$3,线索明细!$G:$G,汇总分析!A7)</f>
        <v>0</v>
      </c>
      <c r="P7" s="8">
        <f>COUNTIFS(线索明细!$A:$A,汇总分析!$P$2,线索明细!$B:$B,汇总分析!$P$3,线索明细!$G:$G,汇总分析!A7)</f>
        <v>0</v>
      </c>
      <c r="Q7" s="8">
        <f>COUNTIFS(线索明细!$G:$G,汇总分析!A7)</f>
        <v>0</v>
      </c>
    </row>
    <row r="8" spans="1:17" s="21" customFormat="1" ht="13.5" customHeight="1" x14ac:dyDescent="0.15">
      <c r="A8" s="22" t="s">
        <v>45</v>
      </c>
      <c r="B8" s="8">
        <f>COUNTIFS(线索明细!A:A,汇总分析!$B$2,线索明细!B:B,汇总分析!$B$3,线索明细!G:G,汇总分析!A8)</f>
        <v>0</v>
      </c>
      <c r="C8" s="8">
        <f>COUNTIFS(线索明细!$A:$A,汇总分析!$C$2,线索明细!$B:$B,汇总分析!$C$3,线索明细!$G:$G,汇总分析!A8)</f>
        <v>0</v>
      </c>
      <c r="D8" s="8">
        <f>COUNTIFS(线索明细!$A:$A,汇总分析!$D$2,线索明细!$B:$B,汇总分析!$D$3,线索明细!$G:$G,汇总分析!A8)</f>
        <v>0</v>
      </c>
      <c r="E8" s="8">
        <f>COUNTIFS(线索明细!$A:$A,汇总分析!$E$2,线索明细!$B:$B,汇总分析!$E$3,线索明细!$G:$G,汇总分析!A8)</f>
        <v>0</v>
      </c>
      <c r="F8" s="8">
        <f>COUNTIFS(线索明细!$A:$A,汇总分析!$F$2,线索明细!$B:$B,汇总分析!$F$3,线索明细!$G:$G,汇总分析!A8)</f>
        <v>0</v>
      </c>
      <c r="G8" s="8">
        <f>COUNTIFS(线索明细!$A:$A,汇总分析!$G$2,线索明细!$B:$B,汇总分析!$G$3,线索明细!$G:$G,汇总分析!A8)</f>
        <v>0</v>
      </c>
      <c r="H8" s="8">
        <f>COUNTIFS(线索明细!$A:$A,汇总分析!$H$2,线索明细!$B:$B,汇总分析!$H$3,线索明细!$G:$G,汇总分析!A8)</f>
        <v>0</v>
      </c>
      <c r="I8" s="8">
        <f>COUNTIFS(线索明细!$A:$A,汇总分析!$I$2,线索明细!$B:$B,汇总分析!$I$3,线索明细!$G:$G,汇总分析!A8)</f>
        <v>0</v>
      </c>
      <c r="J8" s="8">
        <f>COUNTIFS(线索明细!$A:$A,汇总分析!$J$2,线索明细!$B:$B,汇总分析!$J$3,线索明细!$G:$G,汇总分析!A8)</f>
        <v>0</v>
      </c>
      <c r="K8" s="8">
        <f>COUNTIFS(线索明细!$A:$A,汇总分析!$K$2,线索明细!$B:$B,汇总分析!$K$3,线索明细!$G:$G,汇总分析!A8)</f>
        <v>0</v>
      </c>
      <c r="L8" s="8">
        <f>COUNTIFS(线索明细!$A:$A,汇总分析!$L$2,线索明细!$B:$B,汇总分析!$L$3,线索明细!$G:$G,汇总分析!A8)</f>
        <v>0</v>
      </c>
      <c r="M8" s="8">
        <f>COUNTIFS(线索明细!$A:$A,汇总分析!$M$2,线索明细!$B:$B,汇总分析!$M$3,线索明细!$G:$G,汇总分析!A8)</f>
        <v>0</v>
      </c>
      <c r="N8" s="8">
        <f>COUNTIFS(线索明细!$A:$A,汇总分析!$N$2,线索明细!$B:$B,汇总分析!$N$3,线索明细!$G:$G,汇总分析!A8)</f>
        <v>0</v>
      </c>
      <c r="O8" s="8">
        <f>COUNTIFS(线索明细!$A:$A,汇总分析!$O$2,线索明细!$B:$B,汇总分析!$O$3,线索明细!$G:$G,汇总分析!A8)</f>
        <v>0</v>
      </c>
      <c r="P8" s="8">
        <f>COUNTIFS(线索明细!$A:$A,汇总分析!$P$2,线索明细!$B:$B,汇总分析!$P$3,线索明细!$G:$G,汇总分析!A8)</f>
        <v>0</v>
      </c>
      <c r="Q8" s="8">
        <f>COUNTIFS(线索明细!$G:$G,汇总分析!A8)</f>
        <v>0</v>
      </c>
    </row>
    <row r="9" spans="1:17" s="21" customFormat="1" ht="13.5" customHeight="1" x14ac:dyDescent="0.15">
      <c r="A9" s="22" t="s">
        <v>34</v>
      </c>
      <c r="B9" s="8">
        <f>COUNTIFS(线索明细!A:A,汇总分析!$B$2,线索明细!B:B,汇总分析!$B$3,线索明细!G:G,汇总分析!A9)</f>
        <v>0</v>
      </c>
      <c r="C9" s="8">
        <f>COUNTIFS(线索明细!$A:$A,汇总分析!$C$2,线索明细!$B:$B,汇总分析!$C$3,线索明细!$G:$G,汇总分析!A9)</f>
        <v>0</v>
      </c>
      <c r="D9" s="8">
        <f>COUNTIFS(线索明细!$A:$A,汇总分析!$D$2,线索明细!$B:$B,汇总分析!$D$3,线索明细!$G:$G,汇总分析!A9)</f>
        <v>0</v>
      </c>
      <c r="E9" s="8">
        <f>COUNTIFS(线索明细!$A:$A,汇总分析!$E$2,线索明细!$B:$B,汇总分析!$E$3,线索明细!$G:$G,汇总分析!A9)</f>
        <v>0</v>
      </c>
      <c r="F9" s="8">
        <f>COUNTIFS(线索明细!$A:$A,汇总分析!$F$2,线索明细!$B:$B,汇总分析!$F$3,线索明细!$G:$G,汇总分析!A9)</f>
        <v>0</v>
      </c>
      <c r="G9" s="8">
        <f>COUNTIFS(线索明细!$A:$A,汇总分析!$G$2,线索明细!$B:$B,汇总分析!$G$3,线索明细!$G:$G,汇总分析!A9)</f>
        <v>0</v>
      </c>
      <c r="H9" s="8">
        <f>COUNTIFS(线索明细!$A:$A,汇总分析!$H$2,线索明细!$B:$B,汇总分析!$H$3,线索明细!$G:$G,汇总分析!A9)</f>
        <v>0</v>
      </c>
      <c r="I9" s="8">
        <f>COUNTIFS(线索明细!$A:$A,汇总分析!$I$2,线索明细!$B:$B,汇总分析!$I$3,线索明细!$G:$G,汇总分析!A9)</f>
        <v>0</v>
      </c>
      <c r="J9" s="8">
        <f>COUNTIFS(线索明细!$A:$A,汇总分析!$J$2,线索明细!$B:$B,汇总分析!$J$3,线索明细!$G:$G,汇总分析!A9)</f>
        <v>0</v>
      </c>
      <c r="K9" s="8">
        <f>COUNTIFS(线索明细!$A:$A,汇总分析!$K$2,线索明细!$B:$B,汇总分析!$K$3,线索明细!$G:$G,汇总分析!A9)</f>
        <v>0</v>
      </c>
      <c r="L9" s="8">
        <f>COUNTIFS(线索明细!$A:$A,汇总分析!$L$2,线索明细!$B:$B,汇总分析!$L$3,线索明细!$G:$G,汇总分析!A9)</f>
        <v>0</v>
      </c>
      <c r="M9" s="8">
        <f>COUNTIFS(线索明细!$A:$A,汇总分析!$M$2,线索明细!$B:$B,汇总分析!$M$3,线索明细!$G:$G,汇总分析!A9)</f>
        <v>0</v>
      </c>
      <c r="N9" s="8">
        <f>COUNTIFS(线索明细!$A:$A,汇总分析!$N$2,线索明细!$B:$B,汇总分析!$N$3,线索明细!$G:$G,汇总分析!A9)</f>
        <v>0</v>
      </c>
      <c r="O9" s="8">
        <f>COUNTIFS(线索明细!$A:$A,汇总分析!$O$2,线索明细!$B:$B,汇总分析!$O$3,线索明细!$G:$G,汇总分析!A9)</f>
        <v>0</v>
      </c>
      <c r="P9" s="8">
        <f>COUNTIFS(线索明细!$A:$A,汇总分析!$P$2,线索明细!$B:$B,汇总分析!$P$3,线索明细!$G:$G,汇总分析!A9)</f>
        <v>0</v>
      </c>
      <c r="Q9" s="8">
        <f>COUNTIFS(线索明细!$G:$G,汇总分析!A9)</f>
        <v>0</v>
      </c>
    </row>
    <row r="10" spans="1:17" s="24" customFormat="1" ht="13.5" customHeight="1" x14ac:dyDescent="0.15">
      <c r="A10" s="23" t="s">
        <v>0</v>
      </c>
      <c r="B10" s="9">
        <f>COUNTIFS(线索明细!A:A,汇总分析!$B$2,线索明细!B:B,汇总分析!$B$3)</f>
        <v>0</v>
      </c>
      <c r="C10" s="8">
        <f>COUNTIFS(线索明细!$A:$A,汇总分析!$C$2,线索明细!$B:$B,汇总分析!$C$3)</f>
        <v>0</v>
      </c>
      <c r="D10" s="8">
        <f>COUNTIFS(线索明细!$A:$A,汇总分析!$D$2,线索明细!$B:$B,汇总分析!$D$3)</f>
        <v>0</v>
      </c>
      <c r="E10" s="8">
        <f>COUNTIFS(线索明细!$A:$A,汇总分析!$E$2,线索明细!$B:$B,汇总分析!$E$3)</f>
        <v>0</v>
      </c>
      <c r="F10" s="8">
        <f>COUNTIFS(线索明细!$A:$A,汇总分析!$F$2,线索明细!$B:$B,汇总分析!$F$3)</f>
        <v>0</v>
      </c>
      <c r="G10" s="8">
        <f>COUNTIFS(线索明细!$A:$A,汇总分析!$G$2,线索明细!$B:$B,汇总分析!$G$3)</f>
        <v>0</v>
      </c>
      <c r="H10" s="8">
        <f>COUNTIFS(线索明细!$A:$A,汇总分析!$H$2,线索明细!$B:$B,汇总分析!$H$3)</f>
        <v>0</v>
      </c>
      <c r="I10" s="8">
        <f>COUNTIFS(线索明细!$A:$A,汇总分析!$I$2,线索明细!$B:$B,汇总分析!$I$3)</f>
        <v>0</v>
      </c>
      <c r="J10" s="8">
        <f>COUNTIFS(线索明细!$A:$A,汇总分析!$J$2,线索明细!$B:$B,汇总分析!$J$3)</f>
        <v>0</v>
      </c>
      <c r="K10" s="8">
        <f>COUNTIFS(线索明细!$A:$A,汇总分析!$K$2,线索明细!$B:$B,汇总分析!#REF!)</f>
        <v>0</v>
      </c>
      <c r="L10" s="8">
        <f>COUNTIFS(线索明细!$A:$A,汇总分析!$L$2,线索明细!$B:$B,汇总分析!$L$3)</f>
        <v>0</v>
      </c>
      <c r="M10" s="8">
        <f>COUNTIFS(线索明细!$A:$A,汇总分析!$M$2,线索明细!$B:$B,汇总分析!$M$3)</f>
        <v>0</v>
      </c>
      <c r="N10" s="8">
        <f>COUNTIFS(线索明细!$A:$A,汇总分析!$N$2,线索明细!$B:$B,汇总分析!$N$3)</f>
        <v>0</v>
      </c>
      <c r="O10" s="8">
        <f>COUNTIFS(线索明细!$A:$A,汇总分析!$O$2,线索明细!$B:$B,汇总分析!$O$3)</f>
        <v>0</v>
      </c>
      <c r="P10" s="8">
        <f>COUNTIFS(线索明细!$A:$A,汇总分析!$P$2,线索明细!$B:$B,汇总分析!$P$3)</f>
        <v>0</v>
      </c>
      <c r="Q10" s="8">
        <f>SUM(B10:P10)</f>
        <v>0</v>
      </c>
    </row>
    <row r="11" spans="1:17" s="24" customFormat="1" ht="13.5" customHeight="1" x14ac:dyDescent="0.15">
      <c r="A11" s="25"/>
      <c r="B11" s="26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7"/>
      <c r="N11" s="26"/>
      <c r="O11" s="26"/>
      <c r="P11" s="26"/>
      <c r="Q11" s="26"/>
    </row>
    <row r="12" spans="1:17" ht="18" customHeight="1" x14ac:dyDescent="0.15">
      <c r="A12" s="17" t="s">
        <v>35</v>
      </c>
    </row>
    <row r="13" spans="1:17" ht="18" customHeight="1" x14ac:dyDescent="0.15">
      <c r="A13" s="42" t="s">
        <v>2</v>
      </c>
      <c r="B13" s="16">
        <f t="shared" ref="B13:P13" si="2">B2</f>
        <v>2015</v>
      </c>
      <c r="C13" s="16">
        <f t="shared" si="2"/>
        <v>2015</v>
      </c>
      <c r="D13" s="16">
        <f t="shared" si="2"/>
        <v>2015</v>
      </c>
      <c r="E13" s="16">
        <f t="shared" si="2"/>
        <v>2015</v>
      </c>
      <c r="F13" s="16">
        <f t="shared" si="2"/>
        <v>2015</v>
      </c>
      <c r="G13" s="16">
        <f t="shared" si="2"/>
        <v>2015</v>
      </c>
      <c r="H13" s="16">
        <f t="shared" si="2"/>
        <v>2015</v>
      </c>
      <c r="I13" s="16">
        <f t="shared" si="2"/>
        <v>2015</v>
      </c>
      <c r="J13" s="16">
        <f t="shared" si="2"/>
        <v>2015</v>
      </c>
      <c r="K13" s="16">
        <f t="shared" si="2"/>
        <v>2016</v>
      </c>
      <c r="L13" s="16">
        <f t="shared" si="2"/>
        <v>2016</v>
      </c>
      <c r="M13" s="16">
        <f t="shared" si="2"/>
        <v>2016</v>
      </c>
      <c r="N13" s="16">
        <f t="shared" si="2"/>
        <v>2016</v>
      </c>
      <c r="O13" s="16">
        <f t="shared" si="2"/>
        <v>2016</v>
      </c>
      <c r="P13" s="16">
        <f t="shared" si="2"/>
        <v>2016</v>
      </c>
      <c r="Q13" s="41" t="s">
        <v>0</v>
      </c>
    </row>
    <row r="14" spans="1:17" s="21" customFormat="1" ht="13.5" customHeight="1" x14ac:dyDescent="0.15">
      <c r="A14" s="42"/>
      <c r="B14" s="16">
        <f t="shared" ref="B14:P14" si="3">B3</f>
        <v>4</v>
      </c>
      <c r="C14" s="16">
        <f t="shared" si="3"/>
        <v>5</v>
      </c>
      <c r="D14" s="16">
        <f t="shared" si="3"/>
        <v>6</v>
      </c>
      <c r="E14" s="16">
        <f t="shared" si="3"/>
        <v>7</v>
      </c>
      <c r="F14" s="16">
        <f t="shared" si="3"/>
        <v>8</v>
      </c>
      <c r="G14" s="16">
        <f t="shared" si="3"/>
        <v>9</v>
      </c>
      <c r="H14" s="16">
        <f t="shared" si="3"/>
        <v>10</v>
      </c>
      <c r="I14" s="16">
        <f t="shared" si="3"/>
        <v>11</v>
      </c>
      <c r="J14" s="16">
        <f t="shared" si="3"/>
        <v>12</v>
      </c>
      <c r="K14" s="16">
        <f t="shared" si="3"/>
        <v>1</v>
      </c>
      <c r="L14" s="16">
        <f t="shared" si="3"/>
        <v>2</v>
      </c>
      <c r="M14" s="16">
        <f t="shared" si="3"/>
        <v>3</v>
      </c>
      <c r="N14" s="16">
        <f t="shared" si="3"/>
        <v>4</v>
      </c>
      <c r="O14" s="16">
        <f t="shared" si="3"/>
        <v>5</v>
      </c>
      <c r="P14" s="16">
        <f t="shared" si="3"/>
        <v>6</v>
      </c>
      <c r="Q14" s="41"/>
    </row>
    <row r="15" spans="1:17" s="21" customFormat="1" ht="13.5" customHeight="1" x14ac:dyDescent="0.15">
      <c r="A15" s="10" t="str">
        <f t="shared" ref="A15:A20" si="4">A4</f>
        <v>易车</v>
      </c>
      <c r="B15" s="11">
        <f>IF(B4=0,0,COUNTIFS(线索明细!$A:$A,汇总分析!$B$13,线索明细!$B:$B,汇总分析!$B$14,线索明细!$G:$G,汇总分析!A15,线索明细!J:J,"有效")/汇总分析!B4)</f>
        <v>0</v>
      </c>
      <c r="C15" s="11">
        <f>IF(C4=0,0,COUNTIFS(线索明细!$A:$A,汇总分析!$C$13,线索明细!$B:$B,汇总分析!$C$14,线索明细!$G:$G,汇总分析!A15,线索明细!J:J,"有效")/汇总分析!C4)</f>
        <v>0</v>
      </c>
      <c r="D15" s="11">
        <f>IF(D4=0,0,COUNTIFS(线索明细!$A:$A,汇总分析!$D$13,线索明细!$B:$B,汇总分析!$D$14,线索明细!$G:$G,汇总分析!A15,线索明细!J:J,"有效")/汇总分析!D4)</f>
        <v>0</v>
      </c>
      <c r="E15" s="11">
        <f>IF(E4=0,0,COUNTIFS(线索明细!$A:$A,汇总分析!$E$13,线索明细!$B:$B,汇总分析!$E$14,线索明细!$G:$G,汇总分析!A15,线索明细!J:J,"有效")/汇总分析!E4)</f>
        <v>0</v>
      </c>
      <c r="F15" s="11">
        <f>IF(F4=0,0,COUNTIFS(线索明细!$A:$A,汇总分析!$F$13,线索明细!$B:$B,汇总分析!$F$14,线索明细!$G:$G,汇总分析!A15,线索明细!J:J,"有效")/汇总分析!F4)</f>
        <v>0</v>
      </c>
      <c r="G15" s="11">
        <f>IF(G4=0,0,COUNTIFS(线索明细!$A:$A,汇总分析!$G$13,线索明细!$B:$B,汇总分析!$G$14,线索明细!$G:$G,汇总分析!A15,线索明细!J:J,"有效")/汇总分析!G4)</f>
        <v>0</v>
      </c>
      <c r="H15" s="11">
        <f>IF(H4=0,0,COUNTIFS(线索明细!$A:$A,汇总分析!$H$13,线索明细!$B:$B,汇总分析!$H$14,线索明细!$G:$G,汇总分析!A15,线索明细!J:J,"有效")/汇总分析!H4)</f>
        <v>0</v>
      </c>
      <c r="I15" s="11">
        <f>IF(I4=0,0,COUNTIFS(线索明细!$A:$A,汇总分析!$I$13,线索明细!$B:$B,汇总分析!$I$14,线索明细!$G:$G,汇总分析!A15,线索明细!J:J,"有效")/汇总分析!I4)</f>
        <v>0</v>
      </c>
      <c r="J15" s="11">
        <f>IF(J4=0,0,COUNTIFS(线索明细!$A:$A,汇总分析!$J$13,线索明细!$B:$B,汇总分析!$J$14,线索明细!$G:$G,汇总分析!A15,线索明细!J:J,"有效")/汇总分析!J4)</f>
        <v>0</v>
      </c>
      <c r="K15" s="11">
        <f>IF(K4=0,0,COUNTIFS(线索明细!$A:$A,汇总分析!$K$13,线索明细!$B:$B,汇总分析!$K$14,线索明细!$G:$G,汇总分析!A15,线索明细!J:J,"有效")/汇总分析!K4)</f>
        <v>0</v>
      </c>
      <c r="L15" s="11">
        <f>IF(L4=0,0,COUNTIFS(线索明细!$A:$A,汇总分析!$L$13,线索明细!$B:$B,汇总分析!$L$14,线索明细!$G:$G,汇总分析!A15,线索明细!J:J,"有效")/汇总分析!L4)</f>
        <v>0</v>
      </c>
      <c r="M15" s="11">
        <f>IF(M4=0,0,COUNTIFS(线索明细!$A:$A,汇总分析!$M$13,线索明细!$B:$B,汇总分析!$M$14,线索明细!$G:$G,汇总分析!A15,线索明细!J:J,"有效")/汇总分析!M4)</f>
        <v>0</v>
      </c>
      <c r="N15" s="11">
        <f>IF(N4=0,0,COUNTIFS(线索明细!$A:$A,汇总分析!$N$13,线索明细!$B:$B,汇总分析!$N$14,线索明细!$G:$G,汇总分析!A15,线索明细!J:J,"有效")/汇总分析!N4)</f>
        <v>0</v>
      </c>
      <c r="O15" s="11">
        <f>IF(O4=0,0,COUNTIFS(线索明细!$A:$A,汇总分析!$O$13,线索明细!$B:$B,汇总分析!$O$14,线索明细!$G:$G,汇总分析!A15,线索明细!J:J,"有效")/汇总分析!O4)</f>
        <v>0</v>
      </c>
      <c r="P15" s="11">
        <f>IF(P4=0,0,COUNTIFS(线索明细!$A:$A,汇总分析!$P$13,线索明细!$B:$B,汇总分析!$P$14,线索明细!$G:$G,汇总分析!A15,线索明细!J:J,"有效")/汇总分析!P4)</f>
        <v>0</v>
      </c>
      <c r="Q15" s="11">
        <f>IF(Q4=0,0,COUNTIFS(线索明细!$G:$G,汇总分析!A15,线索明细!J:J,"有效")/汇总分析!Q4)</f>
        <v>0</v>
      </c>
    </row>
    <row r="16" spans="1:17" s="21" customFormat="1" ht="13.5" customHeight="1" x14ac:dyDescent="0.15">
      <c r="A16" s="10" t="str">
        <f t="shared" si="4"/>
        <v>汽车之家</v>
      </c>
      <c r="B16" s="11">
        <f>IF(B5=0,0,COUNTIFS(线索明细!$A:$A,汇总分析!$B$13,线索明细!$B:$B,汇总分析!$B$14,线索明细!$G:$G,汇总分析!A16,线索明细!J:J,"有效")/汇总分析!B5)</f>
        <v>0</v>
      </c>
      <c r="C16" s="11">
        <f>IF(C5=0,0,COUNTIFS(线索明细!$A:$A,汇总分析!$C$13,线索明细!$B:$B,汇总分析!$C$14,线索明细!$G:$G,汇总分析!A16,线索明细!J:J,"有效")/汇总分析!C5)</f>
        <v>0</v>
      </c>
      <c r="D16" s="11">
        <f>IF(D5=0,0,COUNTIFS(线索明细!$A:$A,汇总分析!$D$13,线索明细!$B:$B,汇总分析!$D$14,线索明细!$G:$G,汇总分析!A16,线索明细!J:J,"有效")/汇总分析!D5)</f>
        <v>0</v>
      </c>
      <c r="E16" s="11">
        <f>IF(E5=0,0,COUNTIFS(线索明细!$A:$A,汇总分析!$E$13,线索明细!$B:$B,汇总分析!$E$14,线索明细!$G:$G,汇总分析!A16,线索明细!J:J,"有效")/汇总分析!E5)</f>
        <v>0</v>
      </c>
      <c r="F16" s="11">
        <f>IF(F5=0,0,COUNTIFS(线索明细!$A:$A,汇总分析!$F$13,线索明细!$B:$B,汇总分析!$F$14,线索明细!$G:$G,汇总分析!A16,线索明细!J:J,"有效")/汇总分析!F5)</f>
        <v>0</v>
      </c>
      <c r="G16" s="11">
        <f>IF(G5=0,0,COUNTIFS(线索明细!$A:$A,汇总分析!$G$13,线索明细!$B:$B,汇总分析!$G$14,线索明细!$G:$G,汇总分析!A16,线索明细!J:J,"有效")/汇总分析!G5)</f>
        <v>0</v>
      </c>
      <c r="H16" s="11">
        <f>IF(H5=0,0,COUNTIFS(线索明细!$A:$A,汇总分析!$H$13,线索明细!$B:$B,汇总分析!$H$14,线索明细!$G:$G,汇总分析!A16,线索明细!J:J,"有效")/汇总分析!H5)</f>
        <v>0</v>
      </c>
      <c r="I16" s="11">
        <f>IF(I5=0,0,COUNTIFS(线索明细!$A:$A,汇总分析!$I$13,线索明细!$B:$B,汇总分析!$I$14,线索明细!$G:$G,汇总分析!A16,线索明细!J:J,"有效")/汇总分析!I5)</f>
        <v>0</v>
      </c>
      <c r="J16" s="11">
        <f>IF(J5=0,0,COUNTIFS(线索明细!$A:$A,汇总分析!$J$13,线索明细!$B:$B,汇总分析!$J$14,线索明细!$G:$G,汇总分析!A16,线索明细!J:J,"有效")/汇总分析!J5)</f>
        <v>0</v>
      </c>
      <c r="K16" s="11">
        <f>IF(K5=0,0,COUNTIFS(线索明细!$A:$A,汇总分析!$K$13,线索明细!$B:$B,汇总分析!$K$14,线索明细!$G:$G,汇总分析!A16,线索明细!J:J,"有效")/汇总分析!K5)</f>
        <v>0</v>
      </c>
      <c r="L16" s="11">
        <f>IF(L5=0,0,COUNTIFS(线索明细!$A:$A,汇总分析!$L$13,线索明细!$B:$B,汇总分析!$L$14,线索明细!$G:$G,汇总分析!A16,线索明细!J:J,"有效")/汇总分析!L5)</f>
        <v>0</v>
      </c>
      <c r="M16" s="11">
        <f>IF(M5=0,0,COUNTIFS(线索明细!$A:$A,汇总分析!$M$13,线索明细!$B:$B,汇总分析!$M$14,线索明细!$G:$G,汇总分析!A16,线索明细!J:J,"有效")/汇总分析!M5)</f>
        <v>0</v>
      </c>
      <c r="N16" s="11">
        <f>IF(N5=0,0,COUNTIFS(线索明细!$A:$A,汇总分析!$N$13,线索明细!$B:$B,汇总分析!$N$14,线索明细!$G:$G,汇总分析!A16,线索明细!J:J,"有效")/汇总分析!N5)</f>
        <v>0</v>
      </c>
      <c r="O16" s="11">
        <f>IF(O5=0,0,COUNTIFS(线索明细!$A:$A,汇总分析!$O$13,线索明细!$B:$B,汇总分析!$O$14,线索明细!$G:$G,汇总分析!A16,线索明细!J:J,"有效")/汇总分析!O5)</f>
        <v>0</v>
      </c>
      <c r="P16" s="11">
        <f>IF(P5=0,0,COUNTIFS(线索明细!$A:$A,汇总分析!$P$13,线索明细!$B:$B,汇总分析!$P$14,线索明细!$G:$G,汇总分析!A16,线索明细!J:J,"有效")/汇总分析!P5)</f>
        <v>0</v>
      </c>
      <c r="Q16" s="11">
        <f>IF(Q5=0,0,COUNTIFS(线索明细!$G:$G,汇总分析!A16,线索明细!J:J,"有效")/汇总分析!Q5)</f>
        <v>0</v>
      </c>
    </row>
    <row r="17" spans="1:17" s="21" customFormat="1" ht="13.5" customHeight="1" x14ac:dyDescent="0.15">
      <c r="A17" s="10" t="str">
        <f t="shared" si="4"/>
        <v>第一车市</v>
      </c>
      <c r="B17" s="11">
        <f>IF(B6=0,0,COUNTIFS(线索明细!$A:$A,汇总分析!$B$13,线索明细!$B:$B,汇总分析!$B$14,线索明细!$G:$G,汇总分析!A17,线索明细!J:J,"有效")/汇总分析!B6)</f>
        <v>0</v>
      </c>
      <c r="C17" s="11">
        <f>IF(C6=0,0,COUNTIFS(线索明细!$A:$A,汇总分析!$C$13,线索明细!$B:$B,汇总分析!$C$14,线索明细!$G:$G,汇总分析!A17,线索明细!J:J,"有效")/汇总分析!C6)</f>
        <v>0</v>
      </c>
      <c r="D17" s="11">
        <f>IF(D6=0,0,COUNTIFS(线索明细!$A:$A,汇总分析!$D$13,线索明细!$B:$B,汇总分析!$D$14,线索明细!$G:$G,汇总分析!A17,线索明细!J:J,"有效")/汇总分析!D6)</f>
        <v>0</v>
      </c>
      <c r="E17" s="11">
        <f>IF(E6=0,0,COUNTIFS(线索明细!$A:$A,汇总分析!$E$13,线索明细!$B:$B,汇总分析!$E$14,线索明细!$G:$G,汇总分析!A17,线索明细!J:J,"有效")/汇总分析!E6)</f>
        <v>0</v>
      </c>
      <c r="F17" s="11">
        <f>IF(F6=0,0,COUNTIFS(线索明细!$A:$A,汇总分析!$F$13,线索明细!$B:$B,汇总分析!$F$14,线索明细!$G:$G,汇总分析!A17,线索明细!J:J,"有效")/汇总分析!F6)</f>
        <v>0</v>
      </c>
      <c r="G17" s="11">
        <f>IF(G6=0,0,COUNTIFS(线索明细!$A:$A,汇总分析!$G$13,线索明细!$B:$B,汇总分析!$G$14,线索明细!$G:$G,汇总分析!A17,线索明细!J:J,"有效")/汇总分析!G6)</f>
        <v>0</v>
      </c>
      <c r="H17" s="11">
        <f>IF(H6=0,0,COUNTIFS(线索明细!$A:$A,汇总分析!$H$13,线索明细!$B:$B,汇总分析!$H$14,线索明细!$G:$G,汇总分析!A17,线索明细!J:J,"有效")/汇总分析!H6)</f>
        <v>0</v>
      </c>
      <c r="I17" s="11">
        <f>IF(I6=0,0,COUNTIFS(线索明细!$A:$A,汇总分析!$I$13,线索明细!$B:$B,汇总分析!$I$14,线索明细!$G:$G,汇总分析!A17,线索明细!J:J,"有效")/汇总分析!I6)</f>
        <v>0</v>
      </c>
      <c r="J17" s="11">
        <f>IF(J6=0,0,COUNTIFS(线索明细!$A:$A,汇总分析!$J$13,线索明细!$B:$B,汇总分析!$J$14,线索明细!$G:$G,汇总分析!A17,线索明细!J:J,"有效")/汇总分析!J6)</f>
        <v>0</v>
      </c>
      <c r="K17" s="11">
        <f>IF(K6=0,0,COUNTIFS(线索明细!$A:$A,汇总分析!$K$13,线索明细!$B:$B,汇总分析!$K$14,线索明细!$G:$G,汇总分析!A17,线索明细!J:J,"有效")/汇总分析!K6)</f>
        <v>0</v>
      </c>
      <c r="L17" s="11">
        <f>IF(L6=0,0,COUNTIFS(线索明细!$A:$A,汇总分析!$L$13,线索明细!$B:$B,汇总分析!$L$14,线索明细!$G:$G,汇总分析!A17,线索明细!J:J,"有效")/汇总分析!L6)</f>
        <v>0</v>
      </c>
      <c r="M17" s="11">
        <f>IF(M6=0,0,COUNTIFS(线索明细!$A:$A,汇总分析!$M$13,线索明细!$B:$B,汇总分析!$M$14,线索明细!$G:$G,汇总分析!A17,线索明细!J:J,"有效")/汇总分析!M6)</f>
        <v>0</v>
      </c>
      <c r="N17" s="11">
        <f>IF(N6=0,0,COUNTIFS(线索明细!$A:$A,汇总分析!$N$13,线索明细!$B:$B,汇总分析!$N$14,线索明细!$G:$G,汇总分析!A17,线索明细!J:J,"有效")/汇总分析!N6)</f>
        <v>0</v>
      </c>
      <c r="O17" s="11">
        <f>IF(O6=0,0,COUNTIFS(线索明细!$A:$A,汇总分析!$O$13,线索明细!$B:$B,汇总分析!$O$14,线索明细!$G:$G,汇总分析!A17,线索明细!J:J,"有效")/汇总分析!O6)</f>
        <v>0</v>
      </c>
      <c r="P17" s="11">
        <f>IF(P6=0,0,COUNTIFS(线索明细!$A:$A,汇总分析!$P$13,线索明细!$B:$B,汇总分析!$P$14,线索明细!$G:$G,汇总分析!A17,线索明细!J:J,"有效")/汇总分析!P6)</f>
        <v>0</v>
      </c>
      <c r="Q17" s="11">
        <f>IF(Q6=0,0,COUNTIFS(线索明细!$G:$G,汇总分析!A17,线索明细!J:J,"有效")/汇总分析!Q6)</f>
        <v>0</v>
      </c>
    </row>
    <row r="18" spans="1:17" s="21" customFormat="1" ht="13.5" customHeight="1" x14ac:dyDescent="0.15">
      <c r="A18" s="10" t="str">
        <f t="shared" si="4"/>
        <v>厂家平台</v>
      </c>
      <c r="B18" s="11">
        <f>IF(B7=0,0,COUNTIFS(线索明细!$A:$A,汇总分析!$B$13,线索明细!$B:$B,汇总分析!$B$14,线索明细!$G:$G,汇总分析!A18,线索明细!J:J,"有效")/汇总分析!B7)</f>
        <v>0</v>
      </c>
      <c r="C18" s="11">
        <f>IF(C7=0,0,COUNTIFS(线索明细!$A:$A,汇总分析!$C$13,线索明细!$B:$B,汇总分析!$C$14,线索明细!$G:$G,汇总分析!A18,线索明细!J:J,"有效")/汇总分析!C7)</f>
        <v>0</v>
      </c>
      <c r="D18" s="11">
        <f>IF(D7=0,0,COUNTIFS(线索明细!$A:$A,汇总分析!$D$13,线索明细!$B:$B,汇总分析!$D$14,线索明细!$G:$G,汇总分析!A18,线索明细!J:J,"有效")/汇总分析!D7)</f>
        <v>0</v>
      </c>
      <c r="E18" s="11">
        <f>IF(E7=0,0,COUNTIFS(线索明细!$A:$A,汇总分析!$E$13,线索明细!$B:$B,汇总分析!$E$14,线索明细!$G:$G,汇总分析!A18,线索明细!J:J,"有效")/汇总分析!E7)</f>
        <v>0</v>
      </c>
      <c r="F18" s="11">
        <f>IF(F7=0,0,COUNTIFS(线索明细!$A:$A,汇总分析!$F$13,线索明细!$B:$B,汇总分析!$F$14,线索明细!$G:$G,汇总分析!A18,线索明细!J:J,"有效")/汇总分析!F7)</f>
        <v>0</v>
      </c>
      <c r="G18" s="11">
        <f>IF(G7=0,0,COUNTIFS(线索明细!$A:$A,汇总分析!$G$13,线索明细!$B:$B,汇总分析!$G$14,线索明细!$G:$G,汇总分析!A18,线索明细!J:J,"有效")/汇总分析!G7)</f>
        <v>0</v>
      </c>
      <c r="H18" s="11">
        <f>IF(H7=0,0,COUNTIFS(线索明细!$A:$A,汇总分析!$H$13,线索明细!$B:$B,汇总分析!$H$14,线索明细!$G:$G,汇总分析!A18,线索明细!J:J,"有效")/汇总分析!H7)</f>
        <v>0</v>
      </c>
      <c r="I18" s="11">
        <f>IF(I7=0,0,COUNTIFS(线索明细!$A:$A,汇总分析!$I$13,线索明细!$B:$B,汇总分析!$I$14,线索明细!$G:$G,汇总分析!A18,线索明细!J:J,"有效")/汇总分析!I7)</f>
        <v>0</v>
      </c>
      <c r="J18" s="11">
        <f>IF(J7=0,0,COUNTIFS(线索明细!$A:$A,汇总分析!$J$13,线索明细!$B:$B,汇总分析!$J$14,线索明细!$G:$G,汇总分析!A18,线索明细!J:J,"有效")/汇总分析!J7)</f>
        <v>0</v>
      </c>
      <c r="K18" s="11">
        <f>IF(K7=0,0,COUNTIFS(线索明细!$A:$A,汇总分析!$K$13,线索明细!$B:$B,汇总分析!$K$14,线索明细!$G:$G,汇总分析!A18,线索明细!J:J,"有效")/汇总分析!K7)</f>
        <v>0</v>
      </c>
      <c r="L18" s="11">
        <f>IF(L7=0,0,COUNTIFS(线索明细!$A:$A,汇总分析!$L$13,线索明细!$B:$B,汇总分析!$L$14,线索明细!$G:$G,汇总分析!A18,线索明细!J:J,"有效")/汇总分析!L7)</f>
        <v>0</v>
      </c>
      <c r="M18" s="11">
        <f>IF(M7=0,0,COUNTIFS(线索明细!$A:$A,汇总分析!$M$13,线索明细!$B:$B,汇总分析!$M$14,线索明细!$G:$G,汇总分析!A18,线索明细!J:J,"有效")/汇总分析!M7)</f>
        <v>0</v>
      </c>
      <c r="N18" s="11">
        <f>IF(N7=0,0,COUNTIFS(线索明细!$A:$A,汇总分析!$N$13,线索明细!$B:$B,汇总分析!$N$14,线索明细!$G:$G,汇总分析!A18,线索明细!J:J,"有效")/汇总分析!N7)</f>
        <v>0</v>
      </c>
      <c r="O18" s="11">
        <f>IF(O7=0,0,COUNTIFS(线索明细!$A:$A,汇总分析!$O$13,线索明细!$B:$B,汇总分析!$O$14,线索明细!$G:$G,汇总分析!A18,线索明细!J:J,"有效")/汇总分析!O7)</f>
        <v>0</v>
      </c>
      <c r="P18" s="11">
        <f>IF(P7=0,0,COUNTIFS(线索明细!$A:$A,汇总分析!$P$13,线索明细!$B:$B,汇总分析!$P$14,线索明细!$G:$G,汇总分析!A18,线索明细!J:J,"有效")/汇总分析!P7)</f>
        <v>0</v>
      </c>
      <c r="Q18" s="11">
        <f>IF(Q7=0,0,COUNTIFS(线索明细!$G:$G,汇总分析!A18,线索明细!J:J,"有效")/汇总分析!Q7)</f>
        <v>0</v>
      </c>
    </row>
    <row r="19" spans="1:17" s="21" customFormat="1" ht="13.5" customHeight="1" x14ac:dyDescent="0.15">
      <c r="A19" s="10" t="str">
        <f t="shared" si="4"/>
        <v>其它渠道</v>
      </c>
      <c r="B19" s="11">
        <f>IF(B8=0,0,COUNTIFS(线索明细!$A:$A,汇总分析!$B$13,线索明细!$B:$B,汇总分析!$B$14,线索明细!$G:$G,汇总分析!A19,线索明细!J:J,"有效")/汇总分析!B8)</f>
        <v>0</v>
      </c>
      <c r="C19" s="11">
        <f>IF(C8=0,0,COUNTIFS(线索明细!$A:$A,汇总分析!$C$13,线索明细!$B:$B,汇总分析!$C$14,线索明细!$G:$G,汇总分析!A19,线索明细!J:J,"有效")/汇总分析!C8)</f>
        <v>0</v>
      </c>
      <c r="D19" s="11">
        <f>IF(D8=0,0,COUNTIFS(线索明细!$A:$A,汇总分析!$D$13,线索明细!$B:$B,汇总分析!$D$14,线索明细!$G:$G,汇总分析!A19,线索明细!J:J,"有效")/汇总分析!D8)</f>
        <v>0</v>
      </c>
      <c r="E19" s="11">
        <f>IF(E8=0,0,COUNTIFS(线索明细!$A:$A,汇总分析!$E$13,线索明细!$B:$B,汇总分析!$E$14,线索明细!$G:$G,汇总分析!A19,线索明细!J:J,"有效")/汇总分析!E8)</f>
        <v>0</v>
      </c>
      <c r="F19" s="11">
        <f>IF(F8=0,0,COUNTIFS(线索明细!$A:$A,汇总分析!$F$13,线索明细!$B:$B,汇总分析!$F$14,线索明细!$G:$G,汇总分析!A19,线索明细!J:J,"有效")/汇总分析!F8)</f>
        <v>0</v>
      </c>
      <c r="G19" s="11">
        <f>IF(G8=0,0,COUNTIFS(线索明细!$A:$A,汇总分析!$G$13,线索明细!$B:$B,汇总分析!$G$14,线索明细!$G:$G,汇总分析!A19,线索明细!J:J,"有效")/汇总分析!G8)</f>
        <v>0</v>
      </c>
      <c r="H19" s="11">
        <f>IF(H8=0,0,COUNTIFS(线索明细!$A:$A,汇总分析!$H$13,线索明细!$B:$B,汇总分析!$H$14,线索明细!$G:$G,汇总分析!A19,线索明细!J:J,"有效")/汇总分析!H8)</f>
        <v>0</v>
      </c>
      <c r="I19" s="11">
        <f>IF(I8=0,0,COUNTIFS(线索明细!$A:$A,汇总分析!$I$13,线索明细!$B:$B,汇总分析!$I$14,线索明细!$G:$G,汇总分析!A19,线索明细!J:J,"有效")/汇总分析!I8)</f>
        <v>0</v>
      </c>
      <c r="J19" s="11">
        <f>IF(J8=0,0,COUNTIFS(线索明细!$A:$A,汇总分析!$J$13,线索明细!$B:$B,汇总分析!$J$14,线索明细!$G:$G,汇总分析!A19,线索明细!J:J,"有效")/汇总分析!J8)</f>
        <v>0</v>
      </c>
      <c r="K19" s="11">
        <f>IF(K8=0,0,COUNTIFS(线索明细!$A:$A,汇总分析!$K$13,线索明细!$B:$B,汇总分析!$K$14,线索明细!$G:$G,汇总分析!A19,线索明细!J:J,"有效")/汇总分析!K8)</f>
        <v>0</v>
      </c>
      <c r="L19" s="11">
        <f>IF(L8=0,0,COUNTIFS(线索明细!$A:$A,汇总分析!$L$13,线索明细!$B:$B,汇总分析!$L$14,线索明细!$G:$G,汇总分析!A19,线索明细!J:J,"有效")/汇总分析!L8)</f>
        <v>0</v>
      </c>
      <c r="M19" s="11">
        <f>IF(M8=0,0,COUNTIFS(线索明细!$A:$A,汇总分析!$M$13,线索明细!$B:$B,汇总分析!$M$14,线索明细!$G:$G,汇总分析!A19,线索明细!J:J,"有效")/汇总分析!M8)</f>
        <v>0</v>
      </c>
      <c r="N19" s="11">
        <f>IF(N8=0,0,COUNTIFS(线索明细!$A:$A,汇总分析!$N$13,线索明细!$B:$B,汇总分析!$N$14,线索明细!$G:$G,汇总分析!A19,线索明细!J:J,"有效")/汇总分析!N8)</f>
        <v>0</v>
      </c>
      <c r="O19" s="11">
        <f>IF(O8=0,0,COUNTIFS(线索明细!$A:$A,汇总分析!$O$13,线索明细!$B:$B,汇总分析!$O$14,线索明细!$G:$G,汇总分析!A19,线索明细!J:J,"有效")/汇总分析!O8)</f>
        <v>0</v>
      </c>
      <c r="P19" s="11">
        <f>IF(P8=0,0,COUNTIFS(线索明细!$A:$A,汇总分析!$P$13,线索明细!$B:$B,汇总分析!$P$14,线索明细!$G:$G,汇总分析!A19,线索明细!J:J,"有效")/汇总分析!P8)</f>
        <v>0</v>
      </c>
      <c r="Q19" s="11">
        <f>IF(Q8=0,0,COUNTIFS(线索明细!$G:$G,汇总分析!A19,线索明细!J:J,"有效")/汇总分析!Q8)</f>
        <v>0</v>
      </c>
    </row>
    <row r="20" spans="1:17" s="21" customFormat="1" ht="13.5" customHeight="1" x14ac:dyDescent="0.15">
      <c r="A20" s="10" t="str">
        <f t="shared" si="4"/>
        <v>展厅战败</v>
      </c>
      <c r="B20" s="11">
        <f>IF(B9=0,0,COUNTIFS(线索明细!$A:$A,汇总分析!$B$13,线索明细!$B:$B,汇总分析!$B$14,线索明细!$G:$G,汇总分析!A20,线索明细!J:J,"有效")/汇总分析!B9)</f>
        <v>0</v>
      </c>
      <c r="C20" s="11">
        <f>IF(C9=0,0,COUNTIFS(线索明细!$A:$A,汇总分析!$C$13,线索明细!$B:$B,汇总分析!$C$14,线索明细!$G:$G,汇总分析!A20,线索明细!J:J,"有效")/汇总分析!C9)</f>
        <v>0</v>
      </c>
      <c r="D20" s="11">
        <f>IF(D9=0,0,COUNTIFS(线索明细!$A:$A,汇总分析!$D$13,线索明细!$B:$B,汇总分析!$D$14,线索明细!$G:$G,汇总分析!A20,线索明细!J:J,"有效")/汇总分析!D9)</f>
        <v>0</v>
      </c>
      <c r="E20" s="11">
        <f>IF(E9=0,0,COUNTIFS(线索明细!$A:$A,汇总分析!$E$13,线索明细!$B:$B,汇总分析!$E$14,线索明细!$G:$G,汇总分析!A20,线索明细!J:J,"有效")/汇总分析!E9)</f>
        <v>0</v>
      </c>
      <c r="F20" s="11">
        <f>IF(F9=0,0,COUNTIFS(线索明细!$A:$A,汇总分析!$F$13,线索明细!$B:$B,汇总分析!$F$14,线索明细!$G:$G,汇总分析!A20,线索明细!J:J,"有效")/汇总分析!F9)</f>
        <v>0</v>
      </c>
      <c r="G20" s="11">
        <f>IF(G9=0,0,COUNTIFS(线索明细!$A:$A,汇总分析!$G$13,线索明细!$B:$B,汇总分析!$G$14,线索明细!$G:$G,汇总分析!A20,线索明细!J:J,"有效")/汇总分析!G9)</f>
        <v>0</v>
      </c>
      <c r="H20" s="11">
        <f>IF(H9=0,0,COUNTIFS(线索明细!$A:$A,汇总分析!$H$13,线索明细!$B:$B,汇总分析!$H$14,线索明细!$G:$G,汇总分析!A20,线索明细!J:J,"有效")/汇总分析!H9)</f>
        <v>0</v>
      </c>
      <c r="I20" s="11">
        <f>IF(I9=0,0,COUNTIFS(线索明细!$A:$A,汇总分析!$I$13,线索明细!$B:$B,汇总分析!$I$14,线索明细!$G:$G,汇总分析!A20,线索明细!J:J,"有效")/汇总分析!I9)</f>
        <v>0</v>
      </c>
      <c r="J20" s="11">
        <f>IF(J9=0,0,COUNTIFS(线索明细!$A:$A,汇总分析!$J$13,线索明细!$B:$B,汇总分析!$J$14,线索明细!$G:$G,汇总分析!A20,线索明细!J:J,"有效")/汇总分析!J9)</f>
        <v>0</v>
      </c>
      <c r="K20" s="11">
        <f>IF(K9=0,0,COUNTIFS(线索明细!$A:$A,汇总分析!$K$13,线索明细!$B:$B,汇总分析!$K$14,线索明细!$G:$G,汇总分析!A20,线索明细!J:J,"有效")/汇总分析!K9)</f>
        <v>0</v>
      </c>
      <c r="L20" s="11">
        <f>IF(L9=0,0,COUNTIFS(线索明细!$A:$A,汇总分析!$L$13,线索明细!$B:$B,汇总分析!$L$14,线索明细!$G:$G,汇总分析!A20,线索明细!J:J,"有效")/汇总分析!L9)</f>
        <v>0</v>
      </c>
      <c r="M20" s="11">
        <f>IF(M9=0,0,COUNTIFS(线索明细!$A:$A,汇总分析!$M$13,线索明细!$B:$B,汇总分析!$M$14,线索明细!$G:$G,汇总分析!A20,线索明细!J:J,"有效")/汇总分析!M9)</f>
        <v>0</v>
      </c>
      <c r="N20" s="11">
        <f>IF(N9=0,0,COUNTIFS(线索明细!$A:$A,汇总分析!$N$13,线索明细!$B:$B,汇总分析!$N$14,线索明细!$G:$G,汇总分析!A20,线索明细!J:J,"有效")/汇总分析!N9)</f>
        <v>0</v>
      </c>
      <c r="O20" s="11">
        <f>IF(O9=0,0,COUNTIFS(线索明细!$A:$A,汇总分析!$O$13,线索明细!$B:$B,汇总分析!$O$14,线索明细!$G:$G,汇总分析!A20,线索明细!J:J,"有效")/汇总分析!O9)</f>
        <v>0</v>
      </c>
      <c r="P20" s="11">
        <f>IF(P9=0,0,COUNTIFS(线索明细!$A:$A,汇总分析!$P$13,线索明细!$B:$B,汇总分析!$P$14,线索明细!$G:$G,汇总分析!A20,线索明细!J:J,"有效")/汇总分析!P9)</f>
        <v>0</v>
      </c>
      <c r="Q20" s="11">
        <f>IF(Q9=0,0,COUNTIFS(线索明细!$G:$G,汇总分析!A20,线索明细!J:J,"有效")/汇总分析!Q9)</f>
        <v>0</v>
      </c>
    </row>
    <row r="21" spans="1:17" s="24" customFormat="1" ht="13.5" customHeight="1" x14ac:dyDescent="0.15">
      <c r="A21" s="15" t="s">
        <v>0</v>
      </c>
      <c r="B21" s="11">
        <f>IF(B10=0,0,COUNTIFS(线索明细!$A:$A,汇总分析!$B$13,线索明细!$B:$B,汇总分析!$B$14,线索明细!J:J,"有效")/汇总分析!B10)</f>
        <v>0</v>
      </c>
      <c r="C21" s="11">
        <f>IF(C10=0,0,COUNTIFS(线索明细!$A:$A,汇总分析!$C$13,线索明细!$B:$B,汇总分析!$C$14,线索明细!J:J,"有效")/汇总分析!C10)</f>
        <v>0</v>
      </c>
      <c r="D21" s="11">
        <f>IF(D10=0,0,COUNTIFS(线索明细!$A:$A,汇总分析!$D$13,线索明细!$B:$B,汇总分析!$D$14,线索明细!J:J,"有效")/汇总分析!D10)</f>
        <v>0</v>
      </c>
      <c r="E21" s="11">
        <f>IF(E10=0,0,COUNTIFS(线索明细!$A:$A,汇总分析!$E$13,线索明细!$B:$B,汇总分析!$E$14,线索明细!J:J,"有效")/汇总分析!E10)</f>
        <v>0</v>
      </c>
      <c r="F21" s="11">
        <f>IF(F10=0,0,COUNTIFS(线索明细!$A:$A,汇总分析!$F$13,线索明细!$B:$B,汇总分析!$F$14,线索明细!J:J,"有效")/汇总分析!F10)</f>
        <v>0</v>
      </c>
      <c r="G21" s="11">
        <f>IF(G10=0,0,COUNTIFS(线索明细!$A:$A,汇总分析!$G$13,线索明细!$B:$B,汇总分析!$G$14,线索明细!J:J,"有效")/汇总分析!G10)</f>
        <v>0</v>
      </c>
      <c r="H21" s="11">
        <f>IF(H10=0,0,COUNTIFS(线索明细!$A:$A,汇总分析!$H$13,线索明细!$B:$B,汇总分析!$H$14,线索明细!J:J,"有效")/汇总分析!H10)</f>
        <v>0</v>
      </c>
      <c r="I21" s="11">
        <f>IF(I10=0,0,COUNTIFS(线索明细!$A:$A,汇总分析!$I$13,线索明细!$B:$B,汇总分析!$I$14,线索明细!J:J,"有效")/汇总分析!I10)</f>
        <v>0</v>
      </c>
      <c r="J21" s="11">
        <f>IF(J10=0,0,COUNTIFS(线索明细!$A:$A,汇总分析!$J$13,线索明细!$B:$B,汇总分析!$J$14,线索明细!J:J,"有效")/汇总分析!J10)</f>
        <v>0</v>
      </c>
      <c r="K21" s="11">
        <f>IF(K10=0,0,COUNTIFS(线索明细!$A:$A,汇总分析!$K$13,线索明细!$B:$B,汇总分析!$K$14,线索明细!J:J,"有效")/汇总分析!K10)</f>
        <v>0</v>
      </c>
      <c r="L21" s="11">
        <f>IF(L10=0,0,COUNTIFS(线索明细!$A:$A,汇总分析!$L$13,线索明细!$B:$B,汇总分析!$L$14,线索明细!J:J,"有效")/汇总分析!L10)</f>
        <v>0</v>
      </c>
      <c r="M21" s="11">
        <f>IF(M10=0,0,COUNTIFS(线索明细!$A:$A,汇总分析!$M$13,线索明细!$B:$B,汇总分析!$M$14,线索明细!J:J,"有效")/汇总分析!M10)</f>
        <v>0</v>
      </c>
      <c r="N21" s="11">
        <f>IF(N10=0,0,COUNTIFS(线索明细!$A:$A,汇总分析!$N$13,线索明细!$B:$B,汇总分析!$N$14,线索明细!J:J,"有效")/汇总分析!N10)</f>
        <v>0</v>
      </c>
      <c r="O21" s="11">
        <f>IF(O10=0,0,COUNTIFS(线索明细!$A:$A,汇总分析!$O$13,线索明细!$B:$B,汇总分析!$O$14,线索明细!J:J,"有效")/汇总分析!O10)</f>
        <v>0</v>
      </c>
      <c r="P21" s="11">
        <f>IF(P10=0,0,COUNTIFS(线索明细!$A:$A,汇总分析!$P$13,线索明细!$B:$B,汇总分析!$P$14,线索明细!J:J,"有效")/汇总分析!P10)</f>
        <v>0</v>
      </c>
      <c r="Q21" s="11">
        <f>IF(Q10=0,0,COUNTIFS(线索明细!J:J,"有效")/汇总分析!Q10)</f>
        <v>0</v>
      </c>
    </row>
    <row r="22" spans="1:17" s="24" customFormat="1" ht="13.5" customHeight="1" x14ac:dyDescent="0.15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7"/>
      <c r="N22" s="26"/>
      <c r="O22" s="26"/>
      <c r="P22" s="26"/>
      <c r="Q22" s="26"/>
    </row>
    <row r="23" spans="1:17" ht="18" customHeight="1" x14ac:dyDescent="0.15">
      <c r="A23" s="17" t="s">
        <v>31</v>
      </c>
    </row>
    <row r="24" spans="1:17" ht="18" customHeight="1" x14ac:dyDescent="0.15">
      <c r="A24" s="42" t="s">
        <v>2</v>
      </c>
      <c r="B24" s="16">
        <f t="shared" ref="B24:P24" si="5">B13</f>
        <v>2015</v>
      </c>
      <c r="C24" s="16">
        <f t="shared" si="5"/>
        <v>2015</v>
      </c>
      <c r="D24" s="16">
        <f t="shared" si="5"/>
        <v>2015</v>
      </c>
      <c r="E24" s="16">
        <f t="shared" si="5"/>
        <v>2015</v>
      </c>
      <c r="F24" s="16">
        <f t="shared" si="5"/>
        <v>2015</v>
      </c>
      <c r="G24" s="16">
        <f t="shared" si="5"/>
        <v>2015</v>
      </c>
      <c r="H24" s="16">
        <f t="shared" si="5"/>
        <v>2015</v>
      </c>
      <c r="I24" s="16">
        <f t="shared" si="5"/>
        <v>2015</v>
      </c>
      <c r="J24" s="16">
        <f t="shared" si="5"/>
        <v>2015</v>
      </c>
      <c r="K24" s="16">
        <f t="shared" si="5"/>
        <v>2016</v>
      </c>
      <c r="L24" s="16">
        <f t="shared" si="5"/>
        <v>2016</v>
      </c>
      <c r="M24" s="16">
        <f t="shared" si="5"/>
        <v>2016</v>
      </c>
      <c r="N24" s="16">
        <f t="shared" si="5"/>
        <v>2016</v>
      </c>
      <c r="O24" s="16">
        <f t="shared" si="5"/>
        <v>2016</v>
      </c>
      <c r="P24" s="16">
        <f t="shared" si="5"/>
        <v>2016</v>
      </c>
      <c r="Q24" s="41" t="s">
        <v>0</v>
      </c>
    </row>
    <row r="25" spans="1:17" s="21" customFormat="1" ht="13.5" customHeight="1" x14ac:dyDescent="0.15">
      <c r="A25" s="42"/>
      <c r="B25" s="16">
        <f t="shared" ref="B25:P25" si="6">B14</f>
        <v>4</v>
      </c>
      <c r="C25" s="16">
        <f t="shared" si="6"/>
        <v>5</v>
      </c>
      <c r="D25" s="16">
        <f t="shared" si="6"/>
        <v>6</v>
      </c>
      <c r="E25" s="16">
        <f t="shared" si="6"/>
        <v>7</v>
      </c>
      <c r="F25" s="16">
        <f t="shared" si="6"/>
        <v>8</v>
      </c>
      <c r="G25" s="16">
        <f t="shared" si="6"/>
        <v>9</v>
      </c>
      <c r="H25" s="16">
        <f t="shared" si="6"/>
        <v>10</v>
      </c>
      <c r="I25" s="16">
        <f t="shared" si="6"/>
        <v>11</v>
      </c>
      <c r="J25" s="16">
        <f t="shared" si="6"/>
        <v>12</v>
      </c>
      <c r="K25" s="16">
        <f t="shared" si="6"/>
        <v>1</v>
      </c>
      <c r="L25" s="16">
        <f t="shared" si="6"/>
        <v>2</v>
      </c>
      <c r="M25" s="16">
        <f t="shared" si="6"/>
        <v>3</v>
      </c>
      <c r="N25" s="16">
        <f t="shared" si="6"/>
        <v>4</v>
      </c>
      <c r="O25" s="16">
        <f t="shared" si="6"/>
        <v>5</v>
      </c>
      <c r="P25" s="16">
        <f t="shared" si="6"/>
        <v>6</v>
      </c>
      <c r="Q25" s="41"/>
    </row>
    <row r="26" spans="1:17" s="21" customFormat="1" ht="13.5" customHeight="1" x14ac:dyDescent="0.15">
      <c r="A26" s="10" t="str">
        <f>A15</f>
        <v>易车</v>
      </c>
      <c r="B26" s="11">
        <f>IF(B4=0,0,COUNTIFS(线索明细!$A:$A,汇总分析!$B$24,线索明细!$B:$B,汇总分析!$B$25,线索明细!$G:$G,汇总分析!A26,线索明细!K:K,"是")/汇总分析!B4)</f>
        <v>0</v>
      </c>
      <c r="C26" s="11">
        <f>IF(C4=0,0,COUNTIFS(线索明细!$A:$A,汇总分析!$C$24,线索明细!$B:$B,汇总分析!$C$25,线索明细!$G:$G,汇总分析!A26,线索明细!K:K,"是")/汇总分析!C4)</f>
        <v>0</v>
      </c>
      <c r="D26" s="11">
        <f>IF(D4=0,0,COUNTIFS(线索明细!$A:$A,汇总分析!$D$24,线索明细!$B:$B,汇总分析!$D$25,线索明细!$G:$G,汇总分析!A26,线索明细!K:K,"是")/汇总分析!D4)</f>
        <v>0</v>
      </c>
      <c r="E26" s="11">
        <f>IF(E4=0,0,COUNTIFS(线索明细!$A:$A,汇总分析!$E$24,线索明细!$B:$B,汇总分析!$E$25,线索明细!$G:$G,汇总分析!A26,线索明细!K:K,"是")/汇总分析!E4)</f>
        <v>0</v>
      </c>
      <c r="F26" s="11">
        <f>IF(F4=0,0,COUNTIFS(线索明细!$A:$A,汇总分析!$F$24,线索明细!$B:$B,汇总分析!$F$25,线索明细!$G:$G,汇总分析!A26,线索明细!K:K,"是")/汇总分析!F4)</f>
        <v>0</v>
      </c>
      <c r="G26" s="11">
        <f>IF(G4=0,0,COUNTIFS(线索明细!$A:$A,汇总分析!$G$24,线索明细!$B:$B,汇总分析!$G$25,线索明细!$G:$G,汇总分析!A26,线索明细!K:K,"是")/汇总分析!G4)</f>
        <v>0</v>
      </c>
      <c r="H26" s="11">
        <f>IF(H4=0,0,COUNTIFS(线索明细!$A:$A,汇总分析!$H$24,线索明细!$B:$B,汇总分析!$H$25,线索明细!$G:$G,汇总分析!A26,线索明细!K:K,"是")/汇总分析!H4)</f>
        <v>0</v>
      </c>
      <c r="I26" s="11">
        <f>IF(I4=0,0,COUNTIFS(线索明细!$A:$A,汇总分析!$I$24,线索明细!$B:$B,汇总分析!$I$25,线索明细!$G:$G,汇总分析!A26,线索明细!K:K,"是")/汇总分析!I4)</f>
        <v>0</v>
      </c>
      <c r="J26" s="11">
        <f>IF(J4=0,0,COUNTIFS(线索明细!$A:$A,汇总分析!$J$24,线索明细!$B:$B,汇总分析!$J$25,线索明细!$G:$G,汇总分析!A26,线索明细!K:K,"是")/汇总分析!J4)</f>
        <v>0</v>
      </c>
      <c r="K26" s="11">
        <f>IF(K4=0,0,COUNTIFS(线索明细!$A:$A,汇总分析!$K$24,线索明细!$B:$B,汇总分析!$K$25,线索明细!$G:$G,汇总分析!A26,线索明细!K:K,"是")/汇总分析!K4)</f>
        <v>0</v>
      </c>
      <c r="L26" s="11">
        <f>IF(L4=0,0,COUNTIFS(线索明细!$A:$A,汇总分析!$L$24,线索明细!$B:$B,汇总分析!$L$25,线索明细!$G:$G,汇总分析!A26,线索明细!K:K,"是")/汇总分析!L4)</f>
        <v>0</v>
      </c>
      <c r="M26" s="11">
        <f>IF(M4=0,0,COUNTIFS(线索明细!$A:$A,汇总分析!$M$24,线索明细!$B:$B,汇总分析!$M$25,线索明细!$G:$G,汇总分析!A26,线索明细!K:K,"是")/汇总分析!M4)</f>
        <v>0</v>
      </c>
      <c r="N26" s="11">
        <f>IF(N4=0,0,COUNTIFS(线索明细!$A:$A,汇总分析!$N$24,线索明细!$B:$B,汇总分析!$N$25,线索明细!$G:$G,汇总分析!A26,线索明细!K:K,"是")/汇总分析!N4)</f>
        <v>0</v>
      </c>
      <c r="O26" s="11">
        <f>IF(O4=0,0,COUNTIFS(线索明细!$A:$A,汇总分析!$O$24,线索明细!$B:$B,汇总分析!$O$25,线索明细!$G:$G,汇总分析!A26,线索明细!K:K,"是")/汇总分析!O4)</f>
        <v>0</v>
      </c>
      <c r="P26" s="11">
        <f>IF(P4=0,0,COUNTIFS(线索明细!$A:$A,汇总分析!$P$24,线索明细!$B:$B,汇总分析!$P$25,线索明细!$G:$G,汇总分析!A26,线索明细!K:K,"是")/汇总分析!P4)</f>
        <v>0</v>
      </c>
      <c r="Q26" s="11">
        <f>IF(P4=0,0,COUNTIFS(线索明细!$G:$G,汇总分析!A26,线索明细!K:K,"是")/汇总分析!P4)</f>
        <v>0</v>
      </c>
    </row>
    <row r="27" spans="1:17" s="21" customFormat="1" ht="13.5" customHeight="1" x14ac:dyDescent="0.15">
      <c r="A27" s="10" t="str">
        <f>A16</f>
        <v>汽车之家</v>
      </c>
      <c r="B27" s="11">
        <f>IF(B5=0,0,COUNTIFS(线索明细!$A:$A,汇总分析!$B$24,线索明细!$B:$B,汇总分析!$B$25,线索明细!$G:$G,汇总分析!A27,线索明细!K:K,"是")/汇总分析!B5)</f>
        <v>0</v>
      </c>
      <c r="C27" s="11">
        <f>IF(C5=0,0,COUNTIFS(线索明细!$A:$A,汇总分析!$C$24,线索明细!$B:$B,汇总分析!$C$25,线索明细!$G:$G,汇总分析!A27,线索明细!K:K,"是")/汇总分析!C5)</f>
        <v>0</v>
      </c>
      <c r="D27" s="11">
        <f>IF(D5=0,0,COUNTIFS(线索明细!$A:$A,汇总分析!$D$24,线索明细!$B:$B,汇总分析!$D$25,线索明细!$G:$G,汇总分析!A27,线索明细!K:K,"是")/汇总分析!D5)</f>
        <v>0</v>
      </c>
      <c r="E27" s="11">
        <f>IF(E5=0,0,COUNTIFS(线索明细!$A:$A,汇总分析!$E$24,线索明细!$B:$B,汇总分析!$E$25,线索明细!$G:$G,汇总分析!A27,线索明细!K:K,"是")/汇总分析!E5)</f>
        <v>0</v>
      </c>
      <c r="F27" s="11">
        <f>IF(F5=0,0,COUNTIFS(线索明细!$A:$A,汇总分析!$F$24,线索明细!$B:$B,汇总分析!$F$25,线索明细!$G:$G,汇总分析!A27,线索明细!K:K,"是")/汇总分析!F5)</f>
        <v>0</v>
      </c>
      <c r="G27" s="11">
        <f>IF(G5=0,0,COUNTIFS(线索明细!$A:$A,汇总分析!$G$24,线索明细!$B:$B,汇总分析!$G$25,线索明细!$G:$G,汇总分析!A27,线索明细!K:K,"是")/汇总分析!G5)</f>
        <v>0</v>
      </c>
      <c r="H27" s="11">
        <f>IF(H5=0,0,COUNTIFS(线索明细!$A:$A,汇总分析!$H$24,线索明细!$B:$B,汇总分析!$H$25,线索明细!$G:$G,汇总分析!A27,线索明细!K:K,"是")/汇总分析!H5)</f>
        <v>0</v>
      </c>
      <c r="I27" s="11">
        <f>IF(I5=0,0,COUNTIFS(线索明细!$A:$A,汇总分析!$I$24,线索明细!$B:$B,汇总分析!$I$25,线索明细!$G:$G,汇总分析!A27,线索明细!K:K,"是")/汇总分析!I5)</f>
        <v>0</v>
      </c>
      <c r="J27" s="11">
        <f>IF(J5=0,0,COUNTIFS(线索明细!$A:$A,汇总分析!$J$24,线索明细!$B:$B,汇总分析!$J$25,线索明细!$G:$G,汇总分析!A27,线索明细!K:K,"是")/汇总分析!J5)</f>
        <v>0</v>
      </c>
      <c r="K27" s="11">
        <f>IF(K5=0,0,COUNTIFS(线索明细!$A:$A,汇总分析!$K$24,线索明细!$B:$B,汇总分析!$K$25,线索明细!$G:$G,汇总分析!A27,线索明细!K:K,"是")/汇总分析!K5)</f>
        <v>0</v>
      </c>
      <c r="L27" s="11">
        <f>IF(L5=0,0,COUNTIFS(线索明细!$A:$A,汇总分析!$L$24,线索明细!$B:$B,汇总分析!$L$25,线索明细!$G:$G,汇总分析!A27,线索明细!K:K,"是")/汇总分析!L5)</f>
        <v>0</v>
      </c>
      <c r="M27" s="11">
        <f>IF(M5=0,0,COUNTIFS(线索明细!$A:$A,汇总分析!$M$24,线索明细!$B:$B,汇总分析!$M$25,线索明细!$G:$G,汇总分析!A27,线索明细!K:K,"是")/汇总分析!M5)</f>
        <v>0</v>
      </c>
      <c r="N27" s="11">
        <f>IF(N5=0,0,COUNTIFS(线索明细!$A:$A,汇总分析!$N$24,线索明细!$B:$B,汇总分析!$N$25,线索明细!$G:$G,汇总分析!A27,线索明细!K:K,"是")/汇总分析!N5)</f>
        <v>0</v>
      </c>
      <c r="O27" s="11">
        <f>IF(O5=0,0,COUNTIFS(线索明细!$A:$A,汇总分析!$O$24,线索明细!$B:$B,汇总分析!$O$25,线索明细!$G:$G,汇总分析!A27,线索明细!K:K,"是")/汇总分析!O5)</f>
        <v>0</v>
      </c>
      <c r="P27" s="11">
        <f>IF(P5=0,0,COUNTIFS(线索明细!$A:$A,汇总分析!$P$24,线索明细!$B:$B,汇总分析!$P$25,线索明细!$G:$G,汇总分析!A27,线索明细!K:K,"是")/汇总分析!P5)</f>
        <v>0</v>
      </c>
      <c r="Q27" s="11">
        <f>IF(P5=0,0,COUNTIFS(线索明细!$G:$G,汇总分析!A27,线索明细!K:K,"是")/汇总分析!P5)</f>
        <v>0</v>
      </c>
    </row>
    <row r="28" spans="1:17" s="21" customFormat="1" ht="13.5" customHeight="1" x14ac:dyDescent="0.15">
      <c r="A28" s="10" t="str">
        <f>A17</f>
        <v>第一车市</v>
      </c>
      <c r="B28" s="11">
        <f>IF(B6=0,0,COUNTIFS(线索明细!$A:$A,汇总分析!$B$24,线索明细!$B:$B,汇总分析!$B$25,线索明细!$G:$G,汇总分析!A28,线索明细!K:K,"是")/汇总分析!B6)</f>
        <v>0</v>
      </c>
      <c r="C28" s="11">
        <f>IF(C6=0,0,COUNTIFS(线索明细!$A:$A,汇总分析!$C$24,线索明细!$B:$B,汇总分析!$C$25,线索明细!$G:$G,汇总分析!A28,线索明细!K:K,"是")/汇总分析!C6)</f>
        <v>0</v>
      </c>
      <c r="D28" s="11">
        <f>IF(D6=0,0,COUNTIFS(线索明细!$A:$A,汇总分析!$D$24,线索明细!$B:$B,汇总分析!$D$25,线索明细!$G:$G,汇总分析!A28,线索明细!K:K,"是")/汇总分析!D6)</f>
        <v>0</v>
      </c>
      <c r="E28" s="11">
        <f>IF(E6=0,0,COUNTIFS(线索明细!$A:$A,汇总分析!$E$24,线索明细!$B:$B,汇总分析!$E$25,线索明细!$G:$G,汇总分析!A28,线索明细!K:K,"是")/汇总分析!E6)</f>
        <v>0</v>
      </c>
      <c r="F28" s="11">
        <f>IF(F6=0,0,COUNTIFS(线索明细!$A:$A,汇总分析!$F$24,线索明细!$B:$B,汇总分析!$F$25,线索明细!$G:$G,汇总分析!A28,线索明细!K:K,"是")/汇总分析!F6)</f>
        <v>0</v>
      </c>
      <c r="G28" s="11">
        <f>IF(G6=0,0,COUNTIFS(线索明细!$A:$A,汇总分析!$G$24,线索明细!$B:$B,汇总分析!$G$25,线索明细!$G:$G,汇总分析!A28,线索明细!K:K,"是")/汇总分析!G6)</f>
        <v>0</v>
      </c>
      <c r="H28" s="11">
        <f>IF(H6=0,0,COUNTIFS(线索明细!$A:$A,汇总分析!$H$24,线索明细!$B:$B,汇总分析!$H$25,线索明细!$G:$G,汇总分析!A28,线索明细!K:K,"是")/汇总分析!H6)</f>
        <v>0</v>
      </c>
      <c r="I28" s="11">
        <f>IF(I6=0,0,COUNTIFS(线索明细!$A:$A,汇总分析!$I$24,线索明细!$B:$B,汇总分析!$I$25,线索明细!$G:$G,汇总分析!A28,线索明细!K:K,"是")/汇总分析!I6)</f>
        <v>0</v>
      </c>
      <c r="J28" s="11">
        <f>IF(J6=0,0,COUNTIFS(线索明细!$A:$A,汇总分析!$J$24,线索明细!$B:$B,汇总分析!$J$25,线索明细!$G:$G,汇总分析!A28,线索明细!K:K,"是")/汇总分析!J6)</f>
        <v>0</v>
      </c>
      <c r="K28" s="11">
        <f>IF(K6=0,0,COUNTIFS(线索明细!$A:$A,汇总分析!$K$24,线索明细!$B:$B,汇总分析!$K$25,线索明细!$G:$G,汇总分析!A28,线索明细!K:K,"是")/汇总分析!K6)</f>
        <v>0</v>
      </c>
      <c r="L28" s="11">
        <f>IF(L6=0,0,COUNTIFS(线索明细!$A:$A,汇总分析!$L$24,线索明细!$B:$B,汇总分析!$L$25,线索明细!$G:$G,汇总分析!A28,线索明细!K:K,"是")/汇总分析!L6)</f>
        <v>0</v>
      </c>
      <c r="M28" s="11">
        <f>IF(M6=0,0,COUNTIFS(线索明细!$A:$A,汇总分析!$M$24,线索明细!$B:$B,汇总分析!$M$25,线索明细!$G:$G,汇总分析!A28,线索明细!K:K,"是")/汇总分析!M6)</f>
        <v>0</v>
      </c>
      <c r="N28" s="11">
        <f>IF(N6=0,0,COUNTIFS(线索明细!$A:$A,汇总分析!$N$24,线索明细!$B:$B,汇总分析!$N$25,线索明细!$G:$G,汇总分析!A28,线索明细!K:K,"是")/汇总分析!N6)</f>
        <v>0</v>
      </c>
      <c r="O28" s="11">
        <f>IF(O6=0,0,COUNTIFS(线索明细!$A:$A,汇总分析!$O$24,线索明细!$B:$B,汇总分析!$O$25,线索明细!$G:$G,汇总分析!A28,线索明细!K:K,"是")/汇总分析!O6)</f>
        <v>0</v>
      </c>
      <c r="P28" s="11">
        <f>IF(P6=0,0,COUNTIFS(线索明细!$A:$A,汇总分析!$P$24,线索明细!$B:$B,汇总分析!$P$25,线索明细!$G:$G,汇总分析!A28,线索明细!K:K,"是")/汇总分析!P6)</f>
        <v>0</v>
      </c>
      <c r="Q28" s="11">
        <f>IF(P6=0,0,COUNTIFS(线索明细!$G:$G,汇总分析!A28,线索明细!K:K,"是")/汇总分析!P6)</f>
        <v>0</v>
      </c>
    </row>
    <row r="29" spans="1:17" s="21" customFormat="1" ht="13.5" customHeight="1" x14ac:dyDescent="0.15">
      <c r="A29" s="10" t="str">
        <f>A18</f>
        <v>厂家平台</v>
      </c>
      <c r="B29" s="11">
        <f>IF(B7=0,0,COUNTIFS(线索明细!$A:$A,汇总分析!$B$24,线索明细!$B:$B,汇总分析!$B$25,线索明细!$G:$G,汇总分析!A29,线索明细!K:K,"是")/汇总分析!B7)</f>
        <v>0</v>
      </c>
      <c r="C29" s="11">
        <f>IF(C7=0,0,COUNTIFS(线索明细!$A:$A,汇总分析!$C$24,线索明细!$B:$B,汇总分析!$C$25,线索明细!$G:$G,汇总分析!A29,线索明细!K:K,"是")/汇总分析!C7)</f>
        <v>0</v>
      </c>
      <c r="D29" s="11">
        <f>IF(D7=0,0,COUNTIFS(线索明细!$A:$A,汇总分析!$D$24,线索明细!$B:$B,汇总分析!$D$25,线索明细!$G:$G,汇总分析!A29,线索明细!K:K,"是")/汇总分析!D7)</f>
        <v>0</v>
      </c>
      <c r="E29" s="11">
        <f>IF(E7=0,0,COUNTIFS(线索明细!$A:$A,汇总分析!$E$24,线索明细!$B:$B,汇总分析!$E$25,线索明细!$G:$G,汇总分析!A29,线索明细!K:K,"是")/汇总分析!E7)</f>
        <v>0</v>
      </c>
      <c r="F29" s="11">
        <f>IF(F7=0,0,COUNTIFS(线索明细!$A:$A,汇总分析!$F$24,线索明细!$B:$B,汇总分析!$F$25,线索明细!$G:$G,汇总分析!A29,线索明细!K:K,"是")/汇总分析!F7)</f>
        <v>0</v>
      </c>
      <c r="G29" s="11">
        <f>IF(G7=0,0,COUNTIFS(线索明细!$A:$A,汇总分析!$G$24,线索明细!$B:$B,汇总分析!$G$25,线索明细!$G:$G,汇总分析!A29,线索明细!K:K,"是")/汇总分析!G7)</f>
        <v>0</v>
      </c>
      <c r="H29" s="11">
        <f>IF(H7=0,0,COUNTIFS(线索明细!$A:$A,汇总分析!$H$24,线索明细!$B:$B,汇总分析!$H$25,线索明细!$G:$G,汇总分析!A29,线索明细!K:K,"是")/汇总分析!H7)</f>
        <v>0</v>
      </c>
      <c r="I29" s="11">
        <f>IF(I7=0,0,COUNTIFS(线索明细!$A:$A,汇总分析!$I$24,线索明细!$B:$B,汇总分析!$I$25,线索明细!$G:$G,汇总分析!A29,线索明细!K:K,"是")/汇总分析!I7)</f>
        <v>0</v>
      </c>
      <c r="J29" s="11">
        <f>IF(J7=0,0,COUNTIFS(线索明细!$A:$A,汇总分析!$J$24,线索明细!$B:$B,汇总分析!$J$25,线索明细!$G:$G,汇总分析!A29,线索明细!K:K,"是")/汇总分析!J7)</f>
        <v>0</v>
      </c>
      <c r="K29" s="11">
        <f>IF(K7=0,0,COUNTIFS(线索明细!$A:$A,汇总分析!$K$24,线索明细!$B:$B,汇总分析!$K$25,线索明细!$G:$G,汇总分析!A29,线索明细!K:K,"是")/汇总分析!K7)</f>
        <v>0</v>
      </c>
      <c r="L29" s="11">
        <f>IF(L7=0,0,COUNTIFS(线索明细!$A:$A,汇总分析!$L$24,线索明细!$B:$B,汇总分析!$L$25,线索明细!$G:$G,汇总分析!A29,线索明细!K:K,"是")/汇总分析!L7)</f>
        <v>0</v>
      </c>
      <c r="M29" s="11">
        <f>IF(M7=0,0,COUNTIFS(线索明细!$A:$A,汇总分析!$M$24,线索明细!$B:$B,汇总分析!$M$25,线索明细!$G:$G,汇总分析!A29,线索明细!K:K,"是")/汇总分析!M7)</f>
        <v>0</v>
      </c>
      <c r="N29" s="11">
        <f>IF(N7=0,0,COUNTIFS(线索明细!$A:$A,汇总分析!$N$24,线索明细!$B:$B,汇总分析!$N$25,线索明细!$G:$G,汇总分析!A29,线索明细!K:K,"是")/汇总分析!N7)</f>
        <v>0</v>
      </c>
      <c r="O29" s="11">
        <f>IF(O7=0,0,COUNTIFS(线索明细!$A:$A,汇总分析!$O$24,线索明细!$B:$B,汇总分析!$O$25,线索明细!$G:$G,汇总分析!A29,线索明细!K:K,"是")/汇总分析!O7)</f>
        <v>0</v>
      </c>
      <c r="P29" s="11">
        <f>IF(P7=0,0,COUNTIFS(线索明细!$A:$A,汇总分析!$P$24,线索明细!$B:$B,汇总分析!$P$25,线索明细!$G:$G,汇总分析!A29,线索明细!K:K,"是")/汇总分析!P7)</f>
        <v>0</v>
      </c>
      <c r="Q29" s="11">
        <f>IF(P7=0,0,COUNTIFS(线索明细!$G:$G,汇总分析!A29,线索明细!K:K,"是")/汇总分析!P7)</f>
        <v>0</v>
      </c>
    </row>
    <row r="30" spans="1:17" s="21" customFormat="1" ht="13.5" customHeight="1" x14ac:dyDescent="0.15">
      <c r="A30" s="10" t="str">
        <f>A19</f>
        <v>其它渠道</v>
      </c>
      <c r="B30" s="11">
        <f>IF(B8=0,0,COUNTIFS(线索明细!$A:$A,汇总分析!$B$24,线索明细!$B:$B,汇总分析!$B$25,线索明细!$G:$G,汇总分析!A30,线索明细!K:K,"是")/汇总分析!B8)</f>
        <v>0</v>
      </c>
      <c r="C30" s="11">
        <f>IF(C8=0,0,COUNTIFS(线索明细!$A:$A,汇总分析!$C$24,线索明细!$B:$B,汇总分析!$C$25,线索明细!$G:$G,汇总分析!A30,线索明细!K:K,"是")/汇总分析!C8)</f>
        <v>0</v>
      </c>
      <c r="D30" s="11">
        <f>IF(D8=0,0,COUNTIFS(线索明细!$A:$A,汇总分析!$D$24,线索明细!$B:$B,汇总分析!$D$25,线索明细!$G:$G,汇总分析!A30,线索明细!K:K,"是")/汇总分析!D8)</f>
        <v>0</v>
      </c>
      <c r="E30" s="11">
        <f>IF(E8=0,0,COUNTIFS(线索明细!$A:$A,汇总分析!$E$24,线索明细!$B:$B,汇总分析!$E$25,线索明细!$G:$G,汇总分析!A30,线索明细!K:K,"是")/汇总分析!E8)</f>
        <v>0</v>
      </c>
      <c r="F30" s="11">
        <f>IF(F8=0,0,COUNTIFS(线索明细!$A:$A,汇总分析!$F$24,线索明细!$B:$B,汇总分析!$F$25,线索明细!$G:$G,汇总分析!A30,线索明细!K:K,"是")/汇总分析!F8)</f>
        <v>0</v>
      </c>
      <c r="G30" s="11">
        <f>IF(G8=0,0,COUNTIFS(线索明细!$A:$A,汇总分析!$G$24,线索明细!$B:$B,汇总分析!$G$25,线索明细!$G:$G,汇总分析!A30,线索明细!K:K,"是")/汇总分析!G8)</f>
        <v>0</v>
      </c>
      <c r="H30" s="11">
        <f>IF(H8=0,0,COUNTIFS(线索明细!$A:$A,汇总分析!$H$24,线索明细!$B:$B,汇总分析!$H$25,线索明细!$G:$G,汇总分析!A30,线索明细!K:K,"是")/汇总分析!H8)</f>
        <v>0</v>
      </c>
      <c r="I30" s="11">
        <f>IF(I8=0,0,COUNTIFS(线索明细!$A:$A,汇总分析!$I$24,线索明细!$B:$B,汇总分析!$I$25,线索明细!$G:$G,汇总分析!A30,线索明细!K:K,"是")/汇总分析!I8)</f>
        <v>0</v>
      </c>
      <c r="J30" s="11">
        <f>IF(J8=0,0,COUNTIFS(线索明细!$A:$A,汇总分析!$J$24,线索明细!$B:$B,汇总分析!$J$25,线索明细!$G:$G,汇总分析!A30,线索明细!K:K,"是")/汇总分析!J8)</f>
        <v>0</v>
      </c>
      <c r="K30" s="11">
        <f>IF(K8=0,0,COUNTIFS(线索明细!$A:$A,汇总分析!$K$24,线索明细!$B:$B,汇总分析!$K$25,线索明细!$G:$G,汇总分析!A30,线索明细!K:K,"是")/汇总分析!K8)</f>
        <v>0</v>
      </c>
      <c r="L30" s="11">
        <f>IF(L8=0,0,COUNTIFS(线索明细!$A:$A,汇总分析!$L$24,线索明细!$B:$B,汇总分析!$L$25,线索明细!$G:$G,汇总分析!A30,线索明细!K:K,"是")/汇总分析!L8)</f>
        <v>0</v>
      </c>
      <c r="M30" s="11">
        <f>IF(M8=0,0,COUNTIFS(线索明细!$A:$A,汇总分析!$M$24,线索明细!$B:$B,汇总分析!$M$25,线索明细!$G:$G,汇总分析!A30,线索明细!K:K,"是")/汇总分析!M8)</f>
        <v>0</v>
      </c>
      <c r="N30" s="11">
        <f>IF(N8=0,0,COUNTIFS(线索明细!$A:$A,汇总分析!$N$24,线索明细!$B:$B,汇总分析!$N$25,线索明细!$G:$G,汇总分析!A30,线索明细!K:K,"是")/汇总分析!N8)</f>
        <v>0</v>
      </c>
      <c r="O30" s="11">
        <f>IF(O8=0,0,COUNTIFS(线索明细!$A:$A,汇总分析!$O$24,线索明细!$B:$B,汇总分析!$O$25,线索明细!$G:$G,汇总分析!A30,线索明细!K:K,"是")/汇总分析!O8)</f>
        <v>0</v>
      </c>
      <c r="P30" s="11">
        <f>IF(P8=0,0,COUNTIFS(线索明细!$A:$A,汇总分析!$P$24,线索明细!$B:$B,汇总分析!$P$25,线索明细!$G:$G,汇总分析!A30,线索明细!K:K,"是")/汇总分析!P8)</f>
        <v>0</v>
      </c>
      <c r="Q30" s="11">
        <f>IF(P8=0,0,COUNTIFS(线索明细!$G:$G,汇总分析!A30,线索明细!K:K,"是")/汇总分析!P8)</f>
        <v>0</v>
      </c>
    </row>
    <row r="31" spans="1:17" s="21" customFormat="1" ht="13.5" customHeight="1" x14ac:dyDescent="0.15">
      <c r="A31" s="10" t="str">
        <f>A20</f>
        <v>展厅战败</v>
      </c>
      <c r="B31" s="11">
        <f>IF(B9=0,0,COUNTIFS(线索明细!$A:$A,汇总分析!$B$24,线索明细!$B:$B,汇总分析!$B$25,线索明细!$G:$G,汇总分析!A31,线索明细!K:K,"是")/汇总分析!B9)</f>
        <v>0</v>
      </c>
      <c r="C31" s="11">
        <f>IF(C9=0,0,COUNTIFS(线索明细!$A:$A,汇总分析!$C$24,线索明细!$B:$B,汇总分析!$C$25,线索明细!$G:$G,汇总分析!A31,线索明细!K:K,"是")/汇总分析!C9)</f>
        <v>0</v>
      </c>
      <c r="D31" s="11">
        <f>IF(D9=0,0,COUNTIFS(线索明细!$A:$A,汇总分析!$D$24,线索明细!$B:$B,汇总分析!$D$25,线索明细!$G:$G,汇总分析!A31,线索明细!K:K,"是")/汇总分析!D9)</f>
        <v>0</v>
      </c>
      <c r="E31" s="11">
        <f>IF(E9=0,0,COUNTIFS(线索明细!$A:$A,汇总分析!$E$24,线索明细!$B:$B,汇总分析!$E$25,线索明细!$G:$G,汇总分析!A31,线索明细!K:K,"是")/汇总分析!E9)</f>
        <v>0</v>
      </c>
      <c r="F31" s="11">
        <f>IF(F9=0,0,COUNTIFS(线索明细!$A:$A,汇总分析!$F$24,线索明细!$B:$B,汇总分析!$F$25,线索明细!$G:$G,汇总分析!A31,线索明细!K:K,"是")/汇总分析!F9)</f>
        <v>0</v>
      </c>
      <c r="G31" s="11">
        <f>IF(G9=0,0,COUNTIFS(线索明细!$A:$A,汇总分析!$G$24,线索明细!$B:$B,汇总分析!$G$25,线索明细!$G:$G,汇总分析!A31,线索明细!K:K,"是")/汇总分析!G9)</f>
        <v>0</v>
      </c>
      <c r="H31" s="11">
        <f>IF(H9=0,0,COUNTIFS(线索明细!$A:$A,汇总分析!$H$24,线索明细!$B:$B,汇总分析!$H$25,线索明细!$G:$G,汇总分析!A31,线索明细!K:K,"是")/汇总分析!H9)</f>
        <v>0</v>
      </c>
      <c r="I31" s="11">
        <f>IF(I9=0,0,COUNTIFS(线索明细!$A:$A,汇总分析!$I$24,线索明细!$B:$B,汇总分析!$I$25,线索明细!$G:$G,汇总分析!A31,线索明细!K:K,"是")/汇总分析!I9)</f>
        <v>0</v>
      </c>
      <c r="J31" s="11">
        <f>IF(J9=0,0,COUNTIFS(线索明细!$A:$A,汇总分析!$J$24,线索明细!$B:$B,汇总分析!$J$25,线索明细!$G:$G,汇总分析!A31,线索明细!K:K,"是")/汇总分析!J9)</f>
        <v>0</v>
      </c>
      <c r="K31" s="11">
        <f>IF(K9=0,0,COUNTIFS(线索明细!$A:$A,汇总分析!$K$24,线索明细!$B:$B,汇总分析!$K$25,线索明细!$G:$G,汇总分析!A31,线索明细!K:K,"是")/汇总分析!K9)</f>
        <v>0</v>
      </c>
      <c r="L31" s="11">
        <f>IF(L9=0,0,COUNTIFS(线索明细!$A:$A,汇总分析!$L$24,线索明细!$B:$B,汇总分析!$L$25,线索明细!$G:$G,汇总分析!A31,线索明细!K:K,"是")/汇总分析!L9)</f>
        <v>0</v>
      </c>
      <c r="M31" s="11">
        <f>IF(M9=0,0,COUNTIFS(线索明细!$A:$A,汇总分析!$M$24,线索明细!$B:$B,汇总分析!$M$25,线索明细!$G:$G,汇总分析!A31,线索明细!K:K,"是")/汇总分析!M9)</f>
        <v>0</v>
      </c>
      <c r="N31" s="11">
        <f>IF(N9=0,0,COUNTIFS(线索明细!$A:$A,汇总分析!$N$24,线索明细!$B:$B,汇总分析!$N$25,线索明细!$G:$G,汇总分析!A31,线索明细!K:K,"是")/汇总分析!N9)</f>
        <v>0</v>
      </c>
      <c r="O31" s="11">
        <f>IF(O9=0,0,COUNTIFS(线索明细!$A:$A,汇总分析!$O$24,线索明细!$B:$B,汇总分析!$O$25,线索明细!$G:$G,汇总分析!A31,线索明细!K:K,"是")/汇总分析!O9)</f>
        <v>0</v>
      </c>
      <c r="P31" s="11">
        <f>IF(P9=0,0,COUNTIFS(线索明细!$A:$A,汇总分析!$P$24,线索明细!$B:$B,汇总分析!$P$25,线索明细!$G:$G,汇总分析!A31,线索明细!K:K,"是")/汇总分析!P9)</f>
        <v>0</v>
      </c>
      <c r="Q31" s="11">
        <f>IF(P9=0,0,COUNTIFS(线索明细!$G:$G,汇总分析!A31,线索明细!K:K,"是")/汇总分析!P9)</f>
        <v>0</v>
      </c>
    </row>
    <row r="32" spans="1:17" s="24" customFormat="1" ht="13.5" customHeight="1" x14ac:dyDescent="0.15">
      <c r="A32" s="15" t="s">
        <v>0</v>
      </c>
      <c r="B32" s="11">
        <f>IF(B10=0,0,COUNTIFS(线索明细!$A:$A,汇总分析!$B$24,线索明细!$B:$B,汇总分析!$B$25,线索明细!K:K,"是")/汇总分析!B10)</f>
        <v>0</v>
      </c>
      <c r="C32" s="11">
        <f>IF(C10=0,0,COUNTIFS(线索明细!$A:$A,汇总分析!$C$24,线索明细!$B:$B,汇总分析!$C$25,线索明细!K:K,"是")/汇总分析!C10)</f>
        <v>0</v>
      </c>
      <c r="D32" s="11">
        <f>IF(D10=0,0,COUNTIFS(线索明细!$A:$A,汇总分析!$D$24,线索明细!$B:$B,汇总分析!$D$25,线索明细!K:K,"是")/汇总分析!D10)</f>
        <v>0</v>
      </c>
      <c r="E32" s="11">
        <f>IF(E10=0,0,COUNTIFS(线索明细!$A:$A,汇总分析!$E$24,线索明细!$B:$B,汇总分析!$E$25,线索明细!K:K,"是")/汇总分析!E10)</f>
        <v>0</v>
      </c>
      <c r="F32" s="11">
        <f>IF(F10=0,0,COUNTIFS(线索明细!$A:$A,汇总分析!$F$24,线索明细!$B:$B,汇总分析!$F$25,线索明细!K:K,"是")/汇总分析!F10)</f>
        <v>0</v>
      </c>
      <c r="G32" s="11">
        <f>IF(G10=0,0,COUNTIFS(线索明细!$A:$A,汇总分析!$G$24,线索明细!$B:$B,汇总分析!$G$25,线索明细!K:K,"是")/汇总分析!G10)</f>
        <v>0</v>
      </c>
      <c r="H32" s="11">
        <f>IF(H10=0,0,COUNTIFS(线索明细!$A:$A,汇总分析!$H$24,线索明细!$B:$B,汇总分析!$H$25,线索明细!K:K,"是")/汇总分析!H10)</f>
        <v>0</v>
      </c>
      <c r="I32" s="11">
        <f>IF(I10=0,0,COUNTIFS(线索明细!$A:$A,汇总分析!$I$24,线索明细!$B:$B,汇总分析!$I$25,线索明细!K:K,"是")/汇总分析!I10)</f>
        <v>0</v>
      </c>
      <c r="J32" s="11">
        <f>IF(J10=0,0,COUNTIFS(线索明细!$A:$A,汇总分析!$J$24,线索明细!$B:$B,汇总分析!$J$25,线索明细!K:K,"是")/汇总分析!J10)</f>
        <v>0</v>
      </c>
      <c r="K32" s="11">
        <f>IF(K10=0,0,COUNTIFS(线索明细!$A:$A,汇总分析!$K$24,线索明细!$B:$B,汇总分析!$K$25,线索明细!K:K,"是")/汇总分析!K10)</f>
        <v>0</v>
      </c>
      <c r="L32" s="11">
        <f>IF(L10=0,0,COUNTIFS(线索明细!$A:$A,汇总分析!$L$24,线索明细!$B:$B,汇总分析!$L$25,线索明细!K:K,"是")/汇总分析!L10)</f>
        <v>0</v>
      </c>
      <c r="M32" s="11">
        <f>IF(M10=0,0,COUNTIFS(线索明细!$A:$A,汇总分析!$M$24,线索明细!$B:$B,汇总分析!$M$25,线索明细!K:K,"是")/汇总分析!M10)</f>
        <v>0</v>
      </c>
      <c r="N32" s="11">
        <f>IF(N10=0,0,COUNTIFS(线索明细!$A:$A,汇总分析!$N$24,线索明细!$B:$B,汇总分析!$N$25,线索明细!K:K,"是")/汇总分析!N10)</f>
        <v>0</v>
      </c>
      <c r="O32" s="11">
        <f>IF(O10=0,0,COUNTIFS(线索明细!$A:$A,汇总分析!$O$24,线索明细!$B:$B,汇总分析!$O$25,线索明细!K:K,"是")/汇总分析!O10)</f>
        <v>0</v>
      </c>
      <c r="P32" s="11">
        <f>IF(P10=0,0,COUNTIFS(线索明细!$A:$A,汇总分析!$P$24,线索明细!$B:$B,汇总分析!$P$25,线索明细!K:K,"是")/汇总分析!P10)</f>
        <v>0</v>
      </c>
      <c r="Q32" s="11">
        <f>IF(Q10=0,0,COUNTIFS(线索明细!K:K,"是")/汇总分析!Q10)</f>
        <v>0</v>
      </c>
    </row>
    <row r="33" spans="1:17" s="24" customFormat="1" ht="13.5" customHeight="1" x14ac:dyDescent="0.15">
      <c r="A33" s="25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7"/>
      <c r="N33" s="26"/>
      <c r="O33" s="26"/>
      <c r="P33" s="26"/>
      <c r="Q33" s="26"/>
    </row>
    <row r="34" spans="1:17" ht="18" customHeight="1" x14ac:dyDescent="0.15">
      <c r="A34" s="17" t="s">
        <v>32</v>
      </c>
    </row>
    <row r="35" spans="1:17" ht="18" customHeight="1" x14ac:dyDescent="0.15">
      <c r="A35" s="42" t="s">
        <v>2</v>
      </c>
      <c r="B35" s="16">
        <f>B24</f>
        <v>2015</v>
      </c>
      <c r="C35" s="16">
        <f>C24</f>
        <v>2015</v>
      </c>
      <c r="D35" s="16">
        <f>D24</f>
        <v>2015</v>
      </c>
      <c r="E35" s="16">
        <f>E24</f>
        <v>2015</v>
      </c>
      <c r="F35" s="16">
        <f>F24</f>
        <v>2015</v>
      </c>
      <c r="G35" s="16">
        <f>G24</f>
        <v>2015</v>
      </c>
      <c r="H35" s="16">
        <f>H24</f>
        <v>2015</v>
      </c>
      <c r="I35" s="16">
        <f>I24</f>
        <v>2015</v>
      </c>
      <c r="J35" s="16">
        <f>J24</f>
        <v>2015</v>
      </c>
      <c r="K35" s="16">
        <f>K24</f>
        <v>2016</v>
      </c>
      <c r="L35" s="16">
        <f>L24</f>
        <v>2016</v>
      </c>
      <c r="M35" s="16">
        <f>M24</f>
        <v>2016</v>
      </c>
      <c r="N35" s="16">
        <f>N24</f>
        <v>2016</v>
      </c>
      <c r="O35" s="16">
        <f>O24</f>
        <v>2016</v>
      </c>
      <c r="P35" s="16">
        <f>P24</f>
        <v>2016</v>
      </c>
      <c r="Q35" s="41" t="s">
        <v>0</v>
      </c>
    </row>
    <row r="36" spans="1:17" s="21" customFormat="1" ht="13.5" customHeight="1" x14ac:dyDescent="0.15">
      <c r="A36" s="42"/>
      <c r="B36" s="16">
        <f>B25</f>
        <v>4</v>
      </c>
      <c r="C36" s="16">
        <f>C25</f>
        <v>5</v>
      </c>
      <c r="D36" s="16">
        <f>D25</f>
        <v>6</v>
      </c>
      <c r="E36" s="16">
        <f>E25</f>
        <v>7</v>
      </c>
      <c r="F36" s="16">
        <f>F25</f>
        <v>8</v>
      </c>
      <c r="G36" s="16">
        <f>G25</f>
        <v>9</v>
      </c>
      <c r="H36" s="16">
        <f>H25</f>
        <v>10</v>
      </c>
      <c r="I36" s="16">
        <f>I25</f>
        <v>11</v>
      </c>
      <c r="J36" s="16">
        <f>J25</f>
        <v>12</v>
      </c>
      <c r="K36" s="16">
        <f>K25</f>
        <v>1</v>
      </c>
      <c r="L36" s="16">
        <f>L25</f>
        <v>2</v>
      </c>
      <c r="M36" s="16">
        <f>M25</f>
        <v>3</v>
      </c>
      <c r="N36" s="16">
        <f>N25</f>
        <v>4</v>
      </c>
      <c r="O36" s="16">
        <f>O25</f>
        <v>5</v>
      </c>
      <c r="P36" s="16">
        <f>P25</f>
        <v>6</v>
      </c>
      <c r="Q36" s="41"/>
    </row>
    <row r="37" spans="1:17" s="21" customFormat="1" ht="13.5" customHeight="1" x14ac:dyDescent="0.15">
      <c r="A37" s="10" t="str">
        <f>A26</f>
        <v>易车</v>
      </c>
      <c r="B37" s="11">
        <f>IF(B4=0,0,COUNTIFS(线索明细!$A:$A,汇总分析!$B$35,线索明细!$B:$B,汇总分析!$B$36,线索明细!$G:$G,汇总分析!A37,线索明细!O:O,"=*")/汇总分析!B4)</f>
        <v>0</v>
      </c>
      <c r="C37" s="11">
        <f>IF(C4=0,0,COUNTIFS(线索明细!$A:$A,汇总分析!$C$35,线索明细!$B:$B,汇总分析!$C$36,线索明细!$G:$G,汇总分析!A37,线索明细!O:O,"=*")/汇总分析!C4)</f>
        <v>0</v>
      </c>
      <c r="D37" s="11">
        <f>IF(D4=0,0,COUNTIFS(线索明细!$A:$A,汇总分析!$D$35,线索明细!$B:$B,汇总分析!$D$36,线索明细!$G:$G,汇总分析!A37,线索明细!O:O,"=*")/汇总分析!D4)</f>
        <v>0</v>
      </c>
      <c r="E37" s="11">
        <f>IF(E4=0,0,COUNTIFS(线索明细!$A:$A,汇总分析!$E$35,线索明细!$B:$B,汇总分析!$E$36,线索明细!$G:$G,汇总分析!A37,线索明细!O:O,"=*")/汇总分析!E4)</f>
        <v>0</v>
      </c>
      <c r="F37" s="11">
        <f>IF(F4=0,0,COUNTIFS(线索明细!$A:$A,汇总分析!$F$35,线索明细!$B:$B,汇总分析!$F$36,线索明细!$G:$G,汇总分析!A37,线索明细!O:O,"=*")/汇总分析!F4)</f>
        <v>0</v>
      </c>
      <c r="G37" s="11">
        <f>IF(G4=0,0,COUNTIFS(线索明细!$A:$A,汇总分析!$G$35,线索明细!$B:$B,汇总分析!$G$36,线索明细!$G:$G,汇总分析!A37,线索明细!O:O,"=*")/汇总分析!G4)</f>
        <v>0</v>
      </c>
      <c r="H37" s="11">
        <f>IF(H4=0,0,COUNTIFS(线索明细!$A:$A,汇总分析!$H$35,线索明细!$B:$B,汇总分析!$H$36,线索明细!$G:$G,汇总分析!A37,线索明细!O:O,"=*")/汇总分析!H4)</f>
        <v>0</v>
      </c>
      <c r="I37" s="11">
        <f>IF(I4=0,0,COUNTIFS(线索明细!$A:$A,汇总分析!$I$35,线索明细!$B:$B,汇总分析!$I$36,线索明细!$G:$G,汇总分析!A37,线索明细!O:O,"=*")/汇总分析!I4)</f>
        <v>0</v>
      </c>
      <c r="J37" s="11">
        <f>IF(J4=0,0,COUNTIFS(线索明细!$A:$A,汇总分析!$J$35,线索明细!$B:$B,汇总分析!$J$36,线索明细!$G:$G,汇总分析!A37,线索明细!O:O,"=*")/汇总分析!J4)</f>
        <v>0</v>
      </c>
      <c r="K37" s="11">
        <f>IF(K4=0,0,COUNTIFS(线索明细!$A:$A,汇总分析!$K$35,线索明细!$B:$B,汇总分析!$K$36,线索明细!$G:$G,汇总分析!A37,线索明细!O:O,"=*")/汇总分析!K4)</f>
        <v>0</v>
      </c>
      <c r="L37" s="11">
        <f>IF(L4=0,0,COUNTIFS(线索明细!$A:$A,汇总分析!$L$35,线索明细!$B:$B,汇总分析!$L$36,线索明细!$G:$G,汇总分析!A37,线索明细!O:O,"=*")/汇总分析!L4)</f>
        <v>0</v>
      </c>
      <c r="M37" s="11">
        <f>IF(M4=0,0,COUNTIFS(线索明细!$A:$A,汇总分析!$M$35,线索明细!$B:$B,汇总分析!$M$36,线索明细!$G:$G,汇总分析!A37,线索明细!O:O,"=*")/汇总分析!M4)</f>
        <v>0</v>
      </c>
      <c r="N37" s="11">
        <f>IF(N4=0,0,COUNTIFS(线索明细!$A:$A,汇总分析!$N$35,线索明细!$B:$B,汇总分析!$N$36,线索明细!$G:$G,汇总分析!A37,线索明细!O:O,"=*")/汇总分析!N4)</f>
        <v>0</v>
      </c>
      <c r="O37" s="11">
        <f>IF(O4=0,0,COUNTIFS(线索明细!$A:$A,汇总分析!$O$35,线索明细!$B:$B,汇总分析!$O$36,线索明细!$G:$G,汇总分析!A37,线索明细!O:O,"=*")/汇总分析!O4)</f>
        <v>0</v>
      </c>
      <c r="P37" s="11">
        <f>IF(P4=0,0,COUNTIFS(线索明细!$A:$A,汇总分析!$P$35,线索明细!$B:$B,汇总分析!$P$36,线索明细!$G:$G,汇总分析!A37,线索明细!O:O,"=*")/汇总分析!P4)</f>
        <v>0</v>
      </c>
      <c r="Q37" s="11">
        <f>IF(Q4=0,0,COUNTIFS(线索明细!$G:$G,汇总分析!A37,线索明细!O:O,"=*")/汇总分析!Q4)</f>
        <v>0</v>
      </c>
    </row>
    <row r="38" spans="1:17" s="21" customFormat="1" ht="13.5" customHeight="1" x14ac:dyDescent="0.15">
      <c r="A38" s="10" t="str">
        <f>A27</f>
        <v>汽车之家</v>
      </c>
      <c r="B38" s="11">
        <f>IF(B5=0,0,COUNTIFS(线索明细!$A:$A,汇总分析!$B$35,线索明细!$B:$B,汇总分析!$B$36,线索明细!$G:$G,汇总分析!A38,线索明细!O:O,"=*")/汇总分析!B5)</f>
        <v>0</v>
      </c>
      <c r="C38" s="11">
        <f>IF(C5=0,0,COUNTIFS(线索明细!$A:$A,汇总分析!$C$35,线索明细!$B:$B,汇总分析!$C$36,线索明细!$G:$G,汇总分析!A38,线索明细!O:O,"=*")/汇总分析!C5)</f>
        <v>0</v>
      </c>
      <c r="D38" s="11">
        <f>IF(D5=0,0,COUNTIFS(线索明细!$A:$A,汇总分析!$D$35,线索明细!$B:$B,汇总分析!$D$36,线索明细!$G:$G,汇总分析!A38,线索明细!O:O,"=*")/汇总分析!D5)</f>
        <v>0</v>
      </c>
      <c r="E38" s="11">
        <f>IF(E5=0,0,COUNTIFS(线索明细!$A:$A,汇总分析!$E$35,线索明细!$B:$B,汇总分析!$E$36,线索明细!$G:$G,汇总分析!A38,线索明细!O:O,"=*")/汇总分析!E5)</f>
        <v>0</v>
      </c>
      <c r="F38" s="11">
        <f>IF(F5=0,0,COUNTIFS(线索明细!$A:$A,汇总分析!$F$35,线索明细!$B:$B,汇总分析!$F$36,线索明细!$G:$G,汇总分析!A38,线索明细!O:O,"=*")/汇总分析!F5)</f>
        <v>0</v>
      </c>
      <c r="G38" s="11">
        <f>IF(G5=0,0,COUNTIFS(线索明细!$A:$A,汇总分析!$G$35,线索明细!$B:$B,汇总分析!$G$36,线索明细!$G:$G,汇总分析!A38,线索明细!O:O,"=*")/汇总分析!G5)</f>
        <v>0</v>
      </c>
      <c r="H38" s="11">
        <f>IF(H5=0,0,COUNTIFS(线索明细!$A:$A,汇总分析!$H$35,线索明细!$B:$B,汇总分析!$H$36,线索明细!$G:$G,汇总分析!A38,线索明细!O:O,"=*")/汇总分析!H5)</f>
        <v>0</v>
      </c>
      <c r="I38" s="11">
        <f>IF(I5=0,0,COUNTIFS(线索明细!$A:$A,汇总分析!$I$35,线索明细!$B:$B,汇总分析!$I$36,线索明细!$G:$G,汇总分析!A38,线索明细!O:O,"=*")/汇总分析!I5)</f>
        <v>0</v>
      </c>
      <c r="J38" s="11">
        <f>IF(J5=0,0,COUNTIFS(线索明细!$A:$A,汇总分析!$J$35,线索明细!$B:$B,汇总分析!$J$36,线索明细!$G:$G,汇总分析!A38,线索明细!O:O,"=*")/汇总分析!J5)</f>
        <v>0</v>
      </c>
      <c r="K38" s="11">
        <f>IF(K5=0,0,COUNTIFS(线索明细!$A:$A,汇总分析!$K$35,线索明细!$B:$B,汇总分析!$K$36,线索明细!$G:$G,汇总分析!A38,线索明细!O:O,"=*")/汇总分析!K5)</f>
        <v>0</v>
      </c>
      <c r="L38" s="11">
        <f>IF(L5=0,0,COUNTIFS(线索明细!$A:$A,汇总分析!$L$35,线索明细!$B:$B,汇总分析!$L$36,线索明细!$G:$G,汇总分析!A38,线索明细!O:O,"=*")/汇总分析!L5)</f>
        <v>0</v>
      </c>
      <c r="M38" s="11">
        <f>IF(M5=0,0,COUNTIFS(线索明细!$A:$A,汇总分析!$M$35,线索明细!$B:$B,汇总分析!$M$36,线索明细!$G:$G,汇总分析!A38,线索明细!O:O,"=*")/汇总分析!M5)</f>
        <v>0</v>
      </c>
      <c r="N38" s="11">
        <f>IF(N5=0,0,COUNTIFS(线索明细!$A:$A,汇总分析!$N$35,线索明细!$B:$B,汇总分析!$N$36,线索明细!$G:$G,汇总分析!A38,线索明细!O:O,"=*")/汇总分析!N5)</f>
        <v>0</v>
      </c>
      <c r="O38" s="11">
        <f>IF(O5=0,0,COUNTIFS(线索明细!$A:$A,汇总分析!$O$35,线索明细!$B:$B,汇总分析!$O$36,线索明细!$G:$G,汇总分析!A38,线索明细!O:O,"=*")/汇总分析!O5)</f>
        <v>0</v>
      </c>
      <c r="P38" s="11">
        <f>IF(P5=0,0,COUNTIFS(线索明细!$A:$A,汇总分析!$P$35,线索明细!$B:$B,汇总分析!$P$36,线索明细!$G:$G,汇总分析!A38,线索明细!O:O,"=*")/汇总分析!P5)</f>
        <v>0</v>
      </c>
      <c r="Q38" s="11">
        <f>IF(Q5=0,0,COUNTIFS(线索明细!$G:$G,汇总分析!A38,线索明细!O:O,"=*")/汇总分析!Q5)</f>
        <v>0</v>
      </c>
    </row>
    <row r="39" spans="1:17" s="21" customFormat="1" ht="13.5" customHeight="1" x14ac:dyDescent="0.15">
      <c r="A39" s="10" t="str">
        <f>A28</f>
        <v>第一车市</v>
      </c>
      <c r="B39" s="11">
        <f>IF(B6=0,0,COUNTIFS(线索明细!$A:$A,汇总分析!$B$35,线索明细!$B:$B,汇总分析!$B$36,线索明细!$G:$G,汇总分析!A39,线索明细!O:O,"=*")/汇总分析!B6)</f>
        <v>0</v>
      </c>
      <c r="C39" s="11">
        <f>IF(C6=0,0,COUNTIFS(线索明细!$A:$A,汇总分析!$C$35,线索明细!$B:$B,汇总分析!$C$36,线索明细!$G:$G,汇总分析!A39,线索明细!O:O,"=*")/汇总分析!C6)</f>
        <v>0</v>
      </c>
      <c r="D39" s="11">
        <f>IF(D6=0,0,COUNTIFS(线索明细!$A:$A,汇总分析!$D$35,线索明细!$B:$B,汇总分析!$D$36,线索明细!$G:$G,汇总分析!A39,线索明细!O:O,"=*")/汇总分析!D6)</f>
        <v>0</v>
      </c>
      <c r="E39" s="11">
        <f>IF(E6=0,0,COUNTIFS(线索明细!$A:$A,汇总分析!$E$35,线索明细!$B:$B,汇总分析!$E$36,线索明细!$G:$G,汇总分析!A39,线索明细!O:O,"=*")/汇总分析!E6)</f>
        <v>0</v>
      </c>
      <c r="F39" s="11">
        <f>IF(F6=0,0,COUNTIFS(线索明细!$A:$A,汇总分析!$F$35,线索明细!$B:$B,汇总分析!$F$36,线索明细!$G:$G,汇总分析!A39,线索明细!O:O,"=*")/汇总分析!F6)</f>
        <v>0</v>
      </c>
      <c r="G39" s="11">
        <f>IF(G6=0,0,COUNTIFS(线索明细!$A:$A,汇总分析!$G$35,线索明细!$B:$B,汇总分析!$G$36,线索明细!$G:$G,汇总分析!A39,线索明细!O:O,"=*")/汇总分析!G6)</f>
        <v>0</v>
      </c>
      <c r="H39" s="11">
        <f>IF(H6=0,0,COUNTIFS(线索明细!$A:$A,汇总分析!$H$35,线索明细!$B:$B,汇总分析!$H$36,线索明细!$G:$G,汇总分析!A39,线索明细!O:O,"=*")/汇总分析!H6)</f>
        <v>0</v>
      </c>
      <c r="I39" s="11">
        <f>IF(I6=0,0,COUNTIFS(线索明细!$A:$A,汇总分析!$I$35,线索明细!$B:$B,汇总分析!$I$36,线索明细!$G:$G,汇总分析!A39,线索明细!O:O,"=*")/汇总分析!I6)</f>
        <v>0</v>
      </c>
      <c r="J39" s="11">
        <f>IF(J6=0,0,COUNTIFS(线索明细!$A:$A,汇总分析!$J$35,线索明细!$B:$B,汇总分析!$J$36,线索明细!$G:$G,汇总分析!A39,线索明细!O:O,"=*")/汇总分析!J6)</f>
        <v>0</v>
      </c>
      <c r="K39" s="11">
        <f>IF(K6=0,0,COUNTIFS(线索明细!$A:$A,汇总分析!$K$35,线索明细!$B:$B,汇总分析!$K$36,线索明细!$G:$G,汇总分析!A39,线索明细!O:O,"=*")/汇总分析!K6)</f>
        <v>0</v>
      </c>
      <c r="L39" s="11">
        <f>IF(L6=0,0,COUNTIFS(线索明细!$A:$A,汇总分析!$L$35,线索明细!$B:$B,汇总分析!$L$36,线索明细!$G:$G,汇总分析!A39,线索明细!O:O,"=*")/汇总分析!L6)</f>
        <v>0</v>
      </c>
      <c r="M39" s="11">
        <f>IF(M6=0,0,COUNTIFS(线索明细!$A:$A,汇总分析!$M$35,线索明细!$B:$B,汇总分析!$M$36,线索明细!$G:$G,汇总分析!A39,线索明细!O:O,"=*")/汇总分析!M6)</f>
        <v>0</v>
      </c>
      <c r="N39" s="11">
        <f>IF(N6=0,0,COUNTIFS(线索明细!$A:$A,汇总分析!$N$35,线索明细!$B:$B,汇总分析!$N$36,线索明细!$G:$G,汇总分析!A39,线索明细!O:O,"=*")/汇总分析!N6)</f>
        <v>0</v>
      </c>
      <c r="O39" s="11">
        <f>IF(O6=0,0,COUNTIFS(线索明细!$A:$A,汇总分析!$O$35,线索明细!$B:$B,汇总分析!$O$36,线索明细!$G:$G,汇总分析!A39,线索明细!O:O,"=*")/汇总分析!O6)</f>
        <v>0</v>
      </c>
      <c r="P39" s="11">
        <f>IF(P6=0,0,COUNTIFS(线索明细!$A:$A,汇总分析!$P$35,线索明细!$B:$B,汇总分析!$P$36,线索明细!$G:$G,汇总分析!A39,线索明细!O:O,"=*")/汇总分析!P6)</f>
        <v>0</v>
      </c>
      <c r="Q39" s="11">
        <f>IF(Q6=0,0,COUNTIFS(线索明细!$G:$G,汇总分析!A39,线索明细!O:O,"=*")/汇总分析!Q6)</f>
        <v>0</v>
      </c>
    </row>
    <row r="40" spans="1:17" s="21" customFormat="1" ht="13.5" customHeight="1" x14ac:dyDescent="0.15">
      <c r="A40" s="10" t="str">
        <f>A29</f>
        <v>厂家平台</v>
      </c>
      <c r="B40" s="11">
        <f>IF(B7=0,0,COUNTIFS(线索明细!$A:$A,汇总分析!$B$35,线索明细!$B:$B,汇总分析!$B$36,线索明细!$G:$G,汇总分析!A40,线索明细!O:O,"=*")/汇总分析!B7)</f>
        <v>0</v>
      </c>
      <c r="C40" s="11">
        <f>IF(C7=0,0,COUNTIFS(线索明细!$A:$A,汇总分析!$C$35,线索明细!$B:$B,汇总分析!$C$36,线索明细!$G:$G,汇总分析!A40,线索明细!O:O,"=*")/汇总分析!C7)</f>
        <v>0</v>
      </c>
      <c r="D40" s="11">
        <f>IF(D7=0,0,COUNTIFS(线索明细!$A:$A,汇总分析!$D$35,线索明细!$B:$B,汇总分析!$D$36,线索明细!$G:$G,汇总分析!A40,线索明细!O:O,"=*")/汇总分析!D7)</f>
        <v>0</v>
      </c>
      <c r="E40" s="11">
        <f>IF(E7=0,0,COUNTIFS(线索明细!$A:$A,汇总分析!$E$35,线索明细!$B:$B,汇总分析!$E$36,线索明细!$G:$G,汇总分析!A40,线索明细!O:O,"=*")/汇总分析!E7)</f>
        <v>0</v>
      </c>
      <c r="F40" s="11">
        <f>IF(F7=0,0,COUNTIFS(线索明细!$A:$A,汇总分析!$F$35,线索明细!$B:$B,汇总分析!$F$36,线索明细!$G:$G,汇总分析!A40,线索明细!O:O,"=*")/汇总分析!F7)</f>
        <v>0</v>
      </c>
      <c r="G40" s="11">
        <f>IF(G7=0,0,COUNTIFS(线索明细!$A:$A,汇总分析!$G$35,线索明细!$B:$B,汇总分析!$G$36,线索明细!$G:$G,汇总分析!A40,线索明细!O:O,"=*")/汇总分析!G7)</f>
        <v>0</v>
      </c>
      <c r="H40" s="11">
        <f>IF(H7=0,0,COUNTIFS(线索明细!$A:$A,汇总分析!$H$35,线索明细!$B:$B,汇总分析!$H$36,线索明细!$G:$G,汇总分析!A40,线索明细!O:O,"=*")/汇总分析!H7)</f>
        <v>0</v>
      </c>
      <c r="I40" s="11">
        <f>IF(I7=0,0,COUNTIFS(线索明细!$A:$A,汇总分析!$I$35,线索明细!$B:$B,汇总分析!$I$36,线索明细!$G:$G,汇总分析!A40,线索明细!O:O,"=*")/汇总分析!I7)</f>
        <v>0</v>
      </c>
      <c r="J40" s="11">
        <f>IF(J7=0,0,COUNTIFS(线索明细!$A:$A,汇总分析!$J$35,线索明细!$B:$B,汇总分析!$J$36,线索明细!$G:$G,汇总分析!A40,线索明细!O:O,"=*")/汇总分析!J7)</f>
        <v>0</v>
      </c>
      <c r="K40" s="11">
        <f>IF(K7=0,0,COUNTIFS(线索明细!$A:$A,汇总分析!$K$35,线索明细!$B:$B,汇总分析!$K$36,线索明细!$G:$G,汇总分析!A40,线索明细!O:O,"=*")/汇总分析!K7)</f>
        <v>0</v>
      </c>
      <c r="L40" s="11">
        <f>IF(L7=0,0,COUNTIFS(线索明细!$A:$A,汇总分析!$L$35,线索明细!$B:$B,汇总分析!$L$36,线索明细!$G:$G,汇总分析!A40,线索明细!O:O,"=*")/汇总分析!L7)</f>
        <v>0</v>
      </c>
      <c r="M40" s="11">
        <f>IF(M7=0,0,COUNTIFS(线索明细!$A:$A,汇总分析!$M$35,线索明细!$B:$B,汇总分析!$M$36,线索明细!$G:$G,汇总分析!A40,线索明细!O:O,"=*")/汇总分析!M7)</f>
        <v>0</v>
      </c>
      <c r="N40" s="11">
        <f>IF(N7=0,0,COUNTIFS(线索明细!$A:$A,汇总分析!$N$35,线索明细!$B:$B,汇总分析!$N$36,线索明细!$G:$G,汇总分析!A40,线索明细!O:O,"=*")/汇总分析!N7)</f>
        <v>0</v>
      </c>
      <c r="O40" s="11">
        <f>IF(O7=0,0,COUNTIFS(线索明细!$A:$A,汇总分析!$O$35,线索明细!$B:$B,汇总分析!$O$36,线索明细!$G:$G,汇总分析!A40,线索明细!O:O,"=*")/汇总分析!O7)</f>
        <v>0</v>
      </c>
      <c r="P40" s="11">
        <f>IF(P7=0,0,COUNTIFS(线索明细!$A:$A,汇总分析!$P$35,线索明细!$B:$B,汇总分析!$P$36,线索明细!$G:$G,汇总分析!A40,线索明细!O:O,"=*")/汇总分析!P7)</f>
        <v>0</v>
      </c>
      <c r="Q40" s="11">
        <f>IF(Q7=0,0,COUNTIFS(线索明细!$G:$G,汇总分析!A40,线索明细!O:O,"=*")/汇总分析!Q7)</f>
        <v>0</v>
      </c>
    </row>
    <row r="41" spans="1:17" s="21" customFormat="1" ht="13.5" customHeight="1" x14ac:dyDescent="0.15">
      <c r="A41" s="10" t="str">
        <f>A30</f>
        <v>其它渠道</v>
      </c>
      <c r="B41" s="11">
        <f>IF(B8=0,0,COUNTIFS(线索明细!$A:$A,汇总分析!$B$35,线索明细!$B:$B,汇总分析!$B$36,线索明细!$G:$G,汇总分析!A41,线索明细!O:O,"=*")/汇总分析!B8)</f>
        <v>0</v>
      </c>
      <c r="C41" s="11">
        <f>IF(C8=0,0,COUNTIFS(线索明细!$A:$A,汇总分析!$C$35,线索明细!$B:$B,汇总分析!$C$36,线索明细!$G:$G,汇总分析!A41,线索明细!O:O,"=*")/汇总分析!C8)</f>
        <v>0</v>
      </c>
      <c r="D41" s="11">
        <f>IF(D8=0,0,COUNTIFS(线索明细!$A:$A,汇总分析!$D$35,线索明细!$B:$B,汇总分析!$D$36,线索明细!$G:$G,汇总分析!A41,线索明细!O:O,"=*")/汇总分析!D8)</f>
        <v>0</v>
      </c>
      <c r="E41" s="11">
        <f>IF(E8=0,0,COUNTIFS(线索明细!$A:$A,汇总分析!$E$35,线索明细!$B:$B,汇总分析!$E$36,线索明细!$G:$G,汇总分析!A41,线索明细!O:O,"=*")/汇总分析!E8)</f>
        <v>0</v>
      </c>
      <c r="F41" s="11">
        <f>IF(F8=0,0,COUNTIFS(线索明细!$A:$A,汇总分析!$F$35,线索明细!$B:$B,汇总分析!$F$36,线索明细!$G:$G,汇总分析!A41,线索明细!O:O,"=*")/汇总分析!F8)</f>
        <v>0</v>
      </c>
      <c r="G41" s="11">
        <f>IF(G8=0,0,COUNTIFS(线索明细!$A:$A,汇总分析!$G$35,线索明细!$B:$B,汇总分析!$G$36,线索明细!$G:$G,汇总分析!A41,线索明细!O:O,"=*")/汇总分析!G8)</f>
        <v>0</v>
      </c>
      <c r="H41" s="11">
        <f>IF(H8=0,0,COUNTIFS(线索明细!$A:$A,汇总分析!$H$35,线索明细!$B:$B,汇总分析!$H$36,线索明细!$G:$G,汇总分析!A41,线索明细!O:O,"=*")/汇总分析!H8)</f>
        <v>0</v>
      </c>
      <c r="I41" s="11">
        <f>IF(I8=0,0,COUNTIFS(线索明细!$A:$A,汇总分析!$I$35,线索明细!$B:$B,汇总分析!$I$36,线索明细!$G:$G,汇总分析!A41,线索明细!O:O,"=*")/汇总分析!I8)</f>
        <v>0</v>
      </c>
      <c r="J41" s="11">
        <f>IF(J8=0,0,COUNTIFS(线索明细!$A:$A,汇总分析!$J$35,线索明细!$B:$B,汇总分析!$J$36,线索明细!$G:$G,汇总分析!A41,线索明细!O:O,"=*")/汇总分析!J8)</f>
        <v>0</v>
      </c>
      <c r="K41" s="11">
        <f>IF(K8=0,0,COUNTIFS(线索明细!$A:$A,汇总分析!$K$35,线索明细!$B:$B,汇总分析!$K$36,线索明细!$G:$G,汇总分析!A41,线索明细!O:O,"=*")/汇总分析!K8)</f>
        <v>0</v>
      </c>
      <c r="L41" s="11">
        <f>IF(L8=0,0,COUNTIFS(线索明细!$A:$A,汇总分析!$L$35,线索明细!$B:$B,汇总分析!$L$36,线索明细!$G:$G,汇总分析!A41,线索明细!O:O,"=*")/汇总分析!L8)</f>
        <v>0</v>
      </c>
      <c r="M41" s="11">
        <f>IF(M8=0,0,COUNTIFS(线索明细!$A:$A,汇总分析!$M$35,线索明细!$B:$B,汇总分析!$M$36,线索明细!$G:$G,汇总分析!A41,线索明细!O:O,"=*")/汇总分析!M8)</f>
        <v>0</v>
      </c>
      <c r="N41" s="11">
        <f>IF(N8=0,0,COUNTIFS(线索明细!$A:$A,汇总分析!$N$35,线索明细!$B:$B,汇总分析!$N$36,线索明细!$G:$G,汇总分析!A41,线索明细!O:O,"=*")/汇总分析!N8)</f>
        <v>0</v>
      </c>
      <c r="O41" s="11">
        <f>IF(O8=0,0,COUNTIFS(线索明细!$A:$A,汇总分析!$O$35,线索明细!$B:$B,汇总分析!$O$36,线索明细!$G:$G,汇总分析!A41,线索明细!O:O,"=*")/汇总分析!O8)</f>
        <v>0</v>
      </c>
      <c r="P41" s="11">
        <f>IF(P8=0,0,COUNTIFS(线索明细!$A:$A,汇总分析!$P$35,线索明细!$B:$B,汇总分析!$P$36,线索明细!$G:$G,汇总分析!A41,线索明细!O:O,"=*")/汇总分析!P8)</f>
        <v>0</v>
      </c>
      <c r="Q41" s="11">
        <f>IF(Q8=0,0,COUNTIFS(线索明细!$G:$G,汇总分析!A41,线索明细!O:O,"=*")/汇总分析!Q8)</f>
        <v>0</v>
      </c>
    </row>
    <row r="42" spans="1:17" s="21" customFormat="1" ht="13.5" customHeight="1" x14ac:dyDescent="0.15">
      <c r="A42" s="10" t="str">
        <f>A31</f>
        <v>展厅战败</v>
      </c>
      <c r="B42" s="11">
        <f>IF(B9=0,0,COUNTIFS(线索明细!$A:$A,汇总分析!$B$35,线索明细!$B:$B,汇总分析!$B$36,线索明细!$G:$G,汇总分析!A42,线索明细!O:O,"=*")/汇总分析!B9)</f>
        <v>0</v>
      </c>
      <c r="C42" s="11">
        <f>IF(C9=0,0,COUNTIFS(线索明细!$A:$A,汇总分析!$C$35,线索明细!$B:$B,汇总分析!$C$36,线索明细!$G:$G,汇总分析!A42,线索明细!O:O,"=*")/汇总分析!C9)</f>
        <v>0</v>
      </c>
      <c r="D42" s="11">
        <f>IF(D9=0,0,COUNTIFS(线索明细!$A:$A,汇总分析!$D$35,线索明细!$B:$B,汇总分析!$D$36,线索明细!$G:$G,汇总分析!A42,线索明细!O:O,"=*")/汇总分析!D9)</f>
        <v>0</v>
      </c>
      <c r="E42" s="11">
        <f>IF(E9=0,0,COUNTIFS(线索明细!$A:$A,汇总分析!$E$35,线索明细!$B:$B,汇总分析!$E$36,线索明细!$G:$G,汇总分析!A42,线索明细!O:O,"=*")/汇总分析!E9)</f>
        <v>0</v>
      </c>
      <c r="F42" s="11">
        <f>IF(F9=0,0,COUNTIFS(线索明细!$A:$A,汇总分析!$F$35,线索明细!$B:$B,汇总分析!$F$36,线索明细!$G:$G,汇总分析!A42,线索明细!O:O,"=*")/汇总分析!F9)</f>
        <v>0</v>
      </c>
      <c r="G42" s="11">
        <f>IF(G9=0,0,COUNTIFS(线索明细!$A:$A,汇总分析!$G$35,线索明细!$B:$B,汇总分析!$G$36,线索明细!$G:$G,汇总分析!A42,线索明细!O:O,"=*")/汇总分析!G9)</f>
        <v>0</v>
      </c>
      <c r="H42" s="11">
        <f>IF(H9=0,0,COUNTIFS(线索明细!$A:$A,汇总分析!$H$35,线索明细!$B:$B,汇总分析!$H$36,线索明细!$G:$G,汇总分析!A42,线索明细!O:O,"=*")/汇总分析!H9)</f>
        <v>0</v>
      </c>
      <c r="I42" s="11">
        <f>IF(I9=0,0,COUNTIFS(线索明细!$A:$A,汇总分析!$I$35,线索明细!$B:$B,汇总分析!$I$36,线索明细!$G:$G,汇总分析!A42,线索明细!O:O,"=*")/汇总分析!I9)</f>
        <v>0</v>
      </c>
      <c r="J42" s="11">
        <f>IF(J9=0,0,COUNTIFS(线索明细!$A:$A,汇总分析!$J$35,线索明细!$B:$B,汇总分析!$J$36,线索明细!$G:$G,汇总分析!A42,线索明细!O:O,"=*")/汇总分析!J9)</f>
        <v>0</v>
      </c>
      <c r="K42" s="11">
        <f>IF(K9=0,0,COUNTIFS(线索明细!$A:$A,汇总分析!$K$35,线索明细!$B:$B,汇总分析!$K$36,线索明细!$G:$G,汇总分析!A42,线索明细!O:O,"=*")/汇总分析!K9)</f>
        <v>0</v>
      </c>
      <c r="L42" s="11">
        <f>IF(L9=0,0,COUNTIFS(线索明细!$A:$A,汇总分析!$L$35,线索明细!$B:$B,汇总分析!$L$36,线索明细!$G:$G,汇总分析!A42,线索明细!O:O,"=*")/汇总分析!L9)</f>
        <v>0</v>
      </c>
      <c r="M42" s="11">
        <f>IF(M9=0,0,COUNTIFS(线索明细!$A:$A,汇总分析!$M$35,线索明细!$B:$B,汇总分析!$M$36,线索明细!$G:$G,汇总分析!A42,线索明细!O:O,"=*")/汇总分析!M9)</f>
        <v>0</v>
      </c>
      <c r="N42" s="11">
        <f>IF(N9=0,0,COUNTIFS(线索明细!$A:$A,汇总分析!$N$35,线索明细!$B:$B,汇总分析!$N$36,线索明细!$G:$G,汇总分析!A42,线索明细!O:O,"=*")/汇总分析!N9)</f>
        <v>0</v>
      </c>
      <c r="O42" s="11">
        <f>IF(O9=0,0,COUNTIFS(线索明细!$A:$A,汇总分析!$O$35,线索明细!$B:$B,汇总分析!$O$36,线索明细!$G:$G,汇总分析!A42,线索明细!O:O,"=*")/汇总分析!O9)</f>
        <v>0</v>
      </c>
      <c r="P42" s="11">
        <f>IF(P9=0,0,COUNTIFS(线索明细!$A:$A,汇总分析!$P$35,线索明细!$B:$B,汇总分析!$P$36,线索明细!$G:$G,汇总分析!A42,线索明细!O:O,"=*")/汇总分析!P9)</f>
        <v>0</v>
      </c>
      <c r="Q42" s="11">
        <f>IF(Q9=0,0,COUNTIFS(线索明细!$G:$G,汇总分析!A42,线索明细!O:O,"=*")/汇总分析!Q9)</f>
        <v>0</v>
      </c>
    </row>
    <row r="43" spans="1:17" s="24" customFormat="1" ht="13.5" customHeight="1" x14ac:dyDescent="0.15">
      <c r="A43" s="15" t="s">
        <v>0</v>
      </c>
      <c r="B43" s="11">
        <f>IF(B10=0,0,COUNTIFS(线索明细!$A:$A,汇总分析!$B$35,线索明细!$B:$B,汇总分析!$B$36,线索明细!O:O,"=*")/汇总分析!B10)</f>
        <v>0</v>
      </c>
      <c r="C43" s="11">
        <f>IF(C10=0,0,COUNTIFS(线索明细!$A:$A,汇总分析!$C$35,线索明细!$B:$B,汇总分析!$C$36,线索明细!O:O,"=*")/汇总分析!C10)</f>
        <v>0</v>
      </c>
      <c r="D43" s="11">
        <f>IF(D10=0,0,COUNTIFS(线索明细!$A:$A,汇总分析!$D$35,线索明细!$B:$B,汇总分析!$D$36,线索明细!O:O,"=*")/汇总分析!D10)</f>
        <v>0</v>
      </c>
      <c r="E43" s="11">
        <f>IF(E10=0,0,COUNTIFS(线索明细!$A:$A,汇总分析!$E$35,线索明细!$B:$B,汇总分析!$E$36,线索明细!O:O,"=*")/汇总分析!E10)</f>
        <v>0</v>
      </c>
      <c r="F43" s="11">
        <f>IF(F10=0,0,COUNTIFS(线索明细!$A:$A,汇总分析!$F$35,线索明细!$B:$B,汇总分析!$F$36,线索明细!O:O,"=*")/汇总分析!F10)</f>
        <v>0</v>
      </c>
      <c r="G43" s="11">
        <f>IF(G10=0,0,COUNTIFS(线索明细!$A:$A,汇总分析!$G$35,线索明细!$B:$B,汇总分析!$G$36,线索明细!O:O,"=*")/汇总分析!G10)</f>
        <v>0</v>
      </c>
      <c r="H43" s="11">
        <f>IF(H10=0,0,COUNTIFS(线索明细!$A:$A,汇总分析!$H$35,线索明细!$B:$B,汇总分析!$H$36,线索明细!O:O,"=*")/汇总分析!H10)</f>
        <v>0</v>
      </c>
      <c r="I43" s="11">
        <f>IF(I10=0,0,COUNTIFS(线索明细!$A:$A,汇总分析!$I$35,线索明细!$B:$B,汇总分析!$I$36,线索明细!O:O,"=*")/汇总分析!I10)</f>
        <v>0</v>
      </c>
      <c r="J43" s="11">
        <f>IF(J10=0,0,COUNTIFS(线索明细!$A:$A,汇总分析!$J$35,线索明细!$B:$B,汇总分析!$J$36,线索明细!O:O,"=*")/汇总分析!J10)</f>
        <v>0</v>
      </c>
      <c r="K43" s="11">
        <f>IF(K10=0,0,COUNTIFS(线索明细!$A:$A,汇总分析!$K$35,线索明细!$B:$B,汇总分析!$K$36,线索明细!O:O,"=*")/汇总分析!K10)</f>
        <v>0</v>
      </c>
      <c r="L43" s="11">
        <f>IF(L10=0,0,COUNTIFS(线索明细!$A:$A,汇总分析!$L$35,线索明细!$B:$B,汇总分析!$L$36,线索明细!O:O,"=*")/汇总分析!L10)</f>
        <v>0</v>
      </c>
      <c r="M43" s="11">
        <f>IF(M10=0,0,COUNTIFS(线索明细!$A:$A,汇总分析!$M$35,线索明细!$B:$B,汇总分析!$M$36,线索明细!O:O,"=*")/汇总分析!M10)</f>
        <v>0</v>
      </c>
      <c r="N43" s="11">
        <f>IF(N10=0,0,COUNTIFS(线索明细!$A:$A,汇总分析!$N$35,线索明细!$B:$B,汇总分析!$N$36,线索明细!O:O,"=*")/汇总分析!N10)</f>
        <v>0</v>
      </c>
      <c r="O43" s="11">
        <f>IF(O10=0,0,COUNTIFS(线索明细!$A:$A,汇总分析!$O$35,线索明细!$B:$B,汇总分析!$O$36,线索明细!O:O,"=*")/汇总分析!O10)</f>
        <v>0</v>
      </c>
      <c r="P43" s="11">
        <f>IF(P10=0,0,COUNTIFS(线索明细!$A:$A,汇总分析!$P$35,线索明细!$B:$B,汇总分析!$P$36,线索明细!O:O,"=*")/汇总分析!P10)</f>
        <v>0</v>
      </c>
      <c r="Q43" s="11">
        <f>IF(Q10=0,0,COUNTIFS(线索明细!O:O,"=*")/汇总分析!Q10)</f>
        <v>0</v>
      </c>
    </row>
    <row r="44" spans="1:17" s="24" customFormat="1" ht="13.5" customHeight="1" x14ac:dyDescent="0.15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7"/>
      <c r="N44" s="26"/>
      <c r="O44" s="26"/>
      <c r="P44" s="26"/>
      <c r="Q44" s="26"/>
    </row>
    <row r="45" spans="1:17" ht="18" customHeight="1" x14ac:dyDescent="0.15">
      <c r="A45" s="17" t="s">
        <v>33</v>
      </c>
    </row>
    <row r="46" spans="1:17" ht="18" customHeight="1" x14ac:dyDescent="0.15">
      <c r="A46" s="39" t="s">
        <v>1</v>
      </c>
      <c r="B46" s="16">
        <f>B2</f>
        <v>2015</v>
      </c>
      <c r="C46" s="16">
        <f>C2</f>
        <v>2015</v>
      </c>
      <c r="D46" s="16">
        <f>D2</f>
        <v>2015</v>
      </c>
      <c r="E46" s="16">
        <f>E2</f>
        <v>2015</v>
      </c>
      <c r="F46" s="16">
        <f>F2</f>
        <v>2015</v>
      </c>
      <c r="G46" s="16">
        <f>G2</f>
        <v>2015</v>
      </c>
      <c r="H46" s="16">
        <f>H2</f>
        <v>2015</v>
      </c>
      <c r="I46" s="16">
        <f>I2</f>
        <v>2015</v>
      </c>
      <c r="J46" s="16">
        <f>J2</f>
        <v>2015</v>
      </c>
      <c r="K46" s="16">
        <f>K2</f>
        <v>2016</v>
      </c>
      <c r="L46" s="16">
        <f>L2</f>
        <v>2016</v>
      </c>
      <c r="M46" s="16">
        <f>M2</f>
        <v>2016</v>
      </c>
      <c r="N46" s="16">
        <f>N2</f>
        <v>2016</v>
      </c>
      <c r="O46" s="16">
        <f>O2</f>
        <v>2016</v>
      </c>
      <c r="P46" s="16">
        <f>P2</f>
        <v>2016</v>
      </c>
      <c r="Q46" s="37" t="s">
        <v>0</v>
      </c>
    </row>
    <row r="47" spans="1:17" s="21" customFormat="1" ht="13.5" customHeight="1" x14ac:dyDescent="0.15">
      <c r="A47" s="40"/>
      <c r="B47" s="16">
        <f>B3</f>
        <v>4</v>
      </c>
      <c r="C47" s="16">
        <f>C3</f>
        <v>5</v>
      </c>
      <c r="D47" s="16">
        <f>D3</f>
        <v>6</v>
      </c>
      <c r="E47" s="16">
        <f>E3</f>
        <v>7</v>
      </c>
      <c r="F47" s="16">
        <f>F3</f>
        <v>8</v>
      </c>
      <c r="G47" s="16">
        <f>G3</f>
        <v>9</v>
      </c>
      <c r="H47" s="16">
        <f>H3</f>
        <v>10</v>
      </c>
      <c r="I47" s="16">
        <f>I3</f>
        <v>11</v>
      </c>
      <c r="J47" s="16">
        <f>J3</f>
        <v>12</v>
      </c>
      <c r="K47" s="16">
        <f>K3</f>
        <v>1</v>
      </c>
      <c r="L47" s="16">
        <f>L3</f>
        <v>2</v>
      </c>
      <c r="M47" s="16">
        <f>M3</f>
        <v>3</v>
      </c>
      <c r="N47" s="16">
        <f>N3</f>
        <v>4</v>
      </c>
      <c r="O47" s="16">
        <f>O3</f>
        <v>5</v>
      </c>
      <c r="P47" s="16">
        <f>P3</f>
        <v>6</v>
      </c>
      <c r="Q47" s="38"/>
    </row>
    <row r="48" spans="1:17" s="21" customFormat="1" ht="13.5" customHeight="1" x14ac:dyDescent="0.15">
      <c r="A48" s="28" t="s">
        <v>46</v>
      </c>
      <c r="B48" s="8">
        <f>COUNTIFS(线索明细!$A:$A,汇总分析!$B$46,线索明细!$B:$B,汇总分析!$B$47,线索明细!$F:$F,汇总分析!A48)</f>
        <v>0</v>
      </c>
      <c r="C48" s="8">
        <f>COUNTIFS(线索明细!$A:$A,汇总分析!$C$46,线索明细!$B:$B,汇总分析!$C$47,线索明细!$F:$F,汇总分析!A48)</f>
        <v>0</v>
      </c>
      <c r="D48" s="8">
        <f>COUNTIFS(线索明细!$A:$A,汇总分析!$D$46,线索明细!$B:$B,汇总分析!$D$47,线索明细!$F:$F,汇总分析!A48)</f>
        <v>0</v>
      </c>
      <c r="E48" s="8">
        <f>COUNTIFS(线索明细!$A:$A,汇总分析!$E$46,线索明细!$B:$B,汇总分析!$E$47,线索明细!$F:$F,汇总分析!A48)</f>
        <v>0</v>
      </c>
      <c r="F48" s="8">
        <f>COUNTIFS(线索明细!$A:$A,汇总分析!$F$46,线索明细!$B:$B,汇总分析!$F$47,线索明细!$F:$F,汇总分析!A48)</f>
        <v>0</v>
      </c>
      <c r="G48" s="8">
        <f>COUNTIFS(线索明细!$A:$A,汇总分析!$G$46,线索明细!$B:$B,汇总分析!$G$47,线索明细!$F:$F,汇总分析!A48)</f>
        <v>0</v>
      </c>
      <c r="H48" s="8">
        <f>COUNTIFS(线索明细!$A:$A,汇总分析!$H$46,线索明细!$B:$B,汇总分析!$H$47,线索明细!$F:$F,汇总分析!A48)</f>
        <v>0</v>
      </c>
      <c r="I48" s="8">
        <f>COUNTIFS(线索明细!$A:$A,汇总分析!$I$46,线索明细!$B:$B,汇总分析!$I$47,线索明细!$F:$F,汇总分析!A48)</f>
        <v>0</v>
      </c>
      <c r="J48" s="8">
        <f>COUNTIFS(线索明细!$A:$A,汇总分析!$J$46,线索明细!$B:$B,汇总分析!$J$47,线索明细!$F:$F,汇总分析!A48)</f>
        <v>0</v>
      </c>
      <c r="K48" s="8">
        <f>COUNTIFS(线索明细!$A:$A,汇总分析!$K$46,线索明细!$B:$B,汇总分析!$K$47,线索明细!$F:$F,汇总分析!A48)</f>
        <v>0</v>
      </c>
      <c r="L48" s="8">
        <f>COUNTIFS(线索明细!$A:$A,汇总分析!$L$46,线索明细!$B:$B,汇总分析!$L$47,线索明细!$F:$F,汇总分析!A48)</f>
        <v>0</v>
      </c>
      <c r="M48" s="8">
        <f>COUNTIFS(线索明细!$A:$A,汇总分析!$M$46,线索明细!$B:$B,汇总分析!$M$47,线索明细!$F:$F,汇总分析!A48)</f>
        <v>0</v>
      </c>
      <c r="N48" s="8">
        <f>COUNTIFS(线索明细!$A:$A,汇总分析!$N$46,线索明细!$B:$B,汇总分析!$N$47,线索明细!$F:$F,汇总分析!A48)</f>
        <v>0</v>
      </c>
      <c r="O48" s="8">
        <f>COUNTIFS(线索明细!$A:$A,汇总分析!$O$46,线索明细!$B:$B,汇总分析!$O$47,线索明细!$F:$F,汇总分析!A48)</f>
        <v>0</v>
      </c>
      <c r="P48" s="8">
        <f>COUNTIFS(线索明细!$A:$A,汇总分析!$P$46,线索明细!$B:$B,汇总分析!$P$47,线索明细!$F:$F,汇总分析!A48)</f>
        <v>0</v>
      </c>
      <c r="Q48" s="8">
        <f>COUNTIFS(线索明细!$F:$F,汇总分析!A48)</f>
        <v>0</v>
      </c>
    </row>
    <row r="49" spans="1:19" s="21" customFormat="1" ht="13.5" customHeight="1" x14ac:dyDescent="0.15">
      <c r="A49" s="29" t="s">
        <v>47</v>
      </c>
      <c r="B49" s="8">
        <f>COUNTIFS(线索明细!$A:$A,汇总分析!$B$46,线索明细!$B:$B,汇总分析!$B$47,线索明细!$F:$F,汇总分析!A49)</f>
        <v>0</v>
      </c>
      <c r="C49" s="8">
        <f>COUNTIFS(线索明细!$A:$A,汇总分析!$C$46,线索明细!$B:$B,汇总分析!$C$47,线索明细!$F:$F,汇总分析!A49)</f>
        <v>0</v>
      </c>
      <c r="D49" s="8">
        <f>COUNTIFS(线索明细!$A:$A,汇总分析!$D$46,线索明细!$B:$B,汇总分析!$D$47,线索明细!$F:$F,汇总分析!A49)</f>
        <v>0</v>
      </c>
      <c r="E49" s="8">
        <f>COUNTIFS(线索明细!$A:$A,汇总分析!$E$46,线索明细!$B:$B,汇总分析!$E$47,线索明细!$F:$F,汇总分析!A49)</f>
        <v>0</v>
      </c>
      <c r="F49" s="8">
        <f>COUNTIFS(线索明细!$A:$A,汇总分析!$F$46,线索明细!$B:$B,汇总分析!$F$47,线索明细!$F:$F,汇总分析!A49)</f>
        <v>0</v>
      </c>
      <c r="G49" s="8">
        <f>COUNTIFS(线索明细!$A:$A,汇总分析!$G$46,线索明细!$B:$B,汇总分析!$G$47,线索明细!$F:$F,汇总分析!A49)</f>
        <v>0</v>
      </c>
      <c r="H49" s="8">
        <f>COUNTIFS(线索明细!$A:$A,汇总分析!$H$46,线索明细!$B:$B,汇总分析!$H$47,线索明细!$F:$F,汇总分析!A49)</f>
        <v>0</v>
      </c>
      <c r="I49" s="8">
        <f>COUNTIFS(线索明细!$A:$A,汇总分析!$I$46,线索明细!$B:$B,汇总分析!$I$47,线索明细!$F:$F,汇总分析!A49)</f>
        <v>0</v>
      </c>
      <c r="J49" s="8">
        <f>COUNTIFS(线索明细!$A:$A,汇总分析!$J$46,线索明细!$B:$B,汇总分析!$J$47,线索明细!$F:$F,汇总分析!A49)</f>
        <v>0</v>
      </c>
      <c r="K49" s="8">
        <f>COUNTIFS(线索明细!$A:$A,汇总分析!$K$46,线索明细!$B:$B,汇总分析!$K$47,线索明细!$F:$F,汇总分析!A49)</f>
        <v>0</v>
      </c>
      <c r="L49" s="8">
        <f>COUNTIFS(线索明细!$A:$A,汇总分析!$L$46,线索明细!$B:$B,汇总分析!$L$47,线索明细!$F:$F,汇总分析!A49)</f>
        <v>0</v>
      </c>
      <c r="M49" s="8">
        <f>COUNTIFS(线索明细!$A:$A,汇总分析!$M$46,线索明细!$B:$B,汇总分析!$M$47,线索明细!$F:$F,汇总分析!A49)</f>
        <v>0</v>
      </c>
      <c r="N49" s="8">
        <f>COUNTIFS(线索明细!$A:$A,汇总分析!$N$46,线索明细!$B:$B,汇总分析!$N$47,线索明细!$F:$F,汇总分析!A49)</f>
        <v>0</v>
      </c>
      <c r="O49" s="8">
        <f>COUNTIFS(线索明细!$A:$A,汇总分析!$O$46,线索明细!$B:$B,汇总分析!$O$47,线索明细!$F:$F,汇总分析!A49)</f>
        <v>0</v>
      </c>
      <c r="P49" s="8">
        <f>COUNTIFS(线索明细!$A:$A,汇总分析!$P$46,线索明细!$B:$B,汇总分析!$P$47,线索明细!$F:$F,汇总分析!A49)</f>
        <v>0</v>
      </c>
      <c r="Q49" s="8">
        <f>COUNTIFS(线索明细!$F:$F,汇总分析!A49)</f>
        <v>0</v>
      </c>
    </row>
    <row r="50" spans="1:19" s="21" customFormat="1" ht="13.5" customHeight="1" x14ac:dyDescent="0.15">
      <c r="A50" s="28" t="s">
        <v>48</v>
      </c>
      <c r="B50" s="8">
        <f>COUNTIFS(线索明细!$A:$A,汇总分析!$B$46,线索明细!$B:$B,汇总分析!$B$47,线索明细!$F:$F,汇总分析!A50)</f>
        <v>0</v>
      </c>
      <c r="C50" s="8">
        <f>COUNTIFS(线索明细!$A:$A,汇总分析!$C$46,线索明细!$B:$B,汇总分析!$C$47,线索明细!$F:$F,汇总分析!A50)</f>
        <v>0</v>
      </c>
      <c r="D50" s="8">
        <f>COUNTIFS(线索明细!$A:$A,汇总分析!$D$46,线索明细!$B:$B,汇总分析!$D$47,线索明细!$F:$F,汇总分析!A50)</f>
        <v>0</v>
      </c>
      <c r="E50" s="8">
        <f>COUNTIFS(线索明细!$A:$A,汇总分析!$E$46,线索明细!$B:$B,汇总分析!$E$47,线索明细!$F:$F,汇总分析!A50)</f>
        <v>0</v>
      </c>
      <c r="F50" s="8">
        <f>COUNTIFS(线索明细!$A:$A,汇总分析!$F$46,线索明细!$B:$B,汇总分析!$F$47,线索明细!$F:$F,汇总分析!A50)</f>
        <v>0</v>
      </c>
      <c r="G50" s="8">
        <f>COUNTIFS(线索明细!$A:$A,汇总分析!$G$46,线索明细!$B:$B,汇总分析!$G$47,线索明细!$F:$F,汇总分析!A50)</f>
        <v>0</v>
      </c>
      <c r="H50" s="8">
        <f>COUNTIFS(线索明细!$A:$A,汇总分析!$H$46,线索明细!$B:$B,汇总分析!$H$47,线索明细!$F:$F,汇总分析!A50)</f>
        <v>0</v>
      </c>
      <c r="I50" s="8">
        <f>COUNTIFS(线索明细!$A:$A,汇总分析!$I$46,线索明细!$B:$B,汇总分析!$I$47,线索明细!$F:$F,汇总分析!A50)</f>
        <v>0</v>
      </c>
      <c r="J50" s="8">
        <f>COUNTIFS(线索明细!$A:$A,汇总分析!$J$46,线索明细!$B:$B,汇总分析!$J$47,线索明细!$F:$F,汇总分析!A50)</f>
        <v>0</v>
      </c>
      <c r="K50" s="8">
        <f>COUNTIFS(线索明细!$A:$A,汇总分析!$K$46,线索明细!$B:$B,汇总分析!$K$47,线索明细!$F:$F,汇总分析!A50)</f>
        <v>0</v>
      </c>
      <c r="L50" s="8">
        <f>COUNTIFS(线索明细!$A:$A,汇总分析!$L$46,线索明细!$B:$B,汇总分析!$L$47,线索明细!$F:$F,汇总分析!A50)</f>
        <v>0</v>
      </c>
      <c r="M50" s="8">
        <f>COUNTIFS(线索明细!$A:$A,汇总分析!$M$46,线索明细!$B:$B,汇总分析!$M$47,线索明细!$F:$F,汇总分析!A50)</f>
        <v>0</v>
      </c>
      <c r="N50" s="8">
        <f>COUNTIFS(线索明细!$A:$A,汇总分析!$N$46,线索明细!$B:$B,汇总分析!$N$47,线索明细!$F:$F,汇总分析!A50)</f>
        <v>0</v>
      </c>
      <c r="O50" s="8">
        <f>COUNTIFS(线索明细!$A:$A,汇总分析!$O$46,线索明细!$B:$B,汇总分析!$O$47,线索明细!$F:$F,汇总分析!A50)</f>
        <v>0</v>
      </c>
      <c r="P50" s="8">
        <f>COUNTIFS(线索明细!$A:$A,汇总分析!$P$46,线索明细!$B:$B,汇总分析!$P$47,线索明细!$F:$F,汇总分析!A50)</f>
        <v>0</v>
      </c>
      <c r="Q50" s="8">
        <f>COUNTIFS(线索明细!$F:$F,汇总分析!A50)</f>
        <v>0</v>
      </c>
    </row>
    <row r="51" spans="1:19" s="21" customFormat="1" ht="13.5" customHeight="1" x14ac:dyDescent="0.15">
      <c r="A51" s="29" t="s">
        <v>49</v>
      </c>
      <c r="B51" s="8">
        <f>COUNTIFS(线索明细!$A:$A,汇总分析!$B$46,线索明细!$B:$B,汇总分析!$B$47,线索明细!$F:$F,汇总分析!A51)</f>
        <v>0</v>
      </c>
      <c r="C51" s="8">
        <f>COUNTIFS(线索明细!$A:$A,汇总分析!$C$46,线索明细!$B:$B,汇总分析!$C$47,线索明细!$F:$F,汇总分析!A51)</f>
        <v>0</v>
      </c>
      <c r="D51" s="8">
        <f>COUNTIFS(线索明细!$A:$A,汇总分析!$D$46,线索明细!$B:$B,汇总分析!$D$47,线索明细!$F:$F,汇总分析!A51)</f>
        <v>0</v>
      </c>
      <c r="E51" s="8">
        <f>COUNTIFS(线索明细!$A:$A,汇总分析!$E$46,线索明细!$B:$B,汇总分析!$E$47,线索明细!$F:$F,汇总分析!A51)</f>
        <v>0</v>
      </c>
      <c r="F51" s="8">
        <f>COUNTIFS(线索明细!$A:$A,汇总分析!$F$46,线索明细!$B:$B,汇总分析!$F$47,线索明细!$F:$F,汇总分析!A51)</f>
        <v>0</v>
      </c>
      <c r="G51" s="8">
        <f>COUNTIFS(线索明细!$A:$A,汇总分析!$G$46,线索明细!$B:$B,汇总分析!$G$47,线索明细!$F:$F,汇总分析!A51)</f>
        <v>0</v>
      </c>
      <c r="H51" s="8">
        <f>COUNTIFS(线索明细!$A:$A,汇总分析!$H$46,线索明细!$B:$B,汇总分析!$H$47,线索明细!$F:$F,汇总分析!A51)</f>
        <v>0</v>
      </c>
      <c r="I51" s="8">
        <f>COUNTIFS(线索明细!$A:$A,汇总分析!$I$46,线索明细!$B:$B,汇总分析!$I$47,线索明细!$F:$F,汇总分析!A51)</f>
        <v>0</v>
      </c>
      <c r="J51" s="8">
        <f>COUNTIFS(线索明细!$A:$A,汇总分析!$J$46,线索明细!$B:$B,汇总分析!$J$47,线索明细!$F:$F,汇总分析!A51)</f>
        <v>0</v>
      </c>
      <c r="K51" s="8">
        <f>COUNTIFS(线索明细!$A:$A,汇总分析!$K$46,线索明细!$B:$B,汇总分析!$K$47,线索明细!$F:$F,汇总分析!A51)</f>
        <v>0</v>
      </c>
      <c r="L51" s="8">
        <f>COUNTIFS(线索明细!$A:$A,汇总分析!$L$46,线索明细!$B:$B,汇总分析!$L$47,线索明细!$F:$F,汇总分析!A51)</f>
        <v>0</v>
      </c>
      <c r="M51" s="8">
        <f>COUNTIFS(线索明细!$A:$A,汇总分析!$M$46,线索明细!$B:$B,汇总分析!$M$47,线索明细!$F:$F,汇总分析!A51)</f>
        <v>0</v>
      </c>
      <c r="N51" s="8">
        <f>COUNTIFS(线索明细!$A:$A,汇总分析!$N$46,线索明细!$B:$B,汇总分析!$N$47,线索明细!$F:$F,汇总分析!A51)</f>
        <v>0</v>
      </c>
      <c r="O51" s="8">
        <f>COUNTIFS(线索明细!$A:$A,汇总分析!$O$46,线索明细!$B:$B,汇总分析!$O$47,线索明细!$F:$F,汇总分析!A51)</f>
        <v>0</v>
      </c>
      <c r="P51" s="8">
        <f>COUNTIFS(线索明细!$A:$A,汇总分析!$P$46,线索明细!$B:$B,汇总分析!$P$47,线索明细!$F:$F,汇总分析!A51)</f>
        <v>0</v>
      </c>
      <c r="Q51" s="8">
        <f>COUNTIFS(线索明细!$F:$F,汇总分析!A51)</f>
        <v>0</v>
      </c>
    </row>
    <row r="52" spans="1:19" s="24" customFormat="1" ht="13.5" customHeight="1" x14ac:dyDescent="0.15">
      <c r="A52" s="23" t="s">
        <v>0</v>
      </c>
      <c r="B52" s="9">
        <f>COUNTIFS(线索明细!$A:$A,汇总分析!$B$46,线索明细!$B:$B,汇总分析!$B$47)</f>
        <v>0</v>
      </c>
      <c r="C52" s="9">
        <f>COUNTIFS(线索明细!$A:$A,汇总分析!$C$46,线索明细!$B:$B,汇总分析!$C$47)</f>
        <v>0</v>
      </c>
      <c r="D52" s="9">
        <f>COUNTIFS(线索明细!$A:$A,汇总分析!$D$46,线索明细!$B:$B,汇总分析!$D$47)</f>
        <v>0</v>
      </c>
      <c r="E52" s="9">
        <f>COUNTIFS(线索明细!$A:$A,汇总分析!$E$46,线索明细!$B:$B,汇总分析!$E$47)</f>
        <v>0</v>
      </c>
      <c r="F52" s="9">
        <f>COUNTIFS(线索明细!$A:$A,汇总分析!$F$46,线索明细!$B:$B,汇总分析!$F$47)</f>
        <v>0</v>
      </c>
      <c r="G52" s="9">
        <f>COUNTIFS(线索明细!$A:$A,汇总分析!$G$46,线索明细!$B:$B,汇总分析!$G$47)</f>
        <v>0</v>
      </c>
      <c r="H52" s="9">
        <f>COUNTIFS(线索明细!$A:$A,汇总分析!$H$46,线索明细!$B:$B,汇总分析!$H$47)</f>
        <v>0</v>
      </c>
      <c r="I52" s="9">
        <f>COUNTIFS(线索明细!$A:$A,汇总分析!$I$46,线索明细!$B:$B,汇总分析!$I$47)</f>
        <v>0</v>
      </c>
      <c r="J52" s="9">
        <f>COUNTIFS(线索明细!$A:$A,汇总分析!$J$46,线索明细!$B:$B,汇总分析!$J$47)</f>
        <v>0</v>
      </c>
      <c r="K52" s="9">
        <f>COUNTIFS(线索明细!$A:$A,汇总分析!$K$46,线索明细!$B:$B,汇总分析!$K$47)</f>
        <v>0</v>
      </c>
      <c r="L52" s="9">
        <f>COUNTIFS(线索明细!$A:$A,汇总分析!$L$46,线索明细!$B:$B,汇总分析!$L$47)</f>
        <v>0</v>
      </c>
      <c r="M52" s="9">
        <f>COUNTIFS(线索明细!$A:$A,汇总分析!$M$46,线索明细!$B:$B,汇总分析!$M$47)</f>
        <v>0</v>
      </c>
      <c r="N52" s="9">
        <f>COUNTIFS(线索明细!$A:$A,汇总分析!$N$46,线索明细!$B:$B,汇总分析!$N$47)</f>
        <v>0</v>
      </c>
      <c r="O52" s="9">
        <f>COUNTIFS(线索明细!$A:$A,汇总分析!$O$46,线索明细!$B:$B,汇总分析!$O$47)</f>
        <v>0</v>
      </c>
      <c r="P52" s="9">
        <f>COUNTIFS(线索明细!$A:$A,汇总分析!$P$46,线索明细!$B:$B,汇总分析!$P$47)</f>
        <v>0</v>
      </c>
      <c r="Q52" s="9">
        <f>SUM(B52:P52)</f>
        <v>0</v>
      </c>
    </row>
    <row r="53" spans="1:19" ht="13.5" customHeight="1" x14ac:dyDescent="0.15">
      <c r="A53" s="2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1"/>
      <c r="N53" s="30"/>
      <c r="O53" s="30"/>
      <c r="P53" s="30"/>
      <c r="Q53" s="30"/>
    </row>
    <row r="54" spans="1:19" ht="13.5" customHeight="1" x14ac:dyDescent="0.15">
      <c r="A54" s="17" t="s">
        <v>29</v>
      </c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1"/>
      <c r="N54" s="30"/>
      <c r="O54" s="30"/>
      <c r="P54" s="30"/>
      <c r="Q54" s="30"/>
    </row>
    <row r="55" spans="1:19" ht="13.5" customHeight="1" x14ac:dyDescent="0.15">
      <c r="A55" s="35" t="s">
        <v>3</v>
      </c>
      <c r="B55" s="16">
        <f t="shared" ref="B55:P55" si="7">B46</f>
        <v>2015</v>
      </c>
      <c r="C55" s="16">
        <f t="shared" si="7"/>
        <v>2015</v>
      </c>
      <c r="D55" s="16">
        <f t="shared" si="7"/>
        <v>2015</v>
      </c>
      <c r="E55" s="16">
        <f t="shared" si="7"/>
        <v>2015</v>
      </c>
      <c r="F55" s="16">
        <f t="shared" si="7"/>
        <v>2015</v>
      </c>
      <c r="G55" s="16">
        <f t="shared" si="7"/>
        <v>2015</v>
      </c>
      <c r="H55" s="16">
        <f t="shared" si="7"/>
        <v>2015</v>
      </c>
      <c r="I55" s="16">
        <f t="shared" si="7"/>
        <v>2015</v>
      </c>
      <c r="J55" s="16">
        <f t="shared" si="7"/>
        <v>2015</v>
      </c>
      <c r="K55" s="16">
        <f t="shared" si="7"/>
        <v>2016</v>
      </c>
      <c r="L55" s="16">
        <f t="shared" si="7"/>
        <v>2016</v>
      </c>
      <c r="M55" s="16">
        <f t="shared" si="7"/>
        <v>2016</v>
      </c>
      <c r="N55" s="16">
        <f t="shared" si="7"/>
        <v>2016</v>
      </c>
      <c r="O55" s="16">
        <f t="shared" si="7"/>
        <v>2016</v>
      </c>
      <c r="P55" s="16">
        <f t="shared" si="7"/>
        <v>2016</v>
      </c>
      <c r="Q55" s="41" t="s">
        <v>0</v>
      </c>
    </row>
    <row r="56" spans="1:19" ht="13.5" customHeight="1" x14ac:dyDescent="0.15">
      <c r="A56" s="35"/>
      <c r="B56" s="16">
        <f t="shared" ref="B56:P56" si="8">B47</f>
        <v>4</v>
      </c>
      <c r="C56" s="16">
        <f t="shared" si="8"/>
        <v>5</v>
      </c>
      <c r="D56" s="16">
        <f t="shared" si="8"/>
        <v>6</v>
      </c>
      <c r="E56" s="16">
        <f t="shared" si="8"/>
        <v>7</v>
      </c>
      <c r="F56" s="16">
        <f t="shared" si="8"/>
        <v>8</v>
      </c>
      <c r="G56" s="16">
        <f t="shared" si="8"/>
        <v>9</v>
      </c>
      <c r="H56" s="16">
        <f t="shared" si="8"/>
        <v>10</v>
      </c>
      <c r="I56" s="16">
        <f t="shared" si="8"/>
        <v>11</v>
      </c>
      <c r="J56" s="16">
        <f t="shared" si="8"/>
        <v>12</v>
      </c>
      <c r="K56" s="16">
        <f t="shared" si="8"/>
        <v>1</v>
      </c>
      <c r="L56" s="16">
        <f t="shared" si="8"/>
        <v>2</v>
      </c>
      <c r="M56" s="16">
        <f t="shared" si="8"/>
        <v>3</v>
      </c>
      <c r="N56" s="16">
        <f t="shared" si="8"/>
        <v>4</v>
      </c>
      <c r="O56" s="16">
        <f t="shared" si="8"/>
        <v>5</v>
      </c>
      <c r="P56" s="16">
        <f t="shared" si="8"/>
        <v>6</v>
      </c>
      <c r="Q56" s="41"/>
    </row>
    <row r="57" spans="1:19" ht="13.5" customHeight="1" x14ac:dyDescent="0.15">
      <c r="A57" s="29" t="s">
        <v>50</v>
      </c>
      <c r="B57" s="8">
        <f>COUNTIFS(线索明细!$A:$A,汇总分析!$B$55,线索明细!$B:$B,汇总分析!$B$56,线索明细!$H:$H,汇总分析!A57)</f>
        <v>0</v>
      </c>
      <c r="C57" s="8">
        <f>COUNTIFS(线索明细!$A:$A,汇总分析!$C$55,线索明细!$B:$B,汇总分析!$C$56,线索明细!$H:$H,汇总分析!A57)</f>
        <v>0</v>
      </c>
      <c r="D57" s="8">
        <f>COUNTIFS(线索明细!$A:$A,汇总分析!$D$55,线索明细!$B:$B,汇总分析!$D$56,线索明细!$H:$H,汇总分析!A57)</f>
        <v>0</v>
      </c>
      <c r="E57" s="8">
        <f>COUNTIFS(线索明细!$A:$A,汇总分析!$E$55,线索明细!$B:$B,汇总分析!$E$56,线索明细!$H:$H,汇总分析!A57)</f>
        <v>0</v>
      </c>
      <c r="F57" s="8">
        <f>COUNTIFS(线索明细!$A:$A,汇总分析!$F$55,线索明细!$B:$B,汇总分析!$F$56,线索明细!$H:$H,汇总分析!A57)</f>
        <v>0</v>
      </c>
      <c r="G57" s="8">
        <f>COUNTIFS(线索明细!$A:$A,汇总分析!$G$55,线索明细!$B:$B,汇总分析!$G$56,线索明细!$H:$H,汇总分析!A57)</f>
        <v>0</v>
      </c>
      <c r="H57" s="8">
        <f>COUNTIFS(线索明细!$A:$A,汇总分析!$H$55,线索明细!$B:$B,汇总分析!$H$56,线索明细!$H:$H,汇总分析!A57)</f>
        <v>0</v>
      </c>
      <c r="I57" s="8">
        <f>COUNTIFS(线索明细!$A:$A,汇总分析!$I$55,线索明细!$B:$B,汇总分析!$I$56,线索明细!$H:$H,汇总分析!A57)</f>
        <v>0</v>
      </c>
      <c r="J57" s="8">
        <f>COUNTIFS(线索明细!$A:$A,汇总分析!$J$55,线索明细!$B:$B,汇总分析!$J$56,线索明细!$H:$H,汇总分析!A57)</f>
        <v>0</v>
      </c>
      <c r="K57" s="8">
        <f>COUNTIFS(线索明细!$A:$A,汇总分析!$K$55,线索明细!$B:$B,汇总分析!$K$56,线索明细!$H:$H,汇总分析!A57)</f>
        <v>0</v>
      </c>
      <c r="L57" s="8">
        <f>COUNTIFS(线索明细!$A:$A,汇总分析!$L$55,线索明细!$B:$B,汇总分析!$L$56,线索明细!$H:$H,汇总分析!A57)</f>
        <v>0</v>
      </c>
      <c r="M57" s="8">
        <f>COUNTIFS(线索明细!$A:$A,汇总分析!$M$55,线索明细!$B:$B,汇总分析!$M$56,线索明细!$H:$H,汇总分析!A57)</f>
        <v>0</v>
      </c>
      <c r="N57" s="8">
        <f>COUNTIFS(线索明细!$A:$A,汇总分析!$N$55,线索明细!$B:$B,汇总分析!$N$56,线索明细!$H:$H,汇总分析!A57)</f>
        <v>0</v>
      </c>
      <c r="O57" s="8">
        <f>COUNTIFS(线索明细!$A:$A,汇总分析!$O$55,线索明细!$B:$B,汇总分析!$O$56,线索明细!$H:$H,汇总分析!A57)</f>
        <v>0</v>
      </c>
      <c r="P57" s="8">
        <f>COUNTIFS(线索明细!$A:$A,汇总分析!$P$55,线索明细!$B:$B,汇总分析!$P$56,线索明细!$H:$H,汇总分析!A57)</f>
        <v>0</v>
      </c>
      <c r="Q57" s="8">
        <f>COUNTIFS(线索明细!$H:$H,汇总分析!A57)</f>
        <v>0</v>
      </c>
      <c r="S57" s="32"/>
    </row>
    <row r="58" spans="1:19" ht="13.5" customHeight="1" x14ac:dyDescent="0.15">
      <c r="A58" s="29" t="s">
        <v>51</v>
      </c>
      <c r="B58" s="8">
        <f>COUNTIFS(线索明细!$A:$A,汇总分析!$B$55,线索明细!$B:$B,汇总分析!$B$56,线索明细!$H:$H,汇总分析!A58)</f>
        <v>0</v>
      </c>
      <c r="C58" s="8">
        <f>COUNTIFS(线索明细!$A:$A,汇总分析!$C$55,线索明细!$B:$B,汇总分析!$C$56,线索明细!$H:$H,汇总分析!A58)</f>
        <v>0</v>
      </c>
      <c r="D58" s="8">
        <f>COUNTIFS(线索明细!$A:$A,汇总分析!$D$55,线索明细!$B:$B,汇总分析!$D$56,线索明细!$H:$H,汇总分析!A58)</f>
        <v>0</v>
      </c>
      <c r="E58" s="8">
        <f>COUNTIFS(线索明细!$A:$A,汇总分析!$E$55,线索明细!$B:$B,汇总分析!$E$56,线索明细!$H:$H,汇总分析!A58)</f>
        <v>0</v>
      </c>
      <c r="F58" s="8">
        <f>COUNTIFS(线索明细!$A:$A,汇总分析!$F$55,线索明细!$B:$B,汇总分析!$F$56,线索明细!$H:$H,汇总分析!A58)</f>
        <v>0</v>
      </c>
      <c r="G58" s="8">
        <f>COUNTIFS(线索明细!$A:$A,汇总分析!$G$55,线索明细!$B:$B,汇总分析!$G$56,线索明细!$H:$H,汇总分析!A58)</f>
        <v>0</v>
      </c>
      <c r="H58" s="8">
        <f>COUNTIFS(线索明细!$A:$A,汇总分析!$H$55,线索明细!$B:$B,汇总分析!$H$56,线索明细!$H:$H,汇总分析!A58)</f>
        <v>0</v>
      </c>
      <c r="I58" s="8">
        <f>COUNTIFS(线索明细!$A:$A,汇总分析!$I$55,线索明细!$B:$B,汇总分析!$I$56,线索明细!$H:$H,汇总分析!A58)</f>
        <v>0</v>
      </c>
      <c r="J58" s="8">
        <f>COUNTIFS(线索明细!$A:$A,汇总分析!$J$55,线索明细!$B:$B,汇总分析!$J$56,线索明细!$H:$H,汇总分析!A58)</f>
        <v>0</v>
      </c>
      <c r="K58" s="8">
        <f>COUNTIFS(线索明细!$A:$A,汇总分析!$K$55,线索明细!$B:$B,汇总分析!$K$56,线索明细!$H:$H,汇总分析!A58)</f>
        <v>0</v>
      </c>
      <c r="L58" s="8">
        <f>COUNTIFS(线索明细!$A:$A,汇总分析!$L$55,线索明细!$B:$B,汇总分析!$L$56,线索明细!$H:$H,汇总分析!A58)</f>
        <v>0</v>
      </c>
      <c r="M58" s="8">
        <f>COUNTIFS(线索明细!$A:$A,汇总分析!$M$55,线索明细!$B:$B,汇总分析!$M$56,线索明细!$H:$H,汇总分析!A58)</f>
        <v>0</v>
      </c>
      <c r="N58" s="8">
        <f>COUNTIFS(线索明细!$A:$A,汇总分析!$N$55,线索明细!$B:$B,汇总分析!$N$56,线索明细!$H:$H,汇总分析!A58)</f>
        <v>0</v>
      </c>
      <c r="O58" s="8">
        <f>COUNTIFS(线索明细!$A:$A,汇总分析!$O$55,线索明细!$B:$B,汇总分析!$O$56,线索明细!$H:$H,汇总分析!A58)</f>
        <v>0</v>
      </c>
      <c r="P58" s="8">
        <f>COUNTIFS(线索明细!$A:$A,汇总分析!$P$55,线索明细!$B:$B,汇总分析!$P$56,线索明细!$H:$H,汇总分析!A58)</f>
        <v>0</v>
      </c>
      <c r="Q58" s="8">
        <f>COUNTIFS(线索明细!$H:$H,汇总分析!A58)</f>
        <v>0</v>
      </c>
      <c r="S58" s="32"/>
    </row>
    <row r="59" spans="1:19" ht="13.5" customHeight="1" x14ac:dyDescent="0.15">
      <c r="A59" s="29" t="s">
        <v>52</v>
      </c>
      <c r="B59" s="8">
        <f>COUNTIFS(线索明细!$A:$A,汇总分析!$B$55,线索明细!$B:$B,汇总分析!$B$56,线索明细!$H:$H,汇总分析!A59)</f>
        <v>0</v>
      </c>
      <c r="C59" s="8">
        <f>COUNTIFS(线索明细!$A:$A,汇总分析!$C$55,线索明细!$B:$B,汇总分析!$C$56,线索明细!$H:$H,汇总分析!A59)</f>
        <v>0</v>
      </c>
      <c r="D59" s="8">
        <f>COUNTIFS(线索明细!$A:$A,汇总分析!$D$55,线索明细!$B:$B,汇总分析!$D$56,线索明细!$H:$H,汇总分析!A59)</f>
        <v>0</v>
      </c>
      <c r="E59" s="8">
        <f>COUNTIFS(线索明细!$A:$A,汇总分析!$E$55,线索明细!$B:$B,汇总分析!$E$56,线索明细!$H:$H,汇总分析!A59)</f>
        <v>0</v>
      </c>
      <c r="F59" s="8">
        <f>COUNTIFS(线索明细!$A:$A,汇总分析!$F$55,线索明细!$B:$B,汇总分析!$F$56,线索明细!$H:$H,汇总分析!A59)</f>
        <v>0</v>
      </c>
      <c r="G59" s="8">
        <f>COUNTIFS(线索明细!$A:$A,汇总分析!$G$55,线索明细!$B:$B,汇总分析!$G$56,线索明细!$H:$H,汇总分析!A59)</f>
        <v>0</v>
      </c>
      <c r="H59" s="8">
        <f>COUNTIFS(线索明细!$A:$A,汇总分析!$H$55,线索明细!$B:$B,汇总分析!$H$56,线索明细!$H:$H,汇总分析!A59)</f>
        <v>0</v>
      </c>
      <c r="I59" s="8">
        <f>COUNTIFS(线索明细!$A:$A,汇总分析!$I$55,线索明细!$B:$B,汇总分析!$I$56,线索明细!$H:$H,汇总分析!A59)</f>
        <v>0</v>
      </c>
      <c r="J59" s="8">
        <f>COUNTIFS(线索明细!$A:$A,汇总分析!$J$55,线索明细!$B:$B,汇总分析!$J$56,线索明细!$H:$H,汇总分析!A59)</f>
        <v>0</v>
      </c>
      <c r="K59" s="8">
        <f>COUNTIFS(线索明细!$A:$A,汇总分析!$K$55,线索明细!$B:$B,汇总分析!$K$56,线索明细!$H:$H,汇总分析!A59)</f>
        <v>0</v>
      </c>
      <c r="L59" s="8">
        <f>COUNTIFS(线索明细!$A:$A,汇总分析!$L$55,线索明细!$B:$B,汇总分析!$L$56,线索明细!$H:$H,汇总分析!A59)</f>
        <v>0</v>
      </c>
      <c r="M59" s="8">
        <f>COUNTIFS(线索明细!$A:$A,汇总分析!$M$55,线索明细!$B:$B,汇总分析!$M$56,线索明细!$H:$H,汇总分析!A59)</f>
        <v>0</v>
      </c>
      <c r="N59" s="8">
        <f>COUNTIFS(线索明细!$A:$A,汇总分析!$N$55,线索明细!$B:$B,汇总分析!$N$56,线索明细!$H:$H,汇总分析!A59)</f>
        <v>0</v>
      </c>
      <c r="O59" s="8">
        <f>COUNTIFS(线索明细!$A:$A,汇总分析!$O$55,线索明细!$B:$B,汇总分析!$O$56,线索明细!$H:$H,汇总分析!A59)</f>
        <v>0</v>
      </c>
      <c r="P59" s="8">
        <f>COUNTIFS(线索明细!$A:$A,汇总分析!$P$55,线索明细!$B:$B,汇总分析!$P$56,线索明细!$H:$H,汇总分析!A59)</f>
        <v>0</v>
      </c>
      <c r="Q59" s="8">
        <f>COUNTIFS(线索明细!$H:$H,汇总分析!A59)</f>
        <v>0</v>
      </c>
      <c r="S59" s="32"/>
    </row>
    <row r="60" spans="1:19" ht="13.5" customHeight="1" x14ac:dyDescent="0.15">
      <c r="A60" s="29" t="s">
        <v>53</v>
      </c>
      <c r="B60" s="8">
        <f>COUNTIFS(线索明细!$A:$A,汇总分析!$B$55,线索明细!$B:$B,汇总分析!$B$56,线索明细!$H:$H,汇总分析!A60)</f>
        <v>0</v>
      </c>
      <c r="C60" s="8">
        <f>COUNTIFS(线索明细!$A:$A,汇总分析!$C$55,线索明细!$B:$B,汇总分析!$C$56,线索明细!$H:$H,汇总分析!A60)</f>
        <v>0</v>
      </c>
      <c r="D60" s="8">
        <f>COUNTIFS(线索明细!$A:$A,汇总分析!$D$55,线索明细!$B:$B,汇总分析!$D$56,线索明细!$H:$H,汇总分析!A60)</f>
        <v>0</v>
      </c>
      <c r="E60" s="8">
        <f>COUNTIFS(线索明细!$A:$A,汇总分析!$E$55,线索明细!$B:$B,汇总分析!$E$56,线索明细!$H:$H,汇总分析!A60)</f>
        <v>0</v>
      </c>
      <c r="F60" s="8">
        <f>COUNTIFS(线索明细!$A:$A,汇总分析!$F$55,线索明细!$B:$B,汇总分析!$F$56,线索明细!$H:$H,汇总分析!A60)</f>
        <v>0</v>
      </c>
      <c r="G60" s="8">
        <f>COUNTIFS(线索明细!$A:$A,汇总分析!$G$55,线索明细!$B:$B,汇总分析!$G$56,线索明细!$H:$H,汇总分析!A60)</f>
        <v>0</v>
      </c>
      <c r="H60" s="8">
        <f>COUNTIFS(线索明细!$A:$A,汇总分析!$H$55,线索明细!$B:$B,汇总分析!$H$56,线索明细!$H:$H,汇总分析!A60)</f>
        <v>0</v>
      </c>
      <c r="I60" s="8">
        <f>COUNTIFS(线索明细!$A:$A,汇总分析!$I$55,线索明细!$B:$B,汇总分析!$I$56,线索明细!$H:$H,汇总分析!A60)</f>
        <v>0</v>
      </c>
      <c r="J60" s="8">
        <f>COUNTIFS(线索明细!$A:$A,汇总分析!$J$55,线索明细!$B:$B,汇总分析!$J$56,线索明细!$H:$H,汇总分析!A60)</f>
        <v>0</v>
      </c>
      <c r="K60" s="8">
        <f>COUNTIFS(线索明细!$A:$A,汇总分析!$K$55,线索明细!$B:$B,汇总分析!$K$56,线索明细!$H:$H,汇总分析!A60)</f>
        <v>0</v>
      </c>
      <c r="L60" s="8">
        <f>COUNTIFS(线索明细!$A:$A,汇总分析!$L$55,线索明细!$B:$B,汇总分析!$L$56,线索明细!$H:$H,汇总分析!A60)</f>
        <v>0</v>
      </c>
      <c r="M60" s="8">
        <f>COUNTIFS(线索明细!$A:$A,汇总分析!$M$55,线索明细!$B:$B,汇总分析!$M$56,线索明细!$H:$H,汇总分析!A60)</f>
        <v>0</v>
      </c>
      <c r="N60" s="8">
        <f>COUNTIFS(线索明细!$A:$A,汇总分析!$N$55,线索明细!$B:$B,汇总分析!$N$56,线索明细!$H:$H,汇总分析!A60)</f>
        <v>0</v>
      </c>
      <c r="O60" s="8">
        <f>COUNTIFS(线索明细!$A:$A,汇总分析!$O$55,线索明细!$B:$B,汇总分析!$O$56,线索明细!$H:$H,汇总分析!A60)</f>
        <v>0</v>
      </c>
      <c r="P60" s="8">
        <f>COUNTIFS(线索明细!$A:$A,汇总分析!$P$55,线索明细!$B:$B,汇总分析!$P$56,线索明细!$H:$H,汇总分析!A60)</f>
        <v>0</v>
      </c>
      <c r="Q60" s="8">
        <f>COUNTIFS(线索明细!$H:$H,汇总分析!A60)</f>
        <v>0</v>
      </c>
      <c r="S60" s="32"/>
    </row>
    <row r="61" spans="1:19" ht="13.5" customHeight="1" x14ac:dyDescent="0.15">
      <c r="A61" s="29" t="s">
        <v>54</v>
      </c>
      <c r="B61" s="8">
        <f>COUNTIFS(线索明细!$A:$A,汇总分析!$B$55,线索明细!$B:$B,汇总分析!$B$56,线索明细!$H:$H,汇总分析!A61)</f>
        <v>0</v>
      </c>
      <c r="C61" s="8">
        <f>COUNTIFS(线索明细!$A:$A,汇总分析!$C$55,线索明细!$B:$B,汇总分析!$C$56,线索明细!$H:$H,汇总分析!A61)</f>
        <v>0</v>
      </c>
      <c r="D61" s="8">
        <f>COUNTIFS(线索明细!$A:$A,汇总分析!$D$55,线索明细!$B:$B,汇总分析!$D$56,线索明细!$H:$H,汇总分析!A61)</f>
        <v>0</v>
      </c>
      <c r="E61" s="8">
        <f>COUNTIFS(线索明细!$A:$A,汇总分析!$E$55,线索明细!$B:$B,汇总分析!$E$56,线索明细!$H:$H,汇总分析!A61)</f>
        <v>0</v>
      </c>
      <c r="F61" s="8">
        <f>COUNTIFS(线索明细!$A:$A,汇总分析!$F$55,线索明细!$B:$B,汇总分析!$F$56,线索明细!$H:$H,汇总分析!A61)</f>
        <v>0</v>
      </c>
      <c r="G61" s="8">
        <f>COUNTIFS(线索明细!$A:$A,汇总分析!$G$55,线索明细!$B:$B,汇总分析!$G$56,线索明细!$H:$H,汇总分析!A61)</f>
        <v>0</v>
      </c>
      <c r="H61" s="8">
        <f>COUNTIFS(线索明细!$A:$A,汇总分析!$H$55,线索明细!$B:$B,汇总分析!$H$56,线索明细!$H:$H,汇总分析!A61)</f>
        <v>0</v>
      </c>
      <c r="I61" s="8">
        <f>COUNTIFS(线索明细!$A:$A,汇总分析!$I$55,线索明细!$B:$B,汇总分析!$I$56,线索明细!$H:$H,汇总分析!A61)</f>
        <v>0</v>
      </c>
      <c r="J61" s="8">
        <f>COUNTIFS(线索明细!$A:$A,汇总分析!$J$55,线索明细!$B:$B,汇总分析!$J$56,线索明细!$H:$H,汇总分析!A61)</f>
        <v>0</v>
      </c>
      <c r="K61" s="8">
        <f>COUNTIFS(线索明细!$A:$A,汇总分析!$K$55,线索明细!$B:$B,汇总分析!$K$56,线索明细!$H:$H,汇总分析!A61)</f>
        <v>0</v>
      </c>
      <c r="L61" s="8">
        <f>COUNTIFS(线索明细!$A:$A,汇总分析!$L$55,线索明细!$B:$B,汇总分析!$L$56,线索明细!$H:$H,汇总分析!A61)</f>
        <v>0</v>
      </c>
      <c r="M61" s="8">
        <f>COUNTIFS(线索明细!$A:$A,汇总分析!$M$55,线索明细!$B:$B,汇总分析!$M$56,线索明细!$H:$H,汇总分析!A61)</f>
        <v>0</v>
      </c>
      <c r="N61" s="8">
        <f>COUNTIFS(线索明细!$A:$A,汇总分析!$N$55,线索明细!$B:$B,汇总分析!$N$56,线索明细!$H:$H,汇总分析!A61)</f>
        <v>0</v>
      </c>
      <c r="O61" s="8">
        <f>COUNTIFS(线索明细!$A:$A,汇总分析!$O$55,线索明细!$B:$B,汇总分析!$O$56,线索明细!$H:$H,汇总分析!A61)</f>
        <v>0</v>
      </c>
      <c r="P61" s="8">
        <f>COUNTIFS(线索明细!$A:$A,汇总分析!$P$55,线索明细!$B:$B,汇总分析!$P$56,线索明细!$H:$H,汇总分析!A61)</f>
        <v>0</v>
      </c>
      <c r="Q61" s="8">
        <f>COUNTIFS(线索明细!$H:$H,汇总分析!A61)</f>
        <v>0</v>
      </c>
      <c r="S61" s="32"/>
    </row>
    <row r="62" spans="1:19" ht="13.5" customHeight="1" x14ac:dyDescent="0.15">
      <c r="A62" s="29" t="s">
        <v>6</v>
      </c>
      <c r="B62" s="8">
        <f>COUNTIFS(线索明细!$A:$A,汇总分析!$B$55,线索明细!$B:$B,汇总分析!$B$56,线索明细!$H:$H,汇总分析!A62)</f>
        <v>0</v>
      </c>
      <c r="C62" s="8">
        <f>COUNTIFS(线索明细!$A:$A,汇总分析!$C$55,线索明细!$B:$B,汇总分析!$C$56,线索明细!$H:$H,汇总分析!A62)</f>
        <v>0</v>
      </c>
      <c r="D62" s="8">
        <f>COUNTIFS(线索明细!$A:$A,汇总分析!$D$55,线索明细!$B:$B,汇总分析!$D$56,线索明细!$H:$H,汇总分析!A62)</f>
        <v>0</v>
      </c>
      <c r="E62" s="8">
        <f>COUNTIFS(线索明细!$A:$A,汇总分析!$E$55,线索明细!$B:$B,汇总分析!$E$56,线索明细!$H:$H,汇总分析!A62)</f>
        <v>0</v>
      </c>
      <c r="F62" s="8">
        <f>COUNTIFS(线索明细!$A:$A,汇总分析!$F$55,线索明细!$B:$B,汇总分析!$F$56,线索明细!$H:$H,汇总分析!A62)</f>
        <v>0</v>
      </c>
      <c r="G62" s="8">
        <f>COUNTIFS(线索明细!$A:$A,汇总分析!$G$55,线索明细!$B:$B,汇总分析!$G$56,线索明细!$H:$H,汇总分析!A62)</f>
        <v>0</v>
      </c>
      <c r="H62" s="8">
        <f>COUNTIFS(线索明细!$A:$A,汇总分析!$H$55,线索明细!$B:$B,汇总分析!$H$56,线索明细!$H:$H,汇总分析!A62)</f>
        <v>0</v>
      </c>
      <c r="I62" s="8">
        <f>COUNTIFS(线索明细!$A:$A,汇总分析!$I$55,线索明细!$B:$B,汇总分析!$I$56,线索明细!$H:$H,汇总分析!A62)</f>
        <v>0</v>
      </c>
      <c r="J62" s="8">
        <f>COUNTIFS(线索明细!$A:$A,汇总分析!$J$55,线索明细!$B:$B,汇总分析!$J$56,线索明细!$H:$H,汇总分析!A62)</f>
        <v>0</v>
      </c>
      <c r="K62" s="8">
        <f>COUNTIFS(线索明细!$A:$A,汇总分析!$K$55,线索明细!$B:$B,汇总分析!$K$56,线索明细!$H:$H,汇总分析!A62)</f>
        <v>0</v>
      </c>
      <c r="L62" s="8">
        <f>COUNTIFS(线索明细!$A:$A,汇总分析!$L$55,线索明细!$B:$B,汇总分析!$L$56,线索明细!$H:$H,汇总分析!A62)</f>
        <v>0</v>
      </c>
      <c r="M62" s="8">
        <f>COUNTIFS(线索明细!$A:$A,汇总分析!$M$55,线索明细!$B:$B,汇总分析!$M$56,线索明细!$H:$H,汇总分析!A62)</f>
        <v>0</v>
      </c>
      <c r="N62" s="8">
        <f>COUNTIFS(线索明细!$A:$A,汇总分析!$N$55,线索明细!$B:$B,汇总分析!$N$56,线索明细!$H:$H,汇总分析!A62)</f>
        <v>0</v>
      </c>
      <c r="O62" s="8">
        <f>COUNTIFS(线索明细!$A:$A,汇总分析!$O$55,线索明细!$B:$B,汇总分析!$O$56,线索明细!$H:$H,汇总分析!A62)</f>
        <v>0</v>
      </c>
      <c r="P62" s="8">
        <f>COUNTIFS(线索明细!$A:$A,汇总分析!$P$55,线索明细!$B:$B,汇总分析!$P$56,线索明细!$H:$H,汇总分析!A62)</f>
        <v>0</v>
      </c>
      <c r="Q62" s="8">
        <f>COUNTIFS(线索明细!$H:$H,汇总分析!A62)</f>
        <v>0</v>
      </c>
      <c r="S62" s="32"/>
    </row>
    <row r="63" spans="1:19" ht="13.5" customHeight="1" x14ac:dyDescent="0.15">
      <c r="A63" s="29" t="s">
        <v>55</v>
      </c>
      <c r="B63" s="8">
        <f>COUNTIFS(线索明细!$A:$A,汇总分析!$B$55,线索明细!$B:$B,汇总分析!$B$56,线索明细!$H:$H,汇总分析!A63)</f>
        <v>0</v>
      </c>
      <c r="C63" s="8">
        <f>COUNTIFS(线索明细!$A:$A,汇总分析!$C$55,线索明细!$B:$B,汇总分析!$C$56,线索明细!$H:$H,汇总分析!A63)</f>
        <v>0</v>
      </c>
      <c r="D63" s="8">
        <f>COUNTIFS(线索明细!$A:$A,汇总分析!$D$55,线索明细!$B:$B,汇总分析!$D$56,线索明细!$H:$H,汇总分析!A63)</f>
        <v>0</v>
      </c>
      <c r="E63" s="8">
        <f>COUNTIFS(线索明细!$A:$A,汇总分析!$E$55,线索明细!$B:$B,汇总分析!$E$56,线索明细!$H:$H,汇总分析!A63)</f>
        <v>0</v>
      </c>
      <c r="F63" s="8">
        <f>COUNTIFS(线索明细!$A:$A,汇总分析!$F$55,线索明细!$B:$B,汇总分析!$F$56,线索明细!$H:$H,汇总分析!A63)</f>
        <v>0</v>
      </c>
      <c r="G63" s="8">
        <f>COUNTIFS(线索明细!$A:$A,汇总分析!$G$55,线索明细!$B:$B,汇总分析!$G$56,线索明细!$H:$H,汇总分析!A63)</f>
        <v>0</v>
      </c>
      <c r="H63" s="8">
        <f>COUNTIFS(线索明细!$A:$A,汇总分析!$H$55,线索明细!$B:$B,汇总分析!$H$56,线索明细!$H:$H,汇总分析!A63)</f>
        <v>0</v>
      </c>
      <c r="I63" s="8">
        <f>COUNTIFS(线索明细!$A:$A,汇总分析!$I$55,线索明细!$B:$B,汇总分析!$I$56,线索明细!$H:$H,汇总分析!A63)</f>
        <v>0</v>
      </c>
      <c r="J63" s="8">
        <f>COUNTIFS(线索明细!$A:$A,汇总分析!$J$55,线索明细!$B:$B,汇总分析!$J$56,线索明细!$H:$H,汇总分析!A63)</f>
        <v>0</v>
      </c>
      <c r="K63" s="8">
        <f>COUNTIFS(线索明细!$A:$A,汇总分析!$K$55,线索明细!$B:$B,汇总分析!$K$56,线索明细!$H:$H,汇总分析!A63)</f>
        <v>0</v>
      </c>
      <c r="L63" s="8">
        <f>COUNTIFS(线索明细!$A:$A,汇总分析!$L$55,线索明细!$B:$B,汇总分析!$L$56,线索明细!$H:$H,汇总分析!A63)</f>
        <v>0</v>
      </c>
      <c r="M63" s="8">
        <f>COUNTIFS(线索明细!$A:$A,汇总分析!$M$55,线索明细!$B:$B,汇总分析!$M$56,线索明细!$H:$H,汇总分析!A63)</f>
        <v>0</v>
      </c>
      <c r="N63" s="8">
        <f>COUNTIFS(线索明细!$A:$A,汇总分析!$N$55,线索明细!$B:$B,汇总分析!$N$56,线索明细!$H:$H,汇总分析!A63)</f>
        <v>0</v>
      </c>
      <c r="O63" s="8">
        <f>COUNTIFS(线索明细!$A:$A,汇总分析!$O$55,线索明细!$B:$B,汇总分析!$O$56,线索明细!$H:$H,汇总分析!A63)</f>
        <v>0</v>
      </c>
      <c r="P63" s="8">
        <f>COUNTIFS(线索明细!$A:$A,汇总分析!$P$55,线索明细!$B:$B,汇总分析!$P$56,线索明细!$H:$H,汇总分析!A63)</f>
        <v>0</v>
      </c>
      <c r="Q63" s="8">
        <f>COUNTIFS(线索明细!$H:$H,汇总分析!A63)</f>
        <v>0</v>
      </c>
      <c r="S63" s="32"/>
    </row>
    <row r="64" spans="1:19" s="24" customFormat="1" ht="13.5" customHeight="1" x14ac:dyDescent="0.15">
      <c r="A64" s="23" t="s">
        <v>4</v>
      </c>
      <c r="B64" s="9">
        <f>COUNTIFS(线索明细!$A:$A,汇总分析!$B$55,线索明细!$B:$B,汇总分析!$B$56)</f>
        <v>0</v>
      </c>
      <c r="C64" s="9">
        <f>COUNTIFS(线索明细!$A:$A,汇总分析!$C$55,线索明细!$B:$B,汇总分析!$C$56)</f>
        <v>0</v>
      </c>
      <c r="D64" s="9">
        <f>COUNTIFS(线索明细!$A:$A,汇总分析!$D$55,线索明细!$B:$B,汇总分析!$D$56)</f>
        <v>0</v>
      </c>
      <c r="E64" s="9">
        <f>COUNTIFS(线索明细!$A:$A,汇总分析!$E$55,线索明细!$B:$B,汇总分析!$E$56)</f>
        <v>0</v>
      </c>
      <c r="F64" s="9">
        <f>COUNTIFS(线索明细!$A:$A,汇总分析!$F$55,线索明细!$B:$B,汇总分析!$F$56)</f>
        <v>0</v>
      </c>
      <c r="G64" s="9">
        <f>COUNTIFS(线索明细!$A:$A,汇总分析!$G$55,线索明细!$B:$B,汇总分析!$G$56)</f>
        <v>0</v>
      </c>
      <c r="H64" s="9">
        <f>COUNTIFS(线索明细!$A:$A,汇总分析!$H$55,线索明细!$B:$B,汇总分析!$H$56)</f>
        <v>0</v>
      </c>
      <c r="I64" s="9">
        <f>COUNTIFS(线索明细!$A:$A,汇总分析!$I$55,线索明细!$B:$B,汇总分析!$I$56)</f>
        <v>0</v>
      </c>
      <c r="J64" s="9">
        <f>COUNTIFS(线索明细!$A:$A,汇总分析!$J$55,线索明细!$B:$B,汇总分析!$J$56)</f>
        <v>0</v>
      </c>
      <c r="K64" s="9">
        <f>COUNTIFS(线索明细!$A:$A,汇总分析!$K$55,线索明细!$B:$B,汇总分析!$K$56)</f>
        <v>0</v>
      </c>
      <c r="L64" s="9">
        <f>COUNTIFS(线索明细!$A:$A,汇总分析!$L$55,线索明细!$B:$B,汇总分析!$L$56)</f>
        <v>0</v>
      </c>
      <c r="M64" s="9">
        <f>COUNTIFS(线索明细!$A:$A,汇总分析!$M$55,线索明细!$B:$B,汇总分析!$M$56)</f>
        <v>0</v>
      </c>
      <c r="N64" s="9">
        <f>COUNTIFS(线索明细!$A:$A,汇总分析!$N$55,线索明细!$B:$B,汇总分析!$N$56)</f>
        <v>0</v>
      </c>
      <c r="O64" s="9">
        <f>COUNTIFS(线索明细!$A:$A,汇总分析!$O$55,线索明细!$B:$B,汇总分析!$O$56)</f>
        <v>0</v>
      </c>
      <c r="P64" s="9">
        <f>COUNTIFS(线索明细!$A:$A,汇总分析!$P$55,线索明细!$B:$B,汇总分析!$P$56)</f>
        <v>0</v>
      </c>
      <c r="Q64" s="9">
        <f>SUM(B64:P64)</f>
        <v>0</v>
      </c>
    </row>
    <row r="66" spans="1:17" ht="18" customHeight="1" x14ac:dyDescent="0.15">
      <c r="A66" s="17" t="s">
        <v>26</v>
      </c>
    </row>
    <row r="67" spans="1:17" ht="18" customHeight="1" x14ac:dyDescent="0.15">
      <c r="A67" s="35" t="s">
        <v>21</v>
      </c>
      <c r="B67" s="16">
        <f t="shared" ref="B67:P67" si="9">B55</f>
        <v>2015</v>
      </c>
      <c r="C67" s="16">
        <f t="shared" si="9"/>
        <v>2015</v>
      </c>
      <c r="D67" s="16">
        <f t="shared" si="9"/>
        <v>2015</v>
      </c>
      <c r="E67" s="16">
        <f t="shared" si="9"/>
        <v>2015</v>
      </c>
      <c r="F67" s="16">
        <f t="shared" si="9"/>
        <v>2015</v>
      </c>
      <c r="G67" s="16">
        <f t="shared" si="9"/>
        <v>2015</v>
      </c>
      <c r="H67" s="16">
        <f t="shared" si="9"/>
        <v>2015</v>
      </c>
      <c r="I67" s="16">
        <f t="shared" si="9"/>
        <v>2015</v>
      </c>
      <c r="J67" s="16">
        <f t="shared" si="9"/>
        <v>2015</v>
      </c>
      <c r="K67" s="16">
        <f t="shared" si="9"/>
        <v>2016</v>
      </c>
      <c r="L67" s="16">
        <f t="shared" si="9"/>
        <v>2016</v>
      </c>
      <c r="M67" s="16">
        <f t="shared" si="9"/>
        <v>2016</v>
      </c>
      <c r="N67" s="16">
        <f t="shared" si="9"/>
        <v>2016</v>
      </c>
      <c r="O67" s="16">
        <f t="shared" si="9"/>
        <v>2016</v>
      </c>
      <c r="P67" s="16">
        <f t="shared" si="9"/>
        <v>2016</v>
      </c>
      <c r="Q67" s="41" t="s">
        <v>0</v>
      </c>
    </row>
    <row r="68" spans="1:17" s="21" customFormat="1" ht="13.5" customHeight="1" x14ac:dyDescent="0.15">
      <c r="A68" s="35"/>
      <c r="B68" s="16">
        <f t="shared" ref="B68:P68" si="10">B56</f>
        <v>4</v>
      </c>
      <c r="C68" s="16">
        <f t="shared" si="10"/>
        <v>5</v>
      </c>
      <c r="D68" s="16">
        <f t="shared" si="10"/>
        <v>6</v>
      </c>
      <c r="E68" s="16">
        <f t="shared" si="10"/>
        <v>7</v>
      </c>
      <c r="F68" s="16">
        <f t="shared" si="10"/>
        <v>8</v>
      </c>
      <c r="G68" s="16">
        <f t="shared" si="10"/>
        <v>9</v>
      </c>
      <c r="H68" s="16">
        <f t="shared" si="10"/>
        <v>10</v>
      </c>
      <c r="I68" s="16">
        <f t="shared" si="10"/>
        <v>11</v>
      </c>
      <c r="J68" s="16">
        <f t="shared" si="10"/>
        <v>12</v>
      </c>
      <c r="K68" s="16">
        <f t="shared" si="10"/>
        <v>1</v>
      </c>
      <c r="L68" s="16">
        <f t="shared" si="10"/>
        <v>2</v>
      </c>
      <c r="M68" s="16">
        <f t="shared" si="10"/>
        <v>3</v>
      </c>
      <c r="N68" s="16">
        <f t="shared" si="10"/>
        <v>4</v>
      </c>
      <c r="O68" s="16">
        <f t="shared" si="10"/>
        <v>5</v>
      </c>
      <c r="P68" s="16">
        <f t="shared" si="10"/>
        <v>6</v>
      </c>
      <c r="Q68" s="41"/>
    </row>
    <row r="69" spans="1:17" s="21" customFormat="1" ht="13.5" customHeight="1" x14ac:dyDescent="0.15">
      <c r="A69" s="33" t="s">
        <v>39</v>
      </c>
      <c r="B69" s="8">
        <f>COUNTIFS(线索明细!$A:$A,汇总分析!$B$67,线索明细!$B:$B,汇总分析!$B$68,线索明细!O:O,A69)</f>
        <v>0</v>
      </c>
      <c r="C69" s="8">
        <f>COUNTIFS(线索明细!$A:$A,汇总分析!$C$67,线索明细!$B:$B,汇总分析!$C$68,线索明细!O:O,A69)</f>
        <v>0</v>
      </c>
      <c r="D69" s="8">
        <f>COUNTIFS(线索明细!$A:$A,汇总分析!$D$67,线索明细!$B:$B,汇总分析!$D$68,线索明细!O:O,A69)</f>
        <v>0</v>
      </c>
      <c r="E69" s="8">
        <f>COUNTIFS(线索明细!$A:$A,汇总分析!$E$67,线索明细!$B:$B,汇总分析!$E$68,线索明细!O:O,A69)</f>
        <v>0</v>
      </c>
      <c r="F69" s="8">
        <f>COUNTIFS(线索明细!$A:$A,汇总分析!$F$67,线索明细!$B:$B,汇总分析!$F$68,线索明细!O:O,A69)</f>
        <v>0</v>
      </c>
      <c r="G69" s="8">
        <f>COUNTIFS(线索明细!$A:$A,汇总分析!$G$67,线索明细!$B:$B,汇总分析!$G$68,线索明细!O:O,A69)</f>
        <v>0</v>
      </c>
      <c r="H69" s="8">
        <f>COUNTIFS(线索明细!$A:$A,汇总分析!$H$67,线索明细!$B:$B,汇总分析!$H$68,线索明细!O:O,A69)</f>
        <v>0</v>
      </c>
      <c r="I69" s="8">
        <f>COUNTIFS(线索明细!$A:$A,汇总分析!$I$67,线索明细!$B:$B,汇总分析!$I$68,线索明细!O:O,A69)</f>
        <v>0</v>
      </c>
      <c r="J69" s="8">
        <f>COUNTIFS(线索明细!$A:$A,汇总分析!$J$67,线索明细!$B:$B,汇总分析!$J$68,线索明细!O:O,A69)</f>
        <v>0</v>
      </c>
      <c r="K69" s="8">
        <f>COUNTIFS(线索明细!$A:$A,汇总分析!$K$67,线索明细!$B:$B,汇总分析!$K$68,线索明细!O:O,A69)</f>
        <v>0</v>
      </c>
      <c r="L69" s="8">
        <f>COUNTIFS(线索明细!$A:$A,汇总分析!$L$67,线索明细!$B:$B,汇总分析!$L$68,线索明细!O:O,A69)</f>
        <v>0</v>
      </c>
      <c r="M69" s="8">
        <f>COUNTIFS(线索明细!$A:$A,汇总分析!$M$67,线索明细!$B:$B,汇总分析!$M$68,线索明细!O:O,A69)</f>
        <v>0</v>
      </c>
      <c r="N69" s="8">
        <f>COUNTIFS(线索明细!$A:$A,汇总分析!$N$67,线索明细!$B:$B,汇总分析!$N$68,线索明细!O:O,A69)</f>
        <v>0</v>
      </c>
      <c r="O69" s="8">
        <f>COUNTIFS(线索明细!$A:$A,汇总分析!$O$67,线索明细!$B:$B,汇总分析!$O$68,线索明细!O:O,A69)</f>
        <v>0</v>
      </c>
      <c r="P69" s="8">
        <f>COUNTIFS(线索明细!$A:$A,汇总分析!$P$67,线索明细!$B:$B,汇总分析!$P$68,线索明细!O:O,A69)</f>
        <v>0</v>
      </c>
      <c r="Q69" s="8">
        <f>COUNTIFS(线索明细!O:O,A69)</f>
        <v>0</v>
      </c>
    </row>
    <row r="70" spans="1:17" s="21" customFormat="1" ht="13.5" customHeight="1" x14ac:dyDescent="0.15">
      <c r="A70" s="33" t="s">
        <v>40</v>
      </c>
      <c r="B70" s="8">
        <f>COUNTIFS(线索明细!$A:$A,汇总分析!$B$67,线索明细!$B:$B,汇总分析!$B$68,线索明细!O:O,A70)</f>
        <v>0</v>
      </c>
      <c r="C70" s="8">
        <f>COUNTIFS(线索明细!$A:$A,汇总分析!$C$67,线索明细!$B:$B,汇总分析!$C$68,线索明细!O:O,A70)</f>
        <v>0</v>
      </c>
      <c r="D70" s="8">
        <f>COUNTIFS(线索明细!$A:$A,汇总分析!$D$67,线索明细!$B:$B,汇总分析!$D$68,线索明细!O:O,A70)</f>
        <v>0</v>
      </c>
      <c r="E70" s="8">
        <f>COUNTIFS(线索明细!$A:$A,汇总分析!$E$67,线索明细!$B:$B,汇总分析!$E$68,线索明细!O:O,A70)</f>
        <v>0</v>
      </c>
      <c r="F70" s="8">
        <f>COUNTIFS(线索明细!$A:$A,汇总分析!$F$67,线索明细!$B:$B,汇总分析!$F$68,线索明细!O:O,A70)</f>
        <v>0</v>
      </c>
      <c r="G70" s="8">
        <f>COUNTIFS(线索明细!$A:$A,汇总分析!$G$67,线索明细!$B:$B,汇总分析!$G$68,线索明细!O:O,A70)</f>
        <v>0</v>
      </c>
      <c r="H70" s="8">
        <f>COUNTIFS(线索明细!$A:$A,汇总分析!$H$67,线索明细!$B:$B,汇总分析!$H$68,线索明细!O:O,A70)</f>
        <v>0</v>
      </c>
      <c r="I70" s="8">
        <f>COUNTIFS(线索明细!$A:$A,汇总分析!$I$67,线索明细!$B:$B,汇总分析!$I$68,线索明细!O:O,A70)</f>
        <v>0</v>
      </c>
      <c r="J70" s="8">
        <f>COUNTIFS(线索明细!$A:$A,汇总分析!$J$67,线索明细!$B:$B,汇总分析!$J$68,线索明细!O:O,A70)</f>
        <v>0</v>
      </c>
      <c r="K70" s="8">
        <f>COUNTIFS(线索明细!$A:$A,汇总分析!$K$67,线索明细!$B:$B,汇总分析!$K$68,线索明细!O:O,A70)</f>
        <v>0</v>
      </c>
      <c r="L70" s="8">
        <f>COUNTIFS(线索明细!$A:$A,汇总分析!$L$67,线索明细!$B:$B,汇总分析!$L$68,线索明细!O:O,A70)</f>
        <v>0</v>
      </c>
      <c r="M70" s="8">
        <f>COUNTIFS(线索明细!$A:$A,汇总分析!$M$67,线索明细!$B:$B,汇总分析!$M$68,线索明细!O:O,A70)</f>
        <v>0</v>
      </c>
      <c r="N70" s="8">
        <f>COUNTIFS(线索明细!$A:$A,汇总分析!$N$67,线索明细!$B:$B,汇总分析!$N$68,线索明细!O:O,A70)</f>
        <v>0</v>
      </c>
      <c r="O70" s="8">
        <f>COUNTIFS(线索明细!$A:$A,汇总分析!$O$67,线索明细!$B:$B,汇总分析!$O$68,线索明细!O:O,A70)</f>
        <v>0</v>
      </c>
      <c r="P70" s="8">
        <f>COUNTIFS(线索明细!$A:$A,汇总分析!$P$67,线索明细!$B:$B,汇总分析!$P$68,线索明细!O:O,A70)</f>
        <v>0</v>
      </c>
      <c r="Q70" s="8">
        <f>COUNTIFS(线索明细!O:O,A70)</f>
        <v>0</v>
      </c>
    </row>
    <row r="71" spans="1:17" s="24" customFormat="1" ht="13.5" customHeight="1" x14ac:dyDescent="0.15">
      <c r="A71" s="23" t="s">
        <v>0</v>
      </c>
      <c r="B71" s="8">
        <f>COUNTIFS(线索明细!$A:$A,汇总分析!$B$67,线索明细!$B:$B,汇总分析!$B$68,线索明细!O:O,"=*")</f>
        <v>0</v>
      </c>
      <c r="C71" s="8">
        <f>COUNTIFS(线索明细!$A:$A,汇总分析!$C$67,线索明细!$B:$B,汇总分析!$C$68,线索明细!O:O,"=*")</f>
        <v>0</v>
      </c>
      <c r="D71" s="8">
        <f>COUNTIFS(线索明细!$A:$A,汇总分析!$D$67,线索明细!$B:$B,汇总分析!$D$68,线索明细!O:O,"=*")</f>
        <v>0</v>
      </c>
      <c r="E71" s="8">
        <f>COUNTIFS(线索明细!$A:$A,汇总分析!$E$67,线索明细!$B:$B,汇总分析!$E$68,线索明细!O:O,"=*")</f>
        <v>0</v>
      </c>
      <c r="F71" s="8">
        <f>COUNTIFS(线索明细!$A:$A,汇总分析!$F$67,线索明细!$B:$B,汇总分析!$F$68,线索明细!O:O,"=*")</f>
        <v>0</v>
      </c>
      <c r="G71" s="8">
        <f>COUNTIFS(线索明细!$A:$A,汇总分析!$G$67,线索明细!$B:$B,汇总分析!$G$68,线索明细!O:O,"=*")</f>
        <v>0</v>
      </c>
      <c r="H71" s="8">
        <f>COUNTIFS(线索明细!$A:$A,汇总分析!$H$67,线索明细!$B:$B,汇总分析!$H$68,线索明细!O:O,"=*")</f>
        <v>0</v>
      </c>
      <c r="I71" s="8">
        <f>COUNTIFS(线索明细!$A:$A,汇总分析!$I$67,线索明细!$B:$B,汇总分析!$I$68,线索明细!O:O,"=*")</f>
        <v>0</v>
      </c>
      <c r="J71" s="8">
        <f>COUNTIFS(线索明细!$A:$A,汇总分析!$J$67,线索明细!$B:$B,汇总分析!$J$68,线索明细!O:O,"=*")</f>
        <v>0</v>
      </c>
      <c r="K71" s="8">
        <f>COUNTIFS(线索明细!$A:$A,汇总分析!$K$67,线索明细!$B:$B,汇总分析!$K$68,线索明细!O:O,"=*")</f>
        <v>0</v>
      </c>
      <c r="L71" s="8">
        <f>COUNTIFS(线索明细!$A:$A,汇总分析!$L$67,线索明细!$B:$B,汇总分析!$L$68,线索明细!O:O,"=*")</f>
        <v>0</v>
      </c>
      <c r="M71" s="8">
        <f>COUNTIFS(线索明细!$A:$A,汇总分析!$M$67,线索明细!$B:$B,汇总分析!$M$68,线索明细!O:O,"=*")</f>
        <v>0</v>
      </c>
      <c r="N71" s="8">
        <f>COUNTIFS(线索明细!$A:$A,汇总分析!$N$67,线索明细!$B:$B,汇总分析!$N$68,线索明细!O:O,"=*")</f>
        <v>0</v>
      </c>
      <c r="O71" s="8">
        <f>COUNTIFS(线索明细!$A:$A,汇总分析!$O$67,线索明细!$B:$B,汇总分析!$O$68,线索明细!O:O,"=*")</f>
        <v>0</v>
      </c>
      <c r="P71" s="8">
        <f>COUNTIFS(线索明细!$A:$A,汇总分析!$P$67,线索明细!$B:$B,汇总分析!$P$68,线索明细!O:O,"=*")</f>
        <v>0</v>
      </c>
      <c r="Q71" s="9">
        <f>SUM(B71:P71)</f>
        <v>0</v>
      </c>
    </row>
    <row r="73" spans="1:17" ht="18" customHeight="1" x14ac:dyDescent="0.15">
      <c r="A73" s="17" t="s">
        <v>27</v>
      </c>
    </row>
    <row r="74" spans="1:17" ht="18" customHeight="1" x14ac:dyDescent="0.15">
      <c r="A74" s="42" t="s">
        <v>2</v>
      </c>
      <c r="B74" s="16">
        <f>B67</f>
        <v>2015</v>
      </c>
      <c r="C74" s="16">
        <f t="shared" ref="C74:P74" si="11">C67</f>
        <v>2015</v>
      </c>
      <c r="D74" s="16">
        <f t="shared" si="11"/>
        <v>2015</v>
      </c>
      <c r="E74" s="16">
        <f t="shared" si="11"/>
        <v>2015</v>
      </c>
      <c r="F74" s="16">
        <f t="shared" si="11"/>
        <v>2015</v>
      </c>
      <c r="G74" s="16">
        <f t="shared" si="11"/>
        <v>2015</v>
      </c>
      <c r="H74" s="16">
        <f t="shared" si="11"/>
        <v>2015</v>
      </c>
      <c r="I74" s="16">
        <f t="shared" si="11"/>
        <v>2015</v>
      </c>
      <c r="J74" s="16">
        <f t="shared" si="11"/>
        <v>2015</v>
      </c>
      <c r="K74" s="16">
        <f t="shared" si="11"/>
        <v>2016</v>
      </c>
      <c r="L74" s="16">
        <f t="shared" si="11"/>
        <v>2016</v>
      </c>
      <c r="M74" s="16">
        <f t="shared" si="11"/>
        <v>2016</v>
      </c>
      <c r="N74" s="16">
        <f t="shared" si="11"/>
        <v>2016</v>
      </c>
      <c r="O74" s="16">
        <f t="shared" si="11"/>
        <v>2016</v>
      </c>
      <c r="P74" s="16">
        <f t="shared" si="11"/>
        <v>2016</v>
      </c>
      <c r="Q74" s="41" t="s">
        <v>0</v>
      </c>
    </row>
    <row r="75" spans="1:17" s="21" customFormat="1" ht="13.5" customHeight="1" x14ac:dyDescent="0.15">
      <c r="A75" s="42"/>
      <c r="B75" s="16">
        <f>B68</f>
        <v>4</v>
      </c>
      <c r="C75" s="16">
        <f t="shared" ref="C75:P75" si="12">C68</f>
        <v>5</v>
      </c>
      <c r="D75" s="16">
        <f t="shared" si="12"/>
        <v>6</v>
      </c>
      <c r="E75" s="16">
        <f t="shared" si="12"/>
        <v>7</v>
      </c>
      <c r="F75" s="16">
        <f t="shared" si="12"/>
        <v>8</v>
      </c>
      <c r="G75" s="16">
        <f t="shared" si="12"/>
        <v>9</v>
      </c>
      <c r="H75" s="16">
        <f t="shared" si="12"/>
        <v>10</v>
      </c>
      <c r="I75" s="16">
        <f t="shared" si="12"/>
        <v>11</v>
      </c>
      <c r="J75" s="16">
        <f t="shared" si="12"/>
        <v>12</v>
      </c>
      <c r="K75" s="16">
        <f t="shared" si="12"/>
        <v>1</v>
      </c>
      <c r="L75" s="16">
        <f t="shared" si="12"/>
        <v>2</v>
      </c>
      <c r="M75" s="16">
        <f t="shared" si="12"/>
        <v>3</v>
      </c>
      <c r="N75" s="16">
        <f t="shared" si="12"/>
        <v>4</v>
      </c>
      <c r="O75" s="16">
        <f t="shared" si="12"/>
        <v>5</v>
      </c>
      <c r="P75" s="16">
        <f t="shared" si="12"/>
        <v>6</v>
      </c>
      <c r="Q75" s="41"/>
    </row>
    <row r="76" spans="1:17" s="21" customFormat="1" ht="13.5" customHeight="1" x14ac:dyDescent="0.15">
      <c r="A76" s="10" t="str">
        <f t="shared" ref="A76:A81" si="13">A37</f>
        <v>易车</v>
      </c>
      <c r="B76" s="8">
        <f>COUNTIFS(线索明细!$A:$A,汇总分析!$B$74,线索明细!$B:$B,汇总分析!$B$75,线索明细!$G:$G,汇总分析!A76,线索明细!O:O,"=*")</f>
        <v>0</v>
      </c>
      <c r="C76" s="8">
        <f>COUNTIFS(线索明细!$A:$A,汇总分析!$C$74,线索明细!$B:$B,汇总分析!$C$75,线索明细!$G:$G,汇总分析!A76,线索明细!O:O,"=*")</f>
        <v>0</v>
      </c>
      <c r="D76" s="8">
        <f>COUNTIFS(线索明细!$A:$A,汇总分析!$D$74,线索明细!$B:$B,汇总分析!$D$75,线索明细!$G:$G,汇总分析!A76,线索明细!O:O,"=*")</f>
        <v>0</v>
      </c>
      <c r="E76" s="8">
        <f>COUNTIFS(线索明细!$A:$A,汇总分析!$E$74,线索明细!$B:$B,汇总分析!$E$75,线索明细!$G:$G,汇总分析!A76,线索明细!O:O,"=*")</f>
        <v>0</v>
      </c>
      <c r="F76" s="8">
        <f>COUNTIFS(线索明细!$A:$A,汇总分析!$F$74,线索明细!$B:$B,汇总分析!$F$75,线索明细!$G:$G,汇总分析!A76,线索明细!O:O,"=*")</f>
        <v>0</v>
      </c>
      <c r="G76" s="8">
        <f>COUNTIFS(线索明细!$A:$A,汇总分析!$G$74,线索明细!$B:$B,汇总分析!$G$75,线索明细!$G:$G,汇总分析!A76,线索明细!O:O,"=*")</f>
        <v>0</v>
      </c>
      <c r="H76" s="8">
        <f>COUNTIFS(线索明细!$A:$A,汇总分析!$H$74,线索明细!$B:$B,汇总分析!$H$75,线索明细!$G:$G,汇总分析!A76,线索明细!O:O,"=*")</f>
        <v>0</v>
      </c>
      <c r="I76" s="8">
        <f>COUNTIFS(线索明细!$A:$A,汇总分析!$I$74,线索明细!$B:$B,汇总分析!$I$75,线索明细!$G:$G,汇总分析!A76,线索明细!O:O,"=*")</f>
        <v>0</v>
      </c>
      <c r="J76" s="8">
        <f>COUNTIFS(线索明细!$A:$A,汇总分析!$J$74,线索明细!$B:$B,汇总分析!$J$75,线索明细!$G:$G,汇总分析!A76,线索明细!O:O,"=*")</f>
        <v>0</v>
      </c>
      <c r="K76" s="8">
        <f>COUNTIFS(线索明细!$A:$A,汇总分析!$K$74,线索明细!$B:$B,汇总分析!$K$75,线索明细!$G:$G,汇总分析!A76,线索明细!O:O,"=*")</f>
        <v>0</v>
      </c>
      <c r="L76" s="8">
        <f>COUNTIFS(线索明细!$A:$A,汇总分析!$L$74,线索明细!$B:$B,汇总分析!$L$75,线索明细!$G:$G,汇总分析!A76,线索明细!O:O,"=*")</f>
        <v>0</v>
      </c>
      <c r="M76" s="8">
        <f>COUNTIFS(线索明细!$A:$A,汇总分析!$M$74,线索明细!$B:$B,汇总分析!$M$75,线索明细!$G:$G,汇总分析!A76,线索明细!O:O,"=*")</f>
        <v>0</v>
      </c>
      <c r="N76" s="8">
        <f>COUNTIFS(线索明细!$A:$A,汇总分析!$N$74,线索明细!$B:$B,汇总分析!$N$75,线索明细!$G:$G,汇总分析!A76,线索明细!O:O,"=*")</f>
        <v>0</v>
      </c>
      <c r="O76" s="8">
        <f>COUNTIFS(线索明细!$A:$A,汇总分析!$O$74,线索明细!$B:$B,汇总分析!$O$75,线索明细!$G:$G,汇总分析!A76,线索明细!O:O,"=*")</f>
        <v>0</v>
      </c>
      <c r="P76" s="8">
        <f>COUNTIFS(线索明细!$A:$A,汇总分析!$P$74,线索明细!$B:$B,汇总分析!$P$75,线索明细!$G:$G,汇总分析!A76,线索明细!O:O,"=*")</f>
        <v>0</v>
      </c>
      <c r="Q76" s="8">
        <f>COUNTIFS(线索明细!$G:$G,汇总分析!A76,线索明细!O:O,"=*")</f>
        <v>0</v>
      </c>
    </row>
    <row r="77" spans="1:17" s="21" customFormat="1" ht="13.5" customHeight="1" x14ac:dyDescent="0.15">
      <c r="A77" s="10" t="str">
        <f t="shared" si="13"/>
        <v>汽车之家</v>
      </c>
      <c r="B77" s="8">
        <f>COUNTIFS(线索明细!$A:$A,汇总分析!$B$74,线索明细!$B:$B,汇总分析!$B$75,线索明细!$G:$G,汇总分析!A77,线索明细!O:O,"=*")</f>
        <v>0</v>
      </c>
      <c r="C77" s="8">
        <f>COUNTIFS(线索明细!$A:$A,汇总分析!$C$74,线索明细!$B:$B,汇总分析!$C$75,线索明细!$G:$G,汇总分析!A77,线索明细!O:O,"=*")</f>
        <v>0</v>
      </c>
      <c r="D77" s="8">
        <f>COUNTIFS(线索明细!$A:$A,汇总分析!$D$74,线索明细!$B:$B,汇总分析!$D$75,线索明细!$G:$G,汇总分析!A77,线索明细!O:O,"=*")</f>
        <v>0</v>
      </c>
      <c r="E77" s="8">
        <f>COUNTIFS(线索明细!$A:$A,汇总分析!$E$74,线索明细!$B:$B,汇总分析!$E$75,线索明细!$G:$G,汇总分析!A77,线索明细!O:O,"=*")</f>
        <v>0</v>
      </c>
      <c r="F77" s="8">
        <f>COUNTIFS(线索明细!$A:$A,汇总分析!$F$74,线索明细!$B:$B,汇总分析!$F$75,线索明细!$G:$G,汇总分析!A77,线索明细!O:O,"=*")</f>
        <v>0</v>
      </c>
      <c r="G77" s="8">
        <f>COUNTIFS(线索明细!$A:$A,汇总分析!$G$74,线索明细!$B:$B,汇总分析!$G$75,线索明细!$G:$G,汇总分析!A77,线索明细!O:O,"=*")</f>
        <v>0</v>
      </c>
      <c r="H77" s="8">
        <f>COUNTIFS(线索明细!$A:$A,汇总分析!$H$74,线索明细!$B:$B,汇总分析!$H$75,线索明细!$G:$G,汇总分析!A77,线索明细!O:O,"=*")</f>
        <v>0</v>
      </c>
      <c r="I77" s="8">
        <f>COUNTIFS(线索明细!$A:$A,汇总分析!$I$74,线索明细!$B:$B,汇总分析!$I$75,线索明细!$G:$G,汇总分析!A77,线索明细!O:O,"=*")</f>
        <v>0</v>
      </c>
      <c r="J77" s="8">
        <f>COUNTIFS(线索明细!$A:$A,汇总分析!$J$74,线索明细!$B:$B,汇总分析!$J$75,线索明细!$G:$G,汇总分析!A77,线索明细!O:O,"=*")</f>
        <v>0</v>
      </c>
      <c r="K77" s="8">
        <f>COUNTIFS(线索明细!$A:$A,汇总分析!$K$74,线索明细!$B:$B,汇总分析!$K$75,线索明细!$G:$G,汇总分析!A77,线索明细!O:O,"=*")</f>
        <v>0</v>
      </c>
      <c r="L77" s="8">
        <f>COUNTIFS(线索明细!$A:$A,汇总分析!$L$74,线索明细!$B:$B,汇总分析!$L$75,线索明细!$G:$G,汇总分析!A77,线索明细!O:O,"=*")</f>
        <v>0</v>
      </c>
      <c r="M77" s="8">
        <f>COUNTIFS(线索明细!$A:$A,汇总分析!$M$74,线索明细!$B:$B,汇总分析!$M$75,线索明细!$G:$G,汇总分析!A77,线索明细!O:O,"=*")</f>
        <v>0</v>
      </c>
      <c r="N77" s="8">
        <f>COUNTIFS(线索明细!$A:$A,汇总分析!$N$74,线索明细!$B:$B,汇总分析!$N$75,线索明细!$G:$G,汇总分析!A77,线索明细!O:O,"=*")</f>
        <v>0</v>
      </c>
      <c r="O77" s="8">
        <f>COUNTIFS(线索明细!$A:$A,汇总分析!$O$74,线索明细!$B:$B,汇总分析!$O$75,线索明细!$G:$G,汇总分析!A77,线索明细!O:O,"=*")</f>
        <v>0</v>
      </c>
      <c r="P77" s="8">
        <f>COUNTIFS(线索明细!$A:$A,汇总分析!$P$74,线索明细!$B:$B,汇总分析!$P$75,线索明细!$G:$G,汇总分析!A77,线索明细!O:O,"=*")</f>
        <v>0</v>
      </c>
      <c r="Q77" s="8">
        <f>COUNTIFS(线索明细!$G:$G,汇总分析!A77,线索明细!O:O,"=*")</f>
        <v>0</v>
      </c>
    </row>
    <row r="78" spans="1:17" s="21" customFormat="1" ht="13.5" customHeight="1" x14ac:dyDescent="0.15">
      <c r="A78" s="10" t="str">
        <f t="shared" si="13"/>
        <v>第一车市</v>
      </c>
      <c r="B78" s="8">
        <f>COUNTIFS(线索明细!$A:$A,汇总分析!$B$74,线索明细!$B:$B,汇总分析!$B$75,线索明细!$G:$G,汇总分析!A78,线索明细!O:O,"=*")</f>
        <v>0</v>
      </c>
      <c r="C78" s="8">
        <f>COUNTIFS(线索明细!$A:$A,汇总分析!$C$74,线索明细!$B:$B,汇总分析!$C$75,线索明细!$G:$G,汇总分析!A78,线索明细!O:O,"=*")</f>
        <v>0</v>
      </c>
      <c r="D78" s="8">
        <f>COUNTIFS(线索明细!$A:$A,汇总分析!$D$74,线索明细!$B:$B,汇总分析!$D$75,线索明细!$G:$G,汇总分析!A78,线索明细!O:O,"=*")</f>
        <v>0</v>
      </c>
      <c r="E78" s="8">
        <f>COUNTIFS(线索明细!$A:$A,汇总分析!$E$74,线索明细!$B:$B,汇总分析!$E$75,线索明细!$G:$G,汇总分析!A78,线索明细!O:O,"=*")</f>
        <v>0</v>
      </c>
      <c r="F78" s="8">
        <f>COUNTIFS(线索明细!$A:$A,汇总分析!$F$74,线索明细!$B:$B,汇总分析!$F$75,线索明细!$G:$G,汇总分析!A78,线索明细!O:O,"=*")</f>
        <v>0</v>
      </c>
      <c r="G78" s="8">
        <f>COUNTIFS(线索明细!$A:$A,汇总分析!$G$74,线索明细!$B:$B,汇总分析!$G$75,线索明细!$G:$G,汇总分析!A78,线索明细!O:O,"=*")</f>
        <v>0</v>
      </c>
      <c r="H78" s="8">
        <f>COUNTIFS(线索明细!$A:$A,汇总分析!$H$74,线索明细!$B:$B,汇总分析!$H$75,线索明细!$G:$G,汇总分析!A78,线索明细!O:O,"=*")</f>
        <v>0</v>
      </c>
      <c r="I78" s="8">
        <f>COUNTIFS(线索明细!$A:$A,汇总分析!$I$74,线索明细!$B:$B,汇总分析!$I$75,线索明细!$G:$G,汇总分析!A78,线索明细!O:O,"=*")</f>
        <v>0</v>
      </c>
      <c r="J78" s="8">
        <f>COUNTIFS(线索明细!$A:$A,汇总分析!$J$74,线索明细!$B:$B,汇总分析!$J$75,线索明细!$G:$G,汇总分析!A78,线索明细!O:O,"=*")</f>
        <v>0</v>
      </c>
      <c r="K78" s="8">
        <f>COUNTIFS(线索明细!$A:$A,汇总分析!$K$74,线索明细!$B:$B,汇总分析!$K$75,线索明细!$G:$G,汇总分析!A78,线索明细!O:O,"=*")</f>
        <v>0</v>
      </c>
      <c r="L78" s="8">
        <f>COUNTIFS(线索明细!$A:$A,汇总分析!$L$74,线索明细!$B:$B,汇总分析!$L$75,线索明细!$G:$G,汇总分析!A78,线索明细!O:O,"=*")</f>
        <v>0</v>
      </c>
      <c r="M78" s="8">
        <f>COUNTIFS(线索明细!$A:$A,汇总分析!$M$74,线索明细!$B:$B,汇总分析!$M$75,线索明细!$G:$G,汇总分析!A78,线索明细!O:O,"=*")</f>
        <v>0</v>
      </c>
      <c r="N78" s="8">
        <f>COUNTIFS(线索明细!$A:$A,汇总分析!$N$74,线索明细!$B:$B,汇总分析!$N$75,线索明细!$G:$G,汇总分析!A78,线索明细!O:O,"=*")</f>
        <v>0</v>
      </c>
      <c r="O78" s="8">
        <f>COUNTIFS(线索明细!$A:$A,汇总分析!$O$74,线索明细!$B:$B,汇总分析!$O$75,线索明细!$G:$G,汇总分析!A78,线索明细!O:O,"=*")</f>
        <v>0</v>
      </c>
      <c r="P78" s="8">
        <f>COUNTIFS(线索明细!$A:$A,汇总分析!$P$74,线索明细!$B:$B,汇总分析!$P$75,线索明细!$G:$G,汇总分析!A78,线索明细!O:O,"=*")</f>
        <v>0</v>
      </c>
      <c r="Q78" s="8">
        <f>COUNTIFS(线索明细!$G:$G,汇总分析!A78,线索明细!O:O,"=*")</f>
        <v>0</v>
      </c>
    </row>
    <row r="79" spans="1:17" s="21" customFormat="1" ht="13.5" customHeight="1" x14ac:dyDescent="0.15">
      <c r="A79" s="10" t="str">
        <f t="shared" si="13"/>
        <v>厂家平台</v>
      </c>
      <c r="B79" s="8">
        <f>COUNTIFS(线索明细!$A:$A,汇总分析!$B$74,线索明细!$B:$B,汇总分析!$B$75,线索明细!$G:$G,汇总分析!A79,线索明细!O:O,"=*")</f>
        <v>0</v>
      </c>
      <c r="C79" s="8">
        <f>COUNTIFS(线索明细!$A:$A,汇总分析!$C$74,线索明细!$B:$B,汇总分析!$C$75,线索明细!$G:$G,汇总分析!A79,线索明细!O:O,"=*")</f>
        <v>0</v>
      </c>
      <c r="D79" s="8">
        <f>COUNTIFS(线索明细!$A:$A,汇总分析!$D$74,线索明细!$B:$B,汇总分析!$D$75,线索明细!$G:$G,汇总分析!A79,线索明细!O:O,"=*")</f>
        <v>0</v>
      </c>
      <c r="E79" s="8">
        <f>COUNTIFS(线索明细!$A:$A,汇总分析!$E$74,线索明细!$B:$B,汇总分析!$E$75,线索明细!$G:$G,汇总分析!A79,线索明细!O:O,"=*")</f>
        <v>0</v>
      </c>
      <c r="F79" s="8">
        <f>COUNTIFS(线索明细!$A:$A,汇总分析!$F$74,线索明细!$B:$B,汇总分析!$F$75,线索明细!$G:$G,汇总分析!A79,线索明细!O:O,"=*")</f>
        <v>0</v>
      </c>
      <c r="G79" s="8">
        <f>COUNTIFS(线索明细!$A:$A,汇总分析!$G$74,线索明细!$B:$B,汇总分析!$G$75,线索明细!$G:$G,汇总分析!A79,线索明细!O:O,"=*")</f>
        <v>0</v>
      </c>
      <c r="H79" s="8">
        <f>COUNTIFS(线索明细!$A:$A,汇总分析!$H$74,线索明细!$B:$B,汇总分析!$H$75,线索明细!$G:$G,汇总分析!A79,线索明细!O:O,"=*")</f>
        <v>0</v>
      </c>
      <c r="I79" s="8">
        <f>COUNTIFS(线索明细!$A:$A,汇总分析!$I$74,线索明细!$B:$B,汇总分析!$I$75,线索明细!$G:$G,汇总分析!A79,线索明细!O:O,"=*")</f>
        <v>0</v>
      </c>
      <c r="J79" s="8">
        <f>COUNTIFS(线索明细!$A:$A,汇总分析!$J$74,线索明细!$B:$B,汇总分析!$J$75,线索明细!$G:$G,汇总分析!A79,线索明细!O:O,"=*")</f>
        <v>0</v>
      </c>
      <c r="K79" s="8">
        <f>COUNTIFS(线索明细!$A:$A,汇总分析!$K$74,线索明细!$B:$B,汇总分析!$K$75,线索明细!$G:$G,汇总分析!A79,线索明细!O:O,"=*")</f>
        <v>0</v>
      </c>
      <c r="L79" s="8">
        <f>COUNTIFS(线索明细!$A:$A,汇总分析!$L$74,线索明细!$B:$B,汇总分析!$L$75,线索明细!$G:$G,汇总分析!A79,线索明细!O:O,"=*")</f>
        <v>0</v>
      </c>
      <c r="M79" s="8">
        <f>COUNTIFS(线索明细!$A:$A,汇总分析!$M$74,线索明细!$B:$B,汇总分析!$M$75,线索明细!$G:$G,汇总分析!A79,线索明细!O:O,"=*")</f>
        <v>0</v>
      </c>
      <c r="N79" s="8">
        <f>COUNTIFS(线索明细!$A:$A,汇总分析!$N$74,线索明细!$B:$B,汇总分析!$N$75,线索明细!$G:$G,汇总分析!A79,线索明细!O:O,"=*")</f>
        <v>0</v>
      </c>
      <c r="O79" s="8">
        <f>COUNTIFS(线索明细!$A:$A,汇总分析!$O$74,线索明细!$B:$B,汇总分析!$O$75,线索明细!$G:$G,汇总分析!A79,线索明细!O:O,"=*")</f>
        <v>0</v>
      </c>
      <c r="P79" s="8">
        <f>COUNTIFS(线索明细!$A:$A,汇总分析!$P$74,线索明细!$B:$B,汇总分析!$P$75,线索明细!$G:$G,汇总分析!A79,线索明细!O:O,"=*")</f>
        <v>0</v>
      </c>
      <c r="Q79" s="8">
        <f>COUNTIFS(线索明细!$G:$G,汇总分析!A79,线索明细!O:O,"=*")</f>
        <v>0</v>
      </c>
    </row>
    <row r="80" spans="1:17" s="21" customFormat="1" ht="13.5" customHeight="1" x14ac:dyDescent="0.15">
      <c r="A80" s="10" t="str">
        <f t="shared" si="13"/>
        <v>其它渠道</v>
      </c>
      <c r="B80" s="8">
        <f>COUNTIFS(线索明细!$A:$A,汇总分析!$B$74,线索明细!$B:$B,汇总分析!$B$75,线索明细!$G:$G,汇总分析!A80,线索明细!O:O,"=*")</f>
        <v>0</v>
      </c>
      <c r="C80" s="8">
        <f>COUNTIFS(线索明细!$A:$A,汇总分析!$C$74,线索明细!$B:$B,汇总分析!$C$75,线索明细!$G:$G,汇总分析!A80,线索明细!O:O,"=*")</f>
        <v>0</v>
      </c>
      <c r="D80" s="8">
        <f>COUNTIFS(线索明细!$A:$A,汇总分析!$D$74,线索明细!$B:$B,汇总分析!$D$75,线索明细!$G:$G,汇总分析!A80,线索明细!O:O,"=*")</f>
        <v>0</v>
      </c>
      <c r="E80" s="8">
        <f>COUNTIFS(线索明细!$A:$A,汇总分析!$E$74,线索明细!$B:$B,汇总分析!$E$75,线索明细!$G:$G,汇总分析!A80,线索明细!O:O,"=*")</f>
        <v>0</v>
      </c>
      <c r="F80" s="8">
        <f>COUNTIFS(线索明细!$A:$A,汇总分析!$F$74,线索明细!$B:$B,汇总分析!$F$75,线索明细!$G:$G,汇总分析!A80,线索明细!O:O,"=*")</f>
        <v>0</v>
      </c>
      <c r="G80" s="8">
        <f>COUNTIFS(线索明细!$A:$A,汇总分析!$G$74,线索明细!$B:$B,汇总分析!$G$75,线索明细!$G:$G,汇总分析!A80,线索明细!O:O,"=*")</f>
        <v>0</v>
      </c>
      <c r="H80" s="8">
        <f>COUNTIFS(线索明细!$A:$A,汇总分析!$H$74,线索明细!$B:$B,汇总分析!$H$75,线索明细!$G:$G,汇总分析!A80,线索明细!O:O,"=*")</f>
        <v>0</v>
      </c>
      <c r="I80" s="8">
        <f>COUNTIFS(线索明细!$A:$A,汇总分析!$I$74,线索明细!$B:$B,汇总分析!$I$75,线索明细!$G:$G,汇总分析!A80,线索明细!O:O,"=*")</f>
        <v>0</v>
      </c>
      <c r="J80" s="8">
        <f>COUNTIFS(线索明细!$A:$A,汇总分析!$J$74,线索明细!$B:$B,汇总分析!$J$75,线索明细!$G:$G,汇总分析!A80,线索明细!O:O,"=*")</f>
        <v>0</v>
      </c>
      <c r="K80" s="8">
        <f>COUNTIFS(线索明细!$A:$A,汇总分析!$K$74,线索明细!$B:$B,汇总分析!$K$75,线索明细!$G:$G,汇总分析!A80,线索明细!O:O,"=*")</f>
        <v>0</v>
      </c>
      <c r="L80" s="8">
        <f>COUNTIFS(线索明细!$A:$A,汇总分析!$L$74,线索明细!$B:$B,汇总分析!$L$75,线索明细!$G:$G,汇总分析!A80,线索明细!O:O,"=*")</f>
        <v>0</v>
      </c>
      <c r="M80" s="8">
        <f>COUNTIFS(线索明细!$A:$A,汇总分析!$M$74,线索明细!$B:$B,汇总分析!$M$75,线索明细!$G:$G,汇总分析!A80,线索明细!O:O,"=*")</f>
        <v>0</v>
      </c>
      <c r="N80" s="8">
        <f>COUNTIFS(线索明细!$A:$A,汇总分析!$N$74,线索明细!$B:$B,汇总分析!$N$75,线索明细!$G:$G,汇总分析!A80,线索明细!O:O,"=*")</f>
        <v>0</v>
      </c>
      <c r="O80" s="8">
        <f>COUNTIFS(线索明细!$A:$A,汇总分析!$O$74,线索明细!$B:$B,汇总分析!$O$75,线索明细!$G:$G,汇总分析!A80,线索明细!O:O,"=*")</f>
        <v>0</v>
      </c>
      <c r="P80" s="8">
        <f>COUNTIFS(线索明细!$A:$A,汇总分析!$P$74,线索明细!$B:$B,汇总分析!$P$75,线索明细!$G:$G,汇总分析!A80,线索明细!O:O,"=*")</f>
        <v>0</v>
      </c>
      <c r="Q80" s="8">
        <f>COUNTIFS(线索明细!$G:$G,汇总分析!A80,线索明细!O:O,"=*")</f>
        <v>0</v>
      </c>
    </row>
    <row r="81" spans="1:17" s="21" customFormat="1" ht="13.5" customHeight="1" x14ac:dyDescent="0.15">
      <c r="A81" s="10" t="str">
        <f t="shared" si="13"/>
        <v>展厅战败</v>
      </c>
      <c r="B81" s="8">
        <f>COUNTIFS(线索明细!$A:$A,汇总分析!$B$74,线索明细!$B:$B,汇总分析!$B$75,线索明细!$G:$G,汇总分析!A81,线索明细!O:O,"=*")</f>
        <v>0</v>
      </c>
      <c r="C81" s="8">
        <f>COUNTIFS(线索明细!$A:$A,汇总分析!$C$74,线索明细!$B:$B,汇总分析!$C$75,线索明细!$G:$G,汇总分析!A81,线索明细!O:O,"=*")</f>
        <v>0</v>
      </c>
      <c r="D81" s="8">
        <f>COUNTIFS(线索明细!$A:$A,汇总分析!$D$74,线索明细!$B:$B,汇总分析!$D$75,线索明细!$G:$G,汇总分析!A81,线索明细!O:O,"=*")</f>
        <v>0</v>
      </c>
      <c r="E81" s="8">
        <f>COUNTIFS(线索明细!$A:$A,汇总分析!$E$74,线索明细!$B:$B,汇总分析!$E$75,线索明细!$G:$G,汇总分析!A81,线索明细!O:O,"=*")</f>
        <v>0</v>
      </c>
      <c r="F81" s="8">
        <f>COUNTIFS(线索明细!$A:$A,汇总分析!$F$74,线索明细!$B:$B,汇总分析!$F$75,线索明细!$G:$G,汇总分析!A81,线索明细!O:O,"=*")</f>
        <v>0</v>
      </c>
      <c r="G81" s="8">
        <f>COUNTIFS(线索明细!$A:$A,汇总分析!$G$74,线索明细!$B:$B,汇总分析!$G$75,线索明细!$G:$G,汇总分析!A81,线索明细!O:O,"=*")</f>
        <v>0</v>
      </c>
      <c r="H81" s="8">
        <f>COUNTIFS(线索明细!$A:$A,汇总分析!$H$74,线索明细!$B:$B,汇总分析!$H$75,线索明细!$G:$G,汇总分析!A81,线索明细!O:O,"=*")</f>
        <v>0</v>
      </c>
      <c r="I81" s="8">
        <f>COUNTIFS(线索明细!$A:$A,汇总分析!$I$74,线索明细!$B:$B,汇总分析!$I$75,线索明细!$G:$G,汇总分析!A81,线索明细!O:O,"=*")</f>
        <v>0</v>
      </c>
      <c r="J81" s="8">
        <f>COUNTIFS(线索明细!$A:$A,汇总分析!$J$74,线索明细!$B:$B,汇总分析!$J$75,线索明细!$G:$G,汇总分析!A81,线索明细!O:O,"=*")</f>
        <v>0</v>
      </c>
      <c r="K81" s="8">
        <f>COUNTIFS(线索明细!$A:$A,汇总分析!$K$74,线索明细!$B:$B,汇总分析!$K$75,线索明细!$G:$G,汇总分析!A81,线索明细!O:O,"=*")</f>
        <v>0</v>
      </c>
      <c r="L81" s="8">
        <f>COUNTIFS(线索明细!$A:$A,汇总分析!$L$74,线索明细!$B:$B,汇总分析!$L$75,线索明细!$G:$G,汇总分析!A81,线索明细!O:O,"=*")</f>
        <v>0</v>
      </c>
      <c r="M81" s="8">
        <f>COUNTIFS(线索明细!$A:$A,汇总分析!$M$74,线索明细!$B:$B,汇总分析!$M$75,线索明细!$G:$G,汇总分析!A81,线索明细!O:O,"=*")</f>
        <v>0</v>
      </c>
      <c r="N81" s="8">
        <f>COUNTIFS(线索明细!$A:$A,汇总分析!$N$74,线索明细!$B:$B,汇总分析!$N$75,线索明细!$G:$G,汇总分析!A81,线索明细!O:O,"=*")</f>
        <v>0</v>
      </c>
      <c r="O81" s="8">
        <f>COUNTIFS(线索明细!$A:$A,汇总分析!$O$74,线索明细!$B:$B,汇总分析!$O$75,线索明细!$G:$G,汇总分析!A81,线索明细!O:O,"=*")</f>
        <v>0</v>
      </c>
      <c r="P81" s="8">
        <f>COUNTIFS(线索明细!$A:$A,汇总分析!$P$74,线索明细!$B:$B,汇总分析!$P$75,线索明细!$G:$G,汇总分析!A81,线索明细!O:O,"=*")</f>
        <v>0</v>
      </c>
      <c r="Q81" s="8">
        <f>COUNTIFS(线索明细!$G:$G,汇总分析!A81,线索明细!O:O,"=*")</f>
        <v>0</v>
      </c>
    </row>
    <row r="82" spans="1:17" s="24" customFormat="1" ht="13.5" customHeight="1" x14ac:dyDescent="0.15">
      <c r="A82" s="15" t="s">
        <v>0</v>
      </c>
      <c r="B82" s="8">
        <f>COUNTIFS(线索明细!$A:$A,汇总分析!$B$74,线索明细!$B:$B,汇总分析!$B$75,线索明细!O:O,"=*")</f>
        <v>0</v>
      </c>
      <c r="C82" s="8">
        <f>COUNTIFS(线索明细!$A:$A,汇总分析!$C$74,线索明细!$B:$B,汇总分析!$C$75,线索明细!O:O,"=*")</f>
        <v>0</v>
      </c>
      <c r="D82" s="8">
        <f>COUNTIFS(线索明细!$A:$A,汇总分析!$D$74,线索明细!$B:$B,汇总分析!$D$75,线索明细!O:O,"=*")</f>
        <v>0</v>
      </c>
      <c r="E82" s="8">
        <f>COUNTIFS(线索明细!$A:$A,汇总分析!$E$74,线索明细!$B:$B,汇总分析!$E$75,线索明细!O:O,"=*")</f>
        <v>0</v>
      </c>
      <c r="F82" s="8">
        <f>COUNTIFS(线索明细!$A:$A,汇总分析!$F$74,线索明细!$B:$B,汇总分析!$F$75,线索明细!O:O,"=*")</f>
        <v>0</v>
      </c>
      <c r="G82" s="8">
        <f>COUNTIFS(线索明细!$A:$A,汇总分析!$G$74,线索明细!$B:$B,汇总分析!$G$75,线索明细!O:O,"=*")</f>
        <v>0</v>
      </c>
      <c r="H82" s="8">
        <f>COUNTIFS(线索明细!$A:$A,汇总分析!$H$74,线索明细!$B:$B,汇总分析!$H$75,线索明细!O:O,"=*")</f>
        <v>0</v>
      </c>
      <c r="I82" s="8">
        <f>COUNTIFS(线索明细!$A:$A,汇总分析!$I$74,线索明细!$B:$B,汇总分析!$I$75,线索明细!O:O,"=*")</f>
        <v>0</v>
      </c>
      <c r="J82" s="8">
        <f>COUNTIFS(线索明细!$A:$A,汇总分析!$J$74,线索明细!$B:$B,汇总分析!$J$75,线索明细!O:O,"=*")</f>
        <v>0</v>
      </c>
      <c r="K82" s="8">
        <f>COUNTIFS(线索明细!$A:$A,汇总分析!$K$74,线索明细!$B:$B,汇总分析!$K$75,线索明细!O:O,"=*")</f>
        <v>0</v>
      </c>
      <c r="L82" s="8">
        <f>COUNTIFS(线索明细!$A:$A,汇总分析!$L$74,线索明细!$B:$B,汇总分析!$L$75,线索明细!O:O,"=*")</f>
        <v>0</v>
      </c>
      <c r="M82" s="8">
        <f>COUNTIFS(线索明细!$A:$A,汇总分析!$M$74,线索明细!$B:$B,汇总分析!$M$75,线索明细!O:O,"=*")</f>
        <v>0</v>
      </c>
      <c r="N82" s="8">
        <f>COUNTIFS(线索明细!$A:$A,汇总分析!$N$74,线索明细!$B:$B,汇总分析!$N$75,线索明细!O:O,"=*")</f>
        <v>0</v>
      </c>
      <c r="O82" s="8">
        <f>COUNTIFS(线索明细!$A:$A,汇总分析!$O$74,线索明细!$B:$B,汇总分析!$O$75,线索明细!O:O,"=*")</f>
        <v>0</v>
      </c>
      <c r="P82" s="8">
        <f>COUNTIFS(线索明细!$A:$A,汇总分析!$P$74,线索明细!$B:$B,汇总分析!$P$75,线索明细!O:O,"=*")</f>
        <v>0</v>
      </c>
      <c r="Q82" s="8">
        <f>COUNTIFS(线索明细!O:O,"=*")</f>
        <v>1</v>
      </c>
    </row>
    <row r="83" spans="1:17" s="24" customFormat="1" ht="13.5" customHeight="1" x14ac:dyDescent="0.15">
      <c r="A83" s="25"/>
      <c r="B83" s="26"/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7"/>
      <c r="N83" s="26"/>
      <c r="O83" s="26"/>
      <c r="P83" s="26"/>
      <c r="Q83" s="26"/>
    </row>
    <row r="84" spans="1:17" ht="18" customHeight="1" x14ac:dyDescent="0.15">
      <c r="A84" s="17" t="s">
        <v>28</v>
      </c>
    </row>
    <row r="85" spans="1:17" ht="18" customHeight="1" x14ac:dyDescent="0.15">
      <c r="A85" s="43" t="s">
        <v>1</v>
      </c>
      <c r="B85" s="16">
        <f>B55</f>
        <v>2015</v>
      </c>
      <c r="C85" s="16">
        <f t="shared" ref="C85:P85" si="14">C55</f>
        <v>2015</v>
      </c>
      <c r="D85" s="16">
        <f t="shared" si="14"/>
        <v>2015</v>
      </c>
      <c r="E85" s="16">
        <f t="shared" si="14"/>
        <v>2015</v>
      </c>
      <c r="F85" s="16">
        <f t="shared" si="14"/>
        <v>2015</v>
      </c>
      <c r="G85" s="16">
        <f t="shared" si="14"/>
        <v>2015</v>
      </c>
      <c r="H85" s="16">
        <f t="shared" si="14"/>
        <v>2015</v>
      </c>
      <c r="I85" s="16">
        <f t="shared" si="14"/>
        <v>2015</v>
      </c>
      <c r="J85" s="16">
        <f t="shared" si="14"/>
        <v>2015</v>
      </c>
      <c r="K85" s="16">
        <f t="shared" si="14"/>
        <v>2016</v>
      </c>
      <c r="L85" s="16">
        <f t="shared" si="14"/>
        <v>2016</v>
      </c>
      <c r="M85" s="16">
        <f t="shared" si="14"/>
        <v>2016</v>
      </c>
      <c r="N85" s="16">
        <f t="shared" si="14"/>
        <v>2016</v>
      </c>
      <c r="O85" s="16">
        <f t="shared" si="14"/>
        <v>2016</v>
      </c>
      <c r="P85" s="16">
        <f t="shared" si="14"/>
        <v>2016</v>
      </c>
      <c r="Q85" s="37" t="s">
        <v>0</v>
      </c>
    </row>
    <row r="86" spans="1:17" s="21" customFormat="1" ht="13.5" customHeight="1" x14ac:dyDescent="0.15">
      <c r="A86" s="44"/>
      <c r="B86" s="16">
        <f>B56</f>
        <v>4</v>
      </c>
      <c r="C86" s="16">
        <f t="shared" ref="C86:P86" si="15">C56</f>
        <v>5</v>
      </c>
      <c r="D86" s="16">
        <f t="shared" si="15"/>
        <v>6</v>
      </c>
      <c r="E86" s="16">
        <f t="shared" si="15"/>
        <v>7</v>
      </c>
      <c r="F86" s="16">
        <f t="shared" si="15"/>
        <v>8</v>
      </c>
      <c r="G86" s="16">
        <f t="shared" si="15"/>
        <v>9</v>
      </c>
      <c r="H86" s="16">
        <f t="shared" si="15"/>
        <v>10</v>
      </c>
      <c r="I86" s="16">
        <f t="shared" si="15"/>
        <v>11</v>
      </c>
      <c r="J86" s="16">
        <f t="shared" si="15"/>
        <v>12</v>
      </c>
      <c r="K86" s="16">
        <f t="shared" si="15"/>
        <v>1</v>
      </c>
      <c r="L86" s="16">
        <f t="shared" si="15"/>
        <v>2</v>
      </c>
      <c r="M86" s="16">
        <f t="shared" si="15"/>
        <v>3</v>
      </c>
      <c r="N86" s="16">
        <f t="shared" si="15"/>
        <v>4</v>
      </c>
      <c r="O86" s="16">
        <f t="shared" si="15"/>
        <v>5</v>
      </c>
      <c r="P86" s="16">
        <f t="shared" si="15"/>
        <v>6</v>
      </c>
      <c r="Q86" s="38"/>
    </row>
    <row r="87" spans="1:17" s="21" customFormat="1" ht="13.5" customHeight="1" x14ac:dyDescent="0.15">
      <c r="A87" s="12" t="str">
        <f>A48</f>
        <v>DS5</v>
      </c>
      <c r="B87" s="8">
        <f>COUNTIFS(线索明细!$A:$A,汇总分析!$B$85,线索明细!$B:$B,汇总分析!$B$86,线索明细!$F:$F,汇总分析!A87,线索明细!O:O,"=*")</f>
        <v>0</v>
      </c>
      <c r="C87" s="8">
        <f>COUNTIFS(线索明细!$A:$A,汇总分析!$C$85,线索明细!$B:$B,汇总分析!$C$86,线索明细!$F:$F,汇总分析!A87,线索明细!O:O,"=*")</f>
        <v>0</v>
      </c>
      <c r="D87" s="8">
        <f>COUNTIFS(线索明细!$A:$A,汇总分析!$D$85,线索明细!$B:$B,汇总分析!$D$86,线索明细!$F:$F,汇总分析!A87,线索明细!O:O,"=*")</f>
        <v>0</v>
      </c>
      <c r="E87" s="8">
        <f>COUNTIFS(线索明细!$A:$A,汇总分析!$E$85,线索明细!$B:$B,汇总分析!$E$86,线索明细!$F:$F,汇总分析!A87,线索明细!O:O,"=*")</f>
        <v>0</v>
      </c>
      <c r="F87" s="8">
        <f>COUNTIFS(线索明细!$A:$A,汇总分析!$F$85,线索明细!$B:$B,汇总分析!$F$86,线索明细!$F:$F,汇总分析!A87,线索明细!O:O,"=*")</f>
        <v>0</v>
      </c>
      <c r="G87" s="8">
        <f>COUNTIFS(线索明细!$A:$A,汇总分析!$G$85,线索明细!$B:$B,汇总分析!$G$86,线索明细!$F:$F,汇总分析!A87,线索明细!O:O,"=*")</f>
        <v>0</v>
      </c>
      <c r="H87" s="8">
        <f>COUNTIFS(线索明细!$A:$A,汇总分析!$H$85,线索明细!$B:$B,汇总分析!$H$86,线索明细!$F:$F,汇总分析!A87,线索明细!O:O,"=*")</f>
        <v>0</v>
      </c>
      <c r="I87" s="8">
        <f>COUNTIFS(线索明细!$A:$A,汇总分析!$I$85,线索明细!$B:$B,汇总分析!$I$86,线索明细!$F:$F,汇总分析!A87,线索明细!O:O,"=*")</f>
        <v>0</v>
      </c>
      <c r="J87" s="8">
        <f>COUNTIFS(线索明细!$A:$A,汇总分析!$J$85,线索明细!$B:$B,汇总分析!$J$86,线索明细!$F:$F,汇总分析!A87,线索明细!O:O,"=*")</f>
        <v>0</v>
      </c>
      <c r="K87" s="8">
        <f>COUNTIFS(线索明细!$A:$A,汇总分析!$K$85,线索明细!$B:$B,汇总分析!$K$86,线索明细!$F:$F,汇总分析!A87,线索明细!O:O,"=*")</f>
        <v>0</v>
      </c>
      <c r="L87" s="8">
        <f>COUNTIFS(线索明细!$A:$A,汇总分析!$L$85,线索明细!$B:$B,汇总分析!$L$86,线索明细!$F:$F,汇总分析!A87,线索明细!O:O,"=*")</f>
        <v>0</v>
      </c>
      <c r="M87" s="8">
        <f>COUNTIFS(线索明细!$A:$A,汇总分析!$M$85,线索明细!$B:$B,汇总分析!$M$86,线索明细!$F:$F,汇总分析!A87,线索明细!O:O,"=*")</f>
        <v>0</v>
      </c>
      <c r="N87" s="8">
        <f>COUNTIFS(线索明细!$A:$A,汇总分析!$N$85,线索明细!$B:$B,汇总分析!$N$86,线索明细!$F:$F,汇总分析!A87,线索明细!O:O,"=*")</f>
        <v>0</v>
      </c>
      <c r="O87" s="8">
        <f>COUNTIFS(线索明细!$A:$A,汇总分析!$O$85,线索明细!$B:$B,汇总分析!$O$86,线索明细!$F:$F,汇总分析!A87,线索明细!O:O,"=*")</f>
        <v>0</v>
      </c>
      <c r="P87" s="8">
        <f>COUNTIFS(线索明细!$A:$A,汇总分析!$P$85,线索明细!$B:$B,汇总分析!$P$86,线索明细!$F:$F,汇总分析!A87,线索明细!O:O,"=*")</f>
        <v>0</v>
      </c>
      <c r="Q87" s="8">
        <f>COUNTIFS(线索明细!$F:$F,汇总分析!A87,线索明细!O:O,"=*")</f>
        <v>0</v>
      </c>
    </row>
    <row r="88" spans="1:17" s="21" customFormat="1" ht="13.5" customHeight="1" x14ac:dyDescent="0.15">
      <c r="A88" s="12" t="str">
        <f>A49</f>
        <v>DS6</v>
      </c>
      <c r="B88" s="8">
        <f>COUNTIFS(线索明细!$A:$A,汇总分析!$B$85,线索明细!$B:$B,汇总分析!$B$86,线索明细!$F:$F,汇总分析!A88,线索明细!O:O,"=*")</f>
        <v>0</v>
      </c>
      <c r="C88" s="8">
        <f>COUNTIFS(线索明细!$A:$A,汇总分析!$C$85,线索明细!$B:$B,汇总分析!$C$86,线索明细!$F:$F,汇总分析!A88,线索明细!O:O,"=*")</f>
        <v>0</v>
      </c>
      <c r="D88" s="8">
        <f>COUNTIFS(线索明细!$A:$A,汇总分析!$D$85,线索明细!$B:$B,汇总分析!$D$86,线索明细!$F:$F,汇总分析!A88,线索明细!O:O,"=*")</f>
        <v>0</v>
      </c>
      <c r="E88" s="8">
        <f>COUNTIFS(线索明细!$A:$A,汇总分析!$E$85,线索明细!$B:$B,汇总分析!$E$86,线索明细!$F:$F,汇总分析!A88,线索明细!O:O,"=*")</f>
        <v>0</v>
      </c>
      <c r="F88" s="8">
        <f>COUNTIFS(线索明细!$A:$A,汇总分析!$F$85,线索明细!$B:$B,汇总分析!$F$86,线索明细!$F:$F,汇总分析!A88,线索明细!O:O,"=*")</f>
        <v>0</v>
      </c>
      <c r="G88" s="8">
        <f>COUNTIFS(线索明细!$A:$A,汇总分析!$G$85,线索明细!$B:$B,汇总分析!$G$86,线索明细!$F:$F,汇总分析!A88,线索明细!O:O,"=*")</f>
        <v>0</v>
      </c>
      <c r="H88" s="8">
        <f>COUNTIFS(线索明细!$A:$A,汇总分析!$H$85,线索明细!$B:$B,汇总分析!$H$86,线索明细!$F:$F,汇总分析!A88,线索明细!O:O,"=*")</f>
        <v>0</v>
      </c>
      <c r="I88" s="8">
        <f>COUNTIFS(线索明细!$A:$A,汇总分析!$I$85,线索明细!$B:$B,汇总分析!$I$86,线索明细!$F:$F,汇总分析!A88,线索明细!O:O,"=*")</f>
        <v>0</v>
      </c>
      <c r="J88" s="8">
        <f>COUNTIFS(线索明细!$A:$A,汇总分析!$J$85,线索明细!$B:$B,汇总分析!$J$86,线索明细!$F:$F,汇总分析!A88,线索明细!O:O,"=*")</f>
        <v>0</v>
      </c>
      <c r="K88" s="8">
        <f>COUNTIFS(线索明细!$A:$A,汇总分析!$K$85,线索明细!$B:$B,汇总分析!$K$86,线索明细!$F:$F,汇总分析!A88,线索明细!O:O,"=*")</f>
        <v>0</v>
      </c>
      <c r="L88" s="8">
        <f>COUNTIFS(线索明细!$A:$A,汇总分析!$L$85,线索明细!$B:$B,汇总分析!$L$86,线索明细!$F:$F,汇总分析!A88,线索明细!O:O,"=*")</f>
        <v>0</v>
      </c>
      <c r="M88" s="8">
        <f>COUNTIFS(线索明细!$A:$A,汇总分析!$M$85,线索明细!$B:$B,汇总分析!$M$86,线索明细!$F:$F,汇总分析!A88,线索明细!O:O,"=*")</f>
        <v>0</v>
      </c>
      <c r="N88" s="8">
        <f>COUNTIFS(线索明细!$A:$A,汇总分析!$N$85,线索明细!$B:$B,汇总分析!$N$86,线索明细!$F:$F,汇总分析!A88,线索明细!O:O,"=*")</f>
        <v>0</v>
      </c>
      <c r="O88" s="8">
        <f>COUNTIFS(线索明细!$A:$A,汇总分析!$O$85,线索明细!$B:$B,汇总分析!$O$86,线索明细!$F:$F,汇总分析!A88,线索明细!O:O,"=*")</f>
        <v>0</v>
      </c>
      <c r="P88" s="8">
        <f>COUNTIFS(线索明细!$A:$A,汇总分析!$P$85,线索明细!$B:$B,汇总分析!$P$86,线索明细!$F:$F,汇总分析!A88,线索明细!O:O,"=*")</f>
        <v>0</v>
      </c>
      <c r="Q88" s="8">
        <f>COUNTIFS(线索明细!$F:$F,汇总分析!A88,线索明细!O:O,"=*")</f>
        <v>0</v>
      </c>
    </row>
    <row r="89" spans="1:17" s="21" customFormat="1" ht="13.5" customHeight="1" x14ac:dyDescent="0.15">
      <c r="A89" s="12" t="str">
        <f>A50</f>
        <v>DS5LS</v>
      </c>
      <c r="B89" s="8">
        <f>COUNTIFS(线索明细!$A:$A,汇总分析!$B$85,线索明细!$B:$B,汇总分析!$B$86,线索明细!$F:$F,汇总分析!A89,线索明细!O:O,"=*")</f>
        <v>0</v>
      </c>
      <c r="C89" s="8">
        <f>COUNTIFS(线索明细!$A:$A,汇总分析!$C$85,线索明细!$B:$B,汇总分析!$C$86,线索明细!$F:$F,汇总分析!A89,线索明细!O:O,"=*")</f>
        <v>0</v>
      </c>
      <c r="D89" s="8">
        <f>COUNTIFS(线索明细!$A:$A,汇总分析!$D$85,线索明细!$B:$B,汇总分析!$D$86,线索明细!$F:$F,汇总分析!A89,线索明细!O:O,"=*")</f>
        <v>0</v>
      </c>
      <c r="E89" s="8">
        <f>COUNTIFS(线索明细!$A:$A,汇总分析!$E$85,线索明细!$B:$B,汇总分析!$E$86,线索明细!$F:$F,汇总分析!A89,线索明细!O:O,"=*")</f>
        <v>0</v>
      </c>
      <c r="F89" s="8">
        <f>COUNTIFS(线索明细!$A:$A,汇总分析!$F$85,线索明细!$B:$B,汇总分析!$F$86,线索明细!$F:$F,汇总分析!A89,线索明细!O:O,"=*")</f>
        <v>0</v>
      </c>
      <c r="G89" s="8">
        <f>COUNTIFS(线索明细!$A:$A,汇总分析!$G$85,线索明细!$B:$B,汇总分析!$G$86,线索明细!$F:$F,汇总分析!A89,线索明细!O:O,"=*")</f>
        <v>0</v>
      </c>
      <c r="H89" s="8">
        <f>COUNTIFS(线索明细!$A:$A,汇总分析!$H$85,线索明细!$B:$B,汇总分析!$H$86,线索明细!$F:$F,汇总分析!A89,线索明细!O:O,"=*")</f>
        <v>0</v>
      </c>
      <c r="I89" s="8">
        <f>COUNTIFS(线索明细!$A:$A,汇总分析!$I$85,线索明细!$B:$B,汇总分析!$I$86,线索明细!$F:$F,汇总分析!A89,线索明细!O:O,"=*")</f>
        <v>0</v>
      </c>
      <c r="J89" s="8">
        <f>COUNTIFS(线索明细!$A:$A,汇总分析!$J$85,线索明细!$B:$B,汇总分析!$J$86,线索明细!$F:$F,汇总分析!A89,线索明细!O:O,"=*")</f>
        <v>0</v>
      </c>
      <c r="K89" s="8">
        <f>COUNTIFS(线索明细!$A:$A,汇总分析!$K$85,线索明细!$B:$B,汇总分析!$K$86,线索明细!$F:$F,汇总分析!A89,线索明细!O:O,"=*")</f>
        <v>0</v>
      </c>
      <c r="L89" s="8">
        <f>COUNTIFS(线索明细!$A:$A,汇总分析!$L$85,线索明细!$B:$B,汇总分析!$L$86,线索明细!$F:$F,汇总分析!A89,线索明细!O:O,"=*")</f>
        <v>0</v>
      </c>
      <c r="M89" s="8">
        <f>COUNTIFS(线索明细!$A:$A,汇总分析!$M$85,线索明细!$B:$B,汇总分析!$M$86,线索明细!$F:$F,汇总分析!A89,线索明细!O:O,"=*")</f>
        <v>0</v>
      </c>
      <c r="N89" s="8">
        <f>COUNTIFS(线索明细!$A:$A,汇总分析!$N$85,线索明细!$B:$B,汇总分析!$N$86,线索明细!$F:$F,汇总分析!A89,线索明细!O:O,"=*")</f>
        <v>0</v>
      </c>
      <c r="O89" s="8">
        <f>COUNTIFS(线索明细!$A:$A,汇总分析!$O$85,线索明细!$B:$B,汇总分析!$O$86,线索明细!$F:$F,汇总分析!A89,线索明细!O:O,"=*")</f>
        <v>0</v>
      </c>
      <c r="P89" s="8">
        <f>COUNTIFS(线索明细!$A:$A,汇总分析!$P$85,线索明细!$B:$B,汇总分析!$P$86,线索明细!$F:$F,汇总分析!A89,线索明细!O:O,"=*")</f>
        <v>0</v>
      </c>
      <c r="Q89" s="8">
        <f>COUNTIFS(线索明细!$F:$F,汇总分析!A89,线索明细!O:O,"=*")</f>
        <v>0</v>
      </c>
    </row>
    <row r="90" spans="1:17" s="21" customFormat="1" ht="13.5" customHeight="1" x14ac:dyDescent="0.15">
      <c r="A90" s="12" t="str">
        <f t="shared" ref="A90" si="16">A51</f>
        <v>待定</v>
      </c>
      <c r="B90" s="8">
        <f>COUNTIFS(线索明细!$A:$A,汇总分析!$B$85,线索明细!$B:$B,汇总分析!$B$86,线索明细!$F:$F,汇总分析!A90,线索明细!O:O,"=*")</f>
        <v>0</v>
      </c>
      <c r="C90" s="8">
        <f>COUNTIFS(线索明细!$A:$A,汇总分析!$C$85,线索明细!$B:$B,汇总分析!$C$86,线索明细!$F:$F,汇总分析!A90,线索明细!O:O,"=*")</f>
        <v>0</v>
      </c>
      <c r="D90" s="8">
        <f>COUNTIFS(线索明细!$A:$A,汇总分析!$D$85,线索明细!$B:$B,汇总分析!$D$86,线索明细!$F:$F,汇总分析!A90,线索明细!O:O,"=*")</f>
        <v>0</v>
      </c>
      <c r="E90" s="8">
        <f>COUNTIFS(线索明细!$A:$A,汇总分析!$E$85,线索明细!$B:$B,汇总分析!$E$86,线索明细!$F:$F,汇总分析!A90,线索明细!O:O,"=*")</f>
        <v>0</v>
      </c>
      <c r="F90" s="8">
        <f>COUNTIFS(线索明细!$A:$A,汇总分析!$F$85,线索明细!$B:$B,汇总分析!$F$86,线索明细!$F:$F,汇总分析!A90,线索明细!O:O,"=*")</f>
        <v>0</v>
      </c>
      <c r="G90" s="8">
        <f>COUNTIFS(线索明细!$A:$A,汇总分析!$G$85,线索明细!$B:$B,汇总分析!$G$86,线索明细!$F:$F,汇总分析!A90,线索明细!O:O,"=*")</f>
        <v>0</v>
      </c>
      <c r="H90" s="8">
        <f>COUNTIFS(线索明细!$A:$A,汇总分析!$H$85,线索明细!$B:$B,汇总分析!$H$86,线索明细!$F:$F,汇总分析!A90,线索明细!O:O,"=*")</f>
        <v>0</v>
      </c>
      <c r="I90" s="8">
        <f>COUNTIFS(线索明细!$A:$A,汇总分析!$I$85,线索明细!$B:$B,汇总分析!$I$86,线索明细!$F:$F,汇总分析!A90,线索明细!O:O,"=*")</f>
        <v>0</v>
      </c>
      <c r="J90" s="8">
        <f>COUNTIFS(线索明细!$A:$A,汇总分析!$J$85,线索明细!$B:$B,汇总分析!$J$86,线索明细!$F:$F,汇总分析!A90,线索明细!O:O,"=*")</f>
        <v>0</v>
      </c>
      <c r="K90" s="8">
        <f>COUNTIFS(线索明细!$A:$A,汇总分析!$K$85,线索明细!$B:$B,汇总分析!$K$86,线索明细!$F:$F,汇总分析!A90,线索明细!O:O,"=*")</f>
        <v>0</v>
      </c>
      <c r="L90" s="8">
        <f>COUNTIFS(线索明细!$A:$A,汇总分析!$L$85,线索明细!$B:$B,汇总分析!$L$86,线索明细!$F:$F,汇总分析!A90,线索明细!O:O,"=*")</f>
        <v>0</v>
      </c>
      <c r="M90" s="8">
        <f>COUNTIFS(线索明细!$A:$A,汇总分析!$M$85,线索明细!$B:$B,汇总分析!$M$86,线索明细!$F:$F,汇总分析!A90,线索明细!O:O,"=*")</f>
        <v>0</v>
      </c>
      <c r="N90" s="8">
        <f>COUNTIFS(线索明细!$A:$A,汇总分析!$N$85,线索明细!$B:$B,汇总分析!$N$86,线索明细!$F:$F,汇总分析!A90,线索明细!O:O,"=*")</f>
        <v>0</v>
      </c>
      <c r="O90" s="8">
        <f>COUNTIFS(线索明细!$A:$A,汇总分析!$O$85,线索明细!$B:$B,汇总分析!$O$86,线索明细!$F:$F,汇总分析!A90,线索明细!O:O,"=*")</f>
        <v>0</v>
      </c>
      <c r="P90" s="8">
        <f>COUNTIFS(线索明细!$A:$A,汇总分析!$P$85,线索明细!$B:$B,汇总分析!$P$86,线索明细!$F:$F,汇总分析!A90,线索明细!O:O,"=*")</f>
        <v>0</v>
      </c>
      <c r="Q90" s="8">
        <f>COUNTIFS(线索明细!$F:$F,汇总分析!A90,线索明细!O:O,"=*")</f>
        <v>0</v>
      </c>
    </row>
    <row r="91" spans="1:17" s="24" customFormat="1" ht="13.5" customHeight="1" x14ac:dyDescent="0.15">
      <c r="A91" s="15" t="s">
        <v>0</v>
      </c>
      <c r="B91" s="8">
        <f>COUNTIFS(线索明细!$A:$A,汇总分析!$B$85,线索明细!$B:$B,汇总分析!$B$86,线索明细!O:O,"=*")</f>
        <v>0</v>
      </c>
      <c r="C91" s="8">
        <f>COUNTIFS(线索明细!$A:$A,汇总分析!$C$85,线索明细!$B:$B,汇总分析!$C$86,线索明细!O:O,"=*")</f>
        <v>0</v>
      </c>
      <c r="D91" s="8">
        <f>COUNTIFS(线索明细!$A:$A,汇总分析!$D$85,线索明细!$B:$B,汇总分析!$D$86,线索明细!O:O,"=*")</f>
        <v>0</v>
      </c>
      <c r="E91" s="8">
        <f>COUNTIFS(线索明细!$A:$A,汇总分析!$E$85,线索明细!$B:$B,汇总分析!$E$86,线索明细!O:O,"=*")</f>
        <v>0</v>
      </c>
      <c r="F91" s="8">
        <f>COUNTIFS(线索明细!$A:$A,汇总分析!$F$85,线索明细!$B:$B,汇总分析!$F$86,线索明细!O:O,"=*")</f>
        <v>0</v>
      </c>
      <c r="G91" s="8">
        <f>COUNTIFS(线索明细!$A:$A,汇总分析!$G$85,线索明细!$B:$B,汇总分析!$G$86,线索明细!O:O,"=*")</f>
        <v>0</v>
      </c>
      <c r="H91" s="8">
        <f>COUNTIFS(线索明细!$A:$A,汇总分析!$H$85,线索明细!$B:$B,汇总分析!$H$86,线索明细!O:O,"=*")</f>
        <v>0</v>
      </c>
      <c r="I91" s="8">
        <f>COUNTIFS(线索明细!$A:$A,汇总分析!$I$85,线索明细!$B:$B,汇总分析!$I$86,线索明细!O:O,"=*")</f>
        <v>0</v>
      </c>
      <c r="J91" s="8">
        <f>COUNTIFS(线索明细!$A:$A,汇总分析!$J$85,线索明细!$B:$B,汇总分析!$J$86,线索明细!O:O,"=*")</f>
        <v>0</v>
      </c>
      <c r="K91" s="8">
        <f>COUNTIFS(线索明细!$A:$A,汇总分析!$K$85,线索明细!$B:$B,汇总分析!$K$86,线索明细!O:O,"=*")</f>
        <v>0</v>
      </c>
      <c r="L91" s="8">
        <f>COUNTIFS(线索明细!$A:$A,汇总分析!$L$85,线索明细!$B:$B,汇总分析!$L$86,线索明细!O:O,"=*")</f>
        <v>0</v>
      </c>
      <c r="M91" s="8">
        <f>COUNTIFS(线索明细!$A:$A,汇总分析!$M$85,线索明细!$B:$B,汇总分析!$M$86,线索明细!O:O,"=*")</f>
        <v>0</v>
      </c>
      <c r="N91" s="8">
        <f>COUNTIFS(线索明细!$A:$A,汇总分析!$N$85,线索明细!$B:$B,汇总分析!$N$86,线索明细!O:O,"=*")</f>
        <v>0</v>
      </c>
      <c r="O91" s="8">
        <f>COUNTIFS(线索明细!$A:$A,汇总分析!$O$85,线索明细!$B:$B,汇总分析!$O$86,线索明细!O:O,"=*")</f>
        <v>0</v>
      </c>
      <c r="P91" s="8">
        <f>COUNTIFS(线索明细!$A:$A,汇总分析!$P$85,线索明细!$B:$B,汇总分析!$P$86,线索明细!O:O,"=*")</f>
        <v>0</v>
      </c>
      <c r="Q91" s="8">
        <f>COUNTIFS(线索明细!O:O,"=*")</f>
        <v>1</v>
      </c>
    </row>
  </sheetData>
  <sheetProtection formatCells="0" sort="0" autoFilter="0" pivotTables="0"/>
  <customSheetViews>
    <customSheetView guid="{3BB7A440-49D5-45F5-A138-13A1E09FFA6D}" topLeftCell="A62">
      <selection activeCell="A69" sqref="A69"/>
      <pageMargins left="0.7" right="0.7" top="0.75" bottom="0.75" header="0.3" footer="0.3"/>
      <pageSetup paperSize="9" orientation="portrait" r:id="rId1"/>
    </customSheetView>
    <customSheetView guid="{7FABB292-2939-4F25-B587-0D8A920E0554}" topLeftCell="A62">
      <selection activeCell="A69" sqref="A69"/>
      <pageMargins left="0.7" right="0.7" top="0.75" bottom="0.75" header="0.3" footer="0.3"/>
      <pageSetup paperSize="9" orientation="portrait" r:id="rId2"/>
    </customSheetView>
  </customSheetViews>
  <mergeCells count="18">
    <mergeCell ref="A85:A86"/>
    <mergeCell ref="Q85:Q86"/>
    <mergeCell ref="A74:A75"/>
    <mergeCell ref="Q74:Q75"/>
    <mergeCell ref="A67:A68"/>
    <mergeCell ref="Q67:Q68"/>
    <mergeCell ref="A2:A3"/>
    <mergeCell ref="Q2:Q3"/>
    <mergeCell ref="Q46:Q47"/>
    <mergeCell ref="A46:A47"/>
    <mergeCell ref="A55:A56"/>
    <mergeCell ref="Q55:Q56"/>
    <mergeCell ref="A13:A14"/>
    <mergeCell ref="Q13:Q14"/>
    <mergeCell ref="A24:A25"/>
    <mergeCell ref="Q24:Q25"/>
    <mergeCell ref="A35:A36"/>
    <mergeCell ref="Q35:Q36"/>
  </mergeCells>
  <phoneticPr fontId="2" type="noConversion"/>
  <pageMargins left="0.7" right="0.7" top="0.75" bottom="0.75" header="0.3" footer="0.3"/>
  <pageSetup paperSize="9" orientation="portrait" horizontalDpi="180" verticalDpi="180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86"/>
  <sheetViews>
    <sheetView topLeftCell="F1" workbookViewId="0">
      <pane ySplit="1" topLeftCell="A2" activePane="bottomLeft" state="frozen"/>
      <selection pane="bottomLeft" activeCell="Q12" sqref="Q12"/>
    </sheetView>
  </sheetViews>
  <sheetFormatPr defaultRowHeight="18" customHeight="1" x14ac:dyDescent="0.15"/>
  <cols>
    <col min="1" max="3" width="5.625" style="6" customWidth="1"/>
    <col min="4" max="4" width="8" style="6" customWidth="1"/>
    <col min="5" max="5" width="11.375" style="2" customWidth="1"/>
    <col min="6" max="6" width="7.5" style="4" customWidth="1"/>
    <col min="7" max="7" width="8.25" style="4" customWidth="1"/>
    <col min="8" max="8" width="6.875" style="4" customWidth="1"/>
    <col min="9" max="9" width="7" style="4" customWidth="1"/>
    <col min="10" max="10" width="4.125" style="4" customWidth="1"/>
    <col min="11" max="11" width="4.375" style="4" customWidth="1"/>
    <col min="12" max="12" width="16.625" style="7" customWidth="1"/>
    <col min="13" max="14" width="4.875" style="7" customWidth="1"/>
    <col min="15" max="15" width="8" style="4" customWidth="1"/>
    <col min="16" max="18" width="6.125" style="4" customWidth="1"/>
    <col min="19" max="21" width="6" style="4" customWidth="1"/>
    <col min="22" max="22" width="8.375" style="4" customWidth="1"/>
    <col min="23" max="16384" width="9" style="4"/>
  </cols>
  <sheetData>
    <row r="1" spans="1:22" ht="25.5" customHeight="1" x14ac:dyDescent="0.15">
      <c r="A1" s="1" t="s">
        <v>7</v>
      </c>
      <c r="B1" s="1" t="s">
        <v>8</v>
      </c>
      <c r="C1" s="1" t="s">
        <v>9</v>
      </c>
      <c r="D1" s="1" t="s">
        <v>5</v>
      </c>
      <c r="E1" s="2" t="s">
        <v>10</v>
      </c>
      <c r="F1" s="3" t="s">
        <v>11</v>
      </c>
      <c r="G1" s="3" t="s">
        <v>12</v>
      </c>
      <c r="H1" s="3" t="s">
        <v>13</v>
      </c>
      <c r="I1" s="3" t="s">
        <v>14</v>
      </c>
      <c r="J1" s="14" t="s">
        <v>38</v>
      </c>
      <c r="K1" s="3" t="s">
        <v>22</v>
      </c>
      <c r="L1" s="3" t="s">
        <v>15</v>
      </c>
      <c r="M1" s="13" t="s">
        <v>36</v>
      </c>
      <c r="N1" s="13" t="s">
        <v>37</v>
      </c>
      <c r="O1" s="3" t="s">
        <v>16</v>
      </c>
      <c r="P1" s="3" t="s">
        <v>23</v>
      </c>
      <c r="Q1" s="3" t="s">
        <v>24</v>
      </c>
      <c r="R1" s="3" t="s">
        <v>25</v>
      </c>
      <c r="S1" s="3" t="s">
        <v>17</v>
      </c>
      <c r="T1" s="3" t="s">
        <v>18</v>
      </c>
      <c r="U1" s="3" t="s">
        <v>19</v>
      </c>
      <c r="V1" s="3" t="s">
        <v>20</v>
      </c>
    </row>
    <row r="2" spans="1:22" ht="18" customHeight="1" x14ac:dyDescent="0.15">
      <c r="A2" s="5"/>
    </row>
    <row r="3" spans="1:22" ht="18" customHeight="1" x14ac:dyDescent="0.15">
      <c r="A3" s="5"/>
    </row>
    <row r="4" spans="1:22" ht="18" customHeight="1" x14ac:dyDescent="0.15">
      <c r="A4" s="5"/>
    </row>
    <row r="5" spans="1:22" ht="18" customHeight="1" x14ac:dyDescent="0.15">
      <c r="A5" s="5"/>
    </row>
    <row r="6" spans="1:22" ht="18" customHeight="1" x14ac:dyDescent="0.15">
      <c r="A6" s="5"/>
    </row>
    <row r="7" spans="1:22" ht="18" customHeight="1" x14ac:dyDescent="0.15">
      <c r="A7" s="5"/>
    </row>
    <row r="8" spans="1:22" ht="18" customHeight="1" x14ac:dyDescent="0.15">
      <c r="A8" s="5"/>
    </row>
    <row r="9" spans="1:22" ht="18" customHeight="1" x14ac:dyDescent="0.15">
      <c r="A9" s="5"/>
    </row>
    <row r="10" spans="1:22" ht="18" customHeight="1" x14ac:dyDescent="0.15">
      <c r="A10" s="5"/>
    </row>
    <row r="11" spans="1:22" ht="18" customHeight="1" x14ac:dyDescent="0.15">
      <c r="A11" s="5"/>
    </row>
    <row r="12" spans="1:22" ht="18" customHeight="1" x14ac:dyDescent="0.15">
      <c r="A12" s="5"/>
    </row>
    <row r="13" spans="1:22" ht="18" customHeight="1" x14ac:dyDescent="0.15">
      <c r="A13" s="5"/>
    </row>
    <row r="14" spans="1:22" ht="18" customHeight="1" x14ac:dyDescent="0.15">
      <c r="A14" s="5"/>
    </row>
    <row r="15" spans="1:22" ht="18" customHeight="1" x14ac:dyDescent="0.15">
      <c r="A15" s="5"/>
    </row>
    <row r="16" spans="1:22" ht="18" customHeight="1" x14ac:dyDescent="0.15">
      <c r="A16" s="5"/>
    </row>
    <row r="17" spans="1:1" ht="18" customHeight="1" x14ac:dyDescent="0.15">
      <c r="A17" s="5"/>
    </row>
    <row r="18" spans="1:1" ht="18" customHeight="1" x14ac:dyDescent="0.15">
      <c r="A18" s="5"/>
    </row>
    <row r="19" spans="1:1" ht="18" customHeight="1" x14ac:dyDescent="0.15">
      <c r="A19" s="5"/>
    </row>
    <row r="20" spans="1:1" ht="18" customHeight="1" x14ac:dyDescent="0.15">
      <c r="A20" s="5"/>
    </row>
    <row r="21" spans="1:1" ht="18" customHeight="1" x14ac:dyDescent="0.15">
      <c r="A21" s="5"/>
    </row>
    <row r="22" spans="1:1" ht="18" customHeight="1" x14ac:dyDescent="0.15">
      <c r="A22" s="5"/>
    </row>
    <row r="23" spans="1:1" ht="18" customHeight="1" x14ac:dyDescent="0.15">
      <c r="A23" s="5"/>
    </row>
    <row r="24" spans="1:1" ht="18" customHeight="1" x14ac:dyDescent="0.15">
      <c r="A24" s="5"/>
    </row>
    <row r="25" spans="1:1" ht="18" customHeight="1" x14ac:dyDescent="0.15">
      <c r="A25" s="5"/>
    </row>
    <row r="26" spans="1:1" ht="18" customHeight="1" x14ac:dyDescent="0.15">
      <c r="A26" s="5"/>
    </row>
    <row r="27" spans="1:1" ht="18" customHeight="1" x14ac:dyDescent="0.15">
      <c r="A27" s="5"/>
    </row>
    <row r="28" spans="1:1" ht="18" customHeight="1" x14ac:dyDescent="0.15">
      <c r="A28" s="5"/>
    </row>
    <row r="29" spans="1:1" ht="18" customHeight="1" x14ac:dyDescent="0.15">
      <c r="A29" s="5"/>
    </row>
    <row r="30" spans="1:1" ht="18" customHeight="1" x14ac:dyDescent="0.15">
      <c r="A30" s="5"/>
    </row>
    <row r="31" spans="1:1" ht="18" customHeight="1" x14ac:dyDescent="0.15">
      <c r="A31" s="5"/>
    </row>
    <row r="32" spans="1:1" ht="18" customHeight="1" x14ac:dyDescent="0.15">
      <c r="A32" s="5"/>
    </row>
    <row r="33" spans="1:1" ht="18" customHeight="1" x14ac:dyDescent="0.15">
      <c r="A33" s="5"/>
    </row>
    <row r="34" spans="1:1" ht="18" customHeight="1" x14ac:dyDescent="0.15">
      <c r="A34" s="5"/>
    </row>
    <row r="35" spans="1:1" ht="18" customHeight="1" x14ac:dyDescent="0.15">
      <c r="A35" s="5"/>
    </row>
    <row r="36" spans="1:1" ht="18" customHeight="1" x14ac:dyDescent="0.15">
      <c r="A36" s="5"/>
    </row>
    <row r="37" spans="1:1" ht="18" customHeight="1" x14ac:dyDescent="0.15">
      <c r="A37" s="5"/>
    </row>
    <row r="38" spans="1:1" ht="18" customHeight="1" x14ac:dyDescent="0.15">
      <c r="A38" s="5"/>
    </row>
    <row r="39" spans="1:1" ht="18" customHeight="1" x14ac:dyDescent="0.15">
      <c r="A39" s="5"/>
    </row>
    <row r="40" spans="1:1" ht="18" customHeight="1" x14ac:dyDescent="0.15">
      <c r="A40" s="5"/>
    </row>
    <row r="41" spans="1:1" ht="18" customHeight="1" x14ac:dyDescent="0.15">
      <c r="A41" s="5"/>
    </row>
    <row r="42" spans="1:1" ht="18" customHeight="1" x14ac:dyDescent="0.15">
      <c r="A42" s="5"/>
    </row>
    <row r="43" spans="1:1" ht="18" customHeight="1" x14ac:dyDescent="0.15">
      <c r="A43" s="5"/>
    </row>
    <row r="44" spans="1:1" ht="18" customHeight="1" x14ac:dyDescent="0.15">
      <c r="A44" s="5"/>
    </row>
    <row r="45" spans="1:1" ht="18" customHeight="1" x14ac:dyDescent="0.15">
      <c r="A45" s="5"/>
    </row>
    <row r="46" spans="1:1" ht="18" customHeight="1" x14ac:dyDescent="0.15">
      <c r="A46" s="5"/>
    </row>
    <row r="47" spans="1:1" ht="18" customHeight="1" x14ac:dyDescent="0.15">
      <c r="A47" s="5"/>
    </row>
    <row r="48" spans="1:1" ht="18" customHeight="1" x14ac:dyDescent="0.15">
      <c r="A48" s="5"/>
    </row>
    <row r="49" spans="1:1" ht="18" customHeight="1" x14ac:dyDescent="0.15">
      <c r="A49" s="5"/>
    </row>
    <row r="50" spans="1:1" ht="18" customHeight="1" x14ac:dyDescent="0.15">
      <c r="A50" s="5"/>
    </row>
    <row r="51" spans="1:1" ht="18" customHeight="1" x14ac:dyDescent="0.15">
      <c r="A51" s="5"/>
    </row>
    <row r="52" spans="1:1" ht="18" customHeight="1" x14ac:dyDescent="0.15">
      <c r="A52" s="5"/>
    </row>
    <row r="53" spans="1:1" ht="18" customHeight="1" x14ac:dyDescent="0.15">
      <c r="A53" s="5"/>
    </row>
    <row r="54" spans="1:1" ht="18" customHeight="1" x14ac:dyDescent="0.15">
      <c r="A54" s="5"/>
    </row>
    <row r="55" spans="1:1" ht="18" customHeight="1" x14ac:dyDescent="0.15">
      <c r="A55" s="5"/>
    </row>
    <row r="56" spans="1:1" ht="18" customHeight="1" x14ac:dyDescent="0.15">
      <c r="A56" s="5"/>
    </row>
    <row r="57" spans="1:1" ht="18" customHeight="1" x14ac:dyDescent="0.15">
      <c r="A57" s="5"/>
    </row>
    <row r="58" spans="1:1" ht="18" customHeight="1" x14ac:dyDescent="0.15">
      <c r="A58" s="5"/>
    </row>
    <row r="59" spans="1:1" ht="18" customHeight="1" x14ac:dyDescent="0.15">
      <c r="A59" s="5"/>
    </row>
    <row r="60" spans="1:1" ht="18" customHeight="1" x14ac:dyDescent="0.15">
      <c r="A60" s="5"/>
    </row>
    <row r="61" spans="1:1" ht="18" customHeight="1" x14ac:dyDescent="0.15">
      <c r="A61" s="5"/>
    </row>
    <row r="62" spans="1:1" ht="18" customHeight="1" x14ac:dyDescent="0.15">
      <c r="A62" s="5"/>
    </row>
    <row r="63" spans="1:1" ht="18" customHeight="1" x14ac:dyDescent="0.15">
      <c r="A63" s="5"/>
    </row>
    <row r="64" spans="1:1" ht="18" customHeight="1" x14ac:dyDescent="0.15">
      <c r="A64" s="5"/>
    </row>
    <row r="65" spans="1:1" ht="18" customHeight="1" x14ac:dyDescent="0.15">
      <c r="A65" s="5"/>
    </row>
    <row r="66" spans="1:1" ht="18" customHeight="1" x14ac:dyDescent="0.15">
      <c r="A66" s="5"/>
    </row>
    <row r="67" spans="1:1" ht="18" customHeight="1" x14ac:dyDescent="0.15">
      <c r="A67" s="5"/>
    </row>
    <row r="68" spans="1:1" ht="18" customHeight="1" x14ac:dyDescent="0.15">
      <c r="A68" s="5"/>
    </row>
    <row r="69" spans="1:1" ht="18" customHeight="1" x14ac:dyDescent="0.15">
      <c r="A69" s="5"/>
    </row>
    <row r="70" spans="1:1" ht="18" customHeight="1" x14ac:dyDescent="0.15">
      <c r="A70" s="5"/>
    </row>
    <row r="71" spans="1:1" ht="18" customHeight="1" x14ac:dyDescent="0.15">
      <c r="A71" s="5"/>
    </row>
    <row r="72" spans="1:1" ht="18" customHeight="1" x14ac:dyDescent="0.15">
      <c r="A72" s="5"/>
    </row>
    <row r="73" spans="1:1" ht="18" customHeight="1" x14ac:dyDescent="0.15">
      <c r="A73" s="5"/>
    </row>
    <row r="74" spans="1:1" ht="18" customHeight="1" x14ac:dyDescent="0.15">
      <c r="A74" s="5"/>
    </row>
    <row r="75" spans="1:1" ht="18" customHeight="1" x14ac:dyDescent="0.15">
      <c r="A75" s="5"/>
    </row>
    <row r="76" spans="1:1" ht="18" customHeight="1" x14ac:dyDescent="0.15">
      <c r="A76" s="5"/>
    </row>
    <row r="77" spans="1:1" ht="18" customHeight="1" x14ac:dyDescent="0.15">
      <c r="A77" s="5"/>
    </row>
    <row r="78" spans="1:1" ht="18" customHeight="1" x14ac:dyDescent="0.15">
      <c r="A78" s="5"/>
    </row>
    <row r="79" spans="1:1" ht="18" customHeight="1" x14ac:dyDescent="0.15">
      <c r="A79" s="5"/>
    </row>
    <row r="80" spans="1:1" ht="18" customHeight="1" x14ac:dyDescent="0.15">
      <c r="A80" s="5"/>
    </row>
    <row r="81" spans="1:1" ht="18" customHeight="1" x14ac:dyDescent="0.15">
      <c r="A81" s="5"/>
    </row>
    <row r="82" spans="1:1" ht="18" customHeight="1" x14ac:dyDescent="0.15">
      <c r="A82" s="5"/>
    </row>
    <row r="83" spans="1:1" ht="18" customHeight="1" x14ac:dyDescent="0.15">
      <c r="A83" s="5"/>
    </row>
    <row r="84" spans="1:1" ht="18" customHeight="1" x14ac:dyDescent="0.15">
      <c r="A84" s="5"/>
    </row>
    <row r="85" spans="1:1" ht="18" customHeight="1" x14ac:dyDescent="0.15">
      <c r="A85" s="5"/>
    </row>
    <row r="86" spans="1:1" ht="18" customHeight="1" x14ac:dyDescent="0.15">
      <c r="A86" s="5"/>
    </row>
    <row r="87" spans="1:1" ht="18" customHeight="1" x14ac:dyDescent="0.15">
      <c r="A87" s="5"/>
    </row>
    <row r="88" spans="1:1" ht="18" customHeight="1" x14ac:dyDescent="0.15">
      <c r="A88" s="5"/>
    </row>
    <row r="89" spans="1:1" ht="18" customHeight="1" x14ac:dyDescent="0.15">
      <c r="A89" s="5"/>
    </row>
    <row r="90" spans="1:1" ht="18" customHeight="1" x14ac:dyDescent="0.15">
      <c r="A90" s="5"/>
    </row>
    <row r="91" spans="1:1" ht="18" customHeight="1" x14ac:dyDescent="0.15">
      <c r="A91" s="5"/>
    </row>
    <row r="92" spans="1:1" ht="18" customHeight="1" x14ac:dyDescent="0.15">
      <c r="A92" s="5"/>
    </row>
    <row r="93" spans="1:1" ht="18" customHeight="1" x14ac:dyDescent="0.15">
      <c r="A93" s="5"/>
    </row>
    <row r="94" spans="1:1" ht="18" customHeight="1" x14ac:dyDescent="0.15">
      <c r="A94" s="5"/>
    </row>
    <row r="95" spans="1:1" ht="18" customHeight="1" x14ac:dyDescent="0.15">
      <c r="A95" s="5"/>
    </row>
    <row r="96" spans="1:1" ht="18" customHeight="1" x14ac:dyDescent="0.15">
      <c r="A96" s="5"/>
    </row>
    <row r="97" spans="1:1" ht="18" customHeight="1" x14ac:dyDescent="0.15">
      <c r="A97" s="5"/>
    </row>
    <row r="98" spans="1:1" ht="18" customHeight="1" x14ac:dyDescent="0.15">
      <c r="A98" s="5"/>
    </row>
    <row r="99" spans="1:1" ht="18" customHeight="1" x14ac:dyDescent="0.15">
      <c r="A99" s="5"/>
    </row>
    <row r="100" spans="1:1" ht="18" customHeight="1" x14ac:dyDescent="0.15">
      <c r="A100" s="5"/>
    </row>
    <row r="101" spans="1:1" ht="18" customHeight="1" x14ac:dyDescent="0.15">
      <c r="A101" s="5"/>
    </row>
    <row r="102" spans="1:1" ht="18" customHeight="1" x14ac:dyDescent="0.15">
      <c r="A102" s="5"/>
    </row>
    <row r="103" spans="1:1" ht="18" customHeight="1" x14ac:dyDescent="0.15">
      <c r="A103" s="5"/>
    </row>
    <row r="104" spans="1:1" ht="18" customHeight="1" x14ac:dyDescent="0.15">
      <c r="A104" s="5"/>
    </row>
    <row r="105" spans="1:1" ht="18" customHeight="1" x14ac:dyDescent="0.15">
      <c r="A105" s="5"/>
    </row>
    <row r="106" spans="1:1" ht="18" customHeight="1" x14ac:dyDescent="0.15">
      <c r="A106" s="5"/>
    </row>
    <row r="107" spans="1:1" ht="18" customHeight="1" x14ac:dyDescent="0.15">
      <c r="A107" s="5"/>
    </row>
    <row r="108" spans="1:1" ht="18" customHeight="1" x14ac:dyDescent="0.15">
      <c r="A108" s="5"/>
    </row>
    <row r="109" spans="1:1" ht="18" customHeight="1" x14ac:dyDescent="0.15">
      <c r="A109" s="5"/>
    </row>
    <row r="110" spans="1:1" ht="18" customHeight="1" x14ac:dyDescent="0.15">
      <c r="A110" s="5"/>
    </row>
    <row r="111" spans="1:1" ht="18" customHeight="1" x14ac:dyDescent="0.15">
      <c r="A111" s="5"/>
    </row>
    <row r="112" spans="1:1" ht="18" customHeight="1" x14ac:dyDescent="0.15">
      <c r="A112" s="5"/>
    </row>
    <row r="113" spans="1:1" ht="18" customHeight="1" x14ac:dyDescent="0.15">
      <c r="A113" s="5"/>
    </row>
    <row r="114" spans="1:1" ht="18" customHeight="1" x14ac:dyDescent="0.15">
      <c r="A114" s="5"/>
    </row>
    <row r="115" spans="1:1" ht="18" customHeight="1" x14ac:dyDescent="0.15">
      <c r="A115" s="5"/>
    </row>
    <row r="116" spans="1:1" ht="18" customHeight="1" x14ac:dyDescent="0.15">
      <c r="A116" s="5"/>
    </row>
    <row r="117" spans="1:1" ht="18" customHeight="1" x14ac:dyDescent="0.15">
      <c r="A117" s="5"/>
    </row>
    <row r="118" spans="1:1" ht="18" customHeight="1" x14ac:dyDescent="0.15">
      <c r="A118" s="5"/>
    </row>
    <row r="119" spans="1:1" ht="18" customHeight="1" x14ac:dyDescent="0.15">
      <c r="A119" s="5"/>
    </row>
    <row r="120" spans="1:1" ht="18" customHeight="1" x14ac:dyDescent="0.15">
      <c r="A120" s="5"/>
    </row>
    <row r="121" spans="1:1" ht="18" customHeight="1" x14ac:dyDescent="0.15">
      <c r="A121" s="5"/>
    </row>
    <row r="122" spans="1:1" ht="18" customHeight="1" x14ac:dyDescent="0.15">
      <c r="A122" s="5"/>
    </row>
    <row r="123" spans="1:1" ht="18" customHeight="1" x14ac:dyDescent="0.15">
      <c r="A123" s="5"/>
    </row>
    <row r="124" spans="1:1" ht="18" customHeight="1" x14ac:dyDescent="0.15">
      <c r="A124" s="5"/>
    </row>
    <row r="125" spans="1:1" ht="18" customHeight="1" x14ac:dyDescent="0.15">
      <c r="A125" s="5"/>
    </row>
    <row r="126" spans="1:1" ht="18" customHeight="1" x14ac:dyDescent="0.15">
      <c r="A126" s="5"/>
    </row>
    <row r="127" spans="1:1" ht="18" customHeight="1" x14ac:dyDescent="0.15">
      <c r="A127" s="5"/>
    </row>
    <row r="128" spans="1:1" ht="18" customHeight="1" x14ac:dyDescent="0.15">
      <c r="A128" s="5"/>
    </row>
    <row r="129" spans="1:1" ht="18" customHeight="1" x14ac:dyDescent="0.15">
      <c r="A129" s="5"/>
    </row>
    <row r="130" spans="1:1" ht="18" customHeight="1" x14ac:dyDescent="0.15">
      <c r="A130" s="5"/>
    </row>
    <row r="131" spans="1:1" ht="18" customHeight="1" x14ac:dyDescent="0.15">
      <c r="A131" s="5"/>
    </row>
    <row r="132" spans="1:1" ht="18" customHeight="1" x14ac:dyDescent="0.15">
      <c r="A132" s="5"/>
    </row>
    <row r="133" spans="1:1" ht="18" customHeight="1" x14ac:dyDescent="0.15">
      <c r="A133" s="5"/>
    </row>
    <row r="134" spans="1:1" ht="18" customHeight="1" x14ac:dyDescent="0.15">
      <c r="A134" s="5"/>
    </row>
    <row r="135" spans="1:1" ht="18" customHeight="1" x14ac:dyDescent="0.15">
      <c r="A135" s="5"/>
    </row>
    <row r="136" spans="1:1" ht="18" customHeight="1" x14ac:dyDescent="0.15">
      <c r="A136" s="5"/>
    </row>
    <row r="137" spans="1:1" ht="18" customHeight="1" x14ac:dyDescent="0.15">
      <c r="A137" s="5"/>
    </row>
    <row r="138" spans="1:1" ht="18" customHeight="1" x14ac:dyDescent="0.15">
      <c r="A138" s="5"/>
    </row>
    <row r="139" spans="1:1" ht="18" customHeight="1" x14ac:dyDescent="0.15">
      <c r="A139" s="5"/>
    </row>
    <row r="140" spans="1:1" ht="18" customHeight="1" x14ac:dyDescent="0.15">
      <c r="A140" s="5"/>
    </row>
    <row r="141" spans="1:1" ht="18" customHeight="1" x14ac:dyDescent="0.15">
      <c r="A141" s="5"/>
    </row>
    <row r="142" spans="1:1" ht="18" customHeight="1" x14ac:dyDescent="0.15">
      <c r="A142" s="5"/>
    </row>
    <row r="143" spans="1:1" ht="18" customHeight="1" x14ac:dyDescent="0.15">
      <c r="A143" s="5"/>
    </row>
    <row r="144" spans="1:1" ht="18" customHeight="1" x14ac:dyDescent="0.15">
      <c r="A144" s="5"/>
    </row>
    <row r="145" spans="1:1" ht="18" customHeight="1" x14ac:dyDescent="0.15">
      <c r="A145" s="5"/>
    </row>
    <row r="146" spans="1:1" ht="18" customHeight="1" x14ac:dyDescent="0.15">
      <c r="A146" s="5"/>
    </row>
    <row r="147" spans="1:1" ht="18" customHeight="1" x14ac:dyDescent="0.15">
      <c r="A147" s="5"/>
    </row>
    <row r="148" spans="1:1" ht="18" customHeight="1" x14ac:dyDescent="0.15">
      <c r="A148" s="5"/>
    </row>
    <row r="149" spans="1:1" ht="18" customHeight="1" x14ac:dyDescent="0.15">
      <c r="A149" s="5"/>
    </row>
    <row r="150" spans="1:1" ht="18" customHeight="1" x14ac:dyDescent="0.15">
      <c r="A150" s="5"/>
    </row>
    <row r="151" spans="1:1" ht="18" customHeight="1" x14ac:dyDescent="0.15">
      <c r="A151" s="5"/>
    </row>
    <row r="152" spans="1:1" ht="18" customHeight="1" x14ac:dyDescent="0.15">
      <c r="A152" s="5"/>
    </row>
    <row r="153" spans="1:1" ht="18" customHeight="1" x14ac:dyDescent="0.15">
      <c r="A153" s="5"/>
    </row>
    <row r="154" spans="1:1" ht="18" customHeight="1" x14ac:dyDescent="0.15">
      <c r="A154" s="5"/>
    </row>
    <row r="155" spans="1:1" ht="18" customHeight="1" x14ac:dyDescent="0.15">
      <c r="A155" s="5"/>
    </row>
    <row r="156" spans="1:1" ht="18" customHeight="1" x14ac:dyDescent="0.15">
      <c r="A156" s="5"/>
    </row>
    <row r="157" spans="1:1" ht="18" customHeight="1" x14ac:dyDescent="0.15">
      <c r="A157" s="5"/>
    </row>
    <row r="158" spans="1:1" ht="18" customHeight="1" x14ac:dyDescent="0.15">
      <c r="A158" s="5"/>
    </row>
    <row r="159" spans="1:1" ht="18" customHeight="1" x14ac:dyDescent="0.15">
      <c r="A159" s="5"/>
    </row>
    <row r="160" spans="1:1" ht="18" customHeight="1" x14ac:dyDescent="0.15">
      <c r="A160" s="5"/>
    </row>
    <row r="161" spans="1:1" ht="18" customHeight="1" x14ac:dyDescent="0.15">
      <c r="A161" s="5"/>
    </row>
    <row r="162" spans="1:1" ht="18" customHeight="1" x14ac:dyDescent="0.15">
      <c r="A162" s="5"/>
    </row>
    <row r="163" spans="1:1" ht="18" customHeight="1" x14ac:dyDescent="0.15">
      <c r="A163" s="5"/>
    </row>
    <row r="164" spans="1:1" ht="18" customHeight="1" x14ac:dyDescent="0.15">
      <c r="A164" s="5"/>
    </row>
    <row r="165" spans="1:1" ht="18" customHeight="1" x14ac:dyDescent="0.15">
      <c r="A165" s="5"/>
    </row>
    <row r="166" spans="1:1" ht="18" customHeight="1" x14ac:dyDescent="0.15">
      <c r="A166" s="5"/>
    </row>
    <row r="167" spans="1:1" ht="18" customHeight="1" x14ac:dyDescent="0.15">
      <c r="A167" s="5"/>
    </row>
    <row r="168" spans="1:1" ht="18" customHeight="1" x14ac:dyDescent="0.15">
      <c r="A168" s="5"/>
    </row>
    <row r="169" spans="1:1" ht="18" customHeight="1" x14ac:dyDescent="0.15">
      <c r="A169" s="5"/>
    </row>
    <row r="170" spans="1:1" ht="18" customHeight="1" x14ac:dyDescent="0.15">
      <c r="A170" s="5"/>
    </row>
    <row r="171" spans="1:1" ht="18" customHeight="1" x14ac:dyDescent="0.15">
      <c r="A171" s="5"/>
    </row>
    <row r="172" spans="1:1" ht="18" customHeight="1" x14ac:dyDescent="0.15">
      <c r="A172" s="5"/>
    </row>
    <row r="173" spans="1:1" ht="18" customHeight="1" x14ac:dyDescent="0.15">
      <c r="A173" s="5"/>
    </row>
    <row r="174" spans="1:1" ht="18" customHeight="1" x14ac:dyDescent="0.15">
      <c r="A174" s="5"/>
    </row>
    <row r="175" spans="1:1" ht="18" customHeight="1" x14ac:dyDescent="0.15">
      <c r="A175" s="5"/>
    </row>
    <row r="176" spans="1:1" ht="18" customHeight="1" x14ac:dyDescent="0.15">
      <c r="A176" s="5"/>
    </row>
    <row r="177" spans="1:1" ht="18" customHeight="1" x14ac:dyDescent="0.15">
      <c r="A177" s="5"/>
    </row>
    <row r="178" spans="1:1" ht="18" customHeight="1" x14ac:dyDescent="0.15">
      <c r="A178" s="5"/>
    </row>
    <row r="179" spans="1:1" ht="18" customHeight="1" x14ac:dyDescent="0.15">
      <c r="A179" s="5"/>
    </row>
    <row r="180" spans="1:1" ht="18" customHeight="1" x14ac:dyDescent="0.15">
      <c r="A180" s="5"/>
    </row>
    <row r="181" spans="1:1" ht="18" customHeight="1" x14ac:dyDescent="0.15">
      <c r="A181" s="5"/>
    </row>
    <row r="182" spans="1:1" ht="18" customHeight="1" x14ac:dyDescent="0.15">
      <c r="A182" s="5"/>
    </row>
    <row r="183" spans="1:1" ht="18" customHeight="1" x14ac:dyDescent="0.15">
      <c r="A183" s="5"/>
    </row>
    <row r="184" spans="1:1" ht="18" customHeight="1" x14ac:dyDescent="0.15">
      <c r="A184" s="5"/>
    </row>
    <row r="185" spans="1:1" ht="18" customHeight="1" x14ac:dyDescent="0.15">
      <c r="A185" s="5"/>
    </row>
    <row r="186" spans="1:1" ht="18" customHeight="1" x14ac:dyDescent="0.15">
      <c r="A186" s="5"/>
    </row>
  </sheetData>
  <phoneticPr fontId="1" type="noConversion"/>
  <dataValidations count="1">
    <dataValidation type="custom" errorStyle="information" allowBlank="1" showInputMessage="1" showErrorMessage="1" errorTitle="号码重复" error="输入的号码重复，请核对" sqref="E2:E41287">
      <formula1>COUNTIFS(E:E,E2)=1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汇总分析</vt:lpstr>
      <vt:lpstr>线索明细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x220i</dc:creator>
  <cp:lastModifiedBy>刘耀林</cp:lastModifiedBy>
  <cp:lastPrinted>2012-04-21T03:34:56Z</cp:lastPrinted>
  <dcterms:created xsi:type="dcterms:W3CDTF">1996-12-17T01:32:42Z</dcterms:created>
  <dcterms:modified xsi:type="dcterms:W3CDTF">2015-04-27T09:27:41Z</dcterms:modified>
</cp:coreProperties>
</file>