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15140" windowHeight="6690" firstSheet="3" activeTab="6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特殊消费" sheetId="4" r:id="rId7"/>
    <sheet name="其它" sheetId="8" r:id="rId8"/>
  </sheets>
  <definedNames>
    <definedName name="_xlnm._FilterDatabase" localSheetId="3" hidden="1">公共消费权重表!$C$1:$C$65</definedName>
    <definedName name="_xlnm._FilterDatabase" localSheetId="4" hidden="1">莆田维养项目部签到表!$B$1:$B$108</definedName>
    <definedName name="_xlnm._FilterDatabase" localSheetId="2" hidden="1">人员固定消费表!$C$1:$C$22</definedName>
    <definedName name="_xlnm._FilterDatabase" localSheetId="0" hidden="1">逐日消费统计表!$D$1:$D$32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C27" i="5"/>
  <c r="D24" i="2" l="1"/>
  <c r="E73" i="1" l="1"/>
  <c r="E74" i="1"/>
  <c r="E75" i="1"/>
  <c r="E72" i="1"/>
  <c r="E71" i="1"/>
  <c r="C24" i="5"/>
  <c r="C22" i="5" l="1"/>
  <c r="G38" i="7" l="1"/>
  <c r="E66" i="1"/>
  <c r="E70" i="1"/>
  <c r="E69" i="1"/>
  <c r="E67" i="1"/>
  <c r="E68" i="1"/>
  <c r="D17" i="2"/>
  <c r="C17" i="5"/>
  <c r="E63" i="1" l="1"/>
  <c r="E64" i="1"/>
  <c r="E65" i="1"/>
  <c r="E62" i="1"/>
  <c r="C16" i="5"/>
  <c r="E61" i="1"/>
  <c r="C15" i="5"/>
  <c r="E57" i="1" l="1"/>
  <c r="E58" i="1"/>
  <c r="E56" i="1"/>
  <c r="E59" i="1"/>
  <c r="E60" i="1"/>
  <c r="D14" i="2"/>
  <c r="C14" i="5"/>
  <c r="E53" i="1" l="1"/>
  <c r="E52" i="1"/>
  <c r="E54" i="1"/>
  <c r="E55" i="1"/>
  <c r="D13" i="2"/>
  <c r="C13" i="5"/>
  <c r="C12" i="5" l="1"/>
  <c r="C11" i="5" l="1"/>
  <c r="E8" i="8" l="1"/>
  <c r="E48" i="1"/>
  <c r="E47" i="1"/>
  <c r="E45" i="1"/>
  <c r="E44" i="1"/>
  <c r="E43" i="1"/>
  <c r="D10" i="2"/>
  <c r="C10" i="5"/>
  <c r="E39" i="1" l="1"/>
  <c r="E40" i="1"/>
  <c r="E41" i="1"/>
  <c r="E42" i="1"/>
  <c r="E37" i="1"/>
  <c r="C9" i="5"/>
  <c r="E33" i="1" l="1"/>
  <c r="E34" i="1"/>
  <c r="E35" i="1"/>
  <c r="E36" i="1"/>
  <c r="E32" i="1"/>
  <c r="D8" i="2"/>
  <c r="C8" i="5"/>
  <c r="D7" i="2" l="1"/>
  <c r="C7" i="5"/>
  <c r="E29" i="1"/>
  <c r="E30" i="1"/>
  <c r="E31" i="1"/>
  <c r="E28" i="1"/>
  <c r="E23" i="1" l="1"/>
  <c r="E24" i="1"/>
  <c r="E25" i="1"/>
  <c r="E26" i="1"/>
  <c r="E22" i="1"/>
  <c r="D6" i="2"/>
  <c r="C6" i="5"/>
  <c r="E20" i="1" l="1"/>
  <c r="E21" i="1"/>
  <c r="E19" i="1"/>
  <c r="E15" i="1"/>
  <c r="E17" i="1"/>
  <c r="E18" i="1"/>
  <c r="E16" i="1"/>
  <c r="D5" i="2"/>
  <c r="C5" i="5"/>
  <c r="E14" i="1" l="1"/>
  <c r="E13" i="1"/>
  <c r="E12" i="1"/>
  <c r="E11" i="1"/>
  <c r="E10" i="1"/>
  <c r="D4" i="2"/>
  <c r="C4" i="5"/>
  <c r="E7" i="1" l="1"/>
  <c r="E8" i="1"/>
  <c r="E9" i="1"/>
  <c r="E6" i="1"/>
  <c r="D3" i="2"/>
  <c r="C3" i="5"/>
  <c r="C2" i="5"/>
  <c r="D2" i="2"/>
  <c r="E3" i="1" l="1"/>
  <c r="E4" i="1"/>
  <c r="E5" i="1"/>
  <c r="E2" i="1"/>
</calcChain>
</file>

<file path=xl/sharedStrings.xml><?xml version="1.0" encoding="utf-8"?>
<sst xmlns="http://schemas.openxmlformats.org/spreadsheetml/2006/main" count="818" uniqueCount="240">
  <si>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</si>
  <si>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</si>
  <si>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</si>
  <si>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</si>
  <si>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</si>
  <si>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</si>
  <si>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</si>
  <si>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</si>
  <si>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</si>
  <si>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</si>
  <si>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</si>
  <si>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</si>
  <si>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</si>
  <si>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</si>
  <si>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</si>
  <si>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</si>
  <si>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</si>
  <si>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</si>
  <si>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</si>
  <si>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</si>
  <si>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</si>
  <si>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</si>
  <si>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</si>
  <si>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</si>
  <si>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</si>
  <si>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</si>
  <si>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</si>
  <si>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</si>
  <si>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</si>
  <si>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</si>
  <si>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</si>
  <si>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</si>
  <si>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林迪南</t>
    <phoneticPr fontId="1" type="noConversion"/>
  </si>
  <si>
    <t>莆田</t>
    <phoneticPr fontId="1" type="noConversion"/>
  </si>
  <si>
    <t>伙食</t>
    <phoneticPr fontId="1" type="noConversion"/>
  </si>
  <si>
    <t>备注</t>
    <phoneticPr fontId="1" type="noConversion"/>
  </si>
  <si>
    <t>林迪南</t>
    <phoneticPr fontId="1" type="noConversion"/>
  </si>
  <si>
    <t>id</t>
    <phoneticPr fontId="1" type="noConversion"/>
  </si>
  <si>
    <t>日期</t>
    <phoneticPr fontId="1" type="noConversion"/>
  </si>
  <si>
    <t>用户</t>
    <phoneticPr fontId="1" type="noConversion"/>
  </si>
  <si>
    <t>用途</t>
    <phoneticPr fontId="1" type="noConversion"/>
  </si>
  <si>
    <t>金额</t>
    <phoneticPr fontId="1" type="noConversion"/>
  </si>
  <si>
    <t>垫付者</t>
    <phoneticPr fontId="1" type="noConversion"/>
  </si>
  <si>
    <t>林迪南</t>
    <phoneticPr fontId="1" type="noConversion"/>
  </si>
  <si>
    <t>陈扬奇</t>
    <phoneticPr fontId="1" type="noConversion"/>
  </si>
  <si>
    <t>莆田</t>
    <phoneticPr fontId="1" type="noConversion"/>
  </si>
  <si>
    <t>福州</t>
    <phoneticPr fontId="1" type="noConversion"/>
  </si>
  <si>
    <t>福州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</si>
  <si>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</si>
  <si>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</si>
  <si>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</si>
  <si>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王曦强6.12~6.19伙食410</t>
    <phoneticPr fontId="1" type="noConversion"/>
  </si>
  <si>
    <t>王曦强</t>
    <phoneticPr fontId="1" type="noConversion"/>
  </si>
  <si>
    <t>6.12~6.19伙食</t>
    <phoneticPr fontId="1" type="noConversion"/>
  </si>
  <si>
    <t>王曦强</t>
    <phoneticPr fontId="1" type="noConversion"/>
  </si>
  <si>
    <t>泉州</t>
    <phoneticPr fontId="1" type="noConversion"/>
  </si>
  <si>
    <t>泉州</t>
    <phoneticPr fontId="1" type="noConversion"/>
  </si>
  <si>
    <t>林迪南</t>
    <phoneticPr fontId="1" type="noConversion"/>
  </si>
  <si>
    <t>空调被139 4个被套100 淋浴头15</t>
    <phoneticPr fontId="1" type="noConversion"/>
  </si>
  <si>
    <t>林迪南</t>
    <phoneticPr fontId="1" type="noConversion"/>
  </si>
  <si>
    <t>王兆林</t>
    <phoneticPr fontId="1" type="noConversion"/>
  </si>
  <si>
    <t>伙食</t>
    <phoneticPr fontId="1" type="noConversion"/>
  </si>
  <si>
    <t xml:space="preserve"> 郑景祥</t>
    <phoneticPr fontId="1" type="noConversion"/>
  </si>
  <si>
    <t>6.7~6.18伙食</t>
    <phoneticPr fontId="1" type="noConversion"/>
  </si>
  <si>
    <t>林迪南</t>
    <phoneticPr fontId="1" type="noConversion"/>
  </si>
  <si>
    <t>兆林速八165、燃气费202.5</t>
    <phoneticPr fontId="1" type="noConversion"/>
  </si>
  <si>
    <t>王恭东</t>
  </si>
  <si>
    <t>黄学漾</t>
    <phoneticPr fontId="1" type="noConversion"/>
  </si>
  <si>
    <t>赖苍林</t>
    <phoneticPr fontId="1" type="noConversion"/>
  </si>
  <si>
    <t>莆田</t>
    <phoneticPr fontId="1" type="noConversion"/>
  </si>
  <si>
    <t>公共</t>
    <phoneticPr fontId="1" type="noConversion"/>
  </si>
  <si>
    <t>林迪南</t>
    <phoneticPr fontId="1" type="noConversion"/>
  </si>
  <si>
    <t>林迪南</t>
    <phoneticPr fontId="1" type="noConversion"/>
  </si>
  <si>
    <t>雨靴25，王兆林住速8一天</t>
    <phoneticPr fontId="1" type="noConversion"/>
  </si>
  <si>
    <t>户外伞180、兆林住速八2天</t>
    <phoneticPr fontId="1" type="noConversion"/>
  </si>
  <si>
    <t>王兆林</t>
    <phoneticPr fontId="1" type="noConversion"/>
  </si>
  <si>
    <t>魏初材</t>
    <phoneticPr fontId="1" type="noConversion"/>
  </si>
  <si>
    <t>吴绍康</t>
    <phoneticPr fontId="1" type="noConversion"/>
  </si>
  <si>
    <t>王恭东</t>
    <phoneticPr fontId="1" type="noConversion"/>
  </si>
  <si>
    <t>伙食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</si>
  <si>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</si>
  <si>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</si>
  <si>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</si>
  <si>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郑景祥</t>
    <phoneticPr fontId="1" type="noConversion"/>
  </si>
  <si>
    <t>预报销退回</t>
    <phoneticPr fontId="1" type="noConversion"/>
  </si>
  <si>
    <t>郑景祥</t>
    <phoneticPr fontId="1" type="noConversion"/>
  </si>
  <si>
    <t>郑景祥、陈扬奇、王曦强、王恭东</t>
  </si>
  <si>
    <t>金额</t>
    <phoneticPr fontId="1" type="noConversion"/>
  </si>
  <si>
    <t>人员</t>
    <phoneticPr fontId="1" type="noConversion"/>
  </si>
  <si>
    <t>日期</t>
    <phoneticPr fontId="1" type="noConversion"/>
  </si>
  <si>
    <t>垫付者</t>
    <phoneticPr fontId="1" type="noConversion"/>
  </si>
  <si>
    <t>王曦强</t>
    <phoneticPr fontId="1" type="noConversion"/>
  </si>
  <si>
    <t>公共</t>
    <phoneticPr fontId="1" type="noConversion"/>
  </si>
  <si>
    <t>林迪南</t>
    <phoneticPr fontId="1" type="noConversion"/>
  </si>
  <si>
    <t>林迪南、王曦强、王恭东、王兆林</t>
    <phoneticPr fontId="1" type="noConversion"/>
  </si>
  <si>
    <t>王曦强</t>
    <phoneticPr fontId="1" type="noConversion"/>
  </si>
  <si>
    <t>电风扇217.69</t>
    <phoneticPr fontId="1" type="noConversion"/>
  </si>
  <si>
    <t>公共</t>
    <phoneticPr fontId="1" type="noConversion"/>
  </si>
  <si>
    <t>电风扇</t>
    <phoneticPr fontId="1" type="noConversion"/>
  </si>
  <si>
    <t>泉州</t>
    <phoneticPr fontId="1" type="noConversion"/>
  </si>
  <si>
    <t>林迪南、黄学漾、王兆林、王曦强、王恭东</t>
    <phoneticPr fontId="1" type="noConversion"/>
  </si>
  <si>
    <t>林迪南</t>
    <phoneticPr fontId="1" type="noConversion"/>
  </si>
  <si>
    <t>36.5含衣叉及项目部公共开销</t>
    <phoneticPr fontId="1" type="noConversion"/>
  </si>
  <si>
    <t>黄学漾</t>
    <phoneticPr fontId="1" type="noConversion"/>
  </si>
  <si>
    <t>伙食</t>
    <phoneticPr fontId="1" type="noConversion"/>
  </si>
  <si>
    <t>莆田</t>
    <phoneticPr fontId="1" type="noConversion"/>
  </si>
  <si>
    <t>郑景祥</t>
    <phoneticPr fontId="1" type="noConversion"/>
  </si>
  <si>
    <t>郑景祥、陈扬奇、王恭东</t>
    <phoneticPr fontId="1" type="noConversion"/>
  </si>
  <si>
    <t>郑景祥</t>
    <phoneticPr fontId="1" type="noConversion"/>
  </si>
  <si>
    <t>备注</t>
    <phoneticPr fontId="1" type="noConversion"/>
  </si>
  <si>
    <t>福州-&gt;莆田 车票（不能报）</t>
    <phoneticPr fontId="1" type="noConversion"/>
  </si>
  <si>
    <t>林迪南</t>
    <phoneticPr fontId="1" type="noConversion"/>
  </si>
  <si>
    <t>郑景祥</t>
    <phoneticPr fontId="1" type="noConversion"/>
  </si>
  <si>
    <t>林迪南、王兆林、郑景祥、王曦强、王恭东、老陈</t>
    <phoneticPr fontId="1" type="noConversion"/>
  </si>
  <si>
    <t>老陈</t>
    <phoneticPr fontId="1" type="noConversion"/>
  </si>
  <si>
    <t>伙食</t>
    <phoneticPr fontId="1" type="noConversion"/>
  </si>
  <si>
    <t>莆田</t>
    <phoneticPr fontId="1" type="noConversion"/>
  </si>
  <si>
    <t>王兆林</t>
    <phoneticPr fontId="1" type="noConversion"/>
  </si>
  <si>
    <t>王兆林</t>
    <phoneticPr fontId="1" type="noConversion"/>
  </si>
  <si>
    <t>林迪南</t>
    <phoneticPr fontId="1" type="noConversion"/>
  </si>
  <si>
    <t>石狮</t>
    <phoneticPr fontId="1" type="noConversion"/>
  </si>
  <si>
    <t>郑景祥</t>
    <phoneticPr fontId="1" type="noConversion"/>
  </si>
  <si>
    <t>郑景祥、王恭东、老陈</t>
    <phoneticPr fontId="1" type="noConversion"/>
  </si>
  <si>
    <t>伙食</t>
    <phoneticPr fontId="1" type="noConversion"/>
  </si>
  <si>
    <t>住宿发票欠黄博2天钱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</si>
  <si>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</si>
  <si>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</si>
  <si>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</si>
  <si>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</si>
  <si>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</si>
  <si>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</si>
  <si>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</si>
  <si>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</si>
  <si>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王曦强</t>
    <phoneticPr fontId="1" type="noConversion"/>
  </si>
  <si>
    <t>鱿鱼丝</t>
    <phoneticPr fontId="1" type="noConversion"/>
  </si>
  <si>
    <t>王恭东</t>
    <phoneticPr fontId="1" type="noConversion"/>
  </si>
  <si>
    <t>伙食</t>
    <phoneticPr fontId="1" type="noConversion"/>
  </si>
  <si>
    <t>王恭东</t>
    <phoneticPr fontId="1" type="noConversion"/>
  </si>
  <si>
    <t>郑景祥、王恭东、老陈</t>
    <phoneticPr fontId="1" type="noConversion"/>
  </si>
  <si>
    <t>矿泉水</t>
    <phoneticPr fontId="1" type="noConversion"/>
  </si>
  <si>
    <t>林迪南</t>
    <phoneticPr fontId="1" type="noConversion"/>
  </si>
  <si>
    <t>草帽4顶28</t>
    <phoneticPr fontId="1" type="noConversion"/>
  </si>
  <si>
    <t>林迪南</t>
    <phoneticPr fontId="1" type="noConversion"/>
  </si>
  <si>
    <t>伙食</t>
    <phoneticPr fontId="1" type="noConversion"/>
  </si>
  <si>
    <t>王兆林</t>
    <phoneticPr fontId="1" type="noConversion"/>
  </si>
  <si>
    <t>伙食</t>
    <phoneticPr fontId="1" type="noConversion"/>
  </si>
  <si>
    <t>福州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</si>
  <si>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</si>
  <si>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</si>
  <si>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</si>
  <si>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</si>
  <si>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</si>
  <si>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</si>
  <si>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林迪南、王兆林、王曦强、王恭东</t>
    <phoneticPr fontId="1" type="noConversion"/>
  </si>
  <si>
    <t>林迪南</t>
    <phoneticPr fontId="1" type="noConversion"/>
  </si>
  <si>
    <t>林迪南</t>
    <phoneticPr fontId="1" type="noConversion"/>
  </si>
  <si>
    <t>石狮</t>
    <phoneticPr fontId="1" type="noConversion"/>
  </si>
  <si>
    <t>莆田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</si>
  <si>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</si>
  <si>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</si>
  <si>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</si>
  <si>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林迪南、王兆林、黄学漾、王曦强、王恭东、戴杰斌</t>
    <phoneticPr fontId="1" type="noConversion"/>
  </si>
  <si>
    <t>林迪南</t>
    <phoneticPr fontId="1" type="noConversion"/>
  </si>
  <si>
    <t>黄学漾</t>
    <phoneticPr fontId="1" type="noConversion"/>
  </si>
  <si>
    <t>王兆林</t>
    <phoneticPr fontId="1" type="noConversion"/>
  </si>
  <si>
    <t>王曦强</t>
    <phoneticPr fontId="1" type="noConversion"/>
  </si>
  <si>
    <t>王恭东</t>
    <phoneticPr fontId="1" type="noConversion"/>
  </si>
  <si>
    <t>林迪南、王兆林、黄学漾、林益星、钟寒烨、王曦强、戴杰斌</t>
    <phoneticPr fontId="1" type="noConversion"/>
  </si>
  <si>
    <t>林迪南</t>
    <phoneticPr fontId="1" type="noConversion"/>
  </si>
  <si>
    <t>伙食</t>
    <phoneticPr fontId="1" type="noConversion"/>
  </si>
  <si>
    <t>钟寒烨</t>
    <phoneticPr fontId="1" type="noConversion"/>
  </si>
  <si>
    <t>福州</t>
    <phoneticPr fontId="1" type="noConversion"/>
  </si>
  <si>
    <t>莆田</t>
    <phoneticPr fontId="1" type="noConversion"/>
  </si>
  <si>
    <t>林益星</t>
    <phoneticPr fontId="1" type="noConversion"/>
  </si>
  <si>
    <t>王曦强</t>
    <phoneticPr fontId="1" type="noConversion"/>
  </si>
  <si>
    <t>王曦强、戴杰斌</t>
    <phoneticPr fontId="1" type="noConversion"/>
  </si>
  <si>
    <t>林迪南</t>
    <phoneticPr fontId="1" type="noConversion"/>
  </si>
  <si>
    <t>钟寒烨</t>
    <phoneticPr fontId="1" type="noConversion"/>
  </si>
  <si>
    <t>开车</t>
    <phoneticPr fontId="1" type="noConversion"/>
  </si>
  <si>
    <t>林迪南、王兆林、郑景祥、王曦强、王恭东、陈孝农</t>
  </si>
  <si>
    <t>林迪南、王兆林、黄学漾、林益星、钟寒烨、郑景祥、林兆信</t>
    <phoneticPr fontId="1" type="noConversion"/>
  </si>
  <si>
    <t>林迪南、王兆林、黄学漾、林益星、钟寒烨、（李鹏、郑景祥、王曦强、林兆信、戴杰斌）</t>
    <phoneticPr fontId="1" type="noConversion"/>
  </si>
  <si>
    <t>林迪南</t>
    <phoneticPr fontId="1" type="noConversion"/>
  </si>
  <si>
    <t>林益星</t>
    <phoneticPr fontId="1" type="noConversion"/>
  </si>
  <si>
    <t>钟寒烨</t>
    <phoneticPr fontId="1" type="noConversion"/>
  </si>
  <si>
    <t>郑景祥</t>
    <phoneticPr fontId="1" type="noConversion"/>
  </si>
  <si>
    <t>林兆信</t>
    <phoneticPr fontId="1" type="noConversion"/>
  </si>
  <si>
    <t>林迪南、王兆林、黄学漾、林益星、钟寒烨、（郑景祥、王曦强、林兆信、王燊、戴杰斌）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</si>
  <si>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</si>
  <si>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</si>
  <si>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</si>
  <si>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福州</t>
    <phoneticPr fontId="1" type="noConversion"/>
  </si>
  <si>
    <t>林迪南、王兆林、黄学漾、林益星、钟寒烨、（郑景祥、王曦强、林兆信、王燊？、戴杰斌）</t>
    <phoneticPr fontId="1" type="noConversion"/>
  </si>
  <si>
    <t>林迪南</t>
    <phoneticPr fontId="1" type="noConversion"/>
  </si>
  <si>
    <t>林迪南、王兆林、黄学漾、林益星、钟寒烨、（陈叶、王曦强、戴杰斌）</t>
    <phoneticPr fontId="1" type="noConversion"/>
  </si>
  <si>
    <t>林迪南、王兆林、黄学漾、林益星、钟寒烨、（陈叶、王曦强、戴杰斌）</t>
    <phoneticPr fontId="1" type="noConversion"/>
  </si>
  <si>
    <t>林迪南</t>
    <phoneticPr fontId="1" type="noConversion"/>
  </si>
  <si>
    <t>福州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</si>
  <si>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</si>
  <si>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</si>
  <si>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</si>
  <si>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</si>
  <si>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</si>
  <si>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</si>
  <si>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</si>
  <si>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公共开支</t>
    <phoneticPr fontId="1" type="noConversion"/>
  </si>
  <si>
    <t>林迪南、林益星、钟寒烨、王曦强、戴杰斌</t>
    <phoneticPr fontId="1" type="noConversion"/>
  </si>
  <si>
    <t>林迪南</t>
    <phoneticPr fontId="1" type="noConversion"/>
  </si>
  <si>
    <t>公共</t>
    <phoneticPr fontId="1" type="noConversion"/>
  </si>
  <si>
    <t>电动车地库管理费半年180</t>
    <phoneticPr fontId="1" type="noConversion"/>
  </si>
  <si>
    <t>戴杰斌</t>
    <phoneticPr fontId="1" type="noConversion"/>
  </si>
  <si>
    <t>伙食</t>
    <phoneticPr fontId="1" type="noConversion"/>
  </si>
  <si>
    <t>维养项目</t>
    <phoneticPr fontId="1" type="noConversion"/>
  </si>
  <si>
    <t>水12瓶、花生牛奶12瓶</t>
    <phoneticPr fontId="1" type="noConversion"/>
  </si>
  <si>
    <t>王曦强</t>
    <phoneticPr fontId="1" type="noConversion"/>
  </si>
  <si>
    <t>林迪南、林益星、钟寒烨、王曦强、戴杰斌、王兆林、吴绍康</t>
    <phoneticPr fontId="1" type="noConversion"/>
  </si>
  <si>
    <t>林迪南</t>
    <phoneticPr fontId="1" type="noConversion"/>
  </si>
  <si>
    <t>伙食</t>
    <phoneticPr fontId="1" type="noConversion"/>
  </si>
  <si>
    <t>林益星</t>
    <phoneticPr fontId="1" type="noConversion"/>
  </si>
  <si>
    <t>钟寒烨</t>
    <phoneticPr fontId="1" type="noConversion"/>
  </si>
  <si>
    <t>王曦强</t>
    <phoneticPr fontId="1" type="noConversion"/>
  </si>
  <si>
    <t>戴杰斌</t>
    <phoneticPr fontId="1" type="noConversion"/>
  </si>
  <si>
    <t>8.9刷子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</si>
  <si>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</si>
  <si>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</si>
  <si>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</si>
  <si>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</si>
  <si>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</si>
  <si>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</si>
  <si>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</si>
  <si>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林迪南</t>
    <phoneticPr fontId="1" type="noConversion"/>
  </si>
  <si>
    <t>林迪南、林益星、钟寒烨、王曦强、戴杰斌、王兆林、吴绍康</t>
    <phoneticPr fontId="1" type="noConversion"/>
  </si>
  <si>
    <t>林益星、钟寒烨、王曦强、戴杰斌、王兆林、吴绍康</t>
    <phoneticPr fontId="1" type="noConversion"/>
  </si>
  <si>
    <t>林迪南、郑景祥、陈杨奇、王恭东</t>
  </si>
  <si>
    <t>林迪南、郑景祥、陈杨奇、王恭东、黄学漾、王兆林</t>
  </si>
  <si>
    <t>林迪南、郑景祥、陈杨奇、王曦强、王恭东、黄学漾、王兆林、赖苍林</t>
  </si>
  <si>
    <t>林迪南、郑景祥、陈杨奇、王曦强、  王恭东、黄学漾、王兆林、魏初材、吴绍康</t>
  </si>
  <si>
    <t>福州</t>
    <phoneticPr fontId="1" type="noConversion"/>
  </si>
  <si>
    <t>合计</t>
    <phoneticPr fontId="1" type="noConversion"/>
  </si>
  <si>
    <t>燃气65m³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</si>
</sst>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0" workbookViewId="0">
      <selection activeCell="C27" sqref="C27"/>
    </sheetView>
  </sheetViews>
  <sheetFormatPr defaultRowHeight="14" x14ac:dyDescent="0.3"/>
  <cols>
    <col min="2" max="3" width="9.1640625" bestFit="1" customWidth="1"/>
    <col min="4" max="4" width="79.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19</v>
      </c>
      <c r="B1" t="s">
        <v>17</v>
      </c>
      <c r="C1" t="s">
        <v>5</v>
      </c>
      <c r="D1" t="s">
        <v>1</v>
      </c>
      <c r="E1" s="5" t="s">
        <v>18</v>
      </c>
      <c r="F1" t="s">
        <v>35</v>
      </c>
    </row>
    <row r="2" spans="1:6" x14ac:dyDescent="0.3">
      <c r="A2">
        <v>1</v>
      </c>
      <c r="B2">
        <v>20170619</v>
      </c>
      <c r="C2">
        <f>82</f>
        <v>82</v>
      </c>
      <c r="D2" t="s">
        <v>233</v>
      </c>
      <c r="E2" s="1" t="s">
        <v>32</v>
      </c>
      <c r="F2" t="s">
        <v>51</v>
      </c>
    </row>
    <row r="3" spans="1:6" x14ac:dyDescent="0.3">
      <c r="A3">
        <v>2</v>
      </c>
      <c r="B3">
        <v>20170620</v>
      </c>
      <c r="C3">
        <f>484.3+15+72</f>
        <v>571.29999999999995</v>
      </c>
      <c r="D3" t="s">
        <v>233</v>
      </c>
      <c r="E3" s="1" t="s">
        <v>57</v>
      </c>
      <c r="F3" t="s">
        <v>58</v>
      </c>
    </row>
    <row r="4" spans="1:6" x14ac:dyDescent="0.3">
      <c r="A4">
        <v>3</v>
      </c>
      <c r="B4">
        <v>20170621</v>
      </c>
      <c r="C4">
        <f>65+52+78</f>
        <v>195</v>
      </c>
      <c r="D4" t="s">
        <v>234</v>
      </c>
      <c r="E4" s="1" t="s">
        <v>59</v>
      </c>
      <c r="F4" t="s">
        <v>73</v>
      </c>
    </row>
    <row r="5" spans="1:6" x14ac:dyDescent="0.3">
      <c r="A5">
        <v>4</v>
      </c>
      <c r="B5">
        <v>20170622</v>
      </c>
      <c r="C5">
        <f>14+160+62</f>
        <v>236</v>
      </c>
      <c r="D5" t="s">
        <v>235</v>
      </c>
      <c r="E5" s="1" t="s">
        <v>64</v>
      </c>
      <c r="F5" t="s">
        <v>65</v>
      </c>
    </row>
    <row r="6" spans="1:6" x14ac:dyDescent="0.3">
      <c r="A6">
        <v>5</v>
      </c>
      <c r="B6">
        <v>20170623</v>
      </c>
      <c r="C6">
        <f>17.78+121+4+14</f>
        <v>156.78</v>
      </c>
      <c r="D6" t="s">
        <v>236</v>
      </c>
      <c r="E6" s="1" t="s">
        <v>72</v>
      </c>
      <c r="F6" t="s">
        <v>74</v>
      </c>
    </row>
    <row r="7" spans="1:6" x14ac:dyDescent="0.3">
      <c r="A7">
        <v>6</v>
      </c>
      <c r="B7">
        <v>20170624</v>
      </c>
      <c r="C7">
        <f>25.3+4+106</f>
        <v>135.30000000000001</v>
      </c>
      <c r="D7" t="s">
        <v>94</v>
      </c>
      <c r="E7" s="1" t="s">
        <v>93</v>
      </c>
      <c r="F7" t="s">
        <v>96</v>
      </c>
    </row>
    <row r="8" spans="1:6" x14ac:dyDescent="0.3">
      <c r="A8">
        <v>7</v>
      </c>
      <c r="B8">
        <v>20170625</v>
      </c>
      <c r="C8">
        <f>36.5+88</f>
        <v>124.5</v>
      </c>
      <c r="D8" t="s">
        <v>100</v>
      </c>
      <c r="E8" s="1" t="s">
        <v>101</v>
      </c>
      <c r="F8" t="s">
        <v>102</v>
      </c>
    </row>
    <row r="9" spans="1:6" x14ac:dyDescent="0.3">
      <c r="A9">
        <v>8</v>
      </c>
      <c r="B9">
        <v>20170626</v>
      </c>
      <c r="C9">
        <f>99+145.97</f>
        <v>244.97</v>
      </c>
      <c r="D9" t="s">
        <v>179</v>
      </c>
      <c r="E9" s="1" t="s">
        <v>111</v>
      </c>
    </row>
    <row r="10" spans="1:6" x14ac:dyDescent="0.3">
      <c r="A10">
        <v>9</v>
      </c>
      <c r="B10">
        <v>20170627</v>
      </c>
      <c r="C10">
        <f>55+32+75</f>
        <v>162</v>
      </c>
      <c r="D10" t="s">
        <v>179</v>
      </c>
      <c r="E10" s="1" t="s">
        <v>119</v>
      </c>
      <c r="F10" t="s">
        <v>124</v>
      </c>
    </row>
    <row r="11" spans="1:6" x14ac:dyDescent="0.3">
      <c r="A11">
        <v>10</v>
      </c>
      <c r="B11">
        <v>20170628</v>
      </c>
      <c r="C11">
        <f>27.5</f>
        <v>27.5</v>
      </c>
      <c r="D11" t="s">
        <v>179</v>
      </c>
      <c r="E11" s="1" t="s">
        <v>125</v>
      </c>
    </row>
    <row r="12" spans="1:6" x14ac:dyDescent="0.3">
      <c r="A12">
        <v>11</v>
      </c>
      <c r="B12">
        <v>20170629</v>
      </c>
      <c r="C12">
        <f>6+34</f>
        <v>40</v>
      </c>
      <c r="D12" t="s">
        <v>179</v>
      </c>
      <c r="E12" s="1" t="s">
        <v>140</v>
      </c>
      <c r="F12" t="s">
        <v>141</v>
      </c>
    </row>
    <row r="13" spans="1:6" x14ac:dyDescent="0.3">
      <c r="A13">
        <v>12</v>
      </c>
      <c r="B13">
        <v>20170630</v>
      </c>
      <c r="C13">
        <f>120.4+68+5+34</f>
        <v>227.4</v>
      </c>
      <c r="D13" t="s">
        <v>153</v>
      </c>
      <c r="E13" s="1" t="s">
        <v>154</v>
      </c>
    </row>
    <row r="14" spans="1:6" x14ac:dyDescent="0.3">
      <c r="A14">
        <v>13</v>
      </c>
      <c r="B14">
        <v>20170701</v>
      </c>
      <c r="C14">
        <f>116+17.9+118.89</f>
        <v>252.79000000000002</v>
      </c>
      <c r="D14" t="s">
        <v>161</v>
      </c>
      <c r="E14" s="1" t="s">
        <v>162</v>
      </c>
    </row>
    <row r="15" spans="1:6" x14ac:dyDescent="0.3">
      <c r="A15">
        <v>14</v>
      </c>
      <c r="B15">
        <v>20170702</v>
      </c>
      <c r="C15">
        <f>26+19.8</f>
        <v>45.8</v>
      </c>
      <c r="D15" t="s">
        <v>167</v>
      </c>
      <c r="E15" s="1" t="s">
        <v>168</v>
      </c>
    </row>
    <row r="16" spans="1:6" x14ac:dyDescent="0.3">
      <c r="A16">
        <v>15</v>
      </c>
      <c r="B16">
        <v>20170703</v>
      </c>
      <c r="C16">
        <f>70+73</f>
        <v>143</v>
      </c>
      <c r="D16" t="s">
        <v>167</v>
      </c>
      <c r="E16" s="1" t="s">
        <v>176</v>
      </c>
    </row>
    <row r="17" spans="1:6" x14ac:dyDescent="0.3">
      <c r="A17">
        <v>16</v>
      </c>
      <c r="B17">
        <v>20170704</v>
      </c>
      <c r="C17">
        <f>92+50</f>
        <v>142</v>
      </c>
      <c r="D17" t="s">
        <v>180</v>
      </c>
      <c r="E17" s="1" t="s">
        <v>3</v>
      </c>
    </row>
    <row r="18" spans="1:6" x14ac:dyDescent="0.3">
      <c r="A18">
        <v>17</v>
      </c>
      <c r="B18">
        <v>20170705</v>
      </c>
      <c r="C18">
        <v>0</v>
      </c>
      <c r="D18" t="s">
        <v>181</v>
      </c>
      <c r="E18" s="1" t="s">
        <v>3</v>
      </c>
    </row>
    <row r="19" spans="1:6" x14ac:dyDescent="0.3">
      <c r="A19">
        <v>18</v>
      </c>
      <c r="B19">
        <v>20170706</v>
      </c>
      <c r="C19">
        <v>0</v>
      </c>
      <c r="D19" t="s">
        <v>187</v>
      </c>
      <c r="E19" s="1" t="s">
        <v>182</v>
      </c>
    </row>
    <row r="20" spans="1:6" x14ac:dyDescent="0.3">
      <c r="A20">
        <v>19</v>
      </c>
      <c r="B20">
        <v>20170707</v>
      </c>
      <c r="C20">
        <v>0</v>
      </c>
      <c r="D20" t="s">
        <v>192</v>
      </c>
      <c r="E20" s="1" t="s">
        <v>193</v>
      </c>
    </row>
    <row r="21" spans="1:6" x14ac:dyDescent="0.3">
      <c r="A21">
        <v>20</v>
      </c>
      <c r="B21">
        <v>20170708</v>
      </c>
      <c r="C21">
        <v>13</v>
      </c>
      <c r="D21" t="s">
        <v>194</v>
      </c>
      <c r="E21" s="1" t="s">
        <v>193</v>
      </c>
    </row>
    <row r="22" spans="1:6" x14ac:dyDescent="0.3">
      <c r="A22">
        <v>21</v>
      </c>
      <c r="B22">
        <v>20170709</v>
      </c>
      <c r="C22">
        <f>19.5+102.4</f>
        <v>121.9</v>
      </c>
      <c r="D22" t="s">
        <v>195</v>
      </c>
      <c r="E22" s="1" t="s">
        <v>196</v>
      </c>
      <c r="F22" t="s">
        <v>205</v>
      </c>
    </row>
    <row r="23" spans="1:6" x14ac:dyDescent="0.3">
      <c r="A23">
        <v>22</v>
      </c>
      <c r="B23">
        <v>20170710</v>
      </c>
      <c r="C23">
        <v>0</v>
      </c>
      <c r="D23" t="s">
        <v>206</v>
      </c>
      <c r="E23" s="1" t="s">
        <v>207</v>
      </c>
    </row>
    <row r="24" spans="1:6" x14ac:dyDescent="0.3">
      <c r="A24">
        <v>23</v>
      </c>
      <c r="B24">
        <v>20170711</v>
      </c>
      <c r="C24">
        <f>8.9+12+252</f>
        <v>272.89999999999998</v>
      </c>
      <c r="D24" t="s">
        <v>215</v>
      </c>
      <c r="E24" s="1" t="s">
        <v>216</v>
      </c>
      <c r="F24" t="s">
        <v>222</v>
      </c>
    </row>
    <row r="25" spans="1:6" x14ac:dyDescent="0.3">
      <c r="A25">
        <v>24</v>
      </c>
      <c r="B25">
        <v>20170712</v>
      </c>
      <c r="C25">
        <v>0</v>
      </c>
      <c r="D25" t="s">
        <v>231</v>
      </c>
      <c r="E25" s="1" t="s">
        <v>64</v>
      </c>
    </row>
    <row r="26" spans="1:6" x14ac:dyDescent="0.3">
      <c r="A26">
        <v>25</v>
      </c>
      <c r="B26">
        <v>20170713</v>
      </c>
      <c r="C26">
        <v>0</v>
      </c>
      <c r="D26" t="s">
        <v>232</v>
      </c>
      <c r="E26" s="1" t="s">
        <v>230</v>
      </c>
    </row>
    <row r="27" spans="1:6" x14ac:dyDescent="0.3">
      <c r="C27">
        <f>SUM(C2:C26)</f>
        <v>3194.1400000000003</v>
      </c>
      <c r="E27" s="1"/>
    </row>
    <row r="28" spans="1:6" x14ac:dyDescent="0.3">
      <c r="E28" s="1"/>
    </row>
    <row r="29" spans="1:6" x14ac:dyDescent="0.3">
      <c r="E29" s="1"/>
    </row>
    <row r="30" spans="1:6" x14ac:dyDescent="0.3">
      <c r="E30" s="1"/>
    </row>
    <row r="31" spans="1:6" x14ac:dyDescent="0.3">
      <c r="E31" s="1"/>
    </row>
    <row r="32" spans="1:6" x14ac:dyDescent="0.3">
      <c r="E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D25" sqref="D25"/>
    </sheetView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7</v>
      </c>
      <c r="B1" s="1" t="s">
        <v>0</v>
      </c>
      <c r="C1" s="1" t="s">
        <v>8</v>
      </c>
      <c r="D1" s="1" t="s">
        <v>9</v>
      </c>
      <c r="E1" s="1" t="s">
        <v>10</v>
      </c>
    </row>
    <row r="2" spans="1:5" x14ac:dyDescent="0.3">
      <c r="A2" s="2">
        <v>1</v>
      </c>
      <c r="B2" s="1">
        <v>20170508</v>
      </c>
      <c r="C2" s="1" t="s">
        <v>32</v>
      </c>
      <c r="D2" s="2">
        <f>492-410</f>
        <v>82</v>
      </c>
    </row>
    <row r="3" spans="1:5" x14ac:dyDescent="0.3">
      <c r="A3" s="2">
        <v>2</v>
      </c>
      <c r="B3">
        <v>20170620</v>
      </c>
      <c r="C3" s="1" t="s">
        <v>3</v>
      </c>
      <c r="D3" s="3">
        <f>484.3+15+72</f>
        <v>571.29999999999995</v>
      </c>
    </row>
    <row r="4" spans="1:5" x14ac:dyDescent="0.3">
      <c r="A4" s="2">
        <v>3</v>
      </c>
      <c r="B4">
        <v>20170621</v>
      </c>
      <c r="C4" s="1" t="s">
        <v>3</v>
      </c>
      <c r="D4" s="3">
        <f>65+52+78</f>
        <v>195</v>
      </c>
    </row>
    <row r="5" spans="1:5" x14ac:dyDescent="0.3">
      <c r="A5" s="2">
        <v>4</v>
      </c>
      <c r="B5" s="4">
        <v>20170622</v>
      </c>
      <c r="C5" s="1" t="s">
        <v>3</v>
      </c>
      <c r="D5">
        <f>14+160+62</f>
        <v>236</v>
      </c>
    </row>
    <row r="6" spans="1:5" x14ac:dyDescent="0.3">
      <c r="A6" s="2">
        <v>5</v>
      </c>
      <c r="B6">
        <v>20170623</v>
      </c>
      <c r="C6" s="1" t="s">
        <v>3</v>
      </c>
      <c r="D6">
        <f>17.78+121+4+14</f>
        <v>156.78</v>
      </c>
    </row>
    <row r="7" spans="1:5" x14ac:dyDescent="0.3">
      <c r="A7" s="2">
        <v>6</v>
      </c>
      <c r="B7" s="1">
        <v>20170624</v>
      </c>
      <c r="C7" s="1" t="s">
        <v>3</v>
      </c>
      <c r="D7">
        <f>25.3+4+106</f>
        <v>135.30000000000001</v>
      </c>
    </row>
    <row r="8" spans="1:5" x14ac:dyDescent="0.3">
      <c r="A8" s="2">
        <v>7</v>
      </c>
      <c r="B8" s="1">
        <v>20170625</v>
      </c>
      <c r="C8" s="1" t="s">
        <v>3</v>
      </c>
      <c r="D8">
        <f>36.5+88</f>
        <v>124.5</v>
      </c>
    </row>
    <row r="9" spans="1:5" x14ac:dyDescent="0.3">
      <c r="A9" s="2">
        <v>8</v>
      </c>
      <c r="B9">
        <v>20170626</v>
      </c>
      <c r="C9" s="1" t="s">
        <v>111</v>
      </c>
      <c r="D9">
        <v>244.97</v>
      </c>
    </row>
    <row r="10" spans="1:5" x14ac:dyDescent="0.3">
      <c r="A10" s="2">
        <v>9</v>
      </c>
      <c r="B10" s="4">
        <v>20170627</v>
      </c>
      <c r="C10" s="1" t="s">
        <v>126</v>
      </c>
      <c r="D10">
        <f>55+32+75</f>
        <v>162</v>
      </c>
    </row>
    <row r="11" spans="1:5" x14ac:dyDescent="0.3">
      <c r="A11" s="2">
        <v>10</v>
      </c>
      <c r="B11" s="4">
        <v>20170628</v>
      </c>
      <c r="C11" s="1" t="s">
        <v>127</v>
      </c>
      <c r="D11">
        <v>27.5</v>
      </c>
    </row>
    <row r="12" spans="1:5" x14ac:dyDescent="0.3">
      <c r="A12" s="2">
        <v>11</v>
      </c>
      <c r="B12" s="4">
        <v>20170629</v>
      </c>
      <c r="C12" s="1" t="s">
        <v>142</v>
      </c>
      <c r="D12">
        <v>28</v>
      </c>
    </row>
    <row r="13" spans="1:5" x14ac:dyDescent="0.3">
      <c r="A13" s="2">
        <v>12</v>
      </c>
      <c r="B13" s="4">
        <v>20170630</v>
      </c>
      <c r="C13" s="1" t="s">
        <v>155</v>
      </c>
      <c r="D13">
        <f>120.4+68+5+34</f>
        <v>227.4</v>
      </c>
    </row>
    <row r="14" spans="1:5" x14ac:dyDescent="0.3">
      <c r="A14" s="2">
        <v>13</v>
      </c>
      <c r="B14" s="4">
        <v>20170701</v>
      </c>
      <c r="C14" s="1" t="s">
        <v>3</v>
      </c>
      <c r="D14">
        <f>116+17.9+118.89</f>
        <v>252.79000000000002</v>
      </c>
    </row>
    <row r="15" spans="1:5" x14ac:dyDescent="0.3">
      <c r="A15" s="2">
        <v>14</v>
      </c>
      <c r="B15" s="4">
        <v>20170702</v>
      </c>
      <c r="C15" s="1" t="s">
        <v>3</v>
      </c>
      <c r="D15">
        <v>45.8</v>
      </c>
    </row>
    <row r="16" spans="1:5" x14ac:dyDescent="0.3">
      <c r="B16" s="4">
        <v>20170703</v>
      </c>
      <c r="C16" s="1" t="s">
        <v>3</v>
      </c>
      <c r="D16">
        <v>143</v>
      </c>
    </row>
    <row r="17" spans="2:4" x14ac:dyDescent="0.3">
      <c r="B17" s="4">
        <v>20170704</v>
      </c>
      <c r="C17" s="1" t="s">
        <v>3</v>
      </c>
      <c r="D17">
        <f>92+50</f>
        <v>142</v>
      </c>
    </row>
    <row r="18" spans="2:4" x14ac:dyDescent="0.3">
      <c r="B18" s="4">
        <v>20170705</v>
      </c>
      <c r="C18" s="1" t="s">
        <v>155</v>
      </c>
      <c r="D18">
        <v>0</v>
      </c>
    </row>
    <row r="19" spans="2:4" x14ac:dyDescent="0.3">
      <c r="B19" s="4">
        <v>20170706</v>
      </c>
      <c r="C19" s="1" t="s">
        <v>3</v>
      </c>
      <c r="D19">
        <v>0</v>
      </c>
    </row>
    <row r="20" spans="2:4" x14ac:dyDescent="0.3">
      <c r="B20" s="4">
        <v>20170707</v>
      </c>
      <c r="C20" s="1" t="s">
        <v>3</v>
      </c>
      <c r="D20">
        <v>0</v>
      </c>
    </row>
    <row r="21" spans="2:4" x14ac:dyDescent="0.3">
      <c r="B21" s="4">
        <v>20170708</v>
      </c>
      <c r="C21" s="1" t="s">
        <v>3</v>
      </c>
      <c r="D21">
        <v>13</v>
      </c>
    </row>
    <row r="22" spans="2:4" x14ac:dyDescent="0.3">
      <c r="B22" s="4">
        <v>20170709</v>
      </c>
      <c r="C22" s="1" t="s">
        <v>3</v>
      </c>
      <c r="D22">
        <v>0</v>
      </c>
    </row>
    <row r="23" spans="2:4" x14ac:dyDescent="0.3">
      <c r="B23" s="4">
        <v>20170710</v>
      </c>
      <c r="C23" s="1" t="s">
        <v>216</v>
      </c>
      <c r="D23">
        <v>272.89999999999998</v>
      </c>
    </row>
    <row r="24" spans="2:4" x14ac:dyDescent="0.3">
      <c r="B24">
        <v>20170711</v>
      </c>
      <c r="C24" s="1" t="s">
        <v>64</v>
      </c>
      <c r="D24">
        <f>8.9+12+252</f>
        <v>272.89999999999998</v>
      </c>
    </row>
    <row r="25" spans="2:4" x14ac:dyDescent="0.3">
      <c r="B25"/>
      <c r="C25" s="1" t="s">
        <v>238</v>
      </c>
      <c r="D25">
        <f>SUM(D2:D24)</f>
        <v>3333.1400000000003</v>
      </c>
    </row>
    <row r="26" spans="2:4" x14ac:dyDescent="0.3">
      <c r="B26"/>
      <c r="C26" s="1"/>
      <c r="D26"/>
    </row>
    <row r="27" spans="2:4" x14ac:dyDescent="0.3">
      <c r="B27"/>
      <c r="C27" s="1"/>
      <c r="D27"/>
    </row>
    <row r="28" spans="2:4" x14ac:dyDescent="0.3">
      <c r="B28"/>
      <c r="C28" s="1"/>
      <c r="D28"/>
    </row>
    <row r="29" spans="2:4" x14ac:dyDescent="0.3">
      <c r="B29"/>
      <c r="C29" s="1"/>
      <c r="D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25" workbookViewId="0">
      <selection activeCell="E72" sqref="E72:E75"/>
    </sheetView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6" s="1" customFormat="1" x14ac:dyDescent="0.3">
      <c r="A1" s="1" t="s">
        <v>7</v>
      </c>
      <c r="B1" s="1" t="s">
        <v>0</v>
      </c>
      <c r="C1" s="1" t="s">
        <v>1</v>
      </c>
      <c r="D1" s="1" t="s">
        <v>15</v>
      </c>
      <c r="E1" s="1" t="s">
        <v>16</v>
      </c>
      <c r="F1" s="2" t="s">
        <v>2</v>
      </c>
    </row>
    <row r="2" spans="1:6" x14ac:dyDescent="0.3">
      <c r="A2" s="1">
        <v>1</v>
      </c>
      <c r="B2" s="1">
        <v>20170619</v>
      </c>
      <c r="C2" s="1" t="s">
        <v>43</v>
      </c>
      <c r="D2" s="1" t="s">
        <v>5</v>
      </c>
      <c r="E2" s="1">
        <f>82/4</f>
        <v>20.5</v>
      </c>
    </row>
    <row r="3" spans="1:6" x14ac:dyDescent="0.3">
      <c r="A3" s="1">
        <v>2</v>
      </c>
      <c r="B3" s="1">
        <v>20170619</v>
      </c>
      <c r="C3" s="1" t="s">
        <v>4</v>
      </c>
      <c r="D3" s="1" t="s">
        <v>6</v>
      </c>
      <c r="E3" s="1">
        <f t="shared" ref="E3:E5" si="0">82/4</f>
        <v>20.5</v>
      </c>
    </row>
    <row r="4" spans="1:6" x14ac:dyDescent="0.3">
      <c r="A4" s="1">
        <v>3</v>
      </c>
      <c r="B4" s="1">
        <v>20170619</v>
      </c>
      <c r="C4" s="1" t="s">
        <v>44</v>
      </c>
      <c r="D4" s="1" t="s">
        <v>34</v>
      </c>
      <c r="E4" s="1">
        <f t="shared" si="0"/>
        <v>20.5</v>
      </c>
    </row>
    <row r="5" spans="1:6" x14ac:dyDescent="0.3">
      <c r="A5" s="1">
        <v>4</v>
      </c>
      <c r="B5" s="1">
        <v>20170619</v>
      </c>
      <c r="C5" s="1" t="s">
        <v>66</v>
      </c>
      <c r="D5" s="1" t="s">
        <v>5</v>
      </c>
      <c r="E5" s="1">
        <f t="shared" si="0"/>
        <v>20.5</v>
      </c>
    </row>
    <row r="6" spans="1:6" x14ac:dyDescent="0.3">
      <c r="A6" s="1">
        <v>5</v>
      </c>
      <c r="B6" s="1">
        <v>20170620</v>
      </c>
      <c r="C6" s="1" t="s">
        <v>3</v>
      </c>
      <c r="D6" s="1" t="s">
        <v>5</v>
      </c>
      <c r="E6" s="1">
        <f>72/4</f>
        <v>18</v>
      </c>
    </row>
    <row r="7" spans="1:6" x14ac:dyDescent="0.3">
      <c r="A7" s="1">
        <v>6</v>
      </c>
      <c r="B7" s="1">
        <v>20170620</v>
      </c>
      <c r="C7" s="1" t="s">
        <v>4</v>
      </c>
      <c r="D7" s="1" t="s">
        <v>5</v>
      </c>
      <c r="E7" s="1">
        <f t="shared" ref="E7:E9" si="1">72/4</f>
        <v>18</v>
      </c>
    </row>
    <row r="8" spans="1:6" x14ac:dyDescent="0.3">
      <c r="A8" s="1">
        <v>7</v>
      </c>
      <c r="B8" s="1">
        <v>20170620</v>
      </c>
      <c r="C8" s="1" t="s">
        <v>44</v>
      </c>
      <c r="D8" s="1" t="s">
        <v>5</v>
      </c>
      <c r="E8" s="1">
        <f t="shared" si="1"/>
        <v>18</v>
      </c>
    </row>
    <row r="9" spans="1:6" x14ac:dyDescent="0.3">
      <c r="A9" s="1">
        <v>8</v>
      </c>
      <c r="B9" s="1">
        <v>20170620</v>
      </c>
      <c r="C9" s="1" t="s">
        <v>66</v>
      </c>
      <c r="D9" s="1" t="s">
        <v>5</v>
      </c>
      <c r="E9" s="1">
        <f t="shared" si="1"/>
        <v>18</v>
      </c>
    </row>
    <row r="10" spans="1:6" x14ac:dyDescent="0.3">
      <c r="A10" s="1">
        <v>9</v>
      </c>
      <c r="B10" s="1">
        <v>20170621</v>
      </c>
      <c r="C10" s="1" t="s">
        <v>3</v>
      </c>
      <c r="D10" s="1" t="s">
        <v>5</v>
      </c>
      <c r="E10" s="1">
        <f>65/4+52/2</f>
        <v>42.25</v>
      </c>
    </row>
    <row r="11" spans="1:6" x14ac:dyDescent="0.3">
      <c r="A11" s="1">
        <v>10</v>
      </c>
      <c r="B11" s="1">
        <v>20170621</v>
      </c>
      <c r="C11" s="1" t="s">
        <v>4</v>
      </c>
      <c r="D11" s="1" t="s">
        <v>6</v>
      </c>
      <c r="E11" s="1">
        <f>65/4+78/3</f>
        <v>42.25</v>
      </c>
    </row>
    <row r="12" spans="1:6" x14ac:dyDescent="0.3">
      <c r="A12" s="1">
        <v>11</v>
      </c>
      <c r="B12" s="1">
        <v>20170621</v>
      </c>
      <c r="C12" s="1" t="s">
        <v>44</v>
      </c>
      <c r="D12" s="1" t="s">
        <v>34</v>
      </c>
      <c r="E12" s="1">
        <f>65/4+78/3</f>
        <v>42.25</v>
      </c>
    </row>
    <row r="13" spans="1:6" x14ac:dyDescent="0.3">
      <c r="A13" s="1">
        <v>12</v>
      </c>
      <c r="B13" s="1">
        <v>20170621</v>
      </c>
      <c r="C13" s="1" t="s">
        <v>66</v>
      </c>
      <c r="D13" s="1" t="s">
        <v>5</v>
      </c>
      <c r="E13" s="1">
        <f>65/4+78/3</f>
        <v>42.25</v>
      </c>
    </row>
    <row r="14" spans="1:6" x14ac:dyDescent="0.3">
      <c r="A14" s="1">
        <v>13</v>
      </c>
      <c r="B14" s="1">
        <v>20170621</v>
      </c>
      <c r="C14" s="1" t="s">
        <v>60</v>
      </c>
      <c r="D14" s="1" t="s">
        <v>61</v>
      </c>
      <c r="E14" s="1">
        <f>52/2</f>
        <v>26</v>
      </c>
    </row>
    <row r="15" spans="1:6" x14ac:dyDescent="0.3">
      <c r="A15" s="1">
        <v>14</v>
      </c>
      <c r="B15" s="1">
        <v>20170622</v>
      </c>
      <c r="C15" s="1" t="s">
        <v>3</v>
      </c>
      <c r="D15" s="1" t="s">
        <v>5</v>
      </c>
      <c r="E15" s="1">
        <f>62/4+174/4</f>
        <v>59</v>
      </c>
    </row>
    <row r="16" spans="1:6" x14ac:dyDescent="0.3">
      <c r="A16" s="1">
        <v>15</v>
      </c>
      <c r="B16" s="1">
        <v>20170622</v>
      </c>
      <c r="C16" s="1" t="s">
        <v>4</v>
      </c>
      <c r="D16" s="1" t="s">
        <v>5</v>
      </c>
      <c r="E16" s="1">
        <f>62/4</f>
        <v>15.5</v>
      </c>
    </row>
    <row r="17" spans="1:9" x14ac:dyDescent="0.3">
      <c r="A17" s="1">
        <v>16</v>
      </c>
      <c r="B17" s="1">
        <v>20170622</v>
      </c>
      <c r="C17" s="1" t="s">
        <v>44</v>
      </c>
      <c r="D17" s="1" t="s">
        <v>5</v>
      </c>
      <c r="E17" s="1">
        <f t="shared" ref="E17:E18" si="2">62/4</f>
        <v>15.5</v>
      </c>
    </row>
    <row r="18" spans="1:9" x14ac:dyDescent="0.3">
      <c r="A18" s="1">
        <v>17</v>
      </c>
      <c r="B18" s="1">
        <v>20170622</v>
      </c>
      <c r="C18" s="1" t="s">
        <v>66</v>
      </c>
      <c r="D18" s="1" t="s">
        <v>5</v>
      </c>
      <c r="E18" s="1">
        <f t="shared" si="2"/>
        <v>15.5</v>
      </c>
    </row>
    <row r="19" spans="1:9" x14ac:dyDescent="0.3">
      <c r="A19" s="1">
        <v>18</v>
      </c>
      <c r="B19" s="1">
        <v>20170622</v>
      </c>
      <c r="C19" s="1" t="s">
        <v>28</v>
      </c>
      <c r="D19" s="1" t="s">
        <v>5</v>
      </c>
      <c r="E19" s="1">
        <f>(14+160)/4</f>
        <v>43.5</v>
      </c>
      <c r="F19"/>
      <c r="I19" s="1"/>
    </row>
    <row r="20" spans="1:9" x14ac:dyDescent="0.3">
      <c r="A20" s="1">
        <v>19</v>
      </c>
      <c r="B20" s="1">
        <v>20170622</v>
      </c>
      <c r="C20" s="1" t="s">
        <v>67</v>
      </c>
      <c r="D20" s="1" t="s">
        <v>5</v>
      </c>
      <c r="E20" s="1">
        <f t="shared" ref="E20:E21" si="3">(14+160)/4</f>
        <v>43.5</v>
      </c>
    </row>
    <row r="21" spans="1:9" x14ac:dyDescent="0.3">
      <c r="A21" s="1">
        <v>20</v>
      </c>
      <c r="B21" s="1">
        <v>20170622</v>
      </c>
      <c r="C21" s="1" t="s">
        <v>68</v>
      </c>
      <c r="D21" s="1" t="s">
        <v>5</v>
      </c>
      <c r="E21" s="1">
        <f t="shared" si="3"/>
        <v>43.5</v>
      </c>
    </row>
    <row r="22" spans="1:9" x14ac:dyDescent="0.3">
      <c r="A22" s="1">
        <v>21</v>
      </c>
      <c r="B22" s="1">
        <v>20170623</v>
      </c>
      <c r="C22" s="1" t="s">
        <v>3</v>
      </c>
      <c r="D22" s="1" t="s">
        <v>5</v>
      </c>
      <c r="E22" s="1">
        <f>(17.78+121+4+14)/4</f>
        <v>39.195</v>
      </c>
    </row>
    <row r="23" spans="1:9" x14ac:dyDescent="0.3">
      <c r="A23" s="1">
        <v>22</v>
      </c>
      <c r="B23" s="1">
        <v>20170623</v>
      </c>
      <c r="C23" s="1" t="s">
        <v>27</v>
      </c>
      <c r="D23" s="1" t="s">
        <v>5</v>
      </c>
      <c r="E23" s="1">
        <f t="shared" ref="E23:E26" si="4">(17.78+121+4+14)/4</f>
        <v>39.195</v>
      </c>
    </row>
    <row r="24" spans="1:9" x14ac:dyDescent="0.3">
      <c r="A24" s="1">
        <v>23</v>
      </c>
      <c r="B24" s="1">
        <v>20170623</v>
      </c>
      <c r="C24" s="1" t="s">
        <v>75</v>
      </c>
      <c r="D24" s="1" t="s">
        <v>5</v>
      </c>
      <c r="E24" s="1">
        <f t="shared" si="4"/>
        <v>39.195</v>
      </c>
    </row>
    <row r="25" spans="1:9" x14ac:dyDescent="0.3">
      <c r="A25" s="1">
        <v>24</v>
      </c>
      <c r="B25" s="1">
        <v>20170623</v>
      </c>
      <c r="C25" s="1" t="s">
        <v>76</v>
      </c>
      <c r="D25" s="1" t="s">
        <v>5</v>
      </c>
      <c r="E25" s="1">
        <f t="shared" si="4"/>
        <v>39.195</v>
      </c>
    </row>
    <row r="26" spans="1:9" x14ac:dyDescent="0.3">
      <c r="A26" s="1">
        <v>25</v>
      </c>
      <c r="B26" s="1">
        <v>20170623</v>
      </c>
      <c r="C26" s="1" t="s">
        <v>77</v>
      </c>
      <c r="D26" s="1" t="s">
        <v>5</v>
      </c>
      <c r="E26" s="1">
        <f t="shared" si="4"/>
        <v>39.195</v>
      </c>
    </row>
    <row r="27" spans="1:9" x14ac:dyDescent="0.3">
      <c r="A27" s="1">
        <v>26</v>
      </c>
      <c r="B27" s="1">
        <v>20170623</v>
      </c>
      <c r="C27" s="1" t="s">
        <v>78</v>
      </c>
      <c r="D27" s="1" t="s">
        <v>79</v>
      </c>
      <c r="E27" s="1">
        <v>14</v>
      </c>
    </row>
    <row r="28" spans="1:9" x14ac:dyDescent="0.3">
      <c r="A28" s="1">
        <v>27</v>
      </c>
      <c r="B28" s="1">
        <v>20170624</v>
      </c>
      <c r="C28" s="1" t="s">
        <v>3</v>
      </c>
      <c r="D28" s="1" t="s">
        <v>5</v>
      </c>
      <c r="E28" s="1">
        <f>(25.3+4+106)/4</f>
        <v>33.825000000000003</v>
      </c>
    </row>
    <row r="29" spans="1:9" x14ac:dyDescent="0.3">
      <c r="A29" s="1">
        <v>28</v>
      </c>
      <c r="B29" s="1">
        <v>20170624</v>
      </c>
      <c r="C29" s="1" t="s">
        <v>75</v>
      </c>
      <c r="D29" s="1" t="s">
        <v>5</v>
      </c>
      <c r="E29" s="1">
        <f t="shared" ref="E29:E31" si="5">(25.3+4+106)/4</f>
        <v>33.825000000000003</v>
      </c>
    </row>
    <row r="30" spans="1:9" x14ac:dyDescent="0.3">
      <c r="A30" s="1">
        <v>29</v>
      </c>
      <c r="B30" s="1">
        <v>20170624</v>
      </c>
      <c r="C30" s="1" t="s">
        <v>95</v>
      </c>
      <c r="D30" s="1" t="s">
        <v>5</v>
      </c>
      <c r="E30" s="1">
        <f t="shared" si="5"/>
        <v>33.825000000000003</v>
      </c>
    </row>
    <row r="31" spans="1:9" x14ac:dyDescent="0.3">
      <c r="A31" s="1">
        <v>30</v>
      </c>
      <c r="B31" s="1">
        <v>20170624</v>
      </c>
      <c r="C31" s="1" t="s">
        <v>78</v>
      </c>
      <c r="D31" s="1" t="s">
        <v>5</v>
      </c>
      <c r="E31" s="1">
        <f t="shared" si="5"/>
        <v>33.825000000000003</v>
      </c>
    </row>
    <row r="32" spans="1:9" x14ac:dyDescent="0.3">
      <c r="A32" s="1">
        <v>31</v>
      </c>
      <c r="B32" s="1">
        <v>20170625</v>
      </c>
      <c r="C32" s="1" t="s">
        <v>3</v>
      </c>
      <c r="D32" s="1" t="s">
        <v>5</v>
      </c>
      <c r="E32" s="1">
        <f>88/5</f>
        <v>17.600000000000001</v>
      </c>
    </row>
    <row r="33" spans="1:5" x14ac:dyDescent="0.3">
      <c r="A33" s="1">
        <v>32</v>
      </c>
      <c r="B33" s="1">
        <v>20170625</v>
      </c>
      <c r="C33" s="1" t="s">
        <v>103</v>
      </c>
      <c r="D33" s="1" t="s">
        <v>104</v>
      </c>
      <c r="E33" s="1">
        <f t="shared" ref="E33:E36" si="6">88/5</f>
        <v>17.600000000000001</v>
      </c>
    </row>
    <row r="34" spans="1:5" x14ac:dyDescent="0.3">
      <c r="A34" s="1">
        <v>33</v>
      </c>
      <c r="B34" s="1">
        <v>20170625</v>
      </c>
      <c r="C34" s="1" t="s">
        <v>75</v>
      </c>
      <c r="D34" s="1" t="s">
        <v>5</v>
      </c>
      <c r="E34" s="1">
        <f t="shared" si="6"/>
        <v>17.600000000000001</v>
      </c>
    </row>
    <row r="35" spans="1:5" x14ac:dyDescent="0.3">
      <c r="A35" s="1">
        <v>34</v>
      </c>
      <c r="B35" s="1">
        <v>20170625</v>
      </c>
      <c r="C35" s="1" t="s">
        <v>95</v>
      </c>
      <c r="D35" s="1" t="s">
        <v>5</v>
      </c>
      <c r="E35" s="1">
        <f t="shared" si="6"/>
        <v>17.600000000000001</v>
      </c>
    </row>
    <row r="36" spans="1:5" x14ac:dyDescent="0.3">
      <c r="A36" s="1">
        <v>35</v>
      </c>
      <c r="B36" s="1">
        <v>20170625</v>
      </c>
      <c r="C36" s="1" t="s">
        <v>78</v>
      </c>
      <c r="D36" s="1" t="s">
        <v>5</v>
      </c>
      <c r="E36" s="1">
        <f t="shared" si="6"/>
        <v>17.600000000000001</v>
      </c>
    </row>
    <row r="37" spans="1:5" x14ac:dyDescent="0.3">
      <c r="A37" s="1">
        <v>36</v>
      </c>
      <c r="B37" s="1">
        <v>20170626</v>
      </c>
      <c r="C37" s="1" t="s">
        <v>3</v>
      </c>
      <c r="D37" s="1" t="s">
        <v>5</v>
      </c>
      <c r="E37" s="1">
        <f>99/5</f>
        <v>19.8</v>
      </c>
    </row>
    <row r="38" spans="1:5" x14ac:dyDescent="0.3">
      <c r="A38" s="1">
        <v>37</v>
      </c>
      <c r="B38" s="1">
        <v>20170626</v>
      </c>
      <c r="C38" s="1" t="s">
        <v>28</v>
      </c>
      <c r="D38" s="1" t="s">
        <v>104</v>
      </c>
      <c r="E38" s="1">
        <v>0</v>
      </c>
    </row>
    <row r="39" spans="1:5" x14ac:dyDescent="0.3">
      <c r="A39" s="1">
        <v>38</v>
      </c>
      <c r="B39" s="1">
        <v>20170626</v>
      </c>
      <c r="C39" s="1" t="s">
        <v>112</v>
      </c>
      <c r="D39" s="1" t="s">
        <v>5</v>
      </c>
      <c r="E39" s="1">
        <f t="shared" ref="E39:E42" si="7">99/5</f>
        <v>19.8</v>
      </c>
    </row>
    <row r="40" spans="1:5" x14ac:dyDescent="0.3">
      <c r="A40" s="1">
        <v>39</v>
      </c>
      <c r="B40" s="1">
        <v>20170626</v>
      </c>
      <c r="C40" s="1" t="s">
        <v>54</v>
      </c>
      <c r="D40" s="1" t="s">
        <v>5</v>
      </c>
      <c r="E40" s="1">
        <f t="shared" si="7"/>
        <v>19.8</v>
      </c>
    </row>
    <row r="41" spans="1:5" x14ac:dyDescent="0.3">
      <c r="A41" s="1">
        <v>40</v>
      </c>
      <c r="B41" s="1">
        <v>20170626</v>
      </c>
      <c r="C41" s="1" t="s">
        <v>78</v>
      </c>
      <c r="D41" s="1" t="s">
        <v>5</v>
      </c>
      <c r="E41" s="1">
        <f t="shared" si="7"/>
        <v>19.8</v>
      </c>
    </row>
    <row r="42" spans="1:5" x14ac:dyDescent="0.3">
      <c r="A42" s="1">
        <v>41</v>
      </c>
      <c r="B42" s="1">
        <v>20170626</v>
      </c>
      <c r="C42" s="1" t="s">
        <v>114</v>
      </c>
      <c r="D42" s="1" t="s">
        <v>115</v>
      </c>
      <c r="E42" s="1">
        <f t="shared" si="7"/>
        <v>19.8</v>
      </c>
    </row>
    <row r="43" spans="1:5" x14ac:dyDescent="0.3">
      <c r="A43" s="1">
        <v>42</v>
      </c>
      <c r="B43" s="1">
        <v>20170627</v>
      </c>
      <c r="C43" s="1" t="s">
        <v>3</v>
      </c>
      <c r="D43" s="1" t="s">
        <v>5</v>
      </c>
      <c r="E43" s="1">
        <f>55/2+75/4</f>
        <v>46.25</v>
      </c>
    </row>
    <row r="44" spans="1:5" x14ac:dyDescent="0.3">
      <c r="A44" s="1">
        <v>43</v>
      </c>
      <c r="B44" s="1">
        <v>20170627</v>
      </c>
      <c r="C44" s="1" t="s">
        <v>28</v>
      </c>
      <c r="D44" s="1" t="s">
        <v>5</v>
      </c>
      <c r="E44" s="1">
        <f>55/2</f>
        <v>27.5</v>
      </c>
    </row>
    <row r="45" spans="1:5" x14ac:dyDescent="0.3">
      <c r="A45" s="1">
        <v>44</v>
      </c>
      <c r="B45" s="1">
        <v>20170627</v>
      </c>
      <c r="C45" s="1" t="s">
        <v>4</v>
      </c>
      <c r="D45" s="1" t="s">
        <v>5</v>
      </c>
      <c r="E45" s="1">
        <f>75/4</f>
        <v>18.75</v>
      </c>
    </row>
    <row r="46" spans="1:5" x14ac:dyDescent="0.3">
      <c r="A46" s="1">
        <v>45</v>
      </c>
      <c r="B46" s="1">
        <v>20170627</v>
      </c>
      <c r="C46" s="1" t="s">
        <v>52</v>
      </c>
      <c r="D46" s="1" t="s">
        <v>5</v>
      </c>
      <c r="E46" s="1">
        <v>0</v>
      </c>
    </row>
    <row r="47" spans="1:5" x14ac:dyDescent="0.3">
      <c r="A47" s="1">
        <v>46</v>
      </c>
      <c r="B47" s="1">
        <v>20170627</v>
      </c>
      <c r="C47" s="1" t="s">
        <v>78</v>
      </c>
      <c r="D47" s="1" t="s">
        <v>5</v>
      </c>
      <c r="E47" s="1">
        <f>75/4</f>
        <v>18.75</v>
      </c>
    </row>
    <row r="48" spans="1:5" x14ac:dyDescent="0.3">
      <c r="A48" s="1">
        <v>47</v>
      </c>
      <c r="B48" s="1">
        <v>20170627</v>
      </c>
      <c r="C48" s="1" t="s">
        <v>114</v>
      </c>
      <c r="D48" s="1" t="s">
        <v>5</v>
      </c>
      <c r="E48" s="1">
        <f>75/4</f>
        <v>18.75</v>
      </c>
    </row>
    <row r="49" spans="1:5" x14ac:dyDescent="0.3">
      <c r="A49" s="1">
        <v>48</v>
      </c>
      <c r="B49" s="1">
        <v>20170628</v>
      </c>
      <c r="C49" s="1" t="s">
        <v>128</v>
      </c>
      <c r="D49" s="1" t="s">
        <v>129</v>
      </c>
      <c r="E49" s="1">
        <v>27.5</v>
      </c>
    </row>
    <row r="50" spans="1:5" x14ac:dyDescent="0.3">
      <c r="A50" s="1">
        <v>49</v>
      </c>
      <c r="B50" s="1">
        <v>20170629</v>
      </c>
      <c r="C50" s="1" t="s">
        <v>140</v>
      </c>
      <c r="D50" s="1" t="s">
        <v>143</v>
      </c>
      <c r="E50" s="1">
        <v>20</v>
      </c>
    </row>
    <row r="51" spans="1:5" x14ac:dyDescent="0.3">
      <c r="A51" s="1">
        <v>50</v>
      </c>
      <c r="B51" s="1">
        <v>20170629</v>
      </c>
      <c r="C51" s="1" t="s">
        <v>144</v>
      </c>
      <c r="D51" s="1" t="s">
        <v>145</v>
      </c>
      <c r="E51" s="1">
        <v>20</v>
      </c>
    </row>
    <row r="52" spans="1:5" x14ac:dyDescent="0.3">
      <c r="A52" s="1">
        <v>51</v>
      </c>
      <c r="B52" s="1">
        <v>20170630</v>
      </c>
      <c r="C52" s="1" t="s">
        <v>64</v>
      </c>
      <c r="D52" s="1" t="s">
        <v>79</v>
      </c>
      <c r="E52" s="1">
        <f>(68+5)/4+34/2</f>
        <v>35.25</v>
      </c>
    </row>
    <row r="53" spans="1:5" x14ac:dyDescent="0.3">
      <c r="A53" s="1">
        <v>52</v>
      </c>
      <c r="B53" s="1">
        <v>20170630</v>
      </c>
      <c r="C53" s="1" t="s">
        <v>75</v>
      </c>
      <c r="D53" s="1" t="s">
        <v>79</v>
      </c>
      <c r="E53" s="1">
        <f>(68+5)/4+34/2</f>
        <v>35.25</v>
      </c>
    </row>
    <row r="54" spans="1:5" x14ac:dyDescent="0.3">
      <c r="A54" s="1">
        <v>53</v>
      </c>
      <c r="B54" s="1">
        <v>20170630</v>
      </c>
      <c r="C54" s="1" t="s">
        <v>52</v>
      </c>
      <c r="D54" s="1" t="s">
        <v>5</v>
      </c>
      <c r="E54" s="1">
        <f t="shared" ref="E54:E55" si="8">(68+5)/4</f>
        <v>18.25</v>
      </c>
    </row>
    <row r="55" spans="1:5" x14ac:dyDescent="0.3">
      <c r="A55" s="1">
        <v>54</v>
      </c>
      <c r="B55" s="1">
        <v>20170630</v>
      </c>
      <c r="C55" s="1" t="s">
        <v>78</v>
      </c>
      <c r="D55" s="1" t="s">
        <v>5</v>
      </c>
      <c r="E55" s="1">
        <f t="shared" si="8"/>
        <v>18.25</v>
      </c>
    </row>
    <row r="56" spans="1:5" x14ac:dyDescent="0.3">
      <c r="A56" s="1">
        <v>55</v>
      </c>
      <c r="B56" s="1">
        <v>20170701</v>
      </c>
      <c r="C56" s="1" t="s">
        <v>162</v>
      </c>
      <c r="D56" s="1" t="s">
        <v>5</v>
      </c>
      <c r="E56" s="1">
        <f>116/5+17.9/3</f>
        <v>29.166666666666664</v>
      </c>
    </row>
    <row r="57" spans="1:5" x14ac:dyDescent="0.3">
      <c r="A57" s="1">
        <v>56</v>
      </c>
      <c r="B57" s="1">
        <v>20170701</v>
      </c>
      <c r="C57" s="1" t="s">
        <v>163</v>
      </c>
      <c r="D57" s="1" t="s">
        <v>5</v>
      </c>
      <c r="E57" s="1">
        <f t="shared" ref="E57:E58" si="9">116/5+17.9/3</f>
        <v>29.166666666666664</v>
      </c>
    </row>
    <row r="58" spans="1:5" x14ac:dyDescent="0.3">
      <c r="A58" s="1">
        <v>57</v>
      </c>
      <c r="B58" s="1">
        <v>20170701</v>
      </c>
      <c r="C58" s="1" t="s">
        <v>164</v>
      </c>
      <c r="D58" s="1" t="s">
        <v>5</v>
      </c>
      <c r="E58" s="1">
        <f t="shared" si="9"/>
        <v>29.166666666666664</v>
      </c>
    </row>
    <row r="59" spans="1:5" x14ac:dyDescent="0.3">
      <c r="A59" s="1">
        <v>58</v>
      </c>
      <c r="B59" s="1">
        <v>20170701</v>
      </c>
      <c r="C59" s="1" t="s">
        <v>165</v>
      </c>
      <c r="D59" s="1" t="s">
        <v>5</v>
      </c>
      <c r="E59" s="1">
        <f t="shared" ref="E59:E60" si="10">116/5</f>
        <v>23.2</v>
      </c>
    </row>
    <row r="60" spans="1:5" x14ac:dyDescent="0.3">
      <c r="A60" s="1">
        <v>59</v>
      </c>
      <c r="B60" s="1">
        <v>20170701</v>
      </c>
      <c r="C60" s="1" t="s">
        <v>166</v>
      </c>
      <c r="D60" s="1" t="s">
        <v>5</v>
      </c>
      <c r="E60" s="1">
        <f t="shared" si="10"/>
        <v>23.2</v>
      </c>
    </row>
    <row r="61" spans="1:5" x14ac:dyDescent="0.3">
      <c r="A61" s="1">
        <v>60</v>
      </c>
      <c r="B61" s="1">
        <v>20170702</v>
      </c>
      <c r="C61" s="1" t="s">
        <v>168</v>
      </c>
      <c r="D61" s="1" t="s">
        <v>169</v>
      </c>
      <c r="E61" s="1">
        <f>26+19.8</f>
        <v>45.8</v>
      </c>
    </row>
    <row r="62" spans="1:5" x14ac:dyDescent="0.3">
      <c r="B62" s="1">
        <v>20170703</v>
      </c>
      <c r="C62" s="1" t="s">
        <v>168</v>
      </c>
      <c r="D62" s="1" t="s">
        <v>5</v>
      </c>
      <c r="E62" s="1">
        <f>(70+73)/4</f>
        <v>35.75</v>
      </c>
    </row>
    <row r="63" spans="1:5" x14ac:dyDescent="0.3">
      <c r="B63" s="1">
        <v>20170703</v>
      </c>
      <c r="C63" s="1" t="s">
        <v>28</v>
      </c>
      <c r="D63" s="1" t="s">
        <v>169</v>
      </c>
      <c r="E63" s="1">
        <f t="shared" ref="E63:E65" si="11">(70+73)/4</f>
        <v>35.75</v>
      </c>
    </row>
    <row r="64" spans="1:5" x14ac:dyDescent="0.3">
      <c r="B64" s="1">
        <v>20170703</v>
      </c>
      <c r="C64" s="1" t="s">
        <v>173</v>
      </c>
      <c r="D64" s="1" t="s">
        <v>5</v>
      </c>
      <c r="E64" s="1">
        <f t="shared" si="11"/>
        <v>35.75</v>
      </c>
    </row>
    <row r="65" spans="2:6" x14ac:dyDescent="0.3">
      <c r="B65" s="1">
        <v>20170703</v>
      </c>
      <c r="C65" s="1" t="s">
        <v>177</v>
      </c>
      <c r="D65" s="1" t="s">
        <v>169</v>
      </c>
      <c r="E65" s="1">
        <f t="shared" si="11"/>
        <v>35.75</v>
      </c>
    </row>
    <row r="66" spans="2:6" x14ac:dyDescent="0.3">
      <c r="B66" s="1">
        <v>20170704</v>
      </c>
      <c r="C66" s="1" t="s">
        <v>182</v>
      </c>
      <c r="D66" s="1" t="s">
        <v>5</v>
      </c>
      <c r="E66" s="1">
        <f>92/3+50/3</f>
        <v>47.333333333333336</v>
      </c>
      <c r="F66"/>
    </row>
    <row r="67" spans="2:6" x14ac:dyDescent="0.3">
      <c r="B67" s="1">
        <v>20170704</v>
      </c>
      <c r="C67" s="1" t="s">
        <v>183</v>
      </c>
      <c r="D67" s="1" t="s">
        <v>169</v>
      </c>
      <c r="E67" s="1">
        <f t="shared" ref="E67:E68" si="12">92/3</f>
        <v>30.666666666666668</v>
      </c>
    </row>
    <row r="68" spans="2:6" x14ac:dyDescent="0.3">
      <c r="B68" s="1">
        <v>20170704</v>
      </c>
      <c r="C68" s="1" t="s">
        <v>184</v>
      </c>
      <c r="D68" s="1" t="s">
        <v>5</v>
      </c>
      <c r="E68" s="1">
        <f t="shared" si="12"/>
        <v>30.666666666666668</v>
      </c>
    </row>
    <row r="69" spans="2:6" x14ac:dyDescent="0.3">
      <c r="B69" s="1">
        <v>20170704</v>
      </c>
      <c r="C69" s="1" t="s">
        <v>185</v>
      </c>
      <c r="D69" s="1" t="s">
        <v>5</v>
      </c>
      <c r="E69" s="1">
        <f>50/3</f>
        <v>16.666666666666668</v>
      </c>
    </row>
    <row r="70" spans="2:6" x14ac:dyDescent="0.3">
      <c r="B70" s="1">
        <v>20170704</v>
      </c>
      <c r="C70" s="1" t="s">
        <v>186</v>
      </c>
      <c r="D70" s="1" t="s">
        <v>169</v>
      </c>
      <c r="E70" s="1">
        <f>50/3</f>
        <v>16.666666666666668</v>
      </c>
    </row>
    <row r="71" spans="2:6" x14ac:dyDescent="0.3">
      <c r="B71" s="1">
        <v>20170711</v>
      </c>
      <c r="C71" s="1" t="s">
        <v>216</v>
      </c>
      <c r="D71" s="1" t="s">
        <v>217</v>
      </c>
      <c r="E71" s="1">
        <f>12+252/5</f>
        <v>62.4</v>
      </c>
    </row>
    <row r="72" spans="2:6" x14ac:dyDescent="0.3">
      <c r="B72" s="1">
        <v>20170711</v>
      </c>
      <c r="C72" s="1" t="s">
        <v>218</v>
      </c>
      <c r="D72" s="1" t="s">
        <v>217</v>
      </c>
      <c r="E72" s="1">
        <f>252/5</f>
        <v>50.4</v>
      </c>
    </row>
    <row r="73" spans="2:6" x14ac:dyDescent="0.3">
      <c r="B73" s="1">
        <v>20170711</v>
      </c>
      <c r="C73" s="1" t="s">
        <v>219</v>
      </c>
      <c r="D73" s="1" t="s">
        <v>217</v>
      </c>
      <c r="E73" s="1">
        <f t="shared" ref="E73:E75" si="13">252/5</f>
        <v>50.4</v>
      </c>
    </row>
    <row r="74" spans="2:6" x14ac:dyDescent="0.3">
      <c r="B74" s="1">
        <v>20170711</v>
      </c>
      <c r="C74" s="1" t="s">
        <v>220</v>
      </c>
      <c r="D74" s="1" t="s">
        <v>217</v>
      </c>
      <c r="E74" s="1">
        <f t="shared" si="13"/>
        <v>50.4</v>
      </c>
    </row>
    <row r="75" spans="2:6" x14ac:dyDescent="0.3">
      <c r="B75" s="1">
        <v>20170711</v>
      </c>
      <c r="C75" s="1" t="s">
        <v>221</v>
      </c>
      <c r="D75" s="1" t="s">
        <v>217</v>
      </c>
      <c r="E75" s="1">
        <f t="shared" si="13"/>
        <v>50.4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B23" sqref="B23"/>
    </sheetView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7" max="7" width="17.75" customWidth="1"/>
    <col min="8" max="8" width="22.1640625" customWidth="1"/>
    <col min="9" max="9" width="34.1640625" customWidth="1"/>
  </cols>
  <sheetData>
    <row r="1" spans="1:9" x14ac:dyDescent="0.3">
      <c r="A1" s="2" t="s">
        <v>7</v>
      </c>
      <c r="B1" s="2" t="s">
        <v>0</v>
      </c>
      <c r="C1" s="2" t="s">
        <v>11</v>
      </c>
      <c r="D1" s="2" t="s">
        <v>12</v>
      </c>
      <c r="E1" s="2" t="s">
        <v>14</v>
      </c>
      <c r="F1" s="1"/>
      <c r="G1" s="1"/>
      <c r="H1" s="1"/>
      <c r="I1" s="1"/>
    </row>
    <row r="2" spans="1:9" x14ac:dyDescent="0.3">
      <c r="A2" s="2" t="s">
        <v>48</v>
      </c>
      <c r="B2" s="3" t="s">
        <v>49</v>
      </c>
      <c r="C2" s="2" t="s">
        <v>50</v>
      </c>
      <c r="D2" s="2" t="s">
        <v>49</v>
      </c>
      <c r="H2" s="1"/>
    </row>
    <row r="3" spans="1:9" x14ac:dyDescent="0.3">
      <c r="H3" s="1"/>
    </row>
    <row r="4" spans="1:9" x14ac:dyDescent="0.3">
      <c r="H4" s="1"/>
    </row>
    <row r="5" spans="1:9" x14ac:dyDescent="0.3">
      <c r="H5" s="1"/>
    </row>
    <row r="37" spans="1:5" x14ac:dyDescent="0.3">
      <c r="A37"/>
      <c r="B37"/>
      <c r="D37" s="1"/>
      <c r="E37" s="1"/>
    </row>
    <row r="38" spans="1:5" x14ac:dyDescent="0.3">
      <c r="A38"/>
      <c r="E38" s="1"/>
    </row>
    <row r="39" spans="1:5" x14ac:dyDescent="0.3">
      <c r="A39"/>
      <c r="E39" s="1"/>
    </row>
    <row r="40" spans="1:5" x14ac:dyDescent="0.3">
      <c r="A40"/>
      <c r="E40" s="1"/>
    </row>
    <row r="57" spans="5:8" x14ac:dyDescent="0.3">
      <c r="E57"/>
      <c r="H57" s="1"/>
    </row>
    <row r="58" spans="5:8" x14ac:dyDescent="0.3">
      <c r="E58"/>
      <c r="H58" s="1"/>
    </row>
    <row r="59" spans="5:8" x14ac:dyDescent="0.3">
      <c r="E59"/>
      <c r="H59" s="1"/>
    </row>
    <row r="60" spans="5:8" x14ac:dyDescent="0.3">
      <c r="E60"/>
      <c r="H60" s="1"/>
    </row>
    <row r="64" spans="5:8" x14ac:dyDescent="0.3">
      <c r="E64"/>
      <c r="H64" s="1"/>
    </row>
    <row r="65" spans="5:8" x14ac:dyDescent="0.3">
      <c r="E65"/>
      <c r="H6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52" sqref="D52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5" x14ac:dyDescent="0.3">
      <c r="B2" t="s">
        <v>23</v>
      </c>
      <c r="C2">
        <v>20170619</v>
      </c>
      <c r="D2" s="6" t="s">
        <v>33</v>
      </c>
      <c r="E2" t="s">
        <v>24</v>
      </c>
    </row>
    <row r="3" spans="1:5" x14ac:dyDescent="0.3">
      <c r="B3" t="s">
        <v>13</v>
      </c>
      <c r="C3">
        <v>20170619</v>
      </c>
      <c r="D3" s="6" t="s">
        <v>30</v>
      </c>
      <c r="E3" s="6" t="s">
        <v>31</v>
      </c>
    </row>
    <row r="4" spans="1:5" x14ac:dyDescent="0.3">
      <c r="B4" t="s">
        <v>54</v>
      </c>
      <c r="C4">
        <v>20170619</v>
      </c>
      <c r="D4" s="6" t="s">
        <v>55</v>
      </c>
      <c r="E4" t="s">
        <v>56</v>
      </c>
    </row>
    <row r="5" spans="1:5" x14ac:dyDescent="0.3">
      <c r="B5" t="s">
        <v>4</v>
      </c>
      <c r="C5">
        <v>20170620</v>
      </c>
      <c r="D5" s="6" t="s">
        <v>24</v>
      </c>
      <c r="E5" t="s">
        <v>24</v>
      </c>
    </row>
    <row r="6" spans="1:5" x14ac:dyDescent="0.3">
      <c r="B6" t="s">
        <v>13</v>
      </c>
      <c r="C6">
        <v>20170620</v>
      </c>
      <c r="D6" s="6" t="s">
        <v>29</v>
      </c>
      <c r="E6" s="6" t="s">
        <v>29</v>
      </c>
    </row>
    <row r="7" spans="1:5" x14ac:dyDescent="0.3">
      <c r="B7" t="s">
        <v>54</v>
      </c>
      <c r="C7">
        <v>20170620</v>
      </c>
      <c r="D7" s="6" t="s">
        <v>49</v>
      </c>
      <c r="E7" t="s">
        <v>49</v>
      </c>
    </row>
    <row r="8" spans="1:5" x14ac:dyDescent="0.3">
      <c r="B8" t="s">
        <v>4</v>
      </c>
      <c r="C8">
        <v>20170621</v>
      </c>
      <c r="D8" s="6" t="s">
        <v>24</v>
      </c>
      <c r="E8" t="s">
        <v>24</v>
      </c>
    </row>
    <row r="9" spans="1:5" x14ac:dyDescent="0.3">
      <c r="B9" t="s">
        <v>13</v>
      </c>
      <c r="C9">
        <v>20170621</v>
      </c>
      <c r="D9" s="6" t="s">
        <v>29</v>
      </c>
      <c r="E9" s="6" t="s">
        <v>29</v>
      </c>
    </row>
    <row r="10" spans="1:5" x14ac:dyDescent="0.3">
      <c r="B10" t="s">
        <v>52</v>
      </c>
      <c r="C10">
        <v>20170621</v>
      </c>
      <c r="D10" s="6" t="s">
        <v>48</v>
      </c>
      <c r="E10" t="s">
        <v>48</v>
      </c>
    </row>
    <row r="11" spans="1:5" x14ac:dyDescent="0.3">
      <c r="B11" t="s">
        <v>4</v>
      </c>
      <c r="C11">
        <v>20170622</v>
      </c>
      <c r="D11" s="6" t="s">
        <v>24</v>
      </c>
      <c r="E11" t="s">
        <v>24</v>
      </c>
    </row>
    <row r="12" spans="1:5" x14ac:dyDescent="0.3">
      <c r="B12" t="s">
        <v>13</v>
      </c>
      <c r="C12">
        <v>20170622</v>
      </c>
      <c r="D12" s="6" t="s">
        <v>29</v>
      </c>
      <c r="E12" s="6" t="s">
        <v>29</v>
      </c>
    </row>
    <row r="13" spans="1:5" x14ac:dyDescent="0.3">
      <c r="B13" t="s">
        <v>52</v>
      </c>
      <c r="C13">
        <v>20170622</v>
      </c>
      <c r="D13" s="6" t="s">
        <v>99</v>
      </c>
      <c r="E13" t="s">
        <v>24</v>
      </c>
    </row>
    <row r="14" spans="1:5" x14ac:dyDescent="0.3">
      <c r="B14" t="s">
        <v>4</v>
      </c>
      <c r="C14">
        <v>20170623</v>
      </c>
      <c r="D14" s="6" t="s">
        <v>24</v>
      </c>
      <c r="E14" t="s">
        <v>80</v>
      </c>
    </row>
    <row r="15" spans="1:5" x14ac:dyDescent="0.3">
      <c r="B15" t="s">
        <v>13</v>
      </c>
      <c r="C15">
        <v>20170623</v>
      </c>
      <c r="D15" s="6" t="s">
        <v>29</v>
      </c>
      <c r="E15" s="6" t="s">
        <v>29</v>
      </c>
    </row>
    <row r="16" spans="1:5" x14ac:dyDescent="0.3">
      <c r="B16" t="s">
        <v>52</v>
      </c>
      <c r="C16">
        <v>20170623</v>
      </c>
      <c r="D16" s="6" t="s">
        <v>81</v>
      </c>
      <c r="E16" t="s">
        <v>24</v>
      </c>
    </row>
    <row r="17" spans="2:5" x14ac:dyDescent="0.3">
      <c r="B17" t="s">
        <v>4</v>
      </c>
      <c r="C17">
        <v>20170624</v>
      </c>
      <c r="D17" t="s">
        <v>29</v>
      </c>
      <c r="E17" t="s">
        <v>29</v>
      </c>
    </row>
    <row r="18" spans="2:5" x14ac:dyDescent="0.3">
      <c r="B18" t="s">
        <v>13</v>
      </c>
      <c r="C18">
        <v>20170624</v>
      </c>
      <c r="D18" s="6" t="s">
        <v>29</v>
      </c>
      <c r="E18" s="6" t="s">
        <v>29</v>
      </c>
    </row>
    <row r="19" spans="2:5" x14ac:dyDescent="0.3">
      <c r="B19" t="s">
        <v>52</v>
      </c>
      <c r="C19">
        <v>20170624</v>
      </c>
      <c r="D19" s="6" t="s">
        <v>24</v>
      </c>
      <c r="E19" t="s">
        <v>24</v>
      </c>
    </row>
    <row r="20" spans="2:5" x14ac:dyDescent="0.3">
      <c r="B20" t="s">
        <v>4</v>
      </c>
      <c r="C20">
        <v>20170625</v>
      </c>
      <c r="D20" t="s">
        <v>29</v>
      </c>
      <c r="E20" t="s">
        <v>29</v>
      </c>
    </row>
    <row r="21" spans="2:5" x14ac:dyDescent="0.3">
      <c r="B21" t="s">
        <v>13</v>
      </c>
      <c r="C21">
        <v>20170625</v>
      </c>
      <c r="D21" s="6" t="s">
        <v>29</v>
      </c>
      <c r="E21" s="6" t="s">
        <v>29</v>
      </c>
    </row>
    <row r="22" spans="2:5" x14ac:dyDescent="0.3">
      <c r="B22" t="s">
        <v>52</v>
      </c>
      <c r="C22">
        <v>20170625</v>
      </c>
      <c r="D22" s="6" t="s">
        <v>24</v>
      </c>
      <c r="E22" t="s">
        <v>24</v>
      </c>
    </row>
    <row r="23" spans="2:5" x14ac:dyDescent="0.3">
      <c r="B23" t="s">
        <v>4</v>
      </c>
      <c r="C23">
        <v>20170626</v>
      </c>
      <c r="D23" t="s">
        <v>24</v>
      </c>
      <c r="E23" t="s">
        <v>116</v>
      </c>
    </row>
    <row r="24" spans="2:5" x14ac:dyDescent="0.3">
      <c r="B24" t="s">
        <v>13</v>
      </c>
      <c r="C24">
        <v>20170626</v>
      </c>
      <c r="D24" s="6" t="s">
        <v>29</v>
      </c>
      <c r="E24" s="6" t="s">
        <v>29</v>
      </c>
    </row>
    <row r="25" spans="2:5" x14ac:dyDescent="0.3">
      <c r="B25" t="s">
        <v>52</v>
      </c>
      <c r="C25">
        <v>20170626</v>
      </c>
      <c r="D25" s="6" t="s">
        <v>24</v>
      </c>
      <c r="E25" t="s">
        <v>24</v>
      </c>
    </row>
    <row r="26" spans="2:5" x14ac:dyDescent="0.3">
      <c r="B26" t="s">
        <v>4</v>
      </c>
      <c r="C26">
        <v>20170627</v>
      </c>
      <c r="D26" t="s">
        <v>24</v>
      </c>
      <c r="E26" t="s">
        <v>24</v>
      </c>
    </row>
    <row r="27" spans="2:5" x14ac:dyDescent="0.3">
      <c r="B27" t="s">
        <v>13</v>
      </c>
      <c r="C27">
        <v>20170627</v>
      </c>
      <c r="D27" s="6" t="s">
        <v>29</v>
      </c>
      <c r="E27" s="6" t="s">
        <v>29</v>
      </c>
    </row>
    <row r="28" spans="2:5" x14ac:dyDescent="0.3">
      <c r="B28" t="s">
        <v>52</v>
      </c>
      <c r="C28">
        <v>20170627</v>
      </c>
      <c r="D28" s="6" t="s">
        <v>24</v>
      </c>
      <c r="E28" t="s">
        <v>120</v>
      </c>
    </row>
    <row r="29" spans="2:5" x14ac:dyDescent="0.3">
      <c r="B29" t="s">
        <v>4</v>
      </c>
      <c r="C29">
        <v>20170628</v>
      </c>
      <c r="D29" t="s">
        <v>24</v>
      </c>
      <c r="E29" t="s">
        <v>24</v>
      </c>
    </row>
    <row r="30" spans="2:5" x14ac:dyDescent="0.3">
      <c r="B30" t="s">
        <v>13</v>
      </c>
      <c r="C30">
        <v>20170628</v>
      </c>
      <c r="D30" s="6" t="s">
        <v>29</v>
      </c>
      <c r="E30" s="6" t="s">
        <v>29</v>
      </c>
    </row>
    <row r="31" spans="2:5" x14ac:dyDescent="0.3">
      <c r="B31" t="s">
        <v>52</v>
      </c>
      <c r="C31">
        <v>20170628</v>
      </c>
      <c r="D31" t="s">
        <v>120</v>
      </c>
      <c r="E31" s="6" t="s">
        <v>24</v>
      </c>
    </row>
    <row r="32" spans="2:5" x14ac:dyDescent="0.3">
      <c r="B32" t="s">
        <v>4</v>
      </c>
      <c r="C32">
        <v>20170629</v>
      </c>
      <c r="D32" t="s">
        <v>24</v>
      </c>
      <c r="E32" t="s">
        <v>146</v>
      </c>
    </row>
    <row r="33" spans="2:5" x14ac:dyDescent="0.3">
      <c r="B33" t="s">
        <v>13</v>
      </c>
      <c r="C33">
        <v>20170629</v>
      </c>
      <c r="D33" s="6" t="s">
        <v>29</v>
      </c>
      <c r="E33" s="6" t="s">
        <v>29</v>
      </c>
    </row>
    <row r="34" spans="2:5" x14ac:dyDescent="0.3">
      <c r="B34" t="s">
        <v>52</v>
      </c>
      <c r="C34">
        <v>20170629</v>
      </c>
      <c r="D34" t="s">
        <v>24</v>
      </c>
      <c r="E34" s="6" t="s">
        <v>24</v>
      </c>
    </row>
    <row r="35" spans="2:5" x14ac:dyDescent="0.3">
      <c r="B35" t="s">
        <v>4</v>
      </c>
      <c r="C35">
        <v>20170630</v>
      </c>
      <c r="D35" t="s">
        <v>80</v>
      </c>
      <c r="E35" t="s">
        <v>80</v>
      </c>
    </row>
    <row r="36" spans="2:5" x14ac:dyDescent="0.3">
      <c r="B36" t="s">
        <v>13</v>
      </c>
      <c r="C36">
        <v>20170630</v>
      </c>
      <c r="D36" s="6" t="s">
        <v>29</v>
      </c>
      <c r="E36" s="6" t="s">
        <v>29</v>
      </c>
    </row>
    <row r="37" spans="2:5" x14ac:dyDescent="0.3">
      <c r="B37" t="s">
        <v>52</v>
      </c>
      <c r="C37">
        <v>20170630</v>
      </c>
      <c r="D37" t="s">
        <v>24</v>
      </c>
      <c r="E37" s="6" t="s">
        <v>156</v>
      </c>
    </row>
    <row r="38" spans="2:5" x14ac:dyDescent="0.3">
      <c r="B38" t="s">
        <v>4</v>
      </c>
      <c r="C38">
        <v>20170701</v>
      </c>
      <c r="D38" t="s">
        <v>29</v>
      </c>
      <c r="E38" t="s">
        <v>29</v>
      </c>
    </row>
    <row r="39" spans="2:5" x14ac:dyDescent="0.3">
      <c r="B39" t="s">
        <v>13</v>
      </c>
      <c r="C39">
        <v>20170701</v>
      </c>
      <c r="D39" s="6" t="s">
        <v>29</v>
      </c>
      <c r="E39" s="6" t="s">
        <v>29</v>
      </c>
    </row>
    <row r="40" spans="2:5" x14ac:dyDescent="0.3">
      <c r="B40" t="s">
        <v>52</v>
      </c>
      <c r="C40">
        <v>20170701</v>
      </c>
      <c r="D40" t="s">
        <v>24</v>
      </c>
      <c r="E40" t="s">
        <v>24</v>
      </c>
    </row>
    <row r="41" spans="2:5" x14ac:dyDescent="0.3">
      <c r="B41" t="s">
        <v>4</v>
      </c>
      <c r="C41">
        <v>20170702</v>
      </c>
      <c r="D41" t="s">
        <v>29</v>
      </c>
      <c r="E41" t="s">
        <v>29</v>
      </c>
    </row>
    <row r="42" spans="2:5" x14ac:dyDescent="0.3">
      <c r="B42" t="s">
        <v>13</v>
      </c>
      <c r="C42">
        <v>20170702</v>
      </c>
      <c r="D42" s="6" t="s">
        <v>29</v>
      </c>
      <c r="E42" s="6" t="s">
        <v>29</v>
      </c>
    </row>
    <row r="43" spans="2:5" x14ac:dyDescent="0.3">
      <c r="B43" t="s">
        <v>52</v>
      </c>
      <c r="C43">
        <v>20170702</v>
      </c>
      <c r="D43" t="s">
        <v>24</v>
      </c>
      <c r="E43" t="s">
        <v>24</v>
      </c>
    </row>
    <row r="44" spans="2:5" x14ac:dyDescent="0.3">
      <c r="B44" t="s">
        <v>4</v>
      </c>
      <c r="C44">
        <v>20170703</v>
      </c>
      <c r="D44" t="s">
        <v>29</v>
      </c>
      <c r="E44" t="s">
        <v>29</v>
      </c>
    </row>
    <row r="45" spans="2:5" x14ac:dyDescent="0.3">
      <c r="B45" t="s">
        <v>13</v>
      </c>
      <c r="C45">
        <v>20170703</v>
      </c>
      <c r="D45" s="6" t="s">
        <v>29</v>
      </c>
      <c r="E45" s="6" t="s">
        <v>29</v>
      </c>
    </row>
    <row r="46" spans="2:5" x14ac:dyDescent="0.3">
      <c r="B46" t="s">
        <v>52</v>
      </c>
      <c r="C46">
        <v>20170703</v>
      </c>
      <c r="D46" t="s">
        <v>24</v>
      </c>
      <c r="E46" t="s">
        <v>24</v>
      </c>
    </row>
    <row r="47" spans="2:5" x14ac:dyDescent="0.3">
      <c r="B47" t="s">
        <v>185</v>
      </c>
      <c r="C47">
        <v>20170704</v>
      </c>
      <c r="D47" s="6" t="s">
        <v>188</v>
      </c>
      <c r="E47" s="6" t="s">
        <v>189</v>
      </c>
    </row>
    <row r="48" spans="2:5" x14ac:dyDescent="0.3">
      <c r="B48" t="s">
        <v>13</v>
      </c>
      <c r="C48">
        <v>20170704</v>
      </c>
      <c r="D48" s="6" t="s">
        <v>29</v>
      </c>
      <c r="E48" s="6" t="s">
        <v>29</v>
      </c>
    </row>
    <row r="49" spans="2:5" x14ac:dyDescent="0.3">
      <c r="B49" t="s">
        <v>52</v>
      </c>
      <c r="C49">
        <v>20170704</v>
      </c>
      <c r="D49" t="s">
        <v>48</v>
      </c>
      <c r="E49" t="s">
        <v>48</v>
      </c>
    </row>
    <row r="50" spans="2:5" x14ac:dyDescent="0.3">
      <c r="B50" t="s">
        <v>185</v>
      </c>
      <c r="C50">
        <v>20170705</v>
      </c>
      <c r="D50" t="s">
        <v>24</v>
      </c>
      <c r="E50" t="s">
        <v>24</v>
      </c>
    </row>
    <row r="51" spans="2:5" x14ac:dyDescent="0.3">
      <c r="B51" t="s">
        <v>13</v>
      </c>
      <c r="C51">
        <v>20170705</v>
      </c>
      <c r="D51" s="6" t="s">
        <v>29</v>
      </c>
      <c r="E51" s="6" t="s">
        <v>29</v>
      </c>
    </row>
    <row r="52" spans="2:5" x14ac:dyDescent="0.3">
      <c r="B52" t="s">
        <v>52</v>
      </c>
      <c r="C52">
        <v>20170705</v>
      </c>
      <c r="D52" s="6" t="s">
        <v>237</v>
      </c>
      <c r="E52" s="6" t="s">
        <v>190</v>
      </c>
    </row>
    <row r="53" spans="2:5" x14ac:dyDescent="0.3">
      <c r="B53" t="s">
        <v>185</v>
      </c>
      <c r="C53">
        <v>20170706</v>
      </c>
      <c r="D53" s="6" t="s">
        <v>189</v>
      </c>
      <c r="E53" s="6" t="s">
        <v>190</v>
      </c>
    </row>
    <row r="54" spans="2:5" x14ac:dyDescent="0.3">
      <c r="B54" t="s">
        <v>13</v>
      </c>
      <c r="C54">
        <v>20170706</v>
      </c>
      <c r="D54" s="6" t="s">
        <v>188</v>
      </c>
      <c r="E54" s="6" t="s">
        <v>190</v>
      </c>
    </row>
    <row r="55" spans="2:5" x14ac:dyDescent="0.3">
      <c r="B55" t="s">
        <v>52</v>
      </c>
      <c r="C55">
        <v>20170706</v>
      </c>
      <c r="D55" s="6" t="s">
        <v>189</v>
      </c>
      <c r="E55" s="6" t="s">
        <v>189</v>
      </c>
    </row>
    <row r="56" spans="2:5" x14ac:dyDescent="0.3">
      <c r="B56" t="s">
        <v>106</v>
      </c>
      <c r="C56">
        <v>20170707</v>
      </c>
      <c r="D56" s="6" t="s">
        <v>105</v>
      </c>
      <c r="E56" s="6" t="s">
        <v>146</v>
      </c>
    </row>
    <row r="57" spans="2:5" x14ac:dyDescent="0.3">
      <c r="B57" t="s">
        <v>13</v>
      </c>
      <c r="C57">
        <v>20170707</v>
      </c>
      <c r="D57" s="6" t="s">
        <v>105</v>
      </c>
      <c r="E57" s="6" t="s">
        <v>146</v>
      </c>
    </row>
    <row r="58" spans="2:5" x14ac:dyDescent="0.3">
      <c r="B58" t="s">
        <v>52</v>
      </c>
      <c r="C58">
        <v>20170707</v>
      </c>
      <c r="D58" s="6" t="s">
        <v>105</v>
      </c>
      <c r="E58" s="6" t="s">
        <v>105</v>
      </c>
    </row>
    <row r="59" spans="2:5" x14ac:dyDescent="0.3">
      <c r="B59" t="s">
        <v>106</v>
      </c>
      <c r="C59">
        <v>20170708</v>
      </c>
      <c r="D59" s="6" t="s">
        <v>146</v>
      </c>
      <c r="E59" s="6" t="s">
        <v>146</v>
      </c>
    </row>
    <row r="60" spans="2:5" x14ac:dyDescent="0.3">
      <c r="B60" t="s">
        <v>13</v>
      </c>
      <c r="C60">
        <v>20170708</v>
      </c>
      <c r="D60" s="6" t="s">
        <v>146</v>
      </c>
      <c r="E60" s="6" t="s">
        <v>146</v>
      </c>
    </row>
    <row r="61" spans="2:5" x14ac:dyDescent="0.3">
      <c r="B61" t="s">
        <v>52</v>
      </c>
      <c r="C61">
        <v>20170708</v>
      </c>
      <c r="D61" s="6" t="s">
        <v>105</v>
      </c>
      <c r="E61" s="6" t="s">
        <v>105</v>
      </c>
    </row>
    <row r="62" spans="2:5" x14ac:dyDescent="0.3">
      <c r="B62" t="s">
        <v>106</v>
      </c>
      <c r="C62">
        <v>20170709</v>
      </c>
      <c r="D62" s="6" t="s">
        <v>146</v>
      </c>
      <c r="E62" s="6" t="s">
        <v>146</v>
      </c>
    </row>
    <row r="63" spans="2:5" x14ac:dyDescent="0.3">
      <c r="B63" t="s">
        <v>13</v>
      </c>
      <c r="C63">
        <v>20170709</v>
      </c>
      <c r="D63" s="6" t="s">
        <v>146</v>
      </c>
      <c r="E63" s="6" t="s">
        <v>146</v>
      </c>
    </row>
    <row r="64" spans="2:5" x14ac:dyDescent="0.3">
      <c r="B64" t="s">
        <v>52</v>
      </c>
      <c r="C64">
        <v>20170709</v>
      </c>
      <c r="D64" s="6" t="s">
        <v>105</v>
      </c>
      <c r="E64" s="6" t="s">
        <v>146</v>
      </c>
    </row>
    <row r="65" spans="2:5" x14ac:dyDescent="0.3">
      <c r="B65" t="s">
        <v>4</v>
      </c>
      <c r="C65">
        <v>20170710</v>
      </c>
      <c r="D65" s="6" t="s">
        <v>31</v>
      </c>
      <c r="E65" s="6" t="s">
        <v>31</v>
      </c>
    </row>
    <row r="66" spans="2:5" x14ac:dyDescent="0.3">
      <c r="B66" t="s">
        <v>13</v>
      </c>
      <c r="C66">
        <v>20170710</v>
      </c>
      <c r="D66" s="6" t="s">
        <v>31</v>
      </c>
      <c r="E66" s="6" t="s">
        <v>31</v>
      </c>
    </row>
    <row r="67" spans="2:5" x14ac:dyDescent="0.3">
      <c r="B67" t="s">
        <v>52</v>
      </c>
      <c r="C67">
        <v>20170710</v>
      </c>
      <c r="D67" s="6" t="s">
        <v>31</v>
      </c>
      <c r="E67" s="6" t="s">
        <v>24</v>
      </c>
    </row>
    <row r="68" spans="2:5" x14ac:dyDescent="0.3">
      <c r="B68" t="s">
        <v>4</v>
      </c>
      <c r="C68">
        <v>20170711</v>
      </c>
      <c r="D68" s="6" t="s">
        <v>31</v>
      </c>
      <c r="E68" s="6" t="s">
        <v>31</v>
      </c>
    </row>
    <row r="69" spans="2:5" x14ac:dyDescent="0.3">
      <c r="B69" t="s">
        <v>13</v>
      </c>
      <c r="C69">
        <v>20170711</v>
      </c>
      <c r="D69" s="6" t="s">
        <v>31</v>
      </c>
      <c r="E69" s="6" t="s">
        <v>31</v>
      </c>
    </row>
    <row r="70" spans="2:5" x14ac:dyDescent="0.3">
      <c r="B70" t="s">
        <v>52</v>
      </c>
      <c r="C70">
        <v>20170711</v>
      </c>
      <c r="D70" s="6" t="s">
        <v>24</v>
      </c>
      <c r="E70" s="6" t="s">
        <v>24</v>
      </c>
    </row>
    <row r="71" spans="2:5" x14ac:dyDescent="0.3">
      <c r="B71" t="s">
        <v>4</v>
      </c>
      <c r="C71">
        <v>20170712</v>
      </c>
      <c r="D71" s="6" t="s">
        <v>31</v>
      </c>
      <c r="E71" s="6" t="s">
        <v>31</v>
      </c>
    </row>
    <row r="72" spans="2:5" x14ac:dyDescent="0.3">
      <c r="B72" t="s">
        <v>13</v>
      </c>
      <c r="C72">
        <v>20170712</v>
      </c>
      <c r="D72" s="6" t="s">
        <v>31</v>
      </c>
      <c r="E72" s="6" t="s">
        <v>31</v>
      </c>
    </row>
    <row r="73" spans="2:5" x14ac:dyDescent="0.3">
      <c r="B73" t="s">
        <v>52</v>
      </c>
      <c r="C73">
        <v>20170712</v>
      </c>
      <c r="D73" s="6" t="s">
        <v>24</v>
      </c>
      <c r="E73" s="6" t="s">
        <v>24</v>
      </c>
    </row>
    <row r="74" spans="2:5" x14ac:dyDescent="0.3">
      <c r="B74" t="s">
        <v>4</v>
      </c>
      <c r="C74">
        <v>20170713</v>
      </c>
      <c r="D74" s="6" t="s">
        <v>31</v>
      </c>
      <c r="E74" s="6" t="s">
        <v>31</v>
      </c>
    </row>
    <row r="75" spans="2:5" x14ac:dyDescent="0.3">
      <c r="B75" t="s">
        <v>13</v>
      </c>
      <c r="C75">
        <v>20170713</v>
      </c>
      <c r="D75" s="6" t="s">
        <v>31</v>
      </c>
      <c r="E75" s="6" t="s">
        <v>31</v>
      </c>
    </row>
    <row r="76" spans="2:5" x14ac:dyDescent="0.3">
      <c r="B76" t="s">
        <v>52</v>
      </c>
      <c r="C76">
        <v>20170713</v>
      </c>
      <c r="D76" s="6" t="s">
        <v>24</v>
      </c>
      <c r="E76" s="6" t="s">
        <v>24</v>
      </c>
    </row>
    <row r="77" spans="2:5" x14ac:dyDescent="0.3">
      <c r="D77" s="6"/>
      <c r="E77" s="6"/>
    </row>
    <row r="78" spans="2:5" x14ac:dyDescent="0.3">
      <c r="D78" s="6"/>
    </row>
    <row r="79" spans="2:5" x14ac:dyDescent="0.3">
      <c r="D79" s="6"/>
      <c r="E79" s="6"/>
    </row>
    <row r="80" spans="2:5" x14ac:dyDescent="0.3">
      <c r="D80" s="6"/>
      <c r="E80" s="6"/>
    </row>
    <row r="81" spans="4:5" x14ac:dyDescent="0.3">
      <c r="E81" s="6"/>
    </row>
    <row r="82" spans="4:5" x14ac:dyDescent="0.3">
      <c r="D82" s="6"/>
      <c r="E82" s="6"/>
    </row>
    <row r="83" spans="4:5" x14ac:dyDescent="0.3">
      <c r="D83" s="6"/>
      <c r="E83" s="7"/>
    </row>
    <row r="84" spans="4:5" x14ac:dyDescent="0.3">
      <c r="D84" s="6"/>
      <c r="E84" s="6"/>
    </row>
    <row r="85" spans="4:5" x14ac:dyDescent="0.3">
      <c r="D85" s="7"/>
      <c r="E85" s="7"/>
    </row>
    <row r="86" spans="4:5" x14ac:dyDescent="0.3">
      <c r="D86" s="6"/>
      <c r="E86" s="6"/>
    </row>
    <row r="87" spans="4:5" x14ac:dyDescent="0.3">
      <c r="D87" s="7"/>
    </row>
    <row r="88" spans="4:5" x14ac:dyDescent="0.3">
      <c r="D88" s="6"/>
      <c r="E88" s="6"/>
    </row>
    <row r="90" spans="4:5" x14ac:dyDescent="0.3">
      <c r="D90" s="6"/>
      <c r="E90" s="6"/>
    </row>
    <row r="92" spans="4:5" x14ac:dyDescent="0.3">
      <c r="D92" s="6"/>
      <c r="E92" s="6"/>
    </row>
    <row r="93" spans="4:5" x14ac:dyDescent="0.3">
      <c r="E93" s="6"/>
    </row>
    <row r="94" spans="4:5" x14ac:dyDescent="0.3">
      <c r="D94" s="6"/>
      <c r="E94" s="6"/>
    </row>
    <row r="95" spans="4:5" x14ac:dyDescent="0.3">
      <c r="D95" s="6"/>
      <c r="E95" s="7"/>
    </row>
    <row r="96" spans="4:5" x14ac:dyDescent="0.3">
      <c r="D96" s="6"/>
      <c r="E96" s="6"/>
    </row>
    <row r="97" spans="4:5" x14ac:dyDescent="0.3">
      <c r="D97" s="6"/>
      <c r="E97" s="7"/>
    </row>
    <row r="98" spans="4:5" x14ac:dyDescent="0.3">
      <c r="D98" s="6"/>
      <c r="E98" s="6"/>
    </row>
    <row r="99" spans="4:5" x14ac:dyDescent="0.3">
      <c r="D99" s="6"/>
      <c r="E99" s="7"/>
    </row>
    <row r="100" spans="4:5" x14ac:dyDescent="0.3">
      <c r="D100" s="6"/>
      <c r="E100" s="6"/>
    </row>
    <row r="101" spans="4:5" x14ac:dyDescent="0.3">
      <c r="D101" s="6"/>
      <c r="E101" s="7"/>
    </row>
    <row r="102" spans="4:5" x14ac:dyDescent="0.3">
      <c r="D102" s="6"/>
      <c r="E102" s="6"/>
    </row>
    <row r="103" spans="4:5" x14ac:dyDescent="0.3">
      <c r="D103" s="6"/>
      <c r="E103" s="7"/>
    </row>
    <row r="104" spans="4:5" x14ac:dyDescent="0.3">
      <c r="D104" s="6"/>
      <c r="E104" s="6"/>
    </row>
    <row r="105" spans="4:5" x14ac:dyDescent="0.3">
      <c r="D105" s="6"/>
      <c r="E105" s="7"/>
    </row>
    <row r="106" spans="4:5" x14ac:dyDescent="0.3">
      <c r="D106" s="6"/>
      <c r="E106" s="6"/>
    </row>
    <row r="107" spans="4:5" x14ac:dyDescent="0.3">
      <c r="D107" s="6"/>
      <c r="E107" s="7"/>
    </row>
    <row r="108" spans="4:5" x14ac:dyDescent="0.3">
      <c r="D108" s="6"/>
      <c r="E10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21" workbookViewId="0">
      <selection activeCell="C72" sqref="C72:C75"/>
    </sheetView>
  </sheetViews>
  <sheetFormatPr defaultRowHeight="14" x14ac:dyDescent="0.3"/>
  <cols>
    <col min="3" max="3" width="9.164062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6" x14ac:dyDescent="0.3">
      <c r="B2" t="s">
        <v>27</v>
      </c>
      <c r="C2">
        <v>20170619</v>
      </c>
      <c r="D2" t="s">
        <v>29</v>
      </c>
      <c r="E2" t="s">
        <v>45</v>
      </c>
    </row>
    <row r="3" spans="1:6" x14ac:dyDescent="0.3">
      <c r="B3" t="s">
        <v>28</v>
      </c>
      <c r="C3">
        <v>20170619</v>
      </c>
      <c r="D3" t="s">
        <v>46</v>
      </c>
      <c r="E3" t="s">
        <v>47</v>
      </c>
    </row>
    <row r="4" spans="1:6" x14ac:dyDescent="0.3">
      <c r="B4" t="s">
        <v>27</v>
      </c>
      <c r="C4">
        <v>20170620</v>
      </c>
      <c r="D4" t="s">
        <v>29</v>
      </c>
      <c r="E4" t="s">
        <v>24</v>
      </c>
    </row>
    <row r="5" spans="1:6" x14ac:dyDescent="0.3">
      <c r="B5" t="s">
        <v>28</v>
      </c>
      <c r="C5">
        <v>20170620</v>
      </c>
      <c r="D5" t="s">
        <v>29</v>
      </c>
      <c r="E5" t="s">
        <v>29</v>
      </c>
    </row>
    <row r="6" spans="1:6" x14ac:dyDescent="0.3">
      <c r="B6" t="s">
        <v>27</v>
      </c>
      <c r="C6">
        <v>20170621</v>
      </c>
      <c r="D6" t="s">
        <v>29</v>
      </c>
      <c r="E6" t="s">
        <v>24</v>
      </c>
      <c r="F6" t="s">
        <v>29</v>
      </c>
    </row>
    <row r="7" spans="1:6" x14ac:dyDescent="0.3">
      <c r="B7" t="s">
        <v>28</v>
      </c>
      <c r="C7">
        <v>20170621</v>
      </c>
      <c r="D7" t="s">
        <v>29</v>
      </c>
      <c r="E7" t="s">
        <v>24</v>
      </c>
    </row>
    <row r="8" spans="1:6" x14ac:dyDescent="0.3">
      <c r="B8" t="s">
        <v>27</v>
      </c>
      <c r="C8">
        <v>20170622</v>
      </c>
      <c r="D8" t="s">
        <v>29</v>
      </c>
      <c r="E8" t="s">
        <v>24</v>
      </c>
      <c r="F8" t="s">
        <v>29</v>
      </c>
    </row>
    <row r="9" spans="1:6" x14ac:dyDescent="0.3">
      <c r="B9" t="s">
        <v>28</v>
      </c>
      <c r="C9">
        <v>20170622</v>
      </c>
      <c r="D9" t="s">
        <v>69</v>
      </c>
      <c r="E9" t="s">
        <v>80</v>
      </c>
    </row>
    <row r="10" spans="1:6" x14ac:dyDescent="0.3">
      <c r="B10" t="s">
        <v>27</v>
      </c>
      <c r="C10">
        <v>20170623</v>
      </c>
      <c r="D10" t="s">
        <v>29</v>
      </c>
      <c r="E10" t="s">
        <v>24</v>
      </c>
      <c r="F10" t="s">
        <v>29</v>
      </c>
    </row>
    <row r="11" spans="1:6" x14ac:dyDescent="0.3">
      <c r="B11" t="s">
        <v>28</v>
      </c>
      <c r="C11">
        <v>20170623</v>
      </c>
      <c r="D11" t="s">
        <v>24</v>
      </c>
      <c r="E11" t="s">
        <v>82</v>
      </c>
    </row>
    <row r="12" spans="1:6" x14ac:dyDescent="0.3">
      <c r="B12" t="s">
        <v>27</v>
      </c>
      <c r="C12">
        <v>20170624</v>
      </c>
      <c r="D12" t="s">
        <v>29</v>
      </c>
      <c r="E12" t="s">
        <v>29</v>
      </c>
    </row>
    <row r="13" spans="1:6" x14ac:dyDescent="0.3">
      <c r="B13" t="s">
        <v>28</v>
      </c>
      <c r="C13">
        <v>20170624</v>
      </c>
      <c r="D13" t="s">
        <v>24</v>
      </c>
      <c r="E13" t="s">
        <v>24</v>
      </c>
    </row>
    <row r="14" spans="1:6" x14ac:dyDescent="0.3">
      <c r="B14" t="s">
        <v>27</v>
      </c>
      <c r="C14">
        <v>20170625</v>
      </c>
      <c r="D14" t="s">
        <v>29</v>
      </c>
      <c r="E14" t="s">
        <v>105</v>
      </c>
    </row>
    <row r="15" spans="1:6" x14ac:dyDescent="0.3">
      <c r="B15" t="s">
        <v>28</v>
      </c>
      <c r="C15">
        <v>20170625</v>
      </c>
      <c r="D15" t="s">
        <v>24</v>
      </c>
      <c r="E15" t="s">
        <v>24</v>
      </c>
    </row>
    <row r="16" spans="1:6" x14ac:dyDescent="0.3">
      <c r="B16" t="s">
        <v>27</v>
      </c>
      <c r="C16">
        <v>20170626</v>
      </c>
      <c r="D16" t="s">
        <v>105</v>
      </c>
      <c r="E16" t="s">
        <v>29</v>
      </c>
    </row>
    <row r="17" spans="2:7" x14ac:dyDescent="0.3">
      <c r="B17" t="s">
        <v>28</v>
      </c>
      <c r="C17">
        <v>20170626</v>
      </c>
      <c r="D17" t="s">
        <v>24</v>
      </c>
      <c r="E17" t="s">
        <v>24</v>
      </c>
    </row>
    <row r="18" spans="2:7" x14ac:dyDescent="0.3">
      <c r="B18" t="s">
        <v>27</v>
      </c>
      <c r="C18">
        <v>20170627</v>
      </c>
      <c r="D18" t="s">
        <v>29</v>
      </c>
      <c r="E18" t="s">
        <v>29</v>
      </c>
    </row>
    <row r="19" spans="2:7" x14ac:dyDescent="0.3">
      <c r="B19" t="s">
        <v>28</v>
      </c>
      <c r="C19">
        <v>20170627</v>
      </c>
      <c r="D19" t="s">
        <v>24</v>
      </c>
      <c r="E19" t="s">
        <v>29</v>
      </c>
    </row>
    <row r="20" spans="2:7" x14ac:dyDescent="0.3">
      <c r="B20" t="s">
        <v>27</v>
      </c>
      <c r="C20">
        <v>20170628</v>
      </c>
      <c r="D20" t="s">
        <v>29</v>
      </c>
      <c r="E20" t="s">
        <v>29</v>
      </c>
    </row>
    <row r="21" spans="2:7" x14ac:dyDescent="0.3">
      <c r="B21" t="s">
        <v>28</v>
      </c>
      <c r="C21">
        <v>20170628</v>
      </c>
      <c r="D21" t="s">
        <v>29</v>
      </c>
      <c r="E21" t="s">
        <v>24</v>
      </c>
    </row>
    <row r="22" spans="2:7" x14ac:dyDescent="0.3">
      <c r="B22" t="s">
        <v>27</v>
      </c>
      <c r="C22">
        <v>20170629</v>
      </c>
      <c r="D22" t="s">
        <v>29</v>
      </c>
      <c r="E22" t="s">
        <v>29</v>
      </c>
    </row>
    <row r="23" spans="2:7" x14ac:dyDescent="0.3">
      <c r="B23" t="s">
        <v>28</v>
      </c>
      <c r="C23">
        <v>20170629</v>
      </c>
      <c r="D23" t="s">
        <v>24</v>
      </c>
      <c r="E23" t="s">
        <v>24</v>
      </c>
    </row>
    <row r="24" spans="2:7" x14ac:dyDescent="0.3">
      <c r="B24" t="s">
        <v>27</v>
      </c>
      <c r="C24">
        <v>20170630</v>
      </c>
      <c r="D24" t="s">
        <v>29</v>
      </c>
      <c r="E24" t="s">
        <v>157</v>
      </c>
    </row>
    <row r="25" spans="2:7" x14ac:dyDescent="0.3">
      <c r="B25" t="s">
        <v>28</v>
      </c>
      <c r="C25">
        <v>20170630</v>
      </c>
      <c r="D25" t="s">
        <v>24</v>
      </c>
      <c r="E25" t="s">
        <v>24</v>
      </c>
    </row>
    <row r="26" spans="2:7" x14ac:dyDescent="0.3">
      <c r="B26" t="s">
        <v>27</v>
      </c>
      <c r="C26">
        <v>20170701</v>
      </c>
      <c r="D26" t="s">
        <v>24</v>
      </c>
      <c r="E26" t="s">
        <v>24</v>
      </c>
    </row>
    <row r="27" spans="2:7" x14ac:dyDescent="0.3">
      <c r="B27" t="s">
        <v>28</v>
      </c>
      <c r="C27">
        <v>20170701</v>
      </c>
      <c r="D27" t="s">
        <v>24</v>
      </c>
      <c r="E27" t="s">
        <v>24</v>
      </c>
    </row>
    <row r="28" spans="2:7" x14ac:dyDescent="0.3">
      <c r="B28" t="s">
        <v>27</v>
      </c>
      <c r="C28">
        <v>20170702</v>
      </c>
      <c r="D28" t="s">
        <v>24</v>
      </c>
      <c r="E28" t="s">
        <v>24</v>
      </c>
    </row>
    <row r="29" spans="2:7" x14ac:dyDescent="0.3">
      <c r="B29" t="s">
        <v>28</v>
      </c>
      <c r="C29">
        <v>20170702</v>
      </c>
      <c r="D29" t="s">
        <v>24</v>
      </c>
      <c r="E29" t="s">
        <v>24</v>
      </c>
    </row>
    <row r="30" spans="2:7" x14ac:dyDescent="0.3">
      <c r="B30" t="s">
        <v>170</v>
      </c>
      <c r="C30">
        <v>20170702</v>
      </c>
      <c r="D30" t="s">
        <v>171</v>
      </c>
      <c r="E30" t="s">
        <v>172</v>
      </c>
    </row>
    <row r="31" spans="2:7" x14ac:dyDescent="0.3">
      <c r="B31" t="s">
        <v>173</v>
      </c>
      <c r="C31">
        <v>20170702</v>
      </c>
      <c r="D31" t="s">
        <v>171</v>
      </c>
      <c r="E31" t="s">
        <v>172</v>
      </c>
    </row>
    <row r="32" spans="2:7" x14ac:dyDescent="0.3">
      <c r="B32" t="s">
        <v>27</v>
      </c>
      <c r="C32">
        <v>20170703</v>
      </c>
      <c r="D32" t="s">
        <v>24</v>
      </c>
      <c r="E32" t="s">
        <v>29</v>
      </c>
      <c r="G32" t="s">
        <v>178</v>
      </c>
    </row>
    <row r="33" spans="2:8" x14ac:dyDescent="0.3">
      <c r="B33" t="s">
        <v>28</v>
      </c>
      <c r="C33">
        <v>20170703</v>
      </c>
      <c r="D33" t="s">
        <v>24</v>
      </c>
      <c r="E33" t="s">
        <v>29</v>
      </c>
    </row>
    <row r="34" spans="2:8" x14ac:dyDescent="0.3">
      <c r="B34" t="s">
        <v>170</v>
      </c>
      <c r="C34">
        <v>20170703</v>
      </c>
      <c r="D34" t="s">
        <v>172</v>
      </c>
      <c r="E34" t="s">
        <v>172</v>
      </c>
    </row>
    <row r="35" spans="2:8" x14ac:dyDescent="0.3">
      <c r="B35" t="s">
        <v>173</v>
      </c>
      <c r="C35">
        <v>20170703</v>
      </c>
      <c r="D35" t="s">
        <v>172</v>
      </c>
      <c r="E35" t="s">
        <v>172</v>
      </c>
    </row>
    <row r="36" spans="2:8" x14ac:dyDescent="0.3">
      <c r="B36" t="s">
        <v>27</v>
      </c>
      <c r="C36">
        <v>20170704</v>
      </c>
      <c r="D36" t="s">
        <v>191</v>
      </c>
      <c r="E36" t="s">
        <v>190</v>
      </c>
    </row>
    <row r="37" spans="2:8" x14ac:dyDescent="0.3">
      <c r="B37" t="s">
        <v>28</v>
      </c>
      <c r="C37">
        <v>20170704</v>
      </c>
      <c r="D37" t="s">
        <v>189</v>
      </c>
      <c r="E37" t="s">
        <v>189</v>
      </c>
    </row>
    <row r="38" spans="2:8" x14ac:dyDescent="0.3">
      <c r="B38" t="s">
        <v>170</v>
      </c>
      <c r="C38">
        <v>20170704</v>
      </c>
      <c r="D38" t="s">
        <v>190</v>
      </c>
      <c r="E38" t="s">
        <v>190</v>
      </c>
      <c r="F38">
        <v>20170704</v>
      </c>
      <c r="G38">
        <f>92+50</f>
        <v>142</v>
      </c>
      <c r="H38" t="s">
        <v>180</v>
      </c>
    </row>
    <row r="39" spans="2:8" x14ac:dyDescent="0.3">
      <c r="B39" t="s">
        <v>173</v>
      </c>
      <c r="C39">
        <v>20170704</v>
      </c>
      <c r="D39" t="s">
        <v>190</v>
      </c>
      <c r="E39" t="s">
        <v>190</v>
      </c>
      <c r="F39">
        <v>20170705</v>
      </c>
      <c r="G39">
        <v>0</v>
      </c>
      <c r="H39" t="s">
        <v>181</v>
      </c>
    </row>
    <row r="40" spans="2:8" x14ac:dyDescent="0.3">
      <c r="B40" t="s">
        <v>27</v>
      </c>
      <c r="C40">
        <v>20170705</v>
      </c>
      <c r="D40" t="s">
        <v>189</v>
      </c>
      <c r="E40" t="s">
        <v>189</v>
      </c>
      <c r="F40">
        <v>20170706</v>
      </c>
      <c r="G40">
        <v>0</v>
      </c>
      <c r="H40" t="s">
        <v>187</v>
      </c>
    </row>
    <row r="41" spans="2:8" x14ac:dyDescent="0.3">
      <c r="B41" t="s">
        <v>28</v>
      </c>
      <c r="C41">
        <v>20170705</v>
      </c>
      <c r="D41" t="s">
        <v>190</v>
      </c>
      <c r="E41" t="s">
        <v>190</v>
      </c>
    </row>
    <row r="42" spans="2:8" x14ac:dyDescent="0.3">
      <c r="B42" t="s">
        <v>170</v>
      </c>
      <c r="C42">
        <v>20170705</v>
      </c>
      <c r="D42" t="s">
        <v>190</v>
      </c>
      <c r="E42" t="s">
        <v>190</v>
      </c>
    </row>
    <row r="43" spans="2:8" x14ac:dyDescent="0.3">
      <c r="B43" t="s">
        <v>173</v>
      </c>
      <c r="C43">
        <v>20170705</v>
      </c>
      <c r="D43" t="s">
        <v>190</v>
      </c>
      <c r="E43" t="s">
        <v>190</v>
      </c>
    </row>
    <row r="44" spans="2:8" x14ac:dyDescent="0.3">
      <c r="B44" t="s">
        <v>27</v>
      </c>
      <c r="C44">
        <v>20170706</v>
      </c>
      <c r="D44" t="s">
        <v>189</v>
      </c>
      <c r="E44" t="s">
        <v>189</v>
      </c>
    </row>
    <row r="45" spans="2:8" x14ac:dyDescent="0.3">
      <c r="B45" t="s">
        <v>28</v>
      </c>
      <c r="C45">
        <v>20170706</v>
      </c>
      <c r="D45" t="s">
        <v>190</v>
      </c>
      <c r="E45" t="s">
        <v>190</v>
      </c>
    </row>
    <row r="46" spans="2:8" x14ac:dyDescent="0.3">
      <c r="B46" t="s">
        <v>170</v>
      </c>
      <c r="C46">
        <v>20170706</v>
      </c>
      <c r="D46" t="s">
        <v>190</v>
      </c>
      <c r="E46" t="s">
        <v>190</v>
      </c>
    </row>
    <row r="47" spans="2:8" x14ac:dyDescent="0.3">
      <c r="B47" t="s">
        <v>173</v>
      </c>
      <c r="C47">
        <v>20170706</v>
      </c>
      <c r="D47" t="s">
        <v>190</v>
      </c>
      <c r="E47" t="s">
        <v>190</v>
      </c>
    </row>
    <row r="48" spans="2:8" x14ac:dyDescent="0.3">
      <c r="B48" t="s">
        <v>27</v>
      </c>
      <c r="C48">
        <v>20170707</v>
      </c>
      <c r="D48" t="s">
        <v>105</v>
      </c>
      <c r="E48" t="s">
        <v>105</v>
      </c>
    </row>
    <row r="49" spans="2:5" x14ac:dyDescent="0.3">
      <c r="B49" t="s">
        <v>28</v>
      </c>
      <c r="C49">
        <v>20170707</v>
      </c>
      <c r="D49" t="s">
        <v>105</v>
      </c>
      <c r="E49" t="s">
        <v>105</v>
      </c>
    </row>
    <row r="50" spans="2:5" x14ac:dyDescent="0.3">
      <c r="B50" t="s">
        <v>170</v>
      </c>
      <c r="C50">
        <v>20170707</v>
      </c>
      <c r="D50" t="s">
        <v>105</v>
      </c>
      <c r="E50" t="s">
        <v>105</v>
      </c>
    </row>
    <row r="51" spans="2:5" x14ac:dyDescent="0.3">
      <c r="B51" t="s">
        <v>173</v>
      </c>
      <c r="C51">
        <v>20170707</v>
      </c>
      <c r="D51" t="s">
        <v>105</v>
      </c>
      <c r="E51" t="s">
        <v>105</v>
      </c>
    </row>
    <row r="52" spans="2:5" x14ac:dyDescent="0.3">
      <c r="B52" t="s">
        <v>27</v>
      </c>
      <c r="C52">
        <v>20170708</v>
      </c>
      <c r="D52" t="s">
        <v>105</v>
      </c>
      <c r="E52" t="s">
        <v>105</v>
      </c>
    </row>
    <row r="53" spans="2:5" x14ac:dyDescent="0.3">
      <c r="B53" t="s">
        <v>28</v>
      </c>
      <c r="C53">
        <v>20170708</v>
      </c>
      <c r="D53" t="s">
        <v>105</v>
      </c>
      <c r="E53" t="s">
        <v>105</v>
      </c>
    </row>
    <row r="54" spans="2:5" x14ac:dyDescent="0.3">
      <c r="B54" t="s">
        <v>170</v>
      </c>
      <c r="C54">
        <v>20170708</v>
      </c>
      <c r="D54" t="s">
        <v>105</v>
      </c>
      <c r="E54" t="s">
        <v>105</v>
      </c>
    </row>
    <row r="55" spans="2:5" x14ac:dyDescent="0.3">
      <c r="B55" t="s">
        <v>173</v>
      </c>
      <c r="C55">
        <v>20170708</v>
      </c>
      <c r="D55" t="s">
        <v>105</v>
      </c>
      <c r="E55" t="s">
        <v>105</v>
      </c>
    </row>
    <row r="56" spans="2:5" x14ac:dyDescent="0.3">
      <c r="B56" t="s">
        <v>27</v>
      </c>
      <c r="C56">
        <v>20170709</v>
      </c>
      <c r="D56" t="s">
        <v>105</v>
      </c>
      <c r="E56" t="s">
        <v>197</v>
      </c>
    </row>
    <row r="57" spans="2:5" x14ac:dyDescent="0.3">
      <c r="B57" t="s">
        <v>28</v>
      </c>
      <c r="C57">
        <v>20170709</v>
      </c>
      <c r="D57" t="s">
        <v>105</v>
      </c>
      <c r="E57" t="s">
        <v>197</v>
      </c>
    </row>
    <row r="58" spans="2:5" x14ac:dyDescent="0.3">
      <c r="B58" t="s">
        <v>170</v>
      </c>
      <c r="C58">
        <v>20170709</v>
      </c>
      <c r="D58" t="s">
        <v>105</v>
      </c>
      <c r="E58" t="s">
        <v>105</v>
      </c>
    </row>
    <row r="59" spans="2:5" x14ac:dyDescent="0.3">
      <c r="B59" t="s">
        <v>173</v>
      </c>
      <c r="C59">
        <v>20170709</v>
      </c>
      <c r="D59" t="s">
        <v>105</v>
      </c>
      <c r="E59" t="s">
        <v>105</v>
      </c>
    </row>
    <row r="60" spans="2:5" x14ac:dyDescent="0.3">
      <c r="B60" t="s">
        <v>27</v>
      </c>
      <c r="C60">
        <v>20170710</v>
      </c>
      <c r="D60" t="s">
        <v>31</v>
      </c>
      <c r="E60" t="s">
        <v>31</v>
      </c>
    </row>
    <row r="61" spans="2:5" x14ac:dyDescent="0.3">
      <c r="B61" t="s">
        <v>28</v>
      </c>
      <c r="C61">
        <v>20170710</v>
      </c>
      <c r="D61" t="s">
        <v>31</v>
      </c>
      <c r="E61" t="s">
        <v>31</v>
      </c>
    </row>
    <row r="62" spans="2:5" x14ac:dyDescent="0.3">
      <c r="B62" t="s">
        <v>170</v>
      </c>
      <c r="C62">
        <v>20170710</v>
      </c>
      <c r="D62" t="s">
        <v>24</v>
      </c>
      <c r="E62" t="s">
        <v>24</v>
      </c>
    </row>
    <row r="63" spans="2:5" x14ac:dyDescent="0.3">
      <c r="B63" t="s">
        <v>173</v>
      </c>
      <c r="C63">
        <v>20170710</v>
      </c>
      <c r="D63" t="s">
        <v>24</v>
      </c>
      <c r="E63" t="s">
        <v>24</v>
      </c>
    </row>
    <row r="64" spans="2:5" x14ac:dyDescent="0.3">
      <c r="B64" t="s">
        <v>27</v>
      </c>
      <c r="C64">
        <v>20170711</v>
      </c>
      <c r="D64" t="s">
        <v>31</v>
      </c>
      <c r="E64" t="s">
        <v>31</v>
      </c>
    </row>
    <row r="65" spans="2:5" x14ac:dyDescent="0.3">
      <c r="B65" t="s">
        <v>28</v>
      </c>
      <c r="C65">
        <v>20170711</v>
      </c>
      <c r="D65" t="s">
        <v>31</v>
      </c>
      <c r="E65" t="s">
        <v>24</v>
      </c>
    </row>
    <row r="66" spans="2:5" x14ac:dyDescent="0.3">
      <c r="B66" t="s">
        <v>170</v>
      </c>
      <c r="C66">
        <v>20170711</v>
      </c>
      <c r="D66" t="s">
        <v>24</v>
      </c>
      <c r="E66" t="s">
        <v>24</v>
      </c>
    </row>
    <row r="67" spans="2:5" x14ac:dyDescent="0.3">
      <c r="B67" t="s">
        <v>173</v>
      </c>
      <c r="C67">
        <v>20170711</v>
      </c>
      <c r="D67" t="s">
        <v>24</v>
      </c>
      <c r="E67" t="s">
        <v>24</v>
      </c>
    </row>
    <row r="68" spans="2:5" x14ac:dyDescent="0.3">
      <c r="B68" t="s">
        <v>27</v>
      </c>
      <c r="C68">
        <v>20170712</v>
      </c>
      <c r="D68" t="s">
        <v>31</v>
      </c>
      <c r="E68" t="s">
        <v>31</v>
      </c>
    </row>
    <row r="69" spans="2:5" x14ac:dyDescent="0.3">
      <c r="B69" t="s">
        <v>28</v>
      </c>
      <c r="C69">
        <v>20170712</v>
      </c>
      <c r="D69" t="s">
        <v>24</v>
      </c>
      <c r="E69" t="s">
        <v>24</v>
      </c>
    </row>
    <row r="70" spans="2:5" x14ac:dyDescent="0.3">
      <c r="B70" t="s">
        <v>170</v>
      </c>
      <c r="C70">
        <v>20170712</v>
      </c>
      <c r="D70" t="s">
        <v>24</v>
      </c>
      <c r="E70" t="s">
        <v>24</v>
      </c>
    </row>
    <row r="71" spans="2:5" x14ac:dyDescent="0.3">
      <c r="B71" t="s">
        <v>173</v>
      </c>
      <c r="C71">
        <v>20170712</v>
      </c>
      <c r="D71" t="s">
        <v>24</v>
      </c>
      <c r="E71" t="s">
        <v>24</v>
      </c>
    </row>
    <row r="72" spans="2:5" x14ac:dyDescent="0.3">
      <c r="B72" t="s">
        <v>27</v>
      </c>
      <c r="C72">
        <v>20170713</v>
      </c>
      <c r="D72" t="s">
        <v>31</v>
      </c>
      <c r="E72" t="s">
        <v>31</v>
      </c>
    </row>
    <row r="73" spans="2:5" x14ac:dyDescent="0.3">
      <c r="B73" t="s">
        <v>28</v>
      </c>
      <c r="C73">
        <v>20170713</v>
      </c>
      <c r="D73" t="s">
        <v>24</v>
      </c>
      <c r="E73" t="s">
        <v>24</v>
      </c>
    </row>
    <row r="74" spans="2:5" x14ac:dyDescent="0.3">
      <c r="B74" t="s">
        <v>170</v>
      </c>
      <c r="C74">
        <v>20170713</v>
      </c>
      <c r="D74" t="s">
        <v>24</v>
      </c>
      <c r="E74" t="s">
        <v>24</v>
      </c>
    </row>
    <row r="75" spans="2:5" x14ac:dyDescent="0.3">
      <c r="B75" t="s">
        <v>173</v>
      </c>
      <c r="C75">
        <v>20170713</v>
      </c>
      <c r="D75" t="s">
        <v>24</v>
      </c>
      <c r="E7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5" sqref="D5"/>
    </sheetView>
  </sheetViews>
  <sheetFormatPr defaultRowHeight="14" x14ac:dyDescent="0.3"/>
  <cols>
    <col min="2" max="2" width="9.1640625" bestFit="1" customWidth="1"/>
    <col min="3" max="3" width="6.6640625" bestFit="1" customWidth="1"/>
    <col min="4" max="4" width="23.4140625" bestFit="1" customWidth="1"/>
  </cols>
  <sheetData>
    <row r="1" spans="1:6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3">
      <c r="A2" s="1">
        <v>1</v>
      </c>
      <c r="B2" s="1">
        <v>20170619</v>
      </c>
      <c r="C2" s="1" t="s">
        <v>52</v>
      </c>
      <c r="D2" s="1" t="s">
        <v>53</v>
      </c>
      <c r="E2" s="1">
        <v>410</v>
      </c>
      <c r="F2" t="s">
        <v>36</v>
      </c>
    </row>
    <row r="3" spans="1:6" x14ac:dyDescent="0.3">
      <c r="A3" s="1">
        <v>2</v>
      </c>
      <c r="B3" s="1">
        <v>20170621</v>
      </c>
      <c r="C3" s="1" t="s">
        <v>62</v>
      </c>
      <c r="D3" s="1" t="s">
        <v>63</v>
      </c>
      <c r="E3" s="1">
        <v>270</v>
      </c>
      <c r="F3" t="s">
        <v>59</v>
      </c>
    </row>
    <row r="4" spans="1:6" x14ac:dyDescent="0.3">
      <c r="A4" s="1">
        <v>3</v>
      </c>
      <c r="B4">
        <v>20170622</v>
      </c>
      <c r="C4" t="s">
        <v>70</v>
      </c>
      <c r="D4" t="s">
        <v>239</v>
      </c>
      <c r="E4">
        <v>200.2</v>
      </c>
      <c r="F4" t="s">
        <v>71</v>
      </c>
    </row>
    <row r="5" spans="1:6" x14ac:dyDescent="0.3">
      <c r="A5" s="1">
        <v>4</v>
      </c>
      <c r="B5" s="1">
        <v>20170623</v>
      </c>
      <c r="C5" s="1" t="s">
        <v>83</v>
      </c>
      <c r="D5" s="1" t="s">
        <v>84</v>
      </c>
      <c r="E5" s="1">
        <v>-1000</v>
      </c>
      <c r="F5" t="s">
        <v>72</v>
      </c>
    </row>
    <row r="6" spans="1:6" x14ac:dyDescent="0.3">
      <c r="A6" s="1">
        <v>5</v>
      </c>
      <c r="B6" s="1">
        <v>20170624</v>
      </c>
      <c r="C6" s="1" t="s">
        <v>97</v>
      </c>
      <c r="D6" s="1" t="s">
        <v>98</v>
      </c>
      <c r="E6" s="1">
        <v>217.69</v>
      </c>
      <c r="F6" t="s">
        <v>3</v>
      </c>
    </row>
    <row r="7" spans="1:6" x14ac:dyDescent="0.3">
      <c r="A7" s="1">
        <v>6</v>
      </c>
      <c r="B7" s="1">
        <v>20170710</v>
      </c>
      <c r="C7" s="1" t="s">
        <v>208</v>
      </c>
      <c r="D7" s="1" t="s">
        <v>209</v>
      </c>
      <c r="E7" s="1">
        <v>180</v>
      </c>
      <c r="F7" t="s">
        <v>207</v>
      </c>
    </row>
    <row r="8" spans="1:6" x14ac:dyDescent="0.3">
      <c r="A8" s="1">
        <v>7</v>
      </c>
      <c r="B8" s="1">
        <v>20170708</v>
      </c>
      <c r="C8" s="1" t="s">
        <v>212</v>
      </c>
      <c r="D8" s="1" t="s">
        <v>213</v>
      </c>
      <c r="E8" s="1">
        <v>51.9</v>
      </c>
      <c r="F8" t="s">
        <v>214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B7" workbookViewId="0">
      <selection activeCell="D24" sqref="D24"/>
    </sheetView>
  </sheetViews>
  <sheetFormatPr defaultRowHeight="14" x14ac:dyDescent="0.3"/>
  <cols>
    <col min="2" max="2" width="9.1640625" bestFit="1" customWidth="1"/>
    <col min="4" max="4" width="43.83203125" bestFit="1" customWidth="1"/>
    <col min="6" max="6" width="25" bestFit="1" customWidth="1"/>
  </cols>
  <sheetData>
    <row r="1" spans="1:6" x14ac:dyDescent="0.3">
      <c r="A1" t="s">
        <v>7</v>
      </c>
      <c r="B1" t="s">
        <v>89</v>
      </c>
      <c r="C1" t="s">
        <v>90</v>
      </c>
      <c r="D1" t="s">
        <v>88</v>
      </c>
      <c r="E1" t="s">
        <v>87</v>
      </c>
      <c r="F1" t="s">
        <v>109</v>
      </c>
    </row>
    <row r="2" spans="1:6" x14ac:dyDescent="0.3">
      <c r="A2">
        <v>1</v>
      </c>
      <c r="B2">
        <v>20170622</v>
      </c>
      <c r="C2" t="s">
        <v>85</v>
      </c>
      <c r="D2" t="s">
        <v>86</v>
      </c>
      <c r="E2">
        <v>99</v>
      </c>
    </row>
    <row r="3" spans="1:6" x14ac:dyDescent="0.3">
      <c r="A3">
        <v>2</v>
      </c>
      <c r="B3">
        <v>20170624</v>
      </c>
      <c r="C3" t="s">
        <v>91</v>
      </c>
      <c r="D3" t="s">
        <v>92</v>
      </c>
      <c r="E3">
        <v>40.299999999999997</v>
      </c>
    </row>
    <row r="4" spans="1:6" x14ac:dyDescent="0.3">
      <c r="A4">
        <v>3</v>
      </c>
      <c r="B4">
        <v>20170623</v>
      </c>
      <c r="C4" t="s">
        <v>106</v>
      </c>
      <c r="D4" t="s">
        <v>107</v>
      </c>
      <c r="E4">
        <v>56</v>
      </c>
    </row>
    <row r="5" spans="1:6" x14ac:dyDescent="0.3">
      <c r="A5">
        <v>4</v>
      </c>
      <c r="B5">
        <v>20170625</v>
      </c>
      <c r="C5" t="s">
        <v>108</v>
      </c>
      <c r="D5" t="s">
        <v>108</v>
      </c>
      <c r="E5">
        <v>35</v>
      </c>
      <c r="F5" t="s">
        <v>110</v>
      </c>
    </row>
    <row r="6" spans="1:6" x14ac:dyDescent="0.3">
      <c r="A6">
        <v>5</v>
      </c>
      <c r="B6" s="1">
        <v>20170626</v>
      </c>
      <c r="C6" s="1" t="s">
        <v>117</v>
      </c>
      <c r="D6" s="1" t="s">
        <v>117</v>
      </c>
      <c r="E6" s="1">
        <v>19</v>
      </c>
      <c r="F6" t="s">
        <v>115</v>
      </c>
    </row>
    <row r="7" spans="1:6" x14ac:dyDescent="0.3">
      <c r="A7">
        <v>6</v>
      </c>
      <c r="B7">
        <v>20170626</v>
      </c>
      <c r="C7" t="s">
        <v>118</v>
      </c>
      <c r="D7" t="s">
        <v>113</v>
      </c>
      <c r="E7">
        <v>47.4</v>
      </c>
      <c r="F7" t="s">
        <v>115</v>
      </c>
    </row>
    <row r="8" spans="1:6" x14ac:dyDescent="0.3">
      <c r="A8">
        <v>7</v>
      </c>
      <c r="B8">
        <v>20170627</v>
      </c>
      <c r="C8" t="s">
        <v>121</v>
      </c>
      <c r="D8" t="s">
        <v>122</v>
      </c>
      <c r="E8">
        <f>42</f>
        <v>42</v>
      </c>
      <c r="F8" t="s">
        <v>123</v>
      </c>
    </row>
    <row r="9" spans="1:6" x14ac:dyDescent="0.3">
      <c r="A9">
        <v>8</v>
      </c>
      <c r="B9">
        <v>20170628</v>
      </c>
      <c r="C9" t="s">
        <v>130</v>
      </c>
      <c r="D9" t="s">
        <v>131</v>
      </c>
      <c r="E9">
        <v>38</v>
      </c>
      <c r="F9" t="s">
        <v>132</v>
      </c>
    </row>
    <row r="10" spans="1:6" x14ac:dyDescent="0.3">
      <c r="A10">
        <v>9</v>
      </c>
      <c r="B10">
        <v>20170628</v>
      </c>
      <c r="C10" t="s">
        <v>133</v>
      </c>
      <c r="D10" t="s">
        <v>130</v>
      </c>
      <c r="E10">
        <v>21</v>
      </c>
      <c r="F10" t="s">
        <v>134</v>
      </c>
    </row>
    <row r="11" spans="1:6" x14ac:dyDescent="0.3">
      <c r="A11">
        <v>10</v>
      </c>
      <c r="B11">
        <v>20170628</v>
      </c>
      <c r="C11" t="s">
        <v>135</v>
      </c>
      <c r="D11" t="s">
        <v>138</v>
      </c>
      <c r="E11">
        <v>46</v>
      </c>
      <c r="F11" t="s">
        <v>136</v>
      </c>
    </row>
    <row r="12" spans="1:6" x14ac:dyDescent="0.3">
      <c r="A12">
        <v>11</v>
      </c>
      <c r="B12">
        <v>20170628</v>
      </c>
      <c r="C12" t="s">
        <v>137</v>
      </c>
      <c r="D12" t="s">
        <v>122</v>
      </c>
      <c r="E12">
        <v>15</v>
      </c>
      <c r="F12" t="s">
        <v>139</v>
      </c>
    </row>
    <row r="13" spans="1:6" x14ac:dyDescent="0.3">
      <c r="A13">
        <v>12</v>
      </c>
      <c r="B13">
        <v>20170629</v>
      </c>
      <c r="C13" t="s">
        <v>147</v>
      </c>
      <c r="D13" t="s">
        <v>148</v>
      </c>
      <c r="E13">
        <v>19</v>
      </c>
      <c r="F13" t="s">
        <v>149</v>
      </c>
    </row>
    <row r="14" spans="1:6" x14ac:dyDescent="0.3">
      <c r="A14">
        <v>13</v>
      </c>
      <c r="B14">
        <v>20170629</v>
      </c>
      <c r="C14" t="s">
        <v>150</v>
      </c>
      <c r="D14" t="s">
        <v>151</v>
      </c>
      <c r="E14">
        <v>14</v>
      </c>
      <c r="F14" t="s">
        <v>152</v>
      </c>
    </row>
    <row r="15" spans="1:6" x14ac:dyDescent="0.3">
      <c r="A15">
        <v>14</v>
      </c>
      <c r="B15">
        <v>20170630</v>
      </c>
      <c r="C15" t="s">
        <v>158</v>
      </c>
      <c r="D15" t="s">
        <v>159</v>
      </c>
      <c r="E15">
        <v>16</v>
      </c>
      <c r="F15" t="s">
        <v>160</v>
      </c>
    </row>
    <row r="16" spans="1:6" x14ac:dyDescent="0.3">
      <c r="B16">
        <v>20170702</v>
      </c>
      <c r="C16" t="s">
        <v>174</v>
      </c>
      <c r="D16" t="s">
        <v>175</v>
      </c>
      <c r="E16">
        <v>40</v>
      </c>
      <c r="F16" t="s">
        <v>169</v>
      </c>
    </row>
    <row r="17" spans="2:6" x14ac:dyDescent="0.3">
      <c r="B17">
        <v>20170708</v>
      </c>
      <c r="C17" t="s">
        <v>198</v>
      </c>
      <c r="D17" t="s">
        <v>199</v>
      </c>
      <c r="E17">
        <v>35</v>
      </c>
      <c r="F17" t="s">
        <v>200</v>
      </c>
    </row>
    <row r="18" spans="2:6" x14ac:dyDescent="0.3">
      <c r="B18">
        <v>20170709</v>
      </c>
      <c r="C18" t="s">
        <v>201</v>
      </c>
      <c r="D18" t="s">
        <v>202</v>
      </c>
      <c r="E18">
        <v>36</v>
      </c>
    </row>
    <row r="19" spans="2:6" x14ac:dyDescent="0.3">
      <c r="B19">
        <v>20170709</v>
      </c>
      <c r="C19" t="s">
        <v>203</v>
      </c>
      <c r="D19" t="s">
        <v>204</v>
      </c>
      <c r="E19">
        <v>19</v>
      </c>
      <c r="F19" t="s">
        <v>200</v>
      </c>
    </row>
    <row r="20" spans="2:6" x14ac:dyDescent="0.3">
      <c r="B20">
        <v>20170710</v>
      </c>
      <c r="C20" t="s">
        <v>210</v>
      </c>
      <c r="D20" t="s">
        <v>210</v>
      </c>
      <c r="E20">
        <v>36</v>
      </c>
      <c r="F20" t="s">
        <v>211</v>
      </c>
    </row>
    <row r="21" spans="2:6" x14ac:dyDescent="0.3">
      <c r="B21">
        <v>20170711</v>
      </c>
      <c r="C21" t="s">
        <v>220</v>
      </c>
      <c r="D21" t="s">
        <v>223</v>
      </c>
      <c r="E21">
        <v>40</v>
      </c>
      <c r="F21" t="s">
        <v>217</v>
      </c>
    </row>
    <row r="22" spans="2:6" x14ac:dyDescent="0.3">
      <c r="B22">
        <v>20170712</v>
      </c>
      <c r="C22" t="s">
        <v>224</v>
      </c>
      <c r="D22" t="s">
        <v>225</v>
      </c>
      <c r="E22">
        <v>35</v>
      </c>
      <c r="F22" t="s">
        <v>226</v>
      </c>
    </row>
    <row r="23" spans="2:6" x14ac:dyDescent="0.3">
      <c r="B23">
        <v>20170713</v>
      </c>
      <c r="C23" t="s">
        <v>227</v>
      </c>
      <c r="D23" t="s">
        <v>228</v>
      </c>
      <c r="E23">
        <v>98</v>
      </c>
      <c r="F23" t="s">
        <v>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特殊消费</vt:lpstr>
      <vt:lpstr>其它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2017-09-17T02:31:41Z</dcterms:modified>
</cp:coreProperties>
</file>