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论文复现资料\"/>
    </mc:Choice>
  </mc:AlternateContent>
  <bookViews>
    <workbookView xWindow="-108" yWindow="-108" windowWidth="25824" windowHeight="13896"/>
  </bookViews>
  <sheets>
    <sheet name="1.0" sheetId="3" r:id="rId1"/>
    <sheet name="1.1" sheetId="2" r:id="rId2"/>
    <sheet name="1.2" sheetId="6" r:id="rId3"/>
    <sheet name="2.0" sheetId="7" r:id="rId4"/>
    <sheet name="2.1" sheetId="8" r:id="rId5"/>
    <sheet name="Sheet5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3" i="3"/>
  <c r="J24" i="3"/>
  <c r="J25" i="3"/>
  <c r="J27" i="3"/>
  <c r="J28" i="3"/>
  <c r="J29" i="3"/>
  <c r="J30" i="3"/>
  <c r="J31" i="3"/>
  <c r="J33" i="3"/>
  <c r="J34" i="3"/>
  <c r="J2" i="3"/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5" i="2"/>
  <c r="J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  <c r="O35" i="2"/>
  <c r="O36" i="2"/>
  <c r="O37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4" i="2"/>
  <c r="O5" i="2"/>
  <c r="O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2" i="5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" i="2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" i="8"/>
  <c r="M4" i="8"/>
  <c r="M5" i="8"/>
  <c r="O5" i="8" s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O22" i="8" s="1"/>
  <c r="M23" i="8"/>
  <c r="O23" i="8" s="1"/>
  <c r="M24" i="8"/>
  <c r="M25" i="8"/>
  <c r="O25" i="8" s="1"/>
  <c r="M26" i="8"/>
  <c r="M27" i="8"/>
  <c r="M28" i="8"/>
  <c r="M29" i="8"/>
  <c r="M30" i="8"/>
  <c r="M31" i="8"/>
  <c r="M32" i="8"/>
  <c r="M33" i="8"/>
  <c r="M34" i="8"/>
  <c r="M35" i="8"/>
  <c r="M36" i="8"/>
  <c r="M3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D37" i="8"/>
  <c r="B38" i="8" s="1"/>
  <c r="C37" i="8"/>
  <c r="C38" i="8" s="1"/>
  <c r="B37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" i="8"/>
  <c r="I4" i="8"/>
  <c r="I5" i="8"/>
  <c r="I6" i="8"/>
  <c r="I7" i="8"/>
  <c r="I8" i="8"/>
  <c r="K8" i="8" s="1"/>
  <c r="I9" i="8"/>
  <c r="I10" i="8"/>
  <c r="I11" i="8"/>
  <c r="I12" i="8"/>
  <c r="I13" i="8"/>
  <c r="I14" i="8"/>
  <c r="I15" i="8"/>
  <c r="I16" i="8"/>
  <c r="I17" i="8"/>
  <c r="K17" i="8" s="1"/>
  <c r="I18" i="8"/>
  <c r="K18" i="8" s="1"/>
  <c r="I19" i="8"/>
  <c r="K19" i="8" s="1"/>
  <c r="I20" i="8"/>
  <c r="K20" i="8" s="1"/>
  <c r="I21" i="8"/>
  <c r="I22" i="8"/>
  <c r="I23" i="8"/>
  <c r="I24" i="8"/>
  <c r="I25" i="8"/>
  <c r="I26" i="8"/>
  <c r="I27" i="8"/>
  <c r="I28" i="8"/>
  <c r="K28" i="8" s="1"/>
  <c r="I29" i="8"/>
  <c r="I30" i="8"/>
  <c r="I31" i="8"/>
  <c r="I32" i="8"/>
  <c r="I33" i="8"/>
  <c r="I34" i="8"/>
  <c r="I35" i="8"/>
  <c r="I36" i="8"/>
  <c r="I3" i="8"/>
  <c r="K3" i="8" s="1"/>
  <c r="H1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5" i="8"/>
  <c r="H4" i="8"/>
  <c r="H3" i="8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M14" i="2" l="1"/>
  <c r="M34" i="2"/>
  <c r="M4" i="2"/>
  <c r="M8" i="2"/>
  <c r="M9" i="2"/>
  <c r="K13" i="2"/>
  <c r="M21" i="2"/>
  <c r="M19" i="2"/>
  <c r="M6" i="2"/>
  <c r="M26" i="2"/>
  <c r="M29" i="2"/>
  <c r="M10" i="2"/>
  <c r="M33" i="2"/>
  <c r="V20" i="2"/>
  <c r="M31" i="2"/>
  <c r="M16" i="2"/>
  <c r="M17" i="2"/>
  <c r="M36" i="2"/>
  <c r="M37" i="2"/>
  <c r="M20" i="2"/>
  <c r="M22" i="2"/>
  <c r="M5" i="2"/>
  <c r="M24" i="2"/>
  <c r="M11" i="2"/>
  <c r="M12" i="2"/>
  <c r="M15" i="2"/>
  <c r="M35" i="2"/>
  <c r="M18" i="2"/>
  <c r="M7" i="2"/>
  <c r="M25" i="2"/>
  <c r="M30" i="2"/>
  <c r="M27" i="2"/>
  <c r="V24" i="2"/>
  <c r="M28" i="2"/>
  <c r="M32" i="2"/>
  <c r="M13" i="2"/>
  <c r="M23" i="2"/>
  <c r="V17" i="2"/>
  <c r="V35" i="2"/>
  <c r="V15" i="2"/>
  <c r="V34" i="2"/>
  <c r="V14" i="2"/>
  <c r="V30" i="2"/>
  <c r="V26" i="2"/>
  <c r="V6" i="2"/>
  <c r="V22" i="2"/>
  <c r="V31" i="2"/>
  <c r="V28" i="2"/>
  <c r="V8" i="2"/>
  <c r="V19" i="2"/>
  <c r="V23" i="2"/>
  <c r="V33" i="2"/>
  <c r="V7" i="2"/>
  <c r="V25" i="2"/>
  <c r="V32" i="2"/>
  <c r="V12" i="2"/>
  <c r="V10" i="2"/>
  <c r="V9" i="2"/>
  <c r="V16" i="2"/>
  <c r="V11" i="2"/>
  <c r="V29" i="2"/>
  <c r="V27" i="2"/>
  <c r="V4" i="2"/>
  <c r="V18" i="2"/>
  <c r="V5" i="2"/>
  <c r="V36" i="2"/>
  <c r="V21" i="2"/>
  <c r="V13" i="2"/>
  <c r="O13" i="8"/>
  <c r="O33" i="8"/>
  <c r="O35" i="8"/>
  <c r="K33" i="8"/>
  <c r="O16" i="8"/>
  <c r="O14" i="8"/>
  <c r="O34" i="8"/>
  <c r="K13" i="8"/>
  <c r="O36" i="8"/>
  <c r="O15" i="8"/>
  <c r="O17" i="8"/>
  <c r="O3" i="8"/>
  <c r="K21" i="8"/>
  <c r="K30" i="8"/>
  <c r="K31" i="8"/>
  <c r="K12" i="8"/>
  <c r="O29" i="8"/>
  <c r="K32" i="8"/>
  <c r="K9" i="8"/>
  <c r="K29" i="8"/>
  <c r="K10" i="8"/>
  <c r="K11" i="8"/>
  <c r="O4" i="8"/>
  <c r="O24" i="8"/>
  <c r="O9" i="8"/>
  <c r="K26" i="8"/>
  <c r="K6" i="8"/>
  <c r="O31" i="8"/>
  <c r="O11" i="8"/>
  <c r="O12" i="8"/>
  <c r="K25" i="8"/>
  <c r="K5" i="8"/>
  <c r="O30" i="8"/>
  <c r="O10" i="8"/>
  <c r="K7" i="8"/>
  <c r="K24" i="8"/>
  <c r="K4" i="8"/>
  <c r="K27" i="8"/>
  <c r="K23" i="8"/>
  <c r="O28" i="8"/>
  <c r="O8" i="8"/>
  <c r="O32" i="8"/>
  <c r="K22" i="8"/>
  <c r="O27" i="8"/>
  <c r="O7" i="8"/>
  <c r="O26" i="8"/>
  <c r="O6" i="8"/>
  <c r="K36" i="8"/>
  <c r="K15" i="8"/>
  <c r="K34" i="8"/>
  <c r="O19" i="8"/>
  <c r="O18" i="8"/>
  <c r="O21" i="8"/>
  <c r="K35" i="8"/>
  <c r="O20" i="8"/>
  <c r="K14" i="8"/>
  <c r="K16" i="8"/>
  <c r="B39" i="2"/>
  <c r="C39" i="2"/>
  <c r="K21" i="2" l="1"/>
  <c r="Q21" i="2" s="1"/>
  <c r="K14" i="2"/>
  <c r="Q14" i="2" s="1"/>
  <c r="K32" i="2"/>
  <c r="Q32" i="2" s="1"/>
  <c r="K34" i="2"/>
  <c r="Q34" i="2" s="1"/>
  <c r="K10" i="2"/>
  <c r="Q10" i="2" s="1"/>
  <c r="K30" i="2"/>
  <c r="Q30" i="2" s="1"/>
  <c r="K25" i="2"/>
  <c r="Q25" i="2" s="1"/>
  <c r="K9" i="2"/>
  <c r="Q9" i="2" s="1"/>
  <c r="K23" i="2"/>
  <c r="Q23" i="2" s="1"/>
  <c r="K6" i="2"/>
  <c r="Q6" i="2" s="1"/>
  <c r="K7" i="2"/>
  <c r="Q7" i="2" s="1"/>
  <c r="K31" i="2"/>
  <c r="Q31" i="2" s="1"/>
  <c r="K29" i="2"/>
  <c r="Q29" i="2" s="1"/>
  <c r="K11" i="2"/>
  <c r="Q11" i="2" s="1"/>
  <c r="K36" i="2"/>
  <c r="Q36" i="2" s="1"/>
  <c r="K16" i="2"/>
  <c r="Q16" i="2" s="1"/>
  <c r="K24" i="2"/>
  <c r="Q24" i="2" s="1"/>
  <c r="K33" i="2"/>
  <c r="Q33" i="2" s="1"/>
  <c r="K12" i="2"/>
  <c r="Q12" i="2" s="1"/>
  <c r="K26" i="2"/>
  <c r="K5" i="2"/>
  <c r="Q5" i="2" s="1"/>
  <c r="K27" i="2"/>
  <c r="Q27" i="2" s="1"/>
  <c r="K18" i="2"/>
  <c r="Q18" i="2" s="1"/>
  <c r="K15" i="2"/>
  <c r="Q15" i="2" s="1"/>
  <c r="K22" i="2"/>
  <c r="Q22" i="2" s="1"/>
  <c r="K35" i="2"/>
  <c r="Q35" i="2" s="1"/>
  <c r="K19" i="2"/>
  <c r="Q19" i="2" s="1"/>
  <c r="K20" i="2"/>
  <c r="Q20" i="2" s="1"/>
  <c r="K28" i="2"/>
  <c r="Q28" i="2" s="1"/>
  <c r="K37" i="2"/>
  <c r="Q37" i="2" s="1"/>
  <c r="K8" i="2"/>
  <c r="Q8" i="2" s="1"/>
  <c r="K17" i="2"/>
  <c r="Q17" i="2" s="1"/>
  <c r="B40" i="2"/>
  <c r="B41" i="2" s="1"/>
  <c r="Q26" i="2" l="1"/>
  <c r="Q13" i="2"/>
  <c r="C41" i="2"/>
</calcChain>
</file>

<file path=xl/sharedStrings.xml><?xml version="1.0" encoding="utf-8"?>
<sst xmlns="http://schemas.openxmlformats.org/spreadsheetml/2006/main" count="232" uniqueCount="73">
  <si>
    <t>RQ01</t>
  </si>
  <si>
    <t>RQ02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</si>
  <si>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</si>
  <si>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</si>
  <si>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</si>
  <si>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</si>
  <si>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</si>
  <si>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</si>
  <si>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</si>
  <si>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</si>
  <si>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</si>
  <si>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</si>
  <si>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</si>
  <si>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</si>
  <si>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</si>
  <si>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</si>
  <si>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</si>
  <si>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</si>
  <si>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</si>
  <si>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</si>
  <si>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</si>
  <si>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</si>
  <si>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</si>
  <si>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</si>
  <si>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Q023</t>
  </si>
  <si>
    <t>Q024</t>
  </si>
  <si>
    <t>Q025</t>
  </si>
  <si>
    <t>Q026</t>
  </si>
  <si>
    <t>Q027</t>
  </si>
  <si>
    <t>Q028</t>
  </si>
  <si>
    <t>Q029</t>
  </si>
  <si>
    <t>Q035</t>
  </si>
  <si>
    <t>Q036</t>
  </si>
  <si>
    <t>RQ03</t>
  </si>
  <si>
    <t>RQ04</t>
  </si>
  <si>
    <t>dx</t>
    <phoneticPr fontId="1" type="noConversion"/>
  </si>
  <si>
    <t>dy</t>
    <phoneticPr fontId="1" type="noConversion"/>
  </si>
  <si>
    <t>Z</t>
  </si>
  <si>
    <t>X</t>
  </si>
  <si>
    <t>Y</t>
  </si>
  <si>
    <t>点号</t>
  </si>
  <si>
    <t>点号</t>
    <phoneticPr fontId="1" type="noConversion"/>
  </si>
  <si>
    <t>距离</t>
    <phoneticPr fontId="1" type="noConversion"/>
  </si>
  <si>
    <t>高程</t>
    <phoneticPr fontId="1" type="noConversion"/>
  </si>
  <si>
    <t>下沉</t>
    <phoneticPr fontId="1" type="noConversion"/>
  </si>
  <si>
    <t>高程无因次</t>
    <phoneticPr fontId="1" type="noConversion"/>
  </si>
  <si>
    <t>下沉无因次</t>
    <phoneticPr fontId="1" type="noConversion"/>
  </si>
  <si>
    <t>dz</t>
    <phoneticPr fontId="1" type="noConversion"/>
  </si>
  <si>
    <t>du</t>
    <phoneticPr fontId="1" type="noConversion"/>
  </si>
  <si>
    <t>y</t>
    <phoneticPr fontId="1" type="noConversion"/>
  </si>
  <si>
    <t>x</t>
    <phoneticPr fontId="1" type="noConversion"/>
  </si>
  <si>
    <t>dw</t>
    <phoneticPr fontId="1" type="noConversion"/>
  </si>
  <si>
    <t>RQ01</t>
    <phoneticPr fontId="1" type="noConversion"/>
  </si>
  <si>
    <t>y坐标</t>
    <phoneticPr fontId="1" type="noConversion"/>
  </si>
  <si>
    <t>水平移动</t>
    <phoneticPr fontId="1" type="noConversion"/>
  </si>
  <si>
    <t>tan</t>
    <phoneticPr fontId="1" type="noConversion"/>
  </si>
  <si>
    <t>水平概率积分</t>
    <phoneticPr fontId="1" type="noConversion"/>
  </si>
  <si>
    <t>下沉概率积分</t>
    <phoneticPr fontId="1" type="noConversion"/>
  </si>
  <si>
    <t>水平修正</t>
    <phoneticPr fontId="1" type="noConversion"/>
  </si>
  <si>
    <t>曲率</t>
    <phoneticPr fontId="1" type="noConversion"/>
  </si>
  <si>
    <t>tana地形</t>
    <phoneticPr fontId="1" type="noConversion"/>
  </si>
  <si>
    <t>曲率地形</t>
    <phoneticPr fontId="1" type="noConversion"/>
  </si>
  <si>
    <t>i</t>
    <phoneticPr fontId="1" type="noConversion"/>
  </si>
  <si>
    <t>k</t>
    <phoneticPr fontId="1" type="noConversion"/>
  </si>
  <si>
    <t>u</t>
    <phoneticPr fontId="1" type="noConversion"/>
  </si>
  <si>
    <t>e</t>
    <phoneticPr fontId="1" type="noConversion"/>
  </si>
  <si>
    <t>倾斜无因次</t>
    <phoneticPr fontId="1" type="noConversion"/>
  </si>
  <si>
    <t>曲率无因次</t>
    <phoneticPr fontId="1" type="noConversion"/>
  </si>
  <si>
    <t>水平移动无因次</t>
    <phoneticPr fontId="1" type="noConversion"/>
  </si>
  <si>
    <t>水平变形无因次</t>
    <phoneticPr fontId="1" type="noConversion"/>
  </si>
  <si>
    <t>坡度</t>
    <phoneticPr fontId="1" type="noConversion"/>
  </si>
  <si>
    <t>坡向</t>
    <phoneticPr fontId="1" type="noConversion"/>
  </si>
  <si>
    <t>坡度正切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</si>
</sst>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_);[Red]\(0.000\)"/>
    <numFmt numFmtId="178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6" fontId="3" fillId="0" borderId="0" xfId="0" applyNumberFormat="1" applyFont="1"/>
    <xf numFmtId="177" fontId="0" fillId="3" borderId="0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0" workbookViewId="0">
      <selection activeCell="M35" sqref="M35"/>
    </sheetView>
  </sheetViews>
  <sheetFormatPr defaultRowHeight="13.8" x14ac:dyDescent="0.25"/>
  <cols>
    <col min="3" max="3" width="11.44140625" customWidth="1"/>
  </cols>
  <sheetData>
    <row r="1" spans="1:11" x14ac:dyDescent="0.25">
      <c r="A1" t="s">
        <v>53</v>
      </c>
      <c r="B1" t="s">
        <v>44</v>
      </c>
      <c r="C1" t="s">
        <v>54</v>
      </c>
      <c r="D1" t="s">
        <v>55</v>
      </c>
      <c r="E1" t="s">
        <v>55</v>
      </c>
      <c r="F1" t="s">
        <v>59</v>
      </c>
      <c r="G1" t="s">
        <v>41</v>
      </c>
      <c r="H1" t="s">
        <v>70</v>
      </c>
      <c r="I1" t="s">
        <v>71</v>
      </c>
      <c r="J1" t="s">
        <v>72</v>
      </c>
    </row>
    <row r="2" spans="1:11" x14ac:dyDescent="0.25">
      <c r="A2">
        <v>-431.32400000002235</v>
      </c>
      <c r="B2">
        <v>23.000000000138243</v>
      </c>
      <c r="C2">
        <v>15.000000013969839</v>
      </c>
      <c r="D2">
        <v>0.12815443771188237</v>
      </c>
      <c r="E2">
        <v>0.12815443771188237</v>
      </c>
      <c r="F2">
        <v>1E-3</v>
      </c>
      <c r="G2" s="1" t="s">
        <v>52</v>
      </c>
      <c r="H2">
        <v>12.28524</v>
      </c>
      <c r="I2">
        <v>142.3246</v>
      </c>
      <c r="J2">
        <f>TAN(RADIANS(H2))</f>
        <v>0.21776541833725874</v>
      </c>
      <c r="K2">
        <v>1</v>
      </c>
    </row>
    <row r="3" spans="1:11" x14ac:dyDescent="0.25">
      <c r="A3">
        <v>-381.98300000000745</v>
      </c>
      <c r="B3">
        <v>18.000000000029104</v>
      </c>
      <c r="C3">
        <v>-1.9999999785795808</v>
      </c>
      <c r="D3">
        <v>0.12815443771188237</v>
      </c>
      <c r="E3">
        <v>0.12815443771188237</v>
      </c>
      <c r="F3">
        <v>1.3411376887101337E-3</v>
      </c>
      <c r="G3" s="1" t="s">
        <v>1</v>
      </c>
      <c r="H3">
        <v>25.542010000000001</v>
      </c>
      <c r="I3">
        <v>175.31370000000001</v>
      </c>
      <c r="J3">
        <f t="shared" ref="J3:J34" si="0">TAN(RADIANS(H3))</f>
        <v>0.47787587061392656</v>
      </c>
      <c r="K3">
        <v>1</v>
      </c>
    </row>
    <row r="4" spans="1:11" x14ac:dyDescent="0.25">
      <c r="A4">
        <v>-330.15700000000652</v>
      </c>
      <c r="B4">
        <v>14.999999999986358</v>
      </c>
      <c r="C4">
        <v>103.99999999208376</v>
      </c>
      <c r="D4">
        <v>0.19599387598876203</v>
      </c>
      <c r="E4">
        <v>0.19599387598876203</v>
      </c>
      <c r="F4">
        <v>-2.4793138169286683E-3</v>
      </c>
      <c r="G4" s="1" t="s">
        <v>2</v>
      </c>
      <c r="H4">
        <v>8.7176220000000004</v>
      </c>
      <c r="I4">
        <v>154.01429999999999</v>
      </c>
      <c r="J4">
        <f t="shared" si="0"/>
        <v>0.15333628146741959</v>
      </c>
      <c r="K4">
        <v>1</v>
      </c>
    </row>
    <row r="5" spans="1:11" x14ac:dyDescent="0.25">
      <c r="A5">
        <v>-303.60300000000279</v>
      </c>
      <c r="B5">
        <v>20.999999999958163</v>
      </c>
      <c r="C5">
        <v>75.000000011641532</v>
      </c>
      <c r="D5">
        <v>9.8829567503321752E-2</v>
      </c>
      <c r="E5">
        <v>9.8829567503321752E-2</v>
      </c>
      <c r="F5">
        <v>2.8115898989772807E-4</v>
      </c>
      <c r="G5" s="1" t="s">
        <v>3</v>
      </c>
      <c r="H5">
        <v>17.608160000000002</v>
      </c>
      <c r="I5">
        <v>96.444760000000002</v>
      </c>
      <c r="J5">
        <f t="shared" si="0"/>
        <v>0.317375442818563</v>
      </c>
      <c r="K5">
        <v>1</v>
      </c>
    </row>
    <row r="6" spans="1:11" x14ac:dyDescent="0.25">
      <c r="A6">
        <v>-282.22600000002421</v>
      </c>
      <c r="B6">
        <v>39.000000000100954</v>
      </c>
      <c r="C6">
        <v>34.0000000433065</v>
      </c>
      <c r="D6">
        <v>0.10556768327571327</v>
      </c>
      <c r="E6">
        <v>0.10556768327571327</v>
      </c>
      <c r="F6">
        <v>-4.4871646679074727E-4</v>
      </c>
      <c r="G6" s="1" t="s">
        <v>4</v>
      </c>
      <c r="H6">
        <v>4.9166920000000003</v>
      </c>
      <c r="I6">
        <v>311.03960000000001</v>
      </c>
      <c r="J6">
        <f t="shared" si="0"/>
        <v>8.60237206587387E-2</v>
      </c>
      <c r="K6">
        <v>1</v>
      </c>
    </row>
    <row r="7" spans="1:11" x14ac:dyDescent="0.25">
      <c r="A7">
        <v>-256.4199999999837</v>
      </c>
      <c r="B7">
        <v>55.999999999926331</v>
      </c>
      <c r="C7">
        <v>76.999999990221113</v>
      </c>
      <c r="D7">
        <v>9.4981788749415069E-2</v>
      </c>
      <c r="E7">
        <v>9.4981788749415069E-2</v>
      </c>
      <c r="F7">
        <v>1.685313320346697E-3</v>
      </c>
      <c r="G7" s="1" t="s">
        <v>5</v>
      </c>
      <c r="H7">
        <v>12.909090000000001</v>
      </c>
      <c r="I7">
        <v>156.23509999999999</v>
      </c>
      <c r="J7">
        <f t="shared" si="0"/>
        <v>0.22919755270397196</v>
      </c>
      <c r="K7">
        <v>1</v>
      </c>
    </row>
    <row r="8" spans="1:11" x14ac:dyDescent="0.25">
      <c r="A8">
        <v>-232.8059999999823</v>
      </c>
      <c r="B8">
        <v>72.999999999979082</v>
      </c>
      <c r="C8">
        <v>124.00000001071021</v>
      </c>
      <c r="D8">
        <v>0.13662588089521727</v>
      </c>
      <c r="E8">
        <v>0.13662588089521727</v>
      </c>
      <c r="F8">
        <v>-1.374814388751214E-3</v>
      </c>
      <c r="G8" s="1" t="s">
        <v>6</v>
      </c>
      <c r="H8">
        <v>16.31447</v>
      </c>
      <c r="I8">
        <v>158.55860000000001</v>
      </c>
      <c r="J8">
        <f t="shared" si="0"/>
        <v>0.29269462889986037</v>
      </c>
      <c r="K8">
        <v>1</v>
      </c>
    </row>
    <row r="9" spans="1:11" x14ac:dyDescent="0.25">
      <c r="A9">
        <v>-204.76799999998184</v>
      </c>
      <c r="B9">
        <v>10.999999999967258</v>
      </c>
      <c r="C9">
        <v>103.99999999208376</v>
      </c>
      <c r="D9">
        <v>0.10111992449132713</v>
      </c>
      <c r="E9">
        <v>0.10111992449132713</v>
      </c>
      <c r="F9">
        <v>-3.0028066248859696E-3</v>
      </c>
      <c r="G9" s="1" t="s">
        <v>7</v>
      </c>
      <c r="H9">
        <v>18.671880000000002</v>
      </c>
      <c r="I9">
        <v>160.8775</v>
      </c>
      <c r="J9">
        <f t="shared" si="0"/>
        <v>0.33793440076081827</v>
      </c>
      <c r="K9">
        <v>1</v>
      </c>
    </row>
    <row r="10" spans="1:11" x14ac:dyDescent="0.25">
      <c r="A10">
        <v>-177.71299999998882</v>
      </c>
      <c r="B10">
        <v>51.999999999907232</v>
      </c>
      <c r="C10">
        <v>84.999999962747097</v>
      </c>
      <c r="D10">
        <v>1.8403111798915552E-2</v>
      </c>
      <c r="E10">
        <v>8.7487999999999996E-2</v>
      </c>
      <c r="F10">
        <v>-3.0990043813701751E-5</v>
      </c>
      <c r="G10" s="1" t="s">
        <v>8</v>
      </c>
      <c r="H10">
        <v>7.703424</v>
      </c>
      <c r="I10">
        <v>192.9203</v>
      </c>
      <c r="J10">
        <f t="shared" si="0"/>
        <v>0.13526615765563729</v>
      </c>
      <c r="K10">
        <v>1</v>
      </c>
    </row>
    <row r="11" spans="1:11" x14ac:dyDescent="0.25">
      <c r="A11">
        <v>-156.95000000001164</v>
      </c>
      <c r="B11">
        <v>65.999999999917236</v>
      </c>
      <c r="C11">
        <v>143.00000004004687</v>
      </c>
      <c r="D11">
        <v>1.7662170841374218E-2</v>
      </c>
      <c r="E11">
        <v>8.7487999999999996E-2</v>
      </c>
      <c r="F11">
        <v>7.4340514970353401E-4</v>
      </c>
      <c r="G11" s="1" t="s">
        <v>9</v>
      </c>
      <c r="H11">
        <v>12.040229999999999</v>
      </c>
      <c r="I11">
        <v>135.52850000000001</v>
      </c>
      <c r="J11">
        <f t="shared" si="0"/>
        <v>0.21329054045126694</v>
      </c>
      <c r="K11">
        <v>1</v>
      </c>
    </row>
    <row r="12" spans="1:11" x14ac:dyDescent="0.25">
      <c r="A12">
        <v>-131.00300000002608</v>
      </c>
      <c r="B12">
        <v>62.999999999988177</v>
      </c>
      <c r="C12">
        <v>123.00000002142042</v>
      </c>
      <c r="D12">
        <v>3.5024398112686407E-2</v>
      </c>
      <c r="E12">
        <v>8.7487999999999996E-2</v>
      </c>
      <c r="F12">
        <v>-6.1944423218153791E-4</v>
      </c>
      <c r="G12" s="1" t="s">
        <v>10</v>
      </c>
      <c r="H12">
        <v>11.18215</v>
      </c>
      <c r="I12">
        <v>356.61919999999998</v>
      </c>
      <c r="J12">
        <f t="shared" si="0"/>
        <v>0.19768159637454152</v>
      </c>
      <c r="K12">
        <v>1</v>
      </c>
    </row>
    <row r="13" spans="1:11" x14ac:dyDescent="0.25">
      <c r="A13">
        <v>-107.35600000002887</v>
      </c>
      <c r="B13">
        <v>101.99999999997544</v>
      </c>
      <c r="C13">
        <v>103.00000000279397</v>
      </c>
      <c r="D13">
        <v>1.9664039487286147E-2</v>
      </c>
      <c r="E13">
        <v>8.7487999999999996E-2</v>
      </c>
      <c r="F13">
        <v>2.6231977216313861E-4</v>
      </c>
      <c r="G13" s="1" t="s">
        <v>11</v>
      </c>
      <c r="H13">
        <v>3.842911</v>
      </c>
      <c r="I13">
        <v>221.43119999999999</v>
      </c>
      <c r="J13">
        <v>8.7488663525924007E-2</v>
      </c>
      <c r="K13">
        <v>1</v>
      </c>
    </row>
    <row r="14" spans="1:11" x14ac:dyDescent="0.25">
      <c r="A14">
        <v>-68.197999999974854</v>
      </c>
      <c r="B14">
        <v>231.9999999999709</v>
      </c>
      <c r="C14">
        <v>195.99999999627471</v>
      </c>
      <c r="D14">
        <v>2.7901536132645826E-2</v>
      </c>
      <c r="E14">
        <v>8.7487999999999996E-2</v>
      </c>
      <c r="F14">
        <v>-7.1701182020154821E-4</v>
      </c>
      <c r="G14" s="1" t="s">
        <v>12</v>
      </c>
      <c r="H14">
        <v>14.57127</v>
      </c>
      <c r="I14">
        <v>110.82299999999999</v>
      </c>
      <c r="J14">
        <f t="shared" si="0"/>
        <v>0.25994510382781139</v>
      </c>
      <c r="K14">
        <v>1</v>
      </c>
    </row>
    <row r="15" spans="1:11" x14ac:dyDescent="0.25">
      <c r="A15">
        <v>-49.222999999998137</v>
      </c>
      <c r="B15">
        <v>348.00000000007003</v>
      </c>
      <c r="C15">
        <v>124.00000001071021</v>
      </c>
      <c r="D15">
        <v>7.0605120607465047E-3</v>
      </c>
      <c r="E15">
        <v>8.7487999999999996E-2</v>
      </c>
      <c r="F15">
        <v>9.6579419061295138E-4</v>
      </c>
      <c r="G15" s="1" t="s">
        <v>13</v>
      </c>
      <c r="H15">
        <v>13.44702</v>
      </c>
      <c r="I15">
        <v>90.04401</v>
      </c>
      <c r="J15">
        <f t="shared" si="0"/>
        <v>0.23910100415267016</v>
      </c>
      <c r="K15">
        <v>1</v>
      </c>
    </row>
    <row r="16" spans="1:11" x14ac:dyDescent="0.25">
      <c r="A16">
        <v>-25</v>
      </c>
      <c r="B16">
        <v>540.00000000007731</v>
      </c>
      <c r="C16">
        <v>245.99999998463318</v>
      </c>
      <c r="D16">
        <v>2.7920700783783496E-2</v>
      </c>
      <c r="E16">
        <v>8.7487999999999996E-2</v>
      </c>
      <c r="F16">
        <v>3.6684899813060534E-3</v>
      </c>
      <c r="G16" s="2" t="s">
        <v>14</v>
      </c>
      <c r="H16">
        <v>17.886209999999998</v>
      </c>
      <c r="I16">
        <v>80.241110000000006</v>
      </c>
      <c r="J16">
        <f t="shared" si="0"/>
        <v>0.3227254304674354</v>
      </c>
      <c r="K16">
        <v>1</v>
      </c>
    </row>
    <row r="17" spans="1:11" x14ac:dyDescent="0.25">
      <c r="A17">
        <v>5.0019999999785796</v>
      </c>
      <c r="B17">
        <v>879.0000000000191</v>
      </c>
      <c r="C17">
        <v>250</v>
      </c>
      <c r="D17">
        <v>0.12738263540190117</v>
      </c>
      <c r="E17">
        <v>0.12738263540190117</v>
      </c>
      <c r="F17">
        <v>-3.4185519911643933E-3</v>
      </c>
      <c r="G17" s="2" t="s">
        <v>15</v>
      </c>
      <c r="H17">
        <v>3.0227560000000002</v>
      </c>
      <c r="I17">
        <v>27.507429999999999</v>
      </c>
      <c r="J17">
        <f t="shared" si="0"/>
        <v>5.2806045567764262E-2</v>
      </c>
      <c r="K17">
        <v>1</v>
      </c>
    </row>
    <row r="18" spans="1:11" x14ac:dyDescent="0.25">
      <c r="A18">
        <v>16.026000000012573</v>
      </c>
      <c r="B18">
        <v>1023.0000000000246</v>
      </c>
      <c r="C18">
        <v>214.99999996740371</v>
      </c>
      <c r="D18">
        <v>5.7257878407124485E-2</v>
      </c>
      <c r="E18">
        <v>8.7487999999999996E-2</v>
      </c>
      <c r="F18">
        <v>-2.1551950385819835E-3</v>
      </c>
      <c r="G18" s="2" t="s">
        <v>16</v>
      </c>
      <c r="H18">
        <v>10.544119999999999</v>
      </c>
      <c r="I18">
        <v>45.879339999999999</v>
      </c>
      <c r="J18">
        <f t="shared" si="0"/>
        <v>0.18613564932624652</v>
      </c>
      <c r="K18">
        <v>1</v>
      </c>
    </row>
    <row r="19" spans="1:11" x14ac:dyDescent="0.25">
      <c r="A19">
        <v>44.00099999998929</v>
      </c>
      <c r="B19">
        <v>1139.00000000001</v>
      </c>
      <c r="C19">
        <v>161.00000002188608</v>
      </c>
      <c r="D19">
        <v>1.5232652752283552E-2</v>
      </c>
      <c r="E19">
        <v>8.7487999999999996E-2</v>
      </c>
      <c r="F19">
        <v>2.103363418299671E-3</v>
      </c>
      <c r="G19" s="1" t="s">
        <v>17</v>
      </c>
      <c r="H19">
        <v>7.9586980000000001</v>
      </c>
      <c r="I19">
        <v>37.245869999999996</v>
      </c>
      <c r="J19">
        <f t="shared" si="0"/>
        <v>0.13980581500389935</v>
      </c>
      <c r="K19">
        <v>1</v>
      </c>
    </row>
    <row r="20" spans="1:11" x14ac:dyDescent="0.25">
      <c r="A20">
        <v>68.87300000002142</v>
      </c>
      <c r="B20">
        <v>870.9999999999809</v>
      </c>
      <c r="C20">
        <v>120.99999998463318</v>
      </c>
      <c r="D20">
        <v>7.0810876035734216E-2</v>
      </c>
      <c r="E20">
        <v>8.7487999999999996E-2</v>
      </c>
      <c r="F20">
        <v>-8.2751817364126506E-4</v>
      </c>
      <c r="G20" s="1" t="s">
        <v>18</v>
      </c>
      <c r="H20">
        <v>3.7839610000000001</v>
      </c>
      <c r="I20">
        <v>168.2867</v>
      </c>
      <c r="J20">
        <v>8.7488663525924007E-2</v>
      </c>
      <c r="K20">
        <v>1</v>
      </c>
    </row>
    <row r="21" spans="1:11" x14ac:dyDescent="0.25">
      <c r="A21">
        <v>93.724999999976717</v>
      </c>
      <c r="B21">
        <v>666.00000000005366</v>
      </c>
      <c r="C21">
        <v>12.000000046100467</v>
      </c>
      <c r="D21">
        <v>5.0237119202670287E-2</v>
      </c>
      <c r="E21">
        <v>8.7487999999999996E-2</v>
      </c>
      <c r="F21">
        <v>-1.7129117915387047E-3</v>
      </c>
      <c r="G21" s="1" t="s">
        <v>19</v>
      </c>
      <c r="H21">
        <v>2.6664789999999998</v>
      </c>
      <c r="I21">
        <v>325.46879999999999</v>
      </c>
      <c r="J21">
        <v>8.7488663525924007E-2</v>
      </c>
      <c r="K21">
        <v>1</v>
      </c>
    </row>
    <row r="22" spans="1:11" x14ac:dyDescent="0.25">
      <c r="A22">
        <v>118.63699999998789</v>
      </c>
      <c r="B22">
        <v>372.99999999993361</v>
      </c>
      <c r="C22">
        <v>18.000000040046871</v>
      </c>
      <c r="D22">
        <v>7.6164480056329512E-3</v>
      </c>
      <c r="E22">
        <v>8.7487999999999996E-2</v>
      </c>
      <c r="F22">
        <v>-3.0624046949565063E-4</v>
      </c>
      <c r="G22" s="1" t="s">
        <v>20</v>
      </c>
      <c r="H22">
        <v>3.2210109999999998</v>
      </c>
      <c r="I22">
        <v>91.771619999999999</v>
      </c>
      <c r="J22">
        <v>8.7488663525924007E-2</v>
      </c>
      <c r="K22">
        <v>1</v>
      </c>
    </row>
    <row r="23" spans="1:11" x14ac:dyDescent="0.25">
      <c r="A23">
        <v>139.15299999999115</v>
      </c>
      <c r="B23">
        <v>197.99999999997908</v>
      </c>
      <c r="C23">
        <v>-63.000000023748726</v>
      </c>
      <c r="D23">
        <v>6.6050198150653259E-4</v>
      </c>
      <c r="E23">
        <v>8.7487999999999996E-2</v>
      </c>
      <c r="F23">
        <v>2.087766045798191E-4</v>
      </c>
      <c r="G23" s="1" t="s">
        <v>21</v>
      </c>
      <c r="H23">
        <v>9.9669899999999991</v>
      </c>
      <c r="I23">
        <v>176.68719999999999</v>
      </c>
      <c r="J23">
        <f t="shared" si="0"/>
        <v>0.17573299512387278</v>
      </c>
      <c r="K23">
        <v>1</v>
      </c>
    </row>
    <row r="24" spans="1:11" x14ac:dyDescent="0.25">
      <c r="A24">
        <v>161.02899999998044</v>
      </c>
      <c r="B24">
        <v>203.99999999995089</v>
      </c>
      <c r="C24">
        <v>88.00000004703179</v>
      </c>
      <c r="D24">
        <v>5.0857308921796003E-3</v>
      </c>
      <c r="E24">
        <v>8.7487999999999996E-2</v>
      </c>
      <c r="F24">
        <v>-4.1843687099433818E-4</v>
      </c>
      <c r="G24" s="2" t="s">
        <v>22</v>
      </c>
      <c r="H24">
        <v>10.34258</v>
      </c>
      <c r="I24">
        <v>198.6979</v>
      </c>
      <c r="J24">
        <f t="shared" si="0"/>
        <v>0.18249860880302815</v>
      </c>
      <c r="K24">
        <v>1</v>
      </c>
    </row>
    <row r="25" spans="1:11" x14ac:dyDescent="0.25">
      <c r="A25">
        <v>201.0910000000149</v>
      </c>
      <c r="B25">
        <v>84.000000000060027</v>
      </c>
      <c r="C25">
        <v>52.999999956227839</v>
      </c>
      <c r="D25">
        <v>-7.8728405656490266E-3</v>
      </c>
      <c r="E25">
        <v>-8.6999999999999994E-2</v>
      </c>
      <c r="F25">
        <v>-5.7320300222335622E-3</v>
      </c>
      <c r="G25" s="2" t="s">
        <v>23</v>
      </c>
      <c r="H25">
        <v>8.1714190000000002</v>
      </c>
      <c r="I25">
        <v>227.57149999999999</v>
      </c>
      <c r="J25">
        <f t="shared" si="0"/>
        <v>0.14359304686173766</v>
      </c>
      <c r="K25">
        <v>1</v>
      </c>
    </row>
    <row r="26" spans="1:11" x14ac:dyDescent="0.25">
      <c r="A26">
        <v>214.63099999999395</v>
      </c>
      <c r="B26">
        <v>57.000000000016371</v>
      </c>
      <c r="C26">
        <v>32.999999995809048</v>
      </c>
      <c r="D26">
        <v>-0.16149697719156941</v>
      </c>
      <c r="E26">
        <v>-0.16149697719156941</v>
      </c>
      <c r="F26">
        <v>-1.1241708088921379E-2</v>
      </c>
      <c r="G26" s="2" t="s">
        <v>24</v>
      </c>
      <c r="H26">
        <v>4.5726610000000001</v>
      </c>
      <c r="I26">
        <v>215.02950000000001</v>
      </c>
      <c r="J26">
        <v>8.7488663525924007E-2</v>
      </c>
      <c r="K26">
        <v>1</v>
      </c>
    </row>
    <row r="27" spans="1:11" x14ac:dyDescent="0.25">
      <c r="A27">
        <v>259.31500000000233</v>
      </c>
      <c r="B27">
        <v>67.000000000007276</v>
      </c>
      <c r="C27">
        <v>-10.999999998603016</v>
      </c>
      <c r="D27">
        <v>-0.4887655830761779</v>
      </c>
      <c r="E27">
        <v>-0.4887655830761779</v>
      </c>
      <c r="F27">
        <v>-9.2398461282036486E-3</v>
      </c>
      <c r="G27" s="2" t="s">
        <v>25</v>
      </c>
      <c r="H27">
        <v>24.322420000000001</v>
      </c>
      <c r="I27">
        <v>235.66040000000001</v>
      </c>
      <c r="J27">
        <f t="shared" si="0"/>
        <v>0.45198847325148089</v>
      </c>
      <c r="K27">
        <v>1</v>
      </c>
    </row>
    <row r="28" spans="1:11" x14ac:dyDescent="0.25">
      <c r="A28">
        <v>269.41800000000512</v>
      </c>
      <c r="B28">
        <v>46.000000000049113</v>
      </c>
      <c r="C28">
        <v>60.999999986961484</v>
      </c>
      <c r="D28">
        <v>-0.74187730798917617</v>
      </c>
      <c r="E28">
        <v>-0.74187730798917617</v>
      </c>
      <c r="F28">
        <v>2.4041307564975488E-2</v>
      </c>
      <c r="G28" s="2" t="s">
        <v>26</v>
      </c>
      <c r="H28">
        <v>22.202269999999999</v>
      </c>
      <c r="I28">
        <v>207.64259999999999</v>
      </c>
      <c r="J28">
        <f t="shared" si="0"/>
        <v>0.4081386586413675</v>
      </c>
      <c r="K28">
        <v>1</v>
      </c>
    </row>
    <row r="29" spans="1:11" x14ac:dyDescent="0.25">
      <c r="A29">
        <v>294.24800000002142</v>
      </c>
      <c r="B29">
        <v>41.00000000005366</v>
      </c>
      <c r="C29">
        <v>23.999999975785613</v>
      </c>
      <c r="D29">
        <v>-0.32195980940530233</v>
      </c>
      <c r="E29">
        <v>-0.32195980940530233</v>
      </c>
      <c r="F29">
        <v>5.6847796289182491E-3</v>
      </c>
      <c r="G29" s="2" t="s">
        <v>27</v>
      </c>
      <c r="H29">
        <v>23.766670000000001</v>
      </c>
      <c r="I29">
        <v>228.07689999999999</v>
      </c>
      <c r="J29">
        <f t="shared" si="0"/>
        <v>0.44035785166843949</v>
      </c>
      <c r="K29">
        <v>1</v>
      </c>
    </row>
    <row r="30" spans="1:11" x14ac:dyDescent="0.25">
      <c r="A30">
        <v>317.68800000002375</v>
      </c>
      <c r="B30">
        <v>41.999999999916326</v>
      </c>
      <c r="C30">
        <v>59.999999997671694</v>
      </c>
      <c r="D30">
        <v>-0.18475765306130745</v>
      </c>
      <c r="E30">
        <v>-0.18475765306130745</v>
      </c>
      <c r="F30">
        <v>9.8963462431532895E-3</v>
      </c>
      <c r="G30" s="2" t="s">
        <v>28</v>
      </c>
      <c r="H30">
        <v>13.93032</v>
      </c>
      <c r="I30">
        <v>187.1593</v>
      </c>
      <c r="J30">
        <f t="shared" si="0"/>
        <v>0.24803664733243813</v>
      </c>
      <c r="K30">
        <v>1</v>
      </c>
    </row>
    <row r="31" spans="1:11" x14ac:dyDescent="0.25">
      <c r="A31">
        <v>341.28800000000047</v>
      </c>
      <c r="B31">
        <v>32.000000000039108</v>
      </c>
      <c r="C31">
        <v>82.999999984167516</v>
      </c>
      <c r="D31">
        <v>4.8004410577554217E-2</v>
      </c>
      <c r="E31">
        <v>8.7487999999999996E-2</v>
      </c>
      <c r="F31">
        <v>1.9858908364373141E-2</v>
      </c>
      <c r="G31" s="2" t="s">
        <v>29</v>
      </c>
      <c r="H31">
        <v>11.37247</v>
      </c>
      <c r="I31">
        <v>87.48415</v>
      </c>
      <c r="J31">
        <f t="shared" si="0"/>
        <v>0.20113539346780965</v>
      </c>
      <c r="K31">
        <v>1</v>
      </c>
    </row>
    <row r="32" spans="1:11" x14ac:dyDescent="0.25">
      <c r="A32">
        <v>368.47499999997672</v>
      </c>
      <c r="B32">
        <v>38.999999999987267</v>
      </c>
      <c r="C32">
        <v>79.000000027008355</v>
      </c>
      <c r="D32">
        <v>0.55229160012779654</v>
      </c>
      <c r="E32">
        <v>0.55229160012779654</v>
      </c>
      <c r="F32">
        <v>-8.4115991980507039E-4</v>
      </c>
      <c r="G32" s="2" t="s">
        <v>30</v>
      </c>
      <c r="H32">
        <v>4.289104</v>
      </c>
      <c r="I32">
        <v>17.095020000000002</v>
      </c>
      <c r="J32">
        <v>8.7488663525924007E-2</v>
      </c>
      <c r="K32">
        <v>1</v>
      </c>
    </row>
    <row r="33" spans="1:11" x14ac:dyDescent="0.25">
      <c r="A33">
        <v>466.52799999999115</v>
      </c>
      <c r="B33">
        <v>-4.0000000000190994</v>
      </c>
      <c r="C33">
        <v>93.999999982770532</v>
      </c>
      <c r="D33">
        <v>0.49961816594960695</v>
      </c>
      <c r="E33">
        <v>0.49961816594960695</v>
      </c>
      <c r="F33">
        <v>-7.7094890557137721E-3</v>
      </c>
      <c r="G33" s="1" t="s">
        <v>31</v>
      </c>
      <c r="H33" s="31">
        <v>42.617069999999998</v>
      </c>
      <c r="I33">
        <v>307.67180000000002</v>
      </c>
      <c r="J33">
        <f t="shared" si="0"/>
        <v>0.92009713411888805</v>
      </c>
      <c r="K33">
        <v>1</v>
      </c>
    </row>
    <row r="34" spans="1:11" x14ac:dyDescent="0.25">
      <c r="A34">
        <v>496.80300000001444</v>
      </c>
      <c r="B34">
        <v>-6.0000000000854925</v>
      </c>
      <c r="C34">
        <v>38.000000000465661</v>
      </c>
      <c r="D34">
        <v>4.9465101786430677E-3</v>
      </c>
      <c r="E34">
        <v>8.7487999999999996E-2</v>
      </c>
      <c r="F34">
        <v>5.4629412647260237E-4</v>
      </c>
      <c r="G34" s="1" t="s">
        <v>32</v>
      </c>
      <c r="H34">
        <v>21.27037</v>
      </c>
      <c r="I34">
        <v>343.3546</v>
      </c>
      <c r="J34">
        <f t="shared" si="0"/>
        <v>0.38928807667777399</v>
      </c>
      <c r="K34">
        <v>1</v>
      </c>
    </row>
    <row r="35" spans="1:11" x14ac:dyDescent="0.25">
      <c r="A35">
        <v>543.55200000002515</v>
      </c>
      <c r="B35">
        <v>-5.9999999999718057</v>
      </c>
      <c r="C35">
        <v>-12.000000046100467</v>
      </c>
      <c r="D35">
        <v>2.5985389577365216E-2</v>
      </c>
      <c r="E35">
        <v>8.7487999999999996E-2</v>
      </c>
      <c r="F35">
        <v>-1.2179536408781367E-4</v>
      </c>
      <c r="G35" s="1" t="s">
        <v>33</v>
      </c>
      <c r="J35">
        <v>8.7488663525924007E-2</v>
      </c>
      <c r="K35">
        <v>0</v>
      </c>
    </row>
    <row r="36" spans="1:11" x14ac:dyDescent="0.25">
      <c r="A36">
        <v>595.08899999997811</v>
      </c>
      <c r="B36">
        <v>4.0000000000190994</v>
      </c>
      <c r="C36">
        <v>-2.9999999678693712</v>
      </c>
      <c r="D36">
        <v>2.5985389577365216E-2</v>
      </c>
      <c r="E36">
        <v>8.7487999999999996E-2</v>
      </c>
      <c r="F36">
        <v>1E-3</v>
      </c>
      <c r="G36" s="1" t="s">
        <v>34</v>
      </c>
      <c r="J36">
        <v>8.7488663525924007E-2</v>
      </c>
      <c r="K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F1" workbookViewId="0">
      <selection activeCell="L3" sqref="L3"/>
    </sheetView>
  </sheetViews>
  <sheetFormatPr defaultRowHeight="13.8" x14ac:dyDescent="0.25"/>
  <cols>
    <col min="2" max="2" width="11.44140625" bestFit="1" customWidth="1"/>
    <col min="3" max="3" width="12.5546875" bestFit="1" customWidth="1"/>
    <col min="5" max="5" width="14.88671875" customWidth="1"/>
    <col min="6" max="6" width="17.109375" customWidth="1"/>
    <col min="9" max="9" width="10.88671875" customWidth="1"/>
    <col min="13" max="13" width="11.88671875" customWidth="1"/>
    <col min="14" max="14" width="15" customWidth="1"/>
    <col min="15" max="15" width="11.88671875" customWidth="1"/>
    <col min="16" max="16" width="12.44140625" customWidth="1"/>
    <col min="17" max="17" width="12.109375" customWidth="1"/>
    <col min="18" max="19" width="15" customWidth="1"/>
    <col min="20" max="20" width="9" bestFit="1" customWidth="1"/>
    <col min="21" max="21" width="10.5546875" customWidth="1"/>
    <col min="22" max="22" width="10.33203125" customWidth="1"/>
  </cols>
  <sheetData>
    <row r="1" spans="1:22" x14ac:dyDescent="0.25">
      <c r="A1" s="24" t="s">
        <v>40</v>
      </c>
      <c r="B1" s="26">
        <v>42111</v>
      </c>
      <c r="C1" s="27"/>
      <c r="D1" s="28"/>
      <c r="E1" s="29">
        <v>42577</v>
      </c>
      <c r="F1" s="30"/>
      <c r="G1" s="30"/>
      <c r="H1" s="20"/>
    </row>
    <row r="2" spans="1:22" ht="14.4" thickBot="1" x14ac:dyDescent="0.3">
      <c r="A2" s="25"/>
      <c r="B2" s="8" t="s">
        <v>39</v>
      </c>
      <c r="C2" s="8" t="s">
        <v>38</v>
      </c>
      <c r="D2" s="8" t="s">
        <v>37</v>
      </c>
      <c r="E2" s="15" t="s">
        <v>39</v>
      </c>
      <c r="F2" s="15" t="s">
        <v>38</v>
      </c>
      <c r="G2" s="15" t="s">
        <v>37</v>
      </c>
      <c r="H2" s="8" t="s">
        <v>43</v>
      </c>
      <c r="I2" s="2" t="s">
        <v>51</v>
      </c>
      <c r="J2" s="2" t="s">
        <v>62</v>
      </c>
      <c r="K2" s="2" t="s">
        <v>63</v>
      </c>
      <c r="L2" s="2" t="s">
        <v>64</v>
      </c>
      <c r="M2" s="2" t="s">
        <v>65</v>
      </c>
      <c r="N2" t="s">
        <v>45</v>
      </c>
      <c r="O2" s="2" t="s">
        <v>46</v>
      </c>
      <c r="P2" s="2" t="s">
        <v>66</v>
      </c>
      <c r="Q2" s="2" t="s">
        <v>67</v>
      </c>
      <c r="R2" s="2" t="s">
        <v>68</v>
      </c>
      <c r="S2" s="2" t="s">
        <v>69</v>
      </c>
      <c r="T2" s="18" t="s">
        <v>49</v>
      </c>
      <c r="U2" s="18" t="s">
        <v>60</v>
      </c>
      <c r="V2" s="18" t="s">
        <v>61</v>
      </c>
    </row>
    <row r="3" spans="1:22" x14ac:dyDescent="0.25">
      <c r="A3" s="1" t="s">
        <v>0</v>
      </c>
      <c r="B3" s="7">
        <v>499722.36599999998</v>
      </c>
      <c r="C3" s="7">
        <v>3946119.9049999998</v>
      </c>
      <c r="D3" s="7">
        <v>618.52700000000004</v>
      </c>
      <c r="E3" s="16">
        <v>499722.38099999999</v>
      </c>
      <c r="F3" s="16">
        <v>3946119.8769999999</v>
      </c>
      <c r="G3" s="17">
        <v>618.50399999999991</v>
      </c>
      <c r="H3" s="7">
        <v>618.52700000000004</v>
      </c>
      <c r="I3" s="3">
        <f>((G3-D3)*1000)</f>
        <v>-23.000000000138243</v>
      </c>
      <c r="J3" s="22"/>
      <c r="K3" s="3"/>
      <c r="L3" s="3">
        <f t="shared" ref="L3:L37" si="0">(E3-B3)*1000</f>
        <v>15.000000013969839</v>
      </c>
      <c r="M3" s="3"/>
      <c r="N3" s="21">
        <f>(H3-MIN(H:H))/(MAX(H:H)-MIN(H:H))</f>
        <v>0.92819856340231854</v>
      </c>
      <c r="O3" s="4">
        <f>I3/1139</f>
        <v>-2.0193151887742091E-2</v>
      </c>
      <c r="P3" s="21"/>
      <c r="Q3" s="21"/>
      <c r="R3" s="23">
        <f>L3/$L$18</f>
        <v>6.0000000055879354E-2</v>
      </c>
      <c r="S3" s="21"/>
      <c r="T3" s="3">
        <f t="shared" ref="T3:T37" si="1">B3-$B$17</f>
        <v>-406.32400000002235</v>
      </c>
      <c r="U3">
        <v>0.1</v>
      </c>
      <c r="V3">
        <v>1E-3</v>
      </c>
    </row>
    <row r="4" spans="1:22" x14ac:dyDescent="0.25">
      <c r="A4" s="1" t="s">
        <v>1</v>
      </c>
      <c r="B4" s="5">
        <v>499771.70699999999</v>
      </c>
      <c r="C4" s="5">
        <v>3946123.0350000001</v>
      </c>
      <c r="D4" s="5">
        <v>619.13300000000004</v>
      </c>
      <c r="E4" s="16">
        <v>499771.70500000002</v>
      </c>
      <c r="F4" s="16">
        <v>3946123.1119999997</v>
      </c>
      <c r="G4" s="17">
        <v>619.11500000000001</v>
      </c>
      <c r="H4" s="5">
        <v>619.13300000000004</v>
      </c>
      <c r="I4" s="3">
        <f t="shared" ref="I4:I37" si="2">((G4-D4)*1000)</f>
        <v>-18.000000000029104</v>
      </c>
      <c r="J4" s="3">
        <f>(I4-I3)/(B4-B3)*(-1)</f>
        <v>-0.10133560325302748</v>
      </c>
      <c r="K4" s="3"/>
      <c r="L4" s="3">
        <f t="shared" si="0"/>
        <v>-1.9999999785795808</v>
      </c>
      <c r="M4" s="3">
        <f t="shared" ref="M4:M37" si="3">((L4-L3)/(B4-B3))*1000</f>
        <v>-344.54105090177109</v>
      </c>
      <c r="N4" s="21">
        <f t="shared" ref="N4:N37" si="4">(H4-MIN(H:H))/(MAX(H:H)-MIN(H:H))</f>
        <v>0.93681814949150122</v>
      </c>
      <c r="O4" s="4">
        <f t="shared" ref="O4:O37" si="5">I4/1139</f>
        <v>-1.5803336259902639E-2</v>
      </c>
      <c r="P4" s="23">
        <f>J4/$J$19</f>
        <v>-7.7578034046165102E-3</v>
      </c>
      <c r="Q4" s="21"/>
      <c r="R4" s="23">
        <f t="shared" ref="R4:R37" si="6">L4/$L$18</f>
        <v>-7.9999999143183231E-3</v>
      </c>
      <c r="S4" s="23">
        <f>M4/$M$29</f>
        <v>-4.8345808860547942E-2</v>
      </c>
      <c r="T4" s="3">
        <f t="shared" si="1"/>
        <v>-356.98300000000745</v>
      </c>
      <c r="U4">
        <f t="shared" ref="U4:U36" si="7">(D3-D5)/(B5-B3)</f>
        <v>0.12815443771188237</v>
      </c>
      <c r="V4">
        <f t="shared" ref="V4:V36" si="8">2*(U5-U4)/(B5-B3)</f>
        <v>1.3411376887101337E-3</v>
      </c>
    </row>
    <row r="5" spans="1:22" x14ac:dyDescent="0.25">
      <c r="A5" s="1" t="s">
        <v>2</v>
      </c>
      <c r="B5" s="5">
        <v>499823.533</v>
      </c>
      <c r="C5" s="5">
        <v>3946133.0040000002</v>
      </c>
      <c r="D5" s="5">
        <v>605.56200000000001</v>
      </c>
      <c r="E5" s="16">
        <v>499823.63699999999</v>
      </c>
      <c r="F5" s="16">
        <v>3946132.946</v>
      </c>
      <c r="G5" s="17">
        <v>605.54700000000003</v>
      </c>
      <c r="H5" s="5">
        <v>605.56200000000001</v>
      </c>
      <c r="I5" s="3">
        <f t="shared" si="2"/>
        <v>-14.999999999986358</v>
      </c>
      <c r="J5" s="3">
        <f>(I5-I4)/(B5-B4)*(-1)</f>
        <v>-5.7886003165258604E-2</v>
      </c>
      <c r="K5" s="3">
        <f t="shared" ref="K5:K37" si="9">2*(J5-J4)/(B5-B3)</f>
        <v>8.5896784698097361E-4</v>
      </c>
      <c r="L5" s="3">
        <f t="shared" si="0"/>
        <v>103.99999999208376</v>
      </c>
      <c r="M5" s="3">
        <f t="shared" si="3"/>
        <v>2045.3054445772668</v>
      </c>
      <c r="N5" s="21">
        <f t="shared" si="4"/>
        <v>0.743787781807837</v>
      </c>
      <c r="O5" s="4">
        <f t="shared" si="5"/>
        <v>-1.3169446883218926E-2</v>
      </c>
      <c r="P5" s="23">
        <f t="shared" ref="P5:P37" si="10">J5/$J$19</f>
        <v>-4.4314951312205168E-3</v>
      </c>
      <c r="Q5" s="23">
        <f>K5/$K$21</f>
        <v>-1.52106622366956E-3</v>
      </c>
      <c r="R5" s="23">
        <f t="shared" si="6"/>
        <v>0.41599999996833503</v>
      </c>
      <c r="S5" s="23">
        <f t="shared" ref="S5:S37" si="11">M5/$M$29</f>
        <v>0.28699612375989964</v>
      </c>
      <c r="T5" s="3">
        <f t="shared" si="1"/>
        <v>-305.15700000000652</v>
      </c>
      <c r="U5">
        <f t="shared" si="7"/>
        <v>0.19599387598876203</v>
      </c>
      <c r="V5">
        <f t="shared" si="8"/>
        <v>-2.4793138169286683E-3</v>
      </c>
    </row>
    <row r="6" spans="1:22" x14ac:dyDescent="0.25">
      <c r="A6" s="1" t="s">
        <v>3</v>
      </c>
      <c r="B6" s="5">
        <v>499850.087</v>
      </c>
      <c r="C6" s="5">
        <v>3946143.8969999999</v>
      </c>
      <c r="D6" s="5">
        <v>603.77099999999996</v>
      </c>
      <c r="E6" s="16">
        <v>499850.16200000001</v>
      </c>
      <c r="F6" s="16">
        <v>3946143.92</v>
      </c>
      <c r="G6" s="17">
        <v>603.75</v>
      </c>
      <c r="H6" s="5">
        <v>603.77099999999996</v>
      </c>
      <c r="I6" s="3">
        <f t="shared" si="2"/>
        <v>-20.999999999958163</v>
      </c>
      <c r="J6" s="3">
        <f t="shared" ref="J6:J37" si="12">(I6-I5)/(B6-B5)*(-1)</f>
        <v>0.22595465843078119</v>
      </c>
      <c r="K6" s="3">
        <f t="shared" si="9"/>
        <v>7.2426808266400347E-3</v>
      </c>
      <c r="L6" s="3">
        <f t="shared" si="0"/>
        <v>75.000000011641532</v>
      </c>
      <c r="M6" s="3">
        <f t="shared" si="3"/>
        <v>-1092.1141816840461</v>
      </c>
      <c r="N6" s="21">
        <f t="shared" si="4"/>
        <v>0.71831306450465726</v>
      </c>
      <c r="O6" s="4">
        <f t="shared" si="5"/>
        <v>-1.8437225636486535E-2</v>
      </c>
      <c r="P6" s="23">
        <f t="shared" si="10"/>
        <v>1.7298084406586933E-2</v>
      </c>
      <c r="Q6" s="23">
        <f t="shared" ref="Q6:Q37" si="13">K6/$K$21</f>
        <v>-1.2825389463577098E-2</v>
      </c>
      <c r="R6" s="23">
        <f t="shared" si="6"/>
        <v>0.30000000004656613</v>
      </c>
      <c r="S6" s="23">
        <f t="shared" si="11"/>
        <v>-0.15324485527457132</v>
      </c>
      <c r="T6" s="3">
        <f t="shared" si="1"/>
        <v>-278.60300000000279</v>
      </c>
      <c r="U6">
        <f t="shared" si="7"/>
        <v>9.8829567503321752E-2</v>
      </c>
      <c r="V6">
        <f t="shared" si="8"/>
        <v>2.8115898989772807E-4</v>
      </c>
    </row>
    <row r="7" spans="1:22" x14ac:dyDescent="0.25">
      <c r="A7" s="1" t="s">
        <v>4</v>
      </c>
      <c r="B7" s="5">
        <v>499871.46399999998</v>
      </c>
      <c r="C7" s="5">
        <v>3946146.12</v>
      </c>
      <c r="D7" s="5">
        <v>600.82500000000005</v>
      </c>
      <c r="E7" s="16">
        <v>499871.49800000002</v>
      </c>
      <c r="F7" s="16">
        <v>3946146.0970000001</v>
      </c>
      <c r="G7" s="17">
        <v>600.78599999999994</v>
      </c>
      <c r="H7" s="5">
        <v>600.82500000000005</v>
      </c>
      <c r="I7" s="3">
        <f t="shared" si="2"/>
        <v>-39.000000000100954</v>
      </c>
      <c r="J7" s="3">
        <f t="shared" si="12"/>
        <v>0.84202647706230183</v>
      </c>
      <c r="K7" s="3">
        <f t="shared" si="9"/>
        <v>2.5706612364930756E-2</v>
      </c>
      <c r="L7" s="3">
        <f t="shared" si="0"/>
        <v>34.0000000433065</v>
      </c>
      <c r="M7" s="3">
        <f t="shared" si="3"/>
        <v>-1917.949196256543</v>
      </c>
      <c r="N7" s="21">
        <f t="shared" si="4"/>
        <v>0.67640992817011625</v>
      </c>
      <c r="O7" s="4">
        <f t="shared" si="5"/>
        <v>-3.4240561896488983E-2</v>
      </c>
      <c r="P7" s="23">
        <f t="shared" si="10"/>
        <v>6.4461804744188111E-2</v>
      </c>
      <c r="Q7" s="23">
        <f t="shared" si="13"/>
        <v>-4.5521447549745769E-2</v>
      </c>
      <c r="R7" s="23">
        <f t="shared" si="6"/>
        <v>0.136000000173226</v>
      </c>
      <c r="S7" s="23">
        <f t="shared" si="11"/>
        <v>-0.26912556574541907</v>
      </c>
      <c r="T7" s="3">
        <f t="shared" si="1"/>
        <v>-257.22600000002421</v>
      </c>
      <c r="U7">
        <f t="shared" si="7"/>
        <v>0.10556768327571327</v>
      </c>
      <c r="V7">
        <f t="shared" si="8"/>
        <v>-4.4871646679074727E-4</v>
      </c>
    </row>
    <row r="8" spans="1:22" x14ac:dyDescent="0.25">
      <c r="A8" s="1" t="s">
        <v>5</v>
      </c>
      <c r="B8" s="5">
        <v>499897.27</v>
      </c>
      <c r="C8" s="5">
        <v>3946145.4539999999</v>
      </c>
      <c r="D8" s="5">
        <v>598.79</v>
      </c>
      <c r="E8" s="16">
        <v>499897.34700000001</v>
      </c>
      <c r="F8" s="16">
        <v>3946145.4419999998</v>
      </c>
      <c r="G8" s="17">
        <v>598.73400000000004</v>
      </c>
      <c r="H8" s="5">
        <v>598.79</v>
      </c>
      <c r="I8" s="3">
        <f t="shared" si="2"/>
        <v>-55.999999999926331</v>
      </c>
      <c r="J8" s="3">
        <f t="shared" si="12"/>
        <v>0.65876152831894474</v>
      </c>
      <c r="K8" s="3">
        <f t="shared" si="9"/>
        <v>-7.7682618207101251E-3</v>
      </c>
      <c r="L8" s="3">
        <f t="shared" si="0"/>
        <v>76.999999990221113</v>
      </c>
      <c r="M8" s="3">
        <f t="shared" si="3"/>
        <v>1666.2791578255874</v>
      </c>
      <c r="N8" s="21">
        <f t="shared" si="4"/>
        <v>0.64746461844818914</v>
      </c>
      <c r="O8" s="4">
        <f t="shared" si="5"/>
        <v>-4.9165935030664028E-2</v>
      </c>
      <c r="P8" s="23">
        <f t="shared" si="10"/>
        <v>5.0431854779237263E-2</v>
      </c>
      <c r="Q8" s="23">
        <f t="shared" si="13"/>
        <v>1.37560919347959E-2</v>
      </c>
      <c r="R8" s="23">
        <f t="shared" si="6"/>
        <v>0.30799999996088445</v>
      </c>
      <c r="S8" s="23">
        <f t="shared" si="11"/>
        <v>0.2338113657623854</v>
      </c>
      <c r="T8" s="3">
        <f t="shared" si="1"/>
        <v>-231.4199999999837</v>
      </c>
      <c r="U8">
        <f t="shared" si="7"/>
        <v>9.4981788749415069E-2</v>
      </c>
      <c r="V8">
        <f t="shared" si="8"/>
        <v>1.685313320346697E-3</v>
      </c>
    </row>
    <row r="9" spans="1:22" x14ac:dyDescent="0.25">
      <c r="A9" s="1" t="s">
        <v>6</v>
      </c>
      <c r="B9" s="5">
        <v>499920.88400000002</v>
      </c>
      <c r="C9" s="5">
        <v>3946145.571</v>
      </c>
      <c r="D9" s="5">
        <v>596.13099999999997</v>
      </c>
      <c r="E9" s="16">
        <v>499921.00800000003</v>
      </c>
      <c r="F9" s="16">
        <v>3946145.5329999998</v>
      </c>
      <c r="G9" s="17">
        <v>596.05799999999999</v>
      </c>
      <c r="H9" s="5">
        <v>596.13099999999997</v>
      </c>
      <c r="I9" s="3">
        <f t="shared" si="2"/>
        <v>-72.999999999979082</v>
      </c>
      <c r="J9" s="3">
        <f t="shared" si="12"/>
        <v>0.71991191666179999</v>
      </c>
      <c r="K9" s="3">
        <f t="shared" si="9"/>
        <v>2.4747223125375713E-3</v>
      </c>
      <c r="L9" s="3">
        <f t="shared" si="0"/>
        <v>124.00000001071021</v>
      </c>
      <c r="M9" s="3">
        <f t="shared" si="3"/>
        <v>1990.34471163235</v>
      </c>
      <c r="N9" s="21">
        <f t="shared" si="4"/>
        <v>0.60964369532750096</v>
      </c>
      <c r="O9" s="4">
        <f t="shared" si="5"/>
        <v>-6.4091308165038705E-2</v>
      </c>
      <c r="P9" s="23">
        <f t="shared" si="10"/>
        <v>5.5113256731276768E-2</v>
      </c>
      <c r="Q9" s="23">
        <f t="shared" si="13"/>
        <v>-4.382255442729863E-3</v>
      </c>
      <c r="R9" s="23">
        <f t="shared" si="6"/>
        <v>0.49600000004284084</v>
      </c>
      <c r="S9" s="23">
        <f t="shared" si="11"/>
        <v>0.27928406424526109</v>
      </c>
      <c r="T9" s="3">
        <f t="shared" si="1"/>
        <v>-207.8059999999823</v>
      </c>
      <c r="U9">
        <f t="shared" si="7"/>
        <v>0.13662588089521727</v>
      </c>
      <c r="V9">
        <f t="shared" si="8"/>
        <v>-1.374814388751214E-3</v>
      </c>
    </row>
    <row r="10" spans="1:22" x14ac:dyDescent="0.25">
      <c r="A10" s="1" t="s">
        <v>7</v>
      </c>
      <c r="B10" s="5">
        <v>499948.92200000002</v>
      </c>
      <c r="C10" s="5">
        <v>3946150.2930000001</v>
      </c>
      <c r="D10" s="5">
        <v>591.73299999999995</v>
      </c>
      <c r="E10" s="16">
        <v>499949.02600000001</v>
      </c>
      <c r="F10" s="16">
        <v>3946150.355</v>
      </c>
      <c r="G10" s="17">
        <v>591.72199999999998</v>
      </c>
      <c r="H10" s="5">
        <v>591.73299999999995</v>
      </c>
      <c r="I10" s="3">
        <f t="shared" si="2"/>
        <v>-10.999999999967258</v>
      </c>
      <c r="J10" s="3">
        <f t="shared" si="12"/>
        <v>-2.2112846850706469</v>
      </c>
      <c r="K10" s="3">
        <f t="shared" si="9"/>
        <v>-0.11349789366267875</v>
      </c>
      <c r="L10" s="3">
        <f t="shared" si="0"/>
        <v>103.99999999208376</v>
      </c>
      <c r="M10" s="3">
        <f t="shared" si="3"/>
        <v>-713.31764100956275</v>
      </c>
      <c r="N10" s="21">
        <f t="shared" si="4"/>
        <v>0.54708768935353003</v>
      </c>
      <c r="O10" s="4">
        <f t="shared" si="5"/>
        <v>-9.6575943810072503E-3</v>
      </c>
      <c r="P10" s="23">
        <f t="shared" si="10"/>
        <v>-0.16928612755759068</v>
      </c>
      <c r="Q10" s="23">
        <f t="shared" si="13"/>
        <v>0.2009828576409613</v>
      </c>
      <c r="R10" s="23">
        <f t="shared" si="6"/>
        <v>0.41599999996833503</v>
      </c>
      <c r="S10" s="23">
        <f t="shared" si="11"/>
        <v>-0.100092335118979</v>
      </c>
      <c r="T10" s="3">
        <f t="shared" si="1"/>
        <v>-179.76799999998184</v>
      </c>
      <c r="U10">
        <f t="shared" si="7"/>
        <v>0.10111992449132713</v>
      </c>
      <c r="V10">
        <f t="shared" si="8"/>
        <v>-3.0028066248859696E-3</v>
      </c>
    </row>
    <row r="11" spans="1:22" x14ac:dyDescent="0.25">
      <c r="A11" s="1" t="s">
        <v>8</v>
      </c>
      <c r="B11" s="5">
        <v>499975.97700000001</v>
      </c>
      <c r="C11" s="5">
        <v>3946160.804</v>
      </c>
      <c r="D11" s="5">
        <v>590.55999999999995</v>
      </c>
      <c r="E11" s="16">
        <v>499976.06199999998</v>
      </c>
      <c r="F11" s="16">
        <v>3946160.8369999998</v>
      </c>
      <c r="G11" s="17">
        <v>590.50800000000004</v>
      </c>
      <c r="H11" s="5">
        <v>590.55999999999995</v>
      </c>
      <c r="I11" s="3">
        <f t="shared" si="2"/>
        <v>-51.999999999907232</v>
      </c>
      <c r="J11" s="3">
        <f t="shared" si="12"/>
        <v>1.5154315283663116</v>
      </c>
      <c r="K11" s="3">
        <f t="shared" si="9"/>
        <v>0.13528819318016444</v>
      </c>
      <c r="L11" s="3">
        <f t="shared" si="0"/>
        <v>84.999999962747097</v>
      </c>
      <c r="M11" s="3">
        <f t="shared" si="3"/>
        <v>-702.27314837706763</v>
      </c>
      <c r="N11" s="21">
        <f t="shared" si="4"/>
        <v>0.53040324301258701</v>
      </c>
      <c r="O11" s="4">
        <f t="shared" si="5"/>
        <v>-4.5654082528452357E-2</v>
      </c>
      <c r="P11" s="23">
        <f t="shared" si="10"/>
        <v>0.11601470256084098</v>
      </c>
      <c r="Q11" s="23">
        <f t="shared" si="13"/>
        <v>-0.23956927122580501</v>
      </c>
      <c r="R11" s="23">
        <f t="shared" si="6"/>
        <v>0.33999999985098839</v>
      </c>
      <c r="S11" s="23">
        <f t="shared" si="11"/>
        <v>-9.8542578048305379E-2</v>
      </c>
      <c r="T11" s="3">
        <f t="shared" si="1"/>
        <v>-152.71299999998882</v>
      </c>
      <c r="U11">
        <f t="shared" si="7"/>
        <v>1.8403111798915552E-2</v>
      </c>
      <c r="V11">
        <f t="shared" si="8"/>
        <v>-3.0990043813701751E-5</v>
      </c>
    </row>
    <row r="12" spans="1:22" x14ac:dyDescent="0.25">
      <c r="A12" s="1" t="s">
        <v>9</v>
      </c>
      <c r="B12" s="5">
        <v>499996.74</v>
      </c>
      <c r="C12" s="5">
        <v>3946179.9610000001</v>
      </c>
      <c r="D12" s="5">
        <v>590.85299999999995</v>
      </c>
      <c r="E12" s="16">
        <v>499996.88300000003</v>
      </c>
      <c r="F12" s="16">
        <v>3946179.966</v>
      </c>
      <c r="G12" s="17">
        <v>590.78700000000003</v>
      </c>
      <c r="H12" s="5">
        <v>590.85299999999995</v>
      </c>
      <c r="I12" s="3">
        <f t="shared" si="2"/>
        <v>-65.999999999917236</v>
      </c>
      <c r="J12" s="3">
        <f t="shared" si="12"/>
        <v>0.6742763569823913</v>
      </c>
      <c r="K12" s="3">
        <f t="shared" si="9"/>
        <v>-3.5181528770941675E-2</v>
      </c>
      <c r="L12" s="3">
        <f t="shared" si="0"/>
        <v>143.00000004004687</v>
      </c>
      <c r="M12" s="3">
        <f t="shared" si="3"/>
        <v>2793.4306255051542</v>
      </c>
      <c r="N12" s="21">
        <f t="shared" si="4"/>
        <v>0.53457079866296753</v>
      </c>
      <c r="O12" s="4">
        <f t="shared" si="5"/>
        <v>-5.7945566286143314E-2</v>
      </c>
      <c r="P12" s="23">
        <f t="shared" si="10"/>
        <v>5.1619601106920286E-2</v>
      </c>
      <c r="Q12" s="23">
        <f t="shared" si="13"/>
        <v>6.2299695266385874E-2</v>
      </c>
      <c r="R12" s="23">
        <f t="shared" si="6"/>
        <v>0.57200000016018748</v>
      </c>
      <c r="S12" s="23">
        <f t="shared" si="11"/>
        <v>0.39197263354367634</v>
      </c>
      <c r="T12" s="3">
        <f t="shared" si="1"/>
        <v>-131.95000000001164</v>
      </c>
      <c r="U12">
        <f t="shared" si="7"/>
        <v>1.7662170841374218E-2</v>
      </c>
      <c r="V12">
        <f t="shared" si="8"/>
        <v>7.4340514970353401E-4</v>
      </c>
    </row>
    <row r="13" spans="1:22" x14ac:dyDescent="0.25">
      <c r="A13" s="1" t="s">
        <v>10</v>
      </c>
      <c r="B13" s="5">
        <v>500022.68699999998</v>
      </c>
      <c r="C13" s="5">
        <v>3946182.6069999998</v>
      </c>
      <c r="D13" s="5">
        <v>589.73500000000001</v>
      </c>
      <c r="E13" s="5">
        <v>500022.81</v>
      </c>
      <c r="G13" s="17">
        <v>589.67200000000003</v>
      </c>
      <c r="H13" s="5">
        <v>589.73500000000001</v>
      </c>
      <c r="I13" s="3">
        <f t="shared" si="2"/>
        <v>-62.999999999988177</v>
      </c>
      <c r="J13" s="3">
        <f t="shared" si="12"/>
        <v>-0.11562030292252393</v>
      </c>
      <c r="K13" s="3">
        <f t="shared" si="9"/>
        <v>-3.3821308495206384E-2</v>
      </c>
      <c r="L13" s="3">
        <f t="shared" si="0"/>
        <v>123.00000002142042</v>
      </c>
      <c r="M13" s="3">
        <f t="shared" si="3"/>
        <v>-770.80202021958519</v>
      </c>
      <c r="N13" s="21">
        <f t="shared" si="4"/>
        <v>0.51866865799018558</v>
      </c>
      <c r="O13" s="4">
        <f t="shared" si="5"/>
        <v>-5.5311676909559418E-2</v>
      </c>
      <c r="P13" s="23">
        <f t="shared" si="10"/>
        <v>-8.8513765237624008E-3</v>
      </c>
      <c r="Q13" s="23">
        <f t="shared" si="13"/>
        <v>5.9891007763770571E-2</v>
      </c>
      <c r="R13" s="23">
        <f t="shared" si="6"/>
        <v>0.49200000008568168</v>
      </c>
      <c r="S13" s="23">
        <f t="shared" si="11"/>
        <v>-0.10815851127558256</v>
      </c>
      <c r="T13" s="3">
        <f t="shared" si="1"/>
        <v>-106.00300000002608</v>
      </c>
      <c r="U13">
        <f t="shared" si="7"/>
        <v>3.5024398112686407E-2</v>
      </c>
      <c r="V13">
        <f t="shared" si="8"/>
        <v>-6.1944423218153791E-4</v>
      </c>
    </row>
    <row r="14" spans="1:22" x14ac:dyDescent="0.25">
      <c r="A14" s="1" t="s">
        <v>11</v>
      </c>
      <c r="B14" s="5">
        <v>500046.33399999997</v>
      </c>
      <c r="C14" s="5">
        <v>3946183.86</v>
      </c>
      <c r="D14" s="5">
        <v>589.11599999999999</v>
      </c>
      <c r="E14" s="16">
        <v>500046.43699999998</v>
      </c>
      <c r="F14" s="16">
        <v>3946183.8849999998</v>
      </c>
      <c r="G14" s="17">
        <v>589.01400000000001</v>
      </c>
      <c r="H14" s="5">
        <v>589.11599999999999</v>
      </c>
      <c r="I14" s="3">
        <f t="shared" si="2"/>
        <v>-101.99999999997544</v>
      </c>
      <c r="J14" s="3">
        <f t="shared" si="12"/>
        <v>1.6492578339743678</v>
      </c>
      <c r="K14" s="3">
        <f t="shared" si="9"/>
        <v>7.1173050647155095E-2</v>
      </c>
      <c r="L14" s="3">
        <f t="shared" si="0"/>
        <v>103.00000000279397</v>
      </c>
      <c r="M14" s="3">
        <f t="shared" si="3"/>
        <v>-845.77324897994731</v>
      </c>
      <c r="N14" s="21">
        <f t="shared" si="4"/>
        <v>0.50986416328852813</v>
      </c>
      <c r="O14" s="4">
        <f t="shared" si="5"/>
        <v>-8.9552238805948592E-2</v>
      </c>
      <c r="P14" s="23">
        <f t="shared" si="10"/>
        <v>0.12625984973464449</v>
      </c>
      <c r="Q14" s="23">
        <f t="shared" si="13"/>
        <v>-0.12603373194399498</v>
      </c>
      <c r="R14" s="23">
        <f t="shared" si="6"/>
        <v>0.41200000001117587</v>
      </c>
      <c r="S14" s="23">
        <f t="shared" si="11"/>
        <v>-0.11867843244666601</v>
      </c>
      <c r="T14" s="3">
        <f t="shared" si="1"/>
        <v>-82.356000000028871</v>
      </c>
      <c r="U14">
        <f t="shared" si="7"/>
        <v>1.9664039487286147E-2</v>
      </c>
      <c r="V14">
        <f t="shared" si="8"/>
        <v>2.6231977216313861E-4</v>
      </c>
    </row>
    <row r="15" spans="1:22" x14ac:dyDescent="0.25">
      <c r="A15" s="1" t="s">
        <v>12</v>
      </c>
      <c r="B15" s="5">
        <v>500085.49200000003</v>
      </c>
      <c r="C15" s="5">
        <v>3946183.7540000002</v>
      </c>
      <c r="D15" s="5">
        <v>588.5</v>
      </c>
      <c r="E15" s="16">
        <v>500085.68800000002</v>
      </c>
      <c r="F15" s="16">
        <v>3946183.7850000001</v>
      </c>
      <c r="G15" s="17">
        <v>588.26800000000003</v>
      </c>
      <c r="H15" s="5">
        <v>588.5</v>
      </c>
      <c r="I15" s="3">
        <f t="shared" si="2"/>
        <v>-231.9999999999709</v>
      </c>
      <c r="J15" s="3">
        <f t="shared" si="12"/>
        <v>3.3198835486954423</v>
      </c>
      <c r="K15" s="3">
        <f t="shared" si="9"/>
        <v>5.3200404895142488E-2</v>
      </c>
      <c r="L15" s="3">
        <f t="shared" si="0"/>
        <v>195.99999999627471</v>
      </c>
      <c r="M15" s="3">
        <f t="shared" si="3"/>
        <v>2374.9936154387979</v>
      </c>
      <c r="N15" s="21">
        <f t="shared" si="4"/>
        <v>0.50110233980513452</v>
      </c>
      <c r="O15" s="4">
        <f t="shared" si="5"/>
        <v>-0.2036874451272791</v>
      </c>
      <c r="P15" s="23">
        <f t="shared" si="10"/>
        <v>0.25415552945090297</v>
      </c>
      <c r="Q15" s="23">
        <f t="shared" si="13"/>
        <v>-9.4207646137118323E-2</v>
      </c>
      <c r="R15" s="23">
        <f t="shared" si="6"/>
        <v>0.78399999998509884</v>
      </c>
      <c r="S15" s="23">
        <f t="shared" si="11"/>
        <v>0.33325778474438267</v>
      </c>
      <c r="T15" s="3">
        <f t="shared" si="1"/>
        <v>-43.197999999974854</v>
      </c>
      <c r="U15">
        <f t="shared" si="7"/>
        <v>2.7901536132645826E-2</v>
      </c>
      <c r="V15">
        <f t="shared" si="8"/>
        <v>-7.1701182020154821E-4</v>
      </c>
    </row>
    <row r="16" spans="1:22" x14ac:dyDescent="0.25">
      <c r="A16" s="1" t="s">
        <v>13</v>
      </c>
      <c r="B16" s="5">
        <v>500104.467</v>
      </c>
      <c r="C16" s="5">
        <v>3946179.7859999998</v>
      </c>
      <c r="D16" s="5">
        <v>587.49400000000003</v>
      </c>
      <c r="E16" s="16">
        <v>500104.59100000001</v>
      </c>
      <c r="F16" s="16">
        <v>3946179.909</v>
      </c>
      <c r="G16" s="17">
        <v>587.14599999999996</v>
      </c>
      <c r="H16" s="5">
        <v>587.49400000000003</v>
      </c>
      <c r="I16" s="3">
        <f t="shared" si="2"/>
        <v>-348.00000000007003</v>
      </c>
      <c r="J16" s="3">
        <f t="shared" si="12"/>
        <v>6.113306982884926</v>
      </c>
      <c r="K16" s="3">
        <f t="shared" si="9"/>
        <v>9.6104568289543182E-2</v>
      </c>
      <c r="L16" s="3">
        <f t="shared" si="0"/>
        <v>124.00000001071021</v>
      </c>
      <c r="M16" s="3">
        <f t="shared" si="3"/>
        <v>-3794.4664024059471</v>
      </c>
      <c r="N16" s="21">
        <f t="shared" si="4"/>
        <v>0.4867932579475146</v>
      </c>
      <c r="O16" s="4">
        <f t="shared" si="5"/>
        <v>-0.30553116769101846</v>
      </c>
      <c r="P16" s="23">
        <f t="shared" si="10"/>
        <v>0.46800761235783811</v>
      </c>
      <c r="Q16" s="23">
        <f t="shared" si="13"/>
        <v>-0.17018263638080827</v>
      </c>
      <c r="R16" s="23">
        <f t="shared" si="6"/>
        <v>0.49600000004284084</v>
      </c>
      <c r="S16" s="23">
        <f t="shared" si="11"/>
        <v>-0.53243741765560948</v>
      </c>
      <c r="T16" s="3">
        <f t="shared" si="1"/>
        <v>-24.222999999998137</v>
      </c>
      <c r="U16">
        <f t="shared" si="7"/>
        <v>7.0605120607465047E-3</v>
      </c>
      <c r="V16">
        <f t="shared" si="8"/>
        <v>9.6579419061295138E-4</v>
      </c>
    </row>
    <row r="17" spans="1:22" x14ac:dyDescent="0.25">
      <c r="A17" s="2" t="s">
        <v>14</v>
      </c>
      <c r="B17" s="5">
        <v>500128.69</v>
      </c>
      <c r="C17" s="5">
        <v>3946218.889</v>
      </c>
      <c r="D17" s="5">
        <v>588.19500000000005</v>
      </c>
      <c r="E17" s="16">
        <v>500128.93599999999</v>
      </c>
      <c r="F17" s="16">
        <v>3946218.9750000001</v>
      </c>
      <c r="G17" s="16">
        <v>587.65499999999997</v>
      </c>
      <c r="H17" s="5">
        <v>588.19500000000005</v>
      </c>
      <c r="I17" s="3">
        <f t="shared" si="2"/>
        <v>-540.00000000007731</v>
      </c>
      <c r="J17" s="3">
        <f t="shared" si="12"/>
        <v>7.9263509887306292</v>
      </c>
      <c r="K17" s="3">
        <f t="shared" si="9"/>
        <v>8.3941108655343238E-2</v>
      </c>
      <c r="L17" s="3">
        <f t="shared" si="0"/>
        <v>245.99999998463318</v>
      </c>
      <c r="M17" s="3">
        <f t="shared" si="3"/>
        <v>5036.5355230125224</v>
      </c>
      <c r="N17" s="21">
        <f t="shared" si="4"/>
        <v>0.49676409928170168</v>
      </c>
      <c r="O17" s="4">
        <f t="shared" si="5"/>
        <v>-0.47410008779638041</v>
      </c>
      <c r="P17" s="23">
        <f t="shared" si="10"/>
        <v>0.60680620347244851</v>
      </c>
      <c r="Q17" s="23">
        <f t="shared" si="13"/>
        <v>-0.14864349766033477</v>
      </c>
      <c r="R17" s="23">
        <f t="shared" si="6"/>
        <v>0.98399999993853271</v>
      </c>
      <c r="S17" s="23">
        <f t="shared" si="11"/>
        <v>0.70672386665571518</v>
      </c>
      <c r="T17" s="3">
        <f t="shared" si="1"/>
        <v>0</v>
      </c>
      <c r="U17">
        <f t="shared" si="7"/>
        <v>2.7920700783783496E-2</v>
      </c>
      <c r="V17">
        <f t="shared" si="8"/>
        <v>3.6684899813060534E-3</v>
      </c>
    </row>
    <row r="18" spans="1:22" x14ac:dyDescent="0.25">
      <c r="A18" s="2" t="s">
        <v>15</v>
      </c>
      <c r="B18" s="5">
        <v>500158.69199999998</v>
      </c>
      <c r="C18" s="5">
        <v>3946214.872</v>
      </c>
      <c r="D18" s="5">
        <v>585.98</v>
      </c>
      <c r="E18" s="16">
        <v>500158.94199999998</v>
      </c>
      <c r="F18" s="16">
        <v>3946215.031</v>
      </c>
      <c r="G18" s="16">
        <v>585.101</v>
      </c>
      <c r="H18" s="5">
        <v>585.98</v>
      </c>
      <c r="I18" s="3">
        <f t="shared" si="2"/>
        <v>-879.0000000000191</v>
      </c>
      <c r="J18" s="3">
        <f t="shared" si="12"/>
        <v>11.299246716891668</v>
      </c>
      <c r="K18" s="3">
        <f t="shared" si="9"/>
        <v>0.12440371519271506</v>
      </c>
      <c r="L18" s="3">
        <f t="shared" si="0"/>
        <v>250</v>
      </c>
      <c r="M18" s="3">
        <f t="shared" si="3"/>
        <v>133.324445549286</v>
      </c>
      <c r="N18" s="21">
        <f t="shared" si="4"/>
        <v>0.46525851646397848</v>
      </c>
      <c r="O18" s="4">
        <f t="shared" si="5"/>
        <v>-0.77172958735734776</v>
      </c>
      <c r="P18" s="23">
        <f t="shared" si="10"/>
        <v>0.86502010977356336</v>
      </c>
      <c r="Q18" s="23">
        <f t="shared" si="13"/>
        <v>-0.22029496208003929</v>
      </c>
      <c r="R18" s="23">
        <f t="shared" si="6"/>
        <v>1</v>
      </c>
      <c r="S18" s="23">
        <f t="shared" si="11"/>
        <v>1.8708012134095394E-2</v>
      </c>
      <c r="T18" s="3">
        <f t="shared" si="1"/>
        <v>30.00199999997858</v>
      </c>
      <c r="U18">
        <f t="shared" si="7"/>
        <v>0.12738263540190117</v>
      </c>
      <c r="V18">
        <f t="shared" si="8"/>
        <v>-3.4185519911643933E-3</v>
      </c>
    </row>
    <row r="19" spans="1:22" x14ac:dyDescent="0.25">
      <c r="A19" s="2" t="s">
        <v>16</v>
      </c>
      <c r="B19" s="5">
        <v>500169.71600000001</v>
      </c>
      <c r="C19" s="5">
        <v>3946216.4309999999</v>
      </c>
      <c r="D19" s="5">
        <v>582.96900000000005</v>
      </c>
      <c r="E19" s="16">
        <v>500169.93099999998</v>
      </c>
      <c r="F19" s="16">
        <v>3946216.5109999999</v>
      </c>
      <c r="G19" s="16">
        <v>581.94600000000003</v>
      </c>
      <c r="H19" s="5">
        <v>582.96900000000005</v>
      </c>
      <c r="I19" s="3">
        <f t="shared" si="2"/>
        <v>-1023.0000000000246</v>
      </c>
      <c r="J19" s="3">
        <f t="shared" si="12"/>
        <v>13.062409288784599</v>
      </c>
      <c r="K19" s="3">
        <f t="shared" si="9"/>
        <v>8.5953423287300268E-2</v>
      </c>
      <c r="L19" s="3">
        <f t="shared" si="0"/>
        <v>214.99999996740371</v>
      </c>
      <c r="M19" s="3">
        <f t="shared" si="3"/>
        <v>-3174.8911495363177</v>
      </c>
      <c r="N19" s="21">
        <f t="shared" si="4"/>
        <v>0.42243083706706552</v>
      </c>
      <c r="O19" s="4">
        <f t="shared" si="5"/>
        <v>-0.89815627743636928</v>
      </c>
      <c r="P19" s="23">
        <f t="shared" si="10"/>
        <v>1</v>
      </c>
      <c r="Q19" s="23">
        <f t="shared" si="13"/>
        <v>-0.1522069183737223</v>
      </c>
      <c r="R19" s="23">
        <f t="shared" si="6"/>
        <v>0.85999999986961484</v>
      </c>
      <c r="S19" s="23">
        <f t="shared" si="11"/>
        <v>-0.4454989623639623</v>
      </c>
      <c r="T19" s="3">
        <f t="shared" si="1"/>
        <v>41.026000000012573</v>
      </c>
      <c r="U19">
        <f t="shared" si="7"/>
        <v>5.7257878407124485E-2</v>
      </c>
      <c r="V19">
        <f t="shared" si="8"/>
        <v>-2.1551950385819835E-3</v>
      </c>
    </row>
    <row r="20" spans="1:22" x14ac:dyDescent="0.25">
      <c r="A20" s="1" t="s">
        <v>17</v>
      </c>
      <c r="B20" s="5">
        <v>500197.69099999999</v>
      </c>
      <c r="C20" s="5">
        <v>3946211.7740000002</v>
      </c>
      <c r="D20" s="5">
        <v>583.74699999999996</v>
      </c>
      <c r="E20" s="16">
        <v>500197.85200000001</v>
      </c>
      <c r="F20" s="16">
        <v>3946212.0120000001</v>
      </c>
      <c r="G20" s="17">
        <v>582.60799999999995</v>
      </c>
      <c r="H20" s="5">
        <v>583.74699999999996</v>
      </c>
      <c r="I20" s="3">
        <f t="shared" si="2"/>
        <v>-1139.00000000001</v>
      </c>
      <c r="J20" s="3">
        <f t="shared" si="12"/>
        <v>4.146559428063699</v>
      </c>
      <c r="K20" s="3">
        <f t="shared" si="9"/>
        <v>-0.45723479374950393</v>
      </c>
      <c r="L20" s="3">
        <f t="shared" si="0"/>
        <v>161.00000002188608</v>
      </c>
      <c r="M20" s="3">
        <f t="shared" si="3"/>
        <v>-1930.2949042202886</v>
      </c>
      <c r="N20" s="21">
        <f t="shared" si="4"/>
        <v>0.43349690633667515</v>
      </c>
      <c r="O20" s="4">
        <f t="shared" si="5"/>
        <v>-1.0000000000000089</v>
      </c>
      <c r="P20" s="23">
        <f t="shared" si="10"/>
        <v>0.31744216066051001</v>
      </c>
      <c r="Q20" s="23">
        <f t="shared" si="13"/>
        <v>0.80967454544814088</v>
      </c>
      <c r="R20" s="23">
        <f t="shared" si="6"/>
        <v>0.64400000008754432</v>
      </c>
      <c r="S20" s="23">
        <f t="shared" si="11"/>
        <v>-0.270857908628513</v>
      </c>
      <c r="T20" s="3">
        <f t="shared" si="1"/>
        <v>69.00099999998929</v>
      </c>
      <c r="U20">
        <f t="shared" si="7"/>
        <v>1.5232652752283552E-2</v>
      </c>
      <c r="V20">
        <f t="shared" si="8"/>
        <v>2.103363418299671E-3</v>
      </c>
    </row>
    <row r="21" spans="1:22" x14ac:dyDescent="0.25">
      <c r="A21" s="1" t="s">
        <v>18</v>
      </c>
      <c r="B21" s="5">
        <v>500222.56300000002</v>
      </c>
      <c r="C21" s="5">
        <v>3946212.747</v>
      </c>
      <c r="D21" s="5">
        <v>582.16399999999999</v>
      </c>
      <c r="E21" s="16">
        <v>500222.68400000001</v>
      </c>
      <c r="F21" s="16">
        <v>3946212.8960000002</v>
      </c>
      <c r="G21" s="17">
        <v>581.29300000000001</v>
      </c>
      <c r="H21" s="5">
        <v>582.16399999999999</v>
      </c>
      <c r="I21" s="3">
        <f t="shared" si="2"/>
        <v>-870.9999999999809</v>
      </c>
      <c r="J21" s="3">
        <f t="shared" si="12"/>
        <v>-10.775168864573935</v>
      </c>
      <c r="K21" s="3">
        <f t="shared" si="9"/>
        <v>-0.56471429949231311</v>
      </c>
      <c r="L21" s="3">
        <f t="shared" si="0"/>
        <v>120.99999998463318</v>
      </c>
      <c r="M21" s="3">
        <f t="shared" si="3"/>
        <v>-1608.2341603892421</v>
      </c>
      <c r="N21" s="21">
        <f t="shared" si="4"/>
        <v>0.41098072683308412</v>
      </c>
      <c r="O21" s="4">
        <f t="shared" si="5"/>
        <v>-0.76470588235292436</v>
      </c>
      <c r="P21" s="23">
        <f t="shared" si="10"/>
        <v>-0.82489903863489478</v>
      </c>
      <c r="Q21" s="23">
        <f t="shared" si="13"/>
        <v>1</v>
      </c>
      <c r="R21" s="23">
        <f t="shared" si="6"/>
        <v>0.48399999993853271</v>
      </c>
      <c r="S21" s="23">
        <f t="shared" si="11"/>
        <v>-0.22566652396770298</v>
      </c>
      <c r="T21" s="3">
        <f t="shared" si="1"/>
        <v>93.87300000002142</v>
      </c>
      <c r="U21">
        <f t="shared" si="7"/>
        <v>7.0810876035734216E-2</v>
      </c>
      <c r="V21">
        <f t="shared" si="8"/>
        <v>-8.2751817364126506E-4</v>
      </c>
    </row>
    <row r="22" spans="1:22" x14ac:dyDescent="0.25">
      <c r="A22" s="1" t="s">
        <v>19</v>
      </c>
      <c r="B22" s="5">
        <v>500247.41499999998</v>
      </c>
      <c r="C22" s="5">
        <v>3946216.0529999998</v>
      </c>
      <c r="D22" s="5">
        <v>580.226</v>
      </c>
      <c r="E22" s="16">
        <v>500247.42700000003</v>
      </c>
      <c r="F22" s="16">
        <v>3946216.213</v>
      </c>
      <c r="G22" s="17">
        <v>579.55999999999995</v>
      </c>
      <c r="H22" s="5">
        <v>580.226</v>
      </c>
      <c r="I22" s="3">
        <f t="shared" si="2"/>
        <v>-666.00000000005366</v>
      </c>
      <c r="J22" s="3">
        <f t="shared" si="12"/>
        <v>-8.2488330919159818</v>
      </c>
      <c r="K22" s="3">
        <f t="shared" si="9"/>
        <v>0.10161434207459545</v>
      </c>
      <c r="L22" s="3">
        <f t="shared" si="0"/>
        <v>12.000000046100467</v>
      </c>
      <c r="M22" s="3">
        <f t="shared" si="3"/>
        <v>-4385.9649098152577</v>
      </c>
      <c r="N22" s="21">
        <f t="shared" si="4"/>
        <v>0.38341511983500454</v>
      </c>
      <c r="O22" s="4">
        <f t="shared" si="5"/>
        <v>-0.58472344161549927</v>
      </c>
      <c r="P22" s="23">
        <f t="shared" si="10"/>
        <v>-0.63149400003860245</v>
      </c>
      <c r="Q22" s="23">
        <f t="shared" si="13"/>
        <v>-0.17993938203078674</v>
      </c>
      <c r="R22" s="23">
        <f t="shared" si="6"/>
        <v>4.800000018440187E-2</v>
      </c>
      <c r="S22" s="23">
        <f t="shared" si="11"/>
        <v>-0.61543615962166565</v>
      </c>
      <c r="T22" s="3">
        <f t="shared" si="1"/>
        <v>118.72499999997672</v>
      </c>
      <c r="U22">
        <f t="shared" si="7"/>
        <v>5.0237119202670287E-2</v>
      </c>
      <c r="V22">
        <f t="shared" si="8"/>
        <v>-1.7129117915387047E-3</v>
      </c>
    </row>
    <row r="23" spans="1:22" x14ac:dyDescent="0.25">
      <c r="A23" s="1" t="s">
        <v>20</v>
      </c>
      <c r="B23" s="5">
        <v>500272.32699999999</v>
      </c>
      <c r="C23" s="5">
        <v>3946212.4470000002</v>
      </c>
      <c r="D23" s="5">
        <v>579.66399999999999</v>
      </c>
      <c r="E23" s="16">
        <v>500272.34500000003</v>
      </c>
      <c r="F23" s="16">
        <v>3946212.5350000001</v>
      </c>
      <c r="G23" s="17">
        <v>579.29100000000005</v>
      </c>
      <c r="H23" s="5">
        <v>579.66399999999999</v>
      </c>
      <c r="I23" s="3">
        <f t="shared" si="2"/>
        <v>-372.99999999993361</v>
      </c>
      <c r="J23" s="3">
        <f t="shared" si="12"/>
        <v>-11.761400128451694</v>
      </c>
      <c r="K23" s="3">
        <f t="shared" si="9"/>
        <v>-0.14116899913745193</v>
      </c>
      <c r="L23" s="3">
        <f t="shared" si="0"/>
        <v>18.000000040046871</v>
      </c>
      <c r="M23" s="3">
        <f t="shared" si="3"/>
        <v>240.84778395727807</v>
      </c>
      <c r="N23" s="21">
        <f t="shared" si="4"/>
        <v>0.37542137828034966</v>
      </c>
      <c r="O23" s="4">
        <f t="shared" si="5"/>
        <v>-0.32748024582961688</v>
      </c>
      <c r="P23" s="23">
        <f t="shared" si="10"/>
        <v>-0.9004005209475443</v>
      </c>
      <c r="Q23" s="23">
        <f t="shared" si="13"/>
        <v>0.24998304322090842</v>
      </c>
      <c r="R23" s="23">
        <f t="shared" si="6"/>
        <v>7.2000000160187483E-2</v>
      </c>
      <c r="S23" s="23">
        <f t="shared" si="11"/>
        <v>3.3795627247345972E-2</v>
      </c>
      <c r="T23" s="3">
        <f t="shared" si="1"/>
        <v>143.63699999998789</v>
      </c>
      <c r="U23">
        <f t="shared" si="7"/>
        <v>7.6164480056329512E-3</v>
      </c>
      <c r="V23">
        <f t="shared" si="8"/>
        <v>-3.0624046949565063E-4</v>
      </c>
    </row>
    <row r="24" spans="1:22" x14ac:dyDescent="0.25">
      <c r="A24" s="1" t="s">
        <v>21</v>
      </c>
      <c r="B24" s="5">
        <v>500292.84299999999</v>
      </c>
      <c r="C24" s="5">
        <v>3946202.3160000001</v>
      </c>
      <c r="D24" s="5">
        <v>579.88</v>
      </c>
      <c r="E24" s="16">
        <v>500292.77999999997</v>
      </c>
      <c r="F24" s="16">
        <v>3946202.321</v>
      </c>
      <c r="G24" s="17">
        <v>579.68200000000002</v>
      </c>
      <c r="H24" s="5">
        <v>579.88</v>
      </c>
      <c r="I24" s="3">
        <f t="shared" si="2"/>
        <v>-197.99999999997908</v>
      </c>
      <c r="J24" s="3">
        <f t="shared" si="12"/>
        <v>-8.5299278611779457</v>
      </c>
      <c r="K24" s="3">
        <f t="shared" si="9"/>
        <v>0.14226786419268828</v>
      </c>
      <c r="L24" s="3">
        <f t="shared" si="0"/>
        <v>-63.000000023748726</v>
      </c>
      <c r="M24" s="3">
        <f t="shared" si="3"/>
        <v>-3948.1380417129426</v>
      </c>
      <c r="N24" s="21">
        <f t="shared" si="4"/>
        <v>0.37849370599530602</v>
      </c>
      <c r="O24" s="4">
        <f t="shared" si="5"/>
        <v>-0.17383669885862957</v>
      </c>
      <c r="P24" s="23">
        <f t="shared" si="10"/>
        <v>-0.65301336626327833</v>
      </c>
      <c r="Q24" s="23">
        <f t="shared" si="13"/>
        <v>-0.25192892108556358</v>
      </c>
      <c r="R24" s="23">
        <f t="shared" si="6"/>
        <v>-0.2520000000949949</v>
      </c>
      <c r="S24" s="23">
        <f t="shared" si="11"/>
        <v>-0.55400053671436333</v>
      </c>
      <c r="T24" s="3">
        <f t="shared" si="1"/>
        <v>164.15299999999115</v>
      </c>
      <c r="U24">
        <f t="shared" si="7"/>
        <v>6.6050198150653259E-4</v>
      </c>
      <c r="V24">
        <f t="shared" si="8"/>
        <v>2.087766045798191E-4</v>
      </c>
    </row>
    <row r="25" spans="1:22" x14ac:dyDescent="0.25">
      <c r="A25" s="2" t="s">
        <v>22</v>
      </c>
      <c r="B25" s="5">
        <v>500314.71899999998</v>
      </c>
      <c r="C25" s="5">
        <v>3946210.0150000001</v>
      </c>
      <c r="D25" s="5">
        <v>579.63599999999997</v>
      </c>
      <c r="E25" s="16">
        <v>500314.80700000003</v>
      </c>
      <c r="F25" s="16">
        <v>3946209.9789999998</v>
      </c>
      <c r="G25" s="16">
        <v>579.43200000000002</v>
      </c>
      <c r="H25" s="5">
        <v>579.63599999999997</v>
      </c>
      <c r="I25" s="3">
        <f t="shared" si="2"/>
        <v>-203.99999999995089</v>
      </c>
      <c r="J25" s="3">
        <f t="shared" si="12"/>
        <v>0.27427317608222451</v>
      </c>
      <c r="K25" s="3">
        <f t="shared" si="9"/>
        <v>0.41537087362057551</v>
      </c>
      <c r="L25" s="3">
        <f t="shared" si="0"/>
        <v>88.00000004703179</v>
      </c>
      <c r="M25" s="3">
        <f t="shared" si="3"/>
        <v>6902.5416013372851</v>
      </c>
      <c r="N25" s="21">
        <f t="shared" si="4"/>
        <v>0.37502311357655871</v>
      </c>
      <c r="O25" s="4">
        <f t="shared" si="5"/>
        <v>-0.17910447761189718</v>
      </c>
      <c r="P25" s="23">
        <f t="shared" si="10"/>
        <v>2.0997135369025362E-2</v>
      </c>
      <c r="Q25" s="23">
        <f t="shared" si="13"/>
        <v>-0.73554162519702504</v>
      </c>
      <c r="R25" s="23">
        <f t="shared" si="6"/>
        <v>0.35200000018812716</v>
      </c>
      <c r="S25" s="23">
        <f t="shared" si="11"/>
        <v>0.96856080294877123</v>
      </c>
      <c r="T25" s="3">
        <f t="shared" si="1"/>
        <v>186.02899999998044</v>
      </c>
      <c r="U25">
        <f t="shared" si="7"/>
        <v>5.0857308921796003E-3</v>
      </c>
      <c r="V25">
        <f t="shared" si="8"/>
        <v>-4.1843687099433818E-4</v>
      </c>
    </row>
    <row r="26" spans="1:22" x14ac:dyDescent="0.25">
      <c r="A26" s="2" t="s">
        <v>23</v>
      </c>
      <c r="B26" s="5">
        <v>500354.78100000002</v>
      </c>
      <c r="C26" s="5">
        <v>3946190.8470000001</v>
      </c>
      <c r="D26" s="5">
        <v>579.56500000000005</v>
      </c>
      <c r="E26" s="16">
        <v>500354.83399999997</v>
      </c>
      <c r="F26" s="16">
        <v>3946190.9249999998</v>
      </c>
      <c r="G26" s="16">
        <v>579.48099999999999</v>
      </c>
      <c r="H26" s="5">
        <v>579.56500000000005</v>
      </c>
      <c r="I26" s="3">
        <f t="shared" si="2"/>
        <v>-84.000000000060027</v>
      </c>
      <c r="J26" s="3">
        <f t="shared" si="12"/>
        <v>-2.9953571963403633</v>
      </c>
      <c r="K26" s="3">
        <f t="shared" si="9"/>
        <v>-0.10557752502248487</v>
      </c>
      <c r="L26" s="3">
        <f t="shared" si="0"/>
        <v>52.999999956227839</v>
      </c>
      <c r="M26" s="3">
        <f t="shared" si="3"/>
        <v>-873.64585119998617</v>
      </c>
      <c r="N26" s="21">
        <f t="shared" si="4"/>
        <v>0.3740132280776623</v>
      </c>
      <c r="O26" s="4">
        <f t="shared" si="5"/>
        <v>-7.3748902546145759E-2</v>
      </c>
      <c r="P26" s="23">
        <f t="shared" si="10"/>
        <v>-0.22931123425386624</v>
      </c>
      <c r="Q26" s="23">
        <f t="shared" si="13"/>
        <v>0.18695741389477952</v>
      </c>
      <c r="R26" s="23">
        <f t="shared" si="6"/>
        <v>0.21199999982491136</v>
      </c>
      <c r="S26" s="23">
        <f t="shared" si="11"/>
        <v>-0.12258950050618807</v>
      </c>
      <c r="T26" s="3">
        <f t="shared" si="1"/>
        <v>226.0910000000149</v>
      </c>
      <c r="U26">
        <f t="shared" si="7"/>
        <v>-7.8728405656490266E-3</v>
      </c>
      <c r="V26">
        <f t="shared" si="8"/>
        <v>-5.7320300222335622E-3</v>
      </c>
    </row>
    <row r="27" spans="1:22" x14ac:dyDescent="0.25">
      <c r="A27" s="2" t="s">
        <v>24</v>
      </c>
      <c r="B27" s="5">
        <v>500368.321</v>
      </c>
      <c r="C27" s="5">
        <v>3946187.307</v>
      </c>
      <c r="D27" s="5">
        <v>580.05799999999999</v>
      </c>
      <c r="E27" s="16">
        <v>500368.35399999999</v>
      </c>
      <c r="F27" s="16">
        <v>3946187.2549999999</v>
      </c>
      <c r="G27" s="16">
        <v>580.00099999999998</v>
      </c>
      <c r="H27" s="5">
        <v>580.05799999999999</v>
      </c>
      <c r="I27" s="3">
        <f t="shared" si="2"/>
        <v>-57.000000000016371</v>
      </c>
      <c r="J27" s="3">
        <f t="shared" si="12"/>
        <v>-1.994091580508526</v>
      </c>
      <c r="K27" s="3">
        <f t="shared" si="9"/>
        <v>3.7359263304786582E-2</v>
      </c>
      <c r="L27" s="3">
        <f t="shared" si="0"/>
        <v>32.999999995809048</v>
      </c>
      <c r="M27" s="3">
        <f t="shared" si="3"/>
        <v>-1477.1048715250918</v>
      </c>
      <c r="N27" s="21">
        <f t="shared" si="4"/>
        <v>0.38102553161226066</v>
      </c>
      <c r="O27" s="4">
        <f t="shared" si="5"/>
        <v>-5.0043898156291809E-2</v>
      </c>
      <c r="P27" s="23">
        <f t="shared" si="10"/>
        <v>-0.15265878877495101</v>
      </c>
      <c r="Q27" s="23">
        <f t="shared" si="13"/>
        <v>-6.6156042689857752E-2</v>
      </c>
      <c r="R27" s="23">
        <f t="shared" si="6"/>
        <v>0.13199999998323619</v>
      </c>
      <c r="S27" s="23">
        <f t="shared" si="11"/>
        <v>-0.20726653500019618</v>
      </c>
      <c r="T27" s="3">
        <f t="shared" si="1"/>
        <v>239.63099999999395</v>
      </c>
      <c r="U27">
        <f t="shared" si="7"/>
        <v>-0.16149697719156941</v>
      </c>
      <c r="V27">
        <f t="shared" si="8"/>
        <v>-1.1241708088921379E-2</v>
      </c>
    </row>
    <row r="28" spans="1:22" x14ac:dyDescent="0.25">
      <c r="A28" s="2" t="s">
        <v>25</v>
      </c>
      <c r="B28" s="5">
        <v>500413.005</v>
      </c>
      <c r="C28" s="5">
        <v>3946175.9210000001</v>
      </c>
      <c r="D28" s="5">
        <v>588.96799999999996</v>
      </c>
      <c r="E28" s="16">
        <v>500412.99400000001</v>
      </c>
      <c r="F28" s="16">
        <v>3946175.9369999999</v>
      </c>
      <c r="G28" s="16">
        <v>588.90099999999995</v>
      </c>
      <c r="H28" s="5">
        <v>588.96799999999996</v>
      </c>
      <c r="I28" s="3">
        <f t="shared" si="2"/>
        <v>-67.000000000007276</v>
      </c>
      <c r="J28" s="3">
        <f t="shared" si="12"/>
        <v>0.22379375167820761</v>
      </c>
      <c r="K28" s="3">
        <f t="shared" si="9"/>
        <v>7.6184574477439287E-2</v>
      </c>
      <c r="L28" s="3">
        <f t="shared" si="0"/>
        <v>-10.999999998603016</v>
      </c>
      <c r="M28" s="3">
        <f t="shared" si="3"/>
        <v>-984.6925072599546</v>
      </c>
      <c r="N28" s="21">
        <f t="shared" si="4"/>
        <v>0.50775904985420595</v>
      </c>
      <c r="O28" s="4">
        <f t="shared" si="5"/>
        <v>-5.8823529411771096E-2</v>
      </c>
      <c r="P28" s="23">
        <f t="shared" si="10"/>
        <v>1.7132654989639409E-2</v>
      </c>
      <c r="Q28" s="23">
        <f t="shared" si="13"/>
        <v>-0.13490817311679623</v>
      </c>
      <c r="R28" s="23">
        <f t="shared" si="6"/>
        <v>-4.3999999994412065E-2</v>
      </c>
      <c r="S28" s="23">
        <f t="shared" si="11"/>
        <v>-0.13817150559506453</v>
      </c>
      <c r="T28" s="3">
        <f t="shared" si="1"/>
        <v>284.31500000000233</v>
      </c>
      <c r="U28">
        <f t="shared" si="7"/>
        <v>-0.4887655830761779</v>
      </c>
      <c r="V28">
        <f t="shared" si="8"/>
        <v>-9.2398461282036486E-3</v>
      </c>
    </row>
    <row r="29" spans="1:22" x14ac:dyDescent="0.25">
      <c r="A29" s="2" t="s">
        <v>26</v>
      </c>
      <c r="B29" s="5">
        <v>500423.10800000001</v>
      </c>
      <c r="C29" s="5">
        <v>3946213.713</v>
      </c>
      <c r="D29" s="5">
        <v>606.83600000000001</v>
      </c>
      <c r="E29" s="16">
        <v>500423.16899999999</v>
      </c>
      <c r="F29" s="16">
        <v>3946213.594</v>
      </c>
      <c r="G29" s="16">
        <v>606.79</v>
      </c>
      <c r="H29" s="5">
        <v>606.83600000000001</v>
      </c>
      <c r="I29" s="3">
        <f t="shared" si="2"/>
        <v>-46.000000000049113</v>
      </c>
      <c r="J29" s="3">
        <f t="shared" si="12"/>
        <v>-2.0785905176633035</v>
      </c>
      <c r="K29" s="3">
        <f t="shared" si="9"/>
        <v>-8.4048561496013349E-2</v>
      </c>
      <c r="L29" s="3">
        <f t="shared" si="0"/>
        <v>60.999999986961484</v>
      </c>
      <c r="M29" s="3">
        <f t="shared" si="3"/>
        <v>7126.5960591452631</v>
      </c>
      <c r="N29" s="21">
        <f t="shared" si="4"/>
        <v>0.7619088258303105</v>
      </c>
      <c r="O29" s="4">
        <f t="shared" si="5"/>
        <v>-4.0386303775284557E-2</v>
      </c>
      <c r="P29" s="23">
        <f t="shared" si="10"/>
        <v>-0.15912765185270866</v>
      </c>
      <c r="Q29" s="23">
        <f t="shared" si="13"/>
        <v>0.14883377589619087</v>
      </c>
      <c r="R29" s="23">
        <f t="shared" si="6"/>
        <v>0.24399999994784594</v>
      </c>
      <c r="S29" s="23">
        <f t="shared" si="11"/>
        <v>1</v>
      </c>
      <c r="T29" s="3">
        <f t="shared" si="1"/>
        <v>294.41800000000512</v>
      </c>
      <c r="U29">
        <f t="shared" si="7"/>
        <v>-0.74187730798917617</v>
      </c>
      <c r="V29">
        <f t="shared" si="8"/>
        <v>2.4041307564975488E-2</v>
      </c>
    </row>
    <row r="30" spans="1:22" x14ac:dyDescent="0.25">
      <c r="A30" s="2" t="s">
        <v>27</v>
      </c>
      <c r="B30" s="5">
        <v>500447.93800000002</v>
      </c>
      <c r="C30" s="5">
        <v>3946215.196</v>
      </c>
      <c r="D30" s="5">
        <v>614.88400000000001</v>
      </c>
      <c r="E30" s="16">
        <v>500447.962</v>
      </c>
      <c r="F30" s="16">
        <v>3946215.193</v>
      </c>
      <c r="G30" s="16">
        <v>614.84299999999996</v>
      </c>
      <c r="H30" s="5">
        <v>614.88400000000001</v>
      </c>
      <c r="I30" s="3">
        <f t="shared" si="2"/>
        <v>-41.00000000005366</v>
      </c>
      <c r="J30" s="3">
        <f t="shared" si="12"/>
        <v>-0.20136931131663999</v>
      </c>
      <c r="K30" s="3">
        <f t="shared" si="9"/>
        <v>0.10747552207629678</v>
      </c>
      <c r="L30" s="3">
        <f t="shared" si="0"/>
        <v>23.999999975785613</v>
      </c>
      <c r="M30" s="3">
        <f t="shared" si="3"/>
        <v>-1490.1329041945864</v>
      </c>
      <c r="N30" s="21">
        <f t="shared" si="4"/>
        <v>0.87638148069127342</v>
      </c>
      <c r="O30" s="4">
        <f t="shared" si="5"/>
        <v>-3.5996488147544914E-2</v>
      </c>
      <c r="P30" s="23">
        <f t="shared" si="10"/>
        <v>-1.5415939499731947E-2</v>
      </c>
      <c r="Q30" s="23">
        <f t="shared" si="13"/>
        <v>-0.19031840024755692</v>
      </c>
      <c r="R30" s="23">
        <f t="shared" si="6"/>
        <v>9.5999999903142452E-2</v>
      </c>
      <c r="S30" s="23">
        <f t="shared" si="11"/>
        <v>-0.20909462130695075</v>
      </c>
      <c r="T30" s="3">
        <f t="shared" si="1"/>
        <v>319.24800000002142</v>
      </c>
      <c r="U30">
        <f t="shared" si="7"/>
        <v>-0.32195980940530233</v>
      </c>
      <c r="V30">
        <f t="shared" si="8"/>
        <v>5.6847796289182491E-3</v>
      </c>
    </row>
    <row r="31" spans="1:22" x14ac:dyDescent="0.25">
      <c r="A31" s="2" t="s">
        <v>28</v>
      </c>
      <c r="B31" s="5">
        <v>500471.37800000003</v>
      </c>
      <c r="C31" s="5">
        <v>3946212.43</v>
      </c>
      <c r="D31" s="5">
        <v>622.37699999999995</v>
      </c>
      <c r="E31" s="16">
        <v>500471.43800000002</v>
      </c>
      <c r="F31" s="16">
        <v>3946212.4270000001</v>
      </c>
      <c r="G31" s="16">
        <v>622.33500000000004</v>
      </c>
      <c r="H31" s="5">
        <v>622.37699999999995</v>
      </c>
      <c r="I31" s="3">
        <f t="shared" si="2"/>
        <v>-41.999999999916326</v>
      </c>
      <c r="J31" s="3">
        <f t="shared" si="12"/>
        <v>4.266211603509245E-2</v>
      </c>
      <c r="K31" s="3">
        <f t="shared" si="9"/>
        <v>1.0111101195427316E-2</v>
      </c>
      <c r="L31" s="3">
        <f t="shared" si="0"/>
        <v>59.999999997671694</v>
      </c>
      <c r="M31" s="3">
        <f t="shared" si="3"/>
        <v>1535.8361784079566</v>
      </c>
      <c r="N31" s="21">
        <f t="shared" si="4"/>
        <v>0.98295996017352827</v>
      </c>
      <c r="O31" s="4">
        <f t="shared" si="5"/>
        <v>-3.687445127297307E-2</v>
      </c>
      <c r="P31" s="23">
        <f t="shared" si="10"/>
        <v>3.2660219942520249E-3</v>
      </c>
      <c r="Q31" s="23">
        <f t="shared" si="13"/>
        <v>-1.7904808156119566E-2</v>
      </c>
      <c r="R31" s="23">
        <f t="shared" si="6"/>
        <v>0.23999999999068677</v>
      </c>
      <c r="S31" s="23">
        <f t="shared" si="11"/>
        <v>0.2155076793551505</v>
      </c>
      <c r="T31" s="3">
        <f t="shared" si="1"/>
        <v>342.68800000002375</v>
      </c>
      <c r="U31">
        <f t="shared" si="7"/>
        <v>-0.18475765306130745</v>
      </c>
      <c r="V31">
        <f t="shared" si="8"/>
        <v>9.8963462431532895E-3</v>
      </c>
    </row>
    <row r="32" spans="1:22" x14ac:dyDescent="0.25">
      <c r="A32" s="2" t="s">
        <v>29</v>
      </c>
      <c r="B32" s="5">
        <v>500494.978</v>
      </c>
      <c r="C32" s="5">
        <v>3946202.9559999998</v>
      </c>
      <c r="D32" s="5">
        <v>623.57500000000005</v>
      </c>
      <c r="E32" s="16">
        <v>500495.06099999999</v>
      </c>
      <c r="F32" s="16">
        <v>3946203.0179999997</v>
      </c>
      <c r="G32" s="16">
        <v>623.54300000000001</v>
      </c>
      <c r="H32" s="5">
        <v>623.57500000000005</v>
      </c>
      <c r="I32" s="3">
        <f t="shared" si="2"/>
        <v>-32.000000000039108</v>
      </c>
      <c r="J32" s="3">
        <f t="shared" si="12"/>
        <v>-0.42372881355453745</v>
      </c>
      <c r="K32" s="3">
        <f t="shared" si="9"/>
        <v>-1.9829546326098541E-2</v>
      </c>
      <c r="L32" s="3">
        <f t="shared" si="0"/>
        <v>82.999999984167516</v>
      </c>
      <c r="M32" s="3">
        <f t="shared" si="3"/>
        <v>974.57627061519122</v>
      </c>
      <c r="N32" s="21">
        <f t="shared" si="4"/>
        <v>1</v>
      </c>
      <c r="O32" s="4">
        <f t="shared" si="5"/>
        <v>-2.80948200175936E-2</v>
      </c>
      <c r="P32" s="23">
        <f t="shared" si="10"/>
        <v>-3.2438794726662834E-2</v>
      </c>
      <c r="Q32" s="23">
        <f t="shared" si="13"/>
        <v>3.5114298228193633E-2</v>
      </c>
      <c r="R32" s="23">
        <f t="shared" si="6"/>
        <v>0.33199999993667006</v>
      </c>
      <c r="S32" s="23">
        <f t="shared" si="11"/>
        <v>0.13675200088891781</v>
      </c>
      <c r="T32" s="3">
        <f t="shared" si="1"/>
        <v>366.28800000000047</v>
      </c>
      <c r="U32">
        <f t="shared" si="7"/>
        <v>4.8004410577554217E-2</v>
      </c>
      <c r="V32">
        <f t="shared" si="8"/>
        <v>1.9858908364373141E-2</v>
      </c>
    </row>
    <row r="33" spans="1:22" x14ac:dyDescent="0.25">
      <c r="A33" s="2" t="s">
        <v>30</v>
      </c>
      <c r="B33" s="5">
        <v>500522.16499999998</v>
      </c>
      <c r="C33" s="5">
        <v>3946183.4980000001</v>
      </c>
      <c r="D33" s="5">
        <v>619.93899999999996</v>
      </c>
      <c r="E33" s="16">
        <v>500522.24400000001</v>
      </c>
      <c r="F33" s="16">
        <v>3946183.4470000002</v>
      </c>
      <c r="G33" s="16">
        <v>619.9</v>
      </c>
      <c r="H33" s="5">
        <v>619.93899999999996</v>
      </c>
      <c r="I33" s="3">
        <f t="shared" si="2"/>
        <v>-38.999999999987267</v>
      </c>
      <c r="J33" s="3">
        <f t="shared" si="12"/>
        <v>0.25747599955693062</v>
      </c>
      <c r="K33" s="3">
        <f t="shared" si="9"/>
        <v>2.6825952039384052E-2</v>
      </c>
      <c r="L33" s="3">
        <f t="shared" si="0"/>
        <v>79.000000027008355</v>
      </c>
      <c r="M33" s="3">
        <f t="shared" si="3"/>
        <v>-147.12914102926604</v>
      </c>
      <c r="N33" s="21">
        <f t="shared" si="4"/>
        <v>0.94828248346490185</v>
      </c>
      <c r="O33" s="4">
        <f t="shared" si="5"/>
        <v>-3.4240561896389174E-2</v>
      </c>
      <c r="P33" s="23">
        <f t="shared" si="10"/>
        <v>1.9711218188362835E-2</v>
      </c>
      <c r="Q33" s="23">
        <f t="shared" si="13"/>
        <v>-4.7503582012180315E-2</v>
      </c>
      <c r="R33" s="23">
        <f t="shared" si="6"/>
        <v>0.31600000010803342</v>
      </c>
      <c r="S33" s="23">
        <f t="shared" si="11"/>
        <v>-2.0645079334959831E-2</v>
      </c>
      <c r="T33" s="3">
        <f t="shared" si="1"/>
        <v>393.47499999997672</v>
      </c>
      <c r="U33">
        <f t="shared" si="7"/>
        <v>0.55229160012779654</v>
      </c>
      <c r="V33">
        <f t="shared" si="8"/>
        <v>-8.4115991980507039E-4</v>
      </c>
    </row>
    <row r="34" spans="1:22" x14ac:dyDescent="0.25">
      <c r="A34" s="1" t="s">
        <v>31</v>
      </c>
      <c r="B34" s="5">
        <v>500620.21799999999</v>
      </c>
      <c r="C34" s="5">
        <v>3946229.5079999999</v>
      </c>
      <c r="D34" s="5">
        <v>554.40599999999995</v>
      </c>
      <c r="E34" s="16">
        <v>500620.31199999998</v>
      </c>
      <c r="F34" s="16">
        <v>3946229.5430000001</v>
      </c>
      <c r="G34" s="17">
        <v>554.41</v>
      </c>
      <c r="H34" s="5">
        <v>554.40599999999995</v>
      </c>
      <c r="I34" s="3">
        <f t="shared" si="2"/>
        <v>4.0000000000190994</v>
      </c>
      <c r="J34" s="3">
        <f t="shared" si="12"/>
        <v>-0.43853834150918419</v>
      </c>
      <c r="K34" s="3">
        <f t="shared" si="9"/>
        <v>-1.1114888870427445E-2</v>
      </c>
      <c r="L34" s="3">
        <f t="shared" si="0"/>
        <v>93.999999982770532</v>
      </c>
      <c r="M34" s="3">
        <f t="shared" si="3"/>
        <v>152.97849077294902</v>
      </c>
      <c r="N34" s="21">
        <f t="shared" si="4"/>
        <v>1.6158167982362082E-2</v>
      </c>
      <c r="O34" s="4">
        <f t="shared" si="5"/>
        <v>3.5118525022116765E-3</v>
      </c>
      <c r="P34" s="23">
        <f t="shared" si="10"/>
        <v>-3.3572546366749799E-2</v>
      </c>
      <c r="Q34" s="23">
        <f t="shared" si="13"/>
        <v>1.9682322336126254E-2</v>
      </c>
      <c r="R34" s="23">
        <f t="shared" si="6"/>
        <v>0.37599999993108213</v>
      </c>
      <c r="S34" s="23">
        <f t="shared" si="11"/>
        <v>2.1465856841519467E-2</v>
      </c>
      <c r="T34" s="3">
        <f t="shared" si="1"/>
        <v>491.52799999999115</v>
      </c>
      <c r="U34">
        <f t="shared" si="7"/>
        <v>0.49961816594960695</v>
      </c>
      <c r="V34">
        <f t="shared" si="8"/>
        <v>-7.7094890557137721E-3</v>
      </c>
    </row>
    <row r="35" spans="1:22" x14ac:dyDescent="0.25">
      <c r="A35" s="1" t="s">
        <v>32</v>
      </c>
      <c r="B35" s="5">
        <v>500650.49300000002</v>
      </c>
      <c r="C35" s="5">
        <v>3946216.6159999999</v>
      </c>
      <c r="D35" s="5">
        <v>555.82399999999996</v>
      </c>
      <c r="E35" s="16">
        <v>500650.53100000002</v>
      </c>
      <c r="F35" s="16">
        <v>3946216.554</v>
      </c>
      <c r="G35" s="17">
        <v>555.83000000000004</v>
      </c>
      <c r="H35" s="5">
        <v>555.82399999999996</v>
      </c>
      <c r="I35" s="3">
        <f t="shared" si="2"/>
        <v>6.0000000000854925</v>
      </c>
      <c r="J35" s="3">
        <f t="shared" si="12"/>
        <v>-6.6061106525676469E-2</v>
      </c>
      <c r="K35" s="3">
        <f t="shared" si="9"/>
        <v>5.8050812758462409E-3</v>
      </c>
      <c r="L35" s="3">
        <f t="shared" si="0"/>
        <v>38.000000000465661</v>
      </c>
      <c r="M35" s="3">
        <f t="shared" si="3"/>
        <v>-1849.710982073057</v>
      </c>
      <c r="N35" s="21">
        <f t="shared" si="4"/>
        <v>3.6327430481473175E-2</v>
      </c>
      <c r="O35" s="4">
        <f>I35/1139</f>
        <v>5.2677787533674213E-3</v>
      </c>
      <c r="P35" s="23">
        <f t="shared" si="10"/>
        <v>-5.0573447107033018E-3</v>
      </c>
      <c r="Q35" s="23">
        <f t="shared" si="13"/>
        <v>-1.0279678203766221E-2</v>
      </c>
      <c r="R35" s="23">
        <f t="shared" si="6"/>
        <v>0.15200000000186265</v>
      </c>
      <c r="S35" s="23">
        <f t="shared" si="11"/>
        <v>-0.25955041743938889</v>
      </c>
      <c r="T35" s="3">
        <f t="shared" si="1"/>
        <v>521.80300000001444</v>
      </c>
      <c r="U35">
        <f t="shared" si="7"/>
        <v>4.9465101786430677E-3</v>
      </c>
      <c r="V35">
        <f t="shared" si="8"/>
        <v>5.4629412647260237E-4</v>
      </c>
    </row>
    <row r="36" spans="1:22" x14ac:dyDescent="0.25">
      <c r="A36" s="1" t="s">
        <v>33</v>
      </c>
      <c r="B36" s="5">
        <v>500697.24200000003</v>
      </c>
      <c r="C36" s="5">
        <v>3946208.6570000001</v>
      </c>
      <c r="D36" s="5">
        <v>554.02499999999998</v>
      </c>
      <c r="E36" s="16">
        <v>500697.23</v>
      </c>
      <c r="F36" s="16">
        <v>3946208.665</v>
      </c>
      <c r="G36" s="17">
        <v>554.03099999999995</v>
      </c>
      <c r="H36" s="5">
        <v>554.02499999999998</v>
      </c>
      <c r="I36" s="3">
        <f t="shared" si="2"/>
        <v>5.9999999999718057</v>
      </c>
      <c r="J36" s="3">
        <f t="shared" si="12"/>
        <v>2.4318560337459622E-12</v>
      </c>
      <c r="K36" s="3">
        <f t="shared" si="9"/>
        <v>1.7153382459513702E-3</v>
      </c>
      <c r="L36" s="3">
        <f t="shared" si="0"/>
        <v>-12.000000046100467</v>
      </c>
      <c r="M36" s="3">
        <f t="shared" si="3"/>
        <v>-1069.5415954684522</v>
      </c>
      <c r="N36" s="21">
        <f t="shared" si="4"/>
        <v>1.0738923262925748E-2</v>
      </c>
      <c r="O36" s="4">
        <f t="shared" si="5"/>
        <v>5.2677787532676079E-3</v>
      </c>
      <c r="P36" s="23">
        <f t="shared" si="10"/>
        <v>1.8617208969511904E-13</v>
      </c>
      <c r="Q36" s="23">
        <f t="shared" si="13"/>
        <v>-3.0375328683787286E-3</v>
      </c>
      <c r="R36" s="23">
        <f t="shared" si="6"/>
        <v>-4.800000018440187E-2</v>
      </c>
      <c r="S36" s="23">
        <f t="shared" si="11"/>
        <v>-0.15007748251648895</v>
      </c>
      <c r="T36" s="3">
        <f t="shared" si="1"/>
        <v>568.55200000002515</v>
      </c>
      <c r="U36">
        <f t="shared" si="7"/>
        <v>2.5985389577365216E-2</v>
      </c>
      <c r="V36">
        <f t="shared" si="8"/>
        <v>-1.2179536408781367E-4</v>
      </c>
    </row>
    <row r="37" spans="1:22" x14ac:dyDescent="0.25">
      <c r="A37" s="1" t="s">
        <v>34</v>
      </c>
      <c r="B37" s="5">
        <v>500748.77899999998</v>
      </c>
      <c r="C37" s="5">
        <v>3946215.2280000001</v>
      </c>
      <c r="D37" s="5">
        <v>553.27</v>
      </c>
      <c r="E37" s="16">
        <v>500748.77600000001</v>
      </c>
      <c r="F37" s="16">
        <v>3946215.2239999999</v>
      </c>
      <c r="G37" s="17">
        <v>553.26599999999996</v>
      </c>
      <c r="H37" s="5">
        <v>553.27</v>
      </c>
      <c r="I37" s="3">
        <f t="shared" si="2"/>
        <v>-4.0000000000190994</v>
      </c>
      <c r="J37" s="3">
        <f t="shared" si="12"/>
        <v>0.19403535324136117</v>
      </c>
      <c r="K37" s="3">
        <f t="shared" si="9"/>
        <v>3.9483823380542706E-3</v>
      </c>
      <c r="L37" s="3">
        <f t="shared" si="0"/>
        <v>-2.9999999678693712</v>
      </c>
      <c r="M37" s="3">
        <f t="shared" si="3"/>
        <v>174.63181943534371</v>
      </c>
      <c r="N37" s="21">
        <f t="shared" si="4"/>
        <v>0</v>
      </c>
      <c r="O37" s="4">
        <f t="shared" si="5"/>
        <v>-3.5118525022116765E-3</v>
      </c>
      <c r="P37" s="23">
        <f t="shared" si="10"/>
        <v>1.4854484264856116E-2</v>
      </c>
      <c r="Q37" s="23">
        <f t="shared" si="13"/>
        <v>-6.9918228413977249E-3</v>
      </c>
      <c r="R37" s="23">
        <f t="shared" si="6"/>
        <v>-1.1999999871477485E-2</v>
      </c>
      <c r="S37" s="23">
        <f t="shared" si="11"/>
        <v>2.450423989040967E-2</v>
      </c>
      <c r="T37" s="3">
        <f t="shared" si="1"/>
        <v>620.08899999997811</v>
      </c>
      <c r="U37">
        <v>0.02</v>
      </c>
      <c r="V37">
        <v>0</v>
      </c>
    </row>
    <row r="38" spans="1:22" x14ac:dyDescent="0.25">
      <c r="B38" s="3"/>
      <c r="C38" s="3"/>
      <c r="J38" s="3"/>
    </row>
    <row r="39" spans="1:22" x14ac:dyDescent="0.25">
      <c r="B39" s="3">
        <f>B37-B3</f>
        <v>1026.4130000000005</v>
      </c>
      <c r="C39" s="3">
        <f>C37-C3</f>
        <v>95.3230000003241</v>
      </c>
    </row>
    <row r="40" spans="1:22" x14ac:dyDescent="0.25">
      <c r="B40">
        <f>SQRT(B39^2+C39^2)</f>
        <v>1030.8298215021055</v>
      </c>
    </row>
    <row r="41" spans="1:22" x14ac:dyDescent="0.25">
      <c r="B41">
        <f>B39/B40</f>
        <v>0.99571527578075991</v>
      </c>
      <c r="C41">
        <f>C39/B40</f>
        <v>9.2472101613650687E-2</v>
      </c>
    </row>
  </sheetData>
  <mergeCells count="3">
    <mergeCell ref="A1:A2"/>
    <mergeCell ref="B1:D1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K11" sqref="K11"/>
    </sheetView>
  </sheetViews>
  <sheetFormatPr defaultRowHeight="13.8" x14ac:dyDescent="0.25"/>
  <cols>
    <col min="2" max="3" width="12.6640625" customWidth="1"/>
    <col min="4" max="4" width="16.44140625" customWidth="1"/>
    <col min="5" max="5" width="11.5546875" customWidth="1"/>
    <col min="6" max="6" width="12.5546875" customWidth="1"/>
  </cols>
  <sheetData>
    <row r="1" spans="1:8" x14ac:dyDescent="0.25">
      <c r="A1" t="s">
        <v>53</v>
      </c>
      <c r="B1" t="s">
        <v>44</v>
      </c>
      <c r="C1" t="s">
        <v>57</v>
      </c>
      <c r="D1" t="s">
        <v>54</v>
      </c>
      <c r="E1" t="s">
        <v>56</v>
      </c>
      <c r="F1" t="s">
        <v>58</v>
      </c>
      <c r="G1" t="s">
        <v>55</v>
      </c>
      <c r="H1" t="s">
        <v>41</v>
      </c>
    </row>
    <row r="2" spans="1:8" x14ac:dyDescent="0.25">
      <c r="A2">
        <v>-431.32400000002235</v>
      </c>
      <c r="B2">
        <v>23.000000000138243</v>
      </c>
      <c r="C2" s="4">
        <v>1.2660614778781201E-8</v>
      </c>
      <c r="D2" s="19">
        <v>15.000000013969839</v>
      </c>
      <c r="E2" s="19">
        <v>1.7061936952182099E-8</v>
      </c>
      <c r="F2" s="4">
        <v>5.5769205362431897</v>
      </c>
      <c r="G2">
        <v>0.12815443771188237</v>
      </c>
      <c r="H2" s="1" t="s">
        <v>52</v>
      </c>
    </row>
    <row r="3" spans="1:8" x14ac:dyDescent="0.25">
      <c r="A3">
        <v>-381.98300000000745</v>
      </c>
      <c r="B3">
        <v>18.000000000029104</v>
      </c>
      <c r="C3" s="4">
        <v>2.0566458034388001E-6</v>
      </c>
      <c r="D3" s="19">
        <v>-1.9999999785795808</v>
      </c>
      <c r="E3" s="19">
        <v>2.4726043398696699E-6</v>
      </c>
      <c r="F3" s="4">
        <v>4.3645489658574501</v>
      </c>
      <c r="G3">
        <v>0.12815443771188237</v>
      </c>
      <c r="H3" s="1" t="s">
        <v>1</v>
      </c>
    </row>
    <row r="4" spans="1:8" x14ac:dyDescent="0.25">
      <c r="A4">
        <v>-330.15700000000652</v>
      </c>
      <c r="B4">
        <v>14.999999999986358</v>
      </c>
      <c r="C4" s="4">
        <v>2.2893714223271201E-4</v>
      </c>
      <c r="D4" s="19">
        <v>103.99999999208376</v>
      </c>
      <c r="E4" s="19">
        <v>2.40471098362399E-4</v>
      </c>
      <c r="F4" s="4">
        <v>5.5626982851282198</v>
      </c>
      <c r="G4">
        <v>0.19599387598876203</v>
      </c>
      <c r="H4" s="1" t="s">
        <v>2</v>
      </c>
    </row>
    <row r="5" spans="1:8" x14ac:dyDescent="0.25">
      <c r="A5">
        <v>-303.60300000000279</v>
      </c>
      <c r="B5">
        <v>20.999999999958163</v>
      </c>
      <c r="C5" s="4">
        <v>1.9930472155961399E-3</v>
      </c>
      <c r="D5" s="19">
        <v>75.000000011641532</v>
      </c>
      <c r="E5" s="19">
        <v>1.93923236544855E-3</v>
      </c>
      <c r="F5" s="4">
        <v>3.9287426395584202</v>
      </c>
      <c r="G5">
        <v>9.8829567503321752E-2</v>
      </c>
      <c r="H5" s="1" t="s">
        <v>3</v>
      </c>
    </row>
    <row r="6" spans="1:8" x14ac:dyDescent="0.25">
      <c r="A6">
        <v>-282.22600000002421</v>
      </c>
      <c r="B6">
        <v>39.000000000100954</v>
      </c>
      <c r="C6" s="4">
        <v>1.00648746791368E-2</v>
      </c>
      <c r="D6" s="19">
        <v>34.0000000433065</v>
      </c>
      <c r="E6" s="19">
        <v>9.1687157765844192E-3</v>
      </c>
      <c r="F6" s="4">
        <v>7.79900925361326</v>
      </c>
      <c r="G6">
        <v>0.10556768327571327</v>
      </c>
      <c r="H6" s="1" t="s">
        <v>4</v>
      </c>
    </row>
    <row r="7" spans="1:8" x14ac:dyDescent="0.25">
      <c r="A7">
        <v>-256.4199999999837</v>
      </c>
      <c r="B7">
        <v>55.999999999926331</v>
      </c>
      <c r="C7" s="4">
        <v>6.1485412337710897E-2</v>
      </c>
      <c r="D7" s="19">
        <v>76.999999990221113</v>
      </c>
      <c r="E7" s="19">
        <v>5.1427917243282502E-2</v>
      </c>
      <c r="F7" s="4">
        <v>10.115212702977599</v>
      </c>
      <c r="G7">
        <v>9.4981788749415069E-2</v>
      </c>
      <c r="H7" s="1" t="s">
        <v>5</v>
      </c>
    </row>
    <row r="8" spans="1:8" x14ac:dyDescent="0.25">
      <c r="A8">
        <v>-232.8059999999823</v>
      </c>
      <c r="B8">
        <v>72.999999999979082</v>
      </c>
      <c r="C8" s="4">
        <v>0.28044754817816198</v>
      </c>
      <c r="D8" s="19">
        <v>124.00000001071021</v>
      </c>
      <c r="E8" s="19">
        <v>0.215552695306025</v>
      </c>
      <c r="F8" s="4">
        <v>19.086287212361601</v>
      </c>
      <c r="G8">
        <v>0.13662588089521727</v>
      </c>
      <c r="H8" s="1" t="s">
        <v>6</v>
      </c>
    </row>
    <row r="9" spans="1:8" x14ac:dyDescent="0.25">
      <c r="A9">
        <v>-204.76799999998184</v>
      </c>
      <c r="B9">
        <v>10.999999999967258</v>
      </c>
      <c r="C9" s="4">
        <v>1.43299729297014</v>
      </c>
      <c r="D9" s="19">
        <v>103.99999999208376</v>
      </c>
      <c r="E9" s="19">
        <v>0.98677888455386698</v>
      </c>
      <c r="F9" s="4">
        <v>3.0913441162729098</v>
      </c>
      <c r="G9">
        <v>0.10111992449132713</v>
      </c>
      <c r="H9" s="1" t="s">
        <v>7</v>
      </c>
    </row>
    <row r="10" spans="1:8" x14ac:dyDescent="0.25">
      <c r="A10">
        <v>-177.71299999998882</v>
      </c>
      <c r="B10">
        <v>51.999999999907232</v>
      </c>
      <c r="C10" s="4">
        <v>5.8075161473857104</v>
      </c>
      <c r="D10" s="19">
        <v>84.999999962747097</v>
      </c>
      <c r="E10" s="19">
        <v>3.5544166112682101</v>
      </c>
      <c r="F10" s="4">
        <v>5.3650377137950302</v>
      </c>
      <c r="G10">
        <v>1.8403111798915552E-2</v>
      </c>
      <c r="H10" s="1" t="s">
        <v>8</v>
      </c>
    </row>
    <row r="11" spans="1:8" x14ac:dyDescent="0.25">
      <c r="A11">
        <v>-156.95000000001164</v>
      </c>
      <c r="B11">
        <v>65.999999999917236</v>
      </c>
      <c r="C11" s="4">
        <v>15.144319879957401</v>
      </c>
      <c r="D11" s="19">
        <v>143.00000004004687</v>
      </c>
      <c r="E11" s="19">
        <v>8.3855133634604098</v>
      </c>
      <c r="F11" s="4">
        <v>10.591084077035701</v>
      </c>
      <c r="G11">
        <v>1.7662170841374218E-2</v>
      </c>
      <c r="H11" s="1" t="s">
        <v>9</v>
      </c>
    </row>
    <row r="12" spans="1:8" x14ac:dyDescent="0.25">
      <c r="A12">
        <v>-131.00300000002608</v>
      </c>
      <c r="B12">
        <v>62.999999999988177</v>
      </c>
      <c r="C12" s="4">
        <v>43.616328905914997</v>
      </c>
      <c r="D12" s="19">
        <v>123.00000002142042</v>
      </c>
      <c r="E12" s="19">
        <v>20.995064004438099</v>
      </c>
      <c r="F12" s="4">
        <v>25.169945954804</v>
      </c>
      <c r="G12">
        <v>3.5024398112686407E-2</v>
      </c>
      <c r="H12" s="1" t="s">
        <v>10</v>
      </c>
    </row>
    <row r="13" spans="1:8" x14ac:dyDescent="0.25">
      <c r="A13">
        <v>-107.35600000002887</v>
      </c>
      <c r="B13">
        <v>101.99999999997544</v>
      </c>
      <c r="C13" s="4">
        <v>99.972556622752606</v>
      </c>
      <c r="D13" s="19">
        <v>103.00000000279397</v>
      </c>
      <c r="E13" s="19">
        <v>41.582210489290297</v>
      </c>
      <c r="F13" s="4">
        <v>45.377158922949498</v>
      </c>
      <c r="G13">
        <v>1.9664039487286147E-2</v>
      </c>
      <c r="H13" s="1" t="s">
        <v>11</v>
      </c>
    </row>
    <row r="14" spans="1:8" x14ac:dyDescent="0.25">
      <c r="A14">
        <v>-68.197999999974854</v>
      </c>
      <c r="B14">
        <v>231.9999999999709</v>
      </c>
      <c r="C14" s="4">
        <v>298.32439366999603</v>
      </c>
      <c r="D14" s="19">
        <v>195.99999999627471</v>
      </c>
      <c r="E14" s="19">
        <v>92.046472260305194</v>
      </c>
      <c r="F14" s="4">
        <v>104.294017962495</v>
      </c>
      <c r="G14">
        <v>2.7901536132645826E-2</v>
      </c>
      <c r="H14" s="1" t="s">
        <v>12</v>
      </c>
    </row>
    <row r="15" spans="1:8" x14ac:dyDescent="0.25">
      <c r="A15">
        <v>-49.222999999998137</v>
      </c>
      <c r="B15">
        <v>348.00000000007003</v>
      </c>
      <c r="C15" s="4">
        <v>447.12261682781701</v>
      </c>
      <c r="D15" s="19">
        <v>124.00000001071021</v>
      </c>
      <c r="E15" s="19">
        <v>114.833529530202</v>
      </c>
      <c r="F15" s="4">
        <v>119.48241035169799</v>
      </c>
      <c r="G15">
        <v>7.0605120607465047E-3</v>
      </c>
      <c r="H15" s="1" t="s">
        <v>13</v>
      </c>
    </row>
    <row r="16" spans="1:8" x14ac:dyDescent="0.25">
      <c r="A16">
        <v>-25</v>
      </c>
      <c r="B16">
        <v>540.00000000007731</v>
      </c>
      <c r="C16" s="4">
        <v>665.76901596117102</v>
      </c>
      <c r="D16" s="19">
        <v>245.99999998463318</v>
      </c>
      <c r="E16" s="19">
        <v>127.14632886011501</v>
      </c>
      <c r="F16" s="4">
        <v>155.67312797935099</v>
      </c>
      <c r="G16">
        <v>2.7920700783783496E-2</v>
      </c>
      <c r="H16" s="2" t="s">
        <v>14</v>
      </c>
    </row>
    <row r="17" spans="1:8" x14ac:dyDescent="0.25">
      <c r="A17">
        <v>5.0019999999785796</v>
      </c>
      <c r="B17">
        <v>879.0000000000191</v>
      </c>
      <c r="C17" s="4">
        <v>906.538759450263</v>
      </c>
      <c r="D17" s="19">
        <v>250</v>
      </c>
      <c r="E17" s="19">
        <v>99.219463424523596</v>
      </c>
      <c r="F17" s="4">
        <v>311.07122246761003</v>
      </c>
      <c r="G17">
        <v>0.12738263540190117</v>
      </c>
      <c r="H17" s="2" t="s">
        <v>15</v>
      </c>
    </row>
    <row r="18" spans="1:8" x14ac:dyDescent="0.25">
      <c r="A18">
        <v>16.026000000012573</v>
      </c>
      <c r="B18">
        <v>1023.0000000000246</v>
      </c>
      <c r="C18" s="4">
        <v>964.517613024041</v>
      </c>
      <c r="D18" s="19">
        <v>214.99999996740371</v>
      </c>
      <c r="E18" s="19">
        <v>76.622111933905302</v>
      </c>
      <c r="F18" s="4">
        <v>187.44867246792199</v>
      </c>
      <c r="G18">
        <v>5.7257878407124485E-2</v>
      </c>
      <c r="H18" s="2" t="s">
        <v>16</v>
      </c>
    </row>
    <row r="19" spans="1:8" x14ac:dyDescent="0.25">
      <c r="A19">
        <v>44.00099999998929</v>
      </c>
      <c r="B19">
        <v>1139.00000000001</v>
      </c>
      <c r="C19" s="4">
        <v>996.39027973124996</v>
      </c>
      <c r="D19" s="19">
        <v>161.00000002188608</v>
      </c>
      <c r="E19" s="19">
        <v>3.00770985640583</v>
      </c>
      <c r="F19" s="4">
        <v>35.834788499034097</v>
      </c>
      <c r="G19">
        <v>1.5232652752283552E-2</v>
      </c>
      <c r="H19" s="1" t="s">
        <v>17</v>
      </c>
    </row>
    <row r="20" spans="1:8" x14ac:dyDescent="0.25">
      <c r="A20">
        <v>68.87300000002142</v>
      </c>
      <c r="B20">
        <v>870.9999999999809</v>
      </c>
      <c r="C20" s="4">
        <v>881.42460174483995</v>
      </c>
      <c r="D20" s="19">
        <v>120.99999998463318</v>
      </c>
      <c r="E20" s="19">
        <v>-57.648618331726802</v>
      </c>
      <c r="F20" s="4">
        <v>59.046070931572203</v>
      </c>
      <c r="G20">
        <v>7.0810876035734216E-2</v>
      </c>
      <c r="H20" s="1" t="s">
        <v>18</v>
      </c>
    </row>
    <row r="21" spans="1:8" x14ac:dyDescent="0.25">
      <c r="A21">
        <v>93.724999999976717</v>
      </c>
      <c r="B21">
        <v>666.00000000005366</v>
      </c>
      <c r="C21" s="4">
        <v>675.21761468370596</v>
      </c>
      <c r="D21" s="19">
        <v>12.000000046100467</v>
      </c>
      <c r="E21" s="19">
        <v>-90.719673584345898</v>
      </c>
      <c r="F21" s="4">
        <v>-27.415560863948102</v>
      </c>
      <c r="G21">
        <v>5.0237119202670287E-2</v>
      </c>
      <c r="H21" s="1" t="s">
        <v>19</v>
      </c>
    </row>
    <row r="22" spans="1:8" x14ac:dyDescent="0.25">
      <c r="A22">
        <v>118.63699999998789</v>
      </c>
      <c r="B22">
        <v>372.99999999993361</v>
      </c>
      <c r="C22" s="4">
        <v>446.618568600711</v>
      </c>
      <c r="D22" s="19">
        <v>18.000000040046871</v>
      </c>
      <c r="E22" s="19">
        <v>-91.176949126794398</v>
      </c>
      <c r="F22" s="4">
        <v>-85.8017533966988</v>
      </c>
      <c r="G22">
        <v>7.6164480056329512E-3</v>
      </c>
      <c r="H22" s="1" t="s">
        <v>20</v>
      </c>
    </row>
    <row r="23" spans="1:8" x14ac:dyDescent="0.25">
      <c r="A23">
        <v>139.15299999999115</v>
      </c>
      <c r="B23">
        <v>197.99999999997908</v>
      </c>
      <c r="C23" s="4">
        <v>284.32908323193601</v>
      </c>
      <c r="D23" s="19">
        <v>-63.000000023748726</v>
      </c>
      <c r="E23" s="19">
        <v>-74.541757438607505</v>
      </c>
      <c r="F23" s="4">
        <v>-74.294316083902899</v>
      </c>
      <c r="G23">
        <v>6.6050198150653259E-4</v>
      </c>
      <c r="H23" s="1" t="s">
        <v>21</v>
      </c>
    </row>
    <row r="24" spans="1:8" x14ac:dyDescent="0.25">
      <c r="A24">
        <v>161.02899999998044</v>
      </c>
      <c r="B24">
        <v>203.99999999995089</v>
      </c>
      <c r="C24" s="4">
        <v>157.081997058078</v>
      </c>
      <c r="D24" s="19">
        <v>88.00000004703179</v>
      </c>
      <c r="E24" s="19">
        <v>-50.985043211191801</v>
      </c>
      <c r="F24" s="4">
        <v>-49.0220603260357</v>
      </c>
      <c r="G24">
        <v>5.0857308921796003E-3</v>
      </c>
      <c r="H24" s="2" t="s">
        <v>22</v>
      </c>
    </row>
    <row r="25" spans="1:8" x14ac:dyDescent="0.25">
      <c r="A25">
        <v>201.0910000000149</v>
      </c>
      <c r="B25">
        <v>84.000000000060027</v>
      </c>
      <c r="C25" s="4">
        <v>39.132078005428198</v>
      </c>
      <c r="D25" s="19">
        <v>52.999999956227839</v>
      </c>
      <c r="E25" s="19">
        <v>-17.229017033273799</v>
      </c>
      <c r="F25" s="4">
        <v>-18.4802659434351</v>
      </c>
      <c r="G25">
        <v>-7.8728405656490266E-3</v>
      </c>
      <c r="H25" s="2" t="s">
        <v>23</v>
      </c>
    </row>
    <row r="26" spans="1:8" x14ac:dyDescent="0.25">
      <c r="A26">
        <v>214.63099999999395</v>
      </c>
      <c r="B26">
        <v>57.000000000016371</v>
      </c>
      <c r="C26" s="4">
        <v>22.3663799911197</v>
      </c>
      <c r="D26" s="19">
        <v>32.999999995809048</v>
      </c>
      <c r="E26" s="19">
        <v>-10.7307600114449</v>
      </c>
      <c r="F26" s="4">
        <v>-28.147714745996499</v>
      </c>
      <c r="G26">
        <v>-0.16149697719156941</v>
      </c>
      <c r="H26" s="2" t="s">
        <v>24</v>
      </c>
    </row>
    <row r="27" spans="1:8" x14ac:dyDescent="0.25">
      <c r="A27">
        <v>259.31500000000233</v>
      </c>
      <c r="B27">
        <v>67.000000000007276</v>
      </c>
      <c r="C27" s="4">
        <v>2.5498468173697599</v>
      </c>
      <c r="D27" s="19">
        <v>-10.999999998603016</v>
      </c>
      <c r="E27" s="19">
        <v>-1.55883513151657</v>
      </c>
      <c r="F27" s="4">
        <v>-63.5184043094036</v>
      </c>
      <c r="G27">
        <v>-0.4887655830761779</v>
      </c>
      <c r="H27" s="2" t="s">
        <v>25</v>
      </c>
    </row>
    <row r="28" spans="1:8" x14ac:dyDescent="0.25">
      <c r="A28">
        <v>269.41800000000512</v>
      </c>
      <c r="B28">
        <v>46.000000000049113</v>
      </c>
      <c r="C28" s="4">
        <v>1.4553882043477699</v>
      </c>
      <c r="D28" s="19">
        <v>60.999999986961484</v>
      </c>
      <c r="E28" s="19">
        <v>-0.93338674031056401</v>
      </c>
      <c r="F28" s="4">
        <v>-65.502212533468807</v>
      </c>
      <c r="G28">
        <v>-0.74187730798917617</v>
      </c>
      <c r="H28" s="2" t="s">
        <v>26</v>
      </c>
    </row>
    <row r="29" spans="1:8" x14ac:dyDescent="0.25">
      <c r="A29">
        <v>294.24800000002142</v>
      </c>
      <c r="B29">
        <v>41.00000000005366</v>
      </c>
      <c r="C29" s="4">
        <v>0.32853198770806902</v>
      </c>
      <c r="D29" s="19">
        <v>23.999999975785613</v>
      </c>
      <c r="E29" s="19">
        <v>-0.235018531062087</v>
      </c>
      <c r="F29" s="4">
        <v>-25.210765619271001</v>
      </c>
      <c r="G29">
        <v>-0.32195980940530233</v>
      </c>
      <c r="H29" s="2" t="s">
        <v>27</v>
      </c>
    </row>
    <row r="30" spans="1:8" x14ac:dyDescent="0.25">
      <c r="A30">
        <v>317.68800000002375</v>
      </c>
      <c r="B30">
        <v>41.999999999916326</v>
      </c>
      <c r="C30" s="4">
        <v>6.9760208120192999E-2</v>
      </c>
      <c r="D30" s="19">
        <v>59.999999997671694</v>
      </c>
      <c r="E30" s="19">
        <v>-5.4805789153775097E-2</v>
      </c>
      <c r="F30" s="4">
        <v>-14.7367881123433</v>
      </c>
      <c r="G30">
        <v>-0.18475765306130745</v>
      </c>
      <c r="H30" s="2" t="s">
        <v>28</v>
      </c>
    </row>
    <row r="31" spans="1:8" x14ac:dyDescent="0.25">
      <c r="A31">
        <v>341.28800000000047</v>
      </c>
      <c r="B31">
        <v>32.000000000039108</v>
      </c>
      <c r="C31" s="4">
        <v>1.2709642241807401E-2</v>
      </c>
      <c r="D31" s="19">
        <v>82.999999984167516</v>
      </c>
      <c r="E31" s="19">
        <v>-1.08885574513634E-2</v>
      </c>
      <c r="F31" s="4">
        <v>2.8955696966179598</v>
      </c>
      <c r="G31">
        <v>4.8004410577554217E-2</v>
      </c>
      <c r="H31" s="2" t="s">
        <v>29</v>
      </c>
    </row>
    <row r="32" spans="1:8" x14ac:dyDescent="0.25">
      <c r="A32">
        <v>368.47499999997672</v>
      </c>
      <c r="B32">
        <v>38.999999999987267</v>
      </c>
      <c r="C32" s="4">
        <v>1.49584681756799E-3</v>
      </c>
      <c r="D32" s="19">
        <v>79.000000027008355</v>
      </c>
      <c r="E32" s="19">
        <v>-1.4045519686964299E-3</v>
      </c>
      <c r="F32" s="4">
        <v>40.752198841347699</v>
      </c>
      <c r="G32">
        <v>0.55229160012779654</v>
      </c>
      <c r="H32" s="2" t="s">
        <v>30</v>
      </c>
    </row>
    <row r="33" spans="1:8" x14ac:dyDescent="0.25">
      <c r="A33">
        <v>466.52799999999115</v>
      </c>
      <c r="B33">
        <v>-4.0000000000190994</v>
      </c>
      <c r="C33" s="4">
        <v>1.3490345340816501E-7</v>
      </c>
      <c r="D33" s="19">
        <v>93.999999982770532</v>
      </c>
      <c r="E33" s="19">
        <v>-1.6701984933975601E-7</v>
      </c>
      <c r="F33" s="4">
        <v>-3.78121350981879</v>
      </c>
      <c r="G33">
        <v>0.49961816594960695</v>
      </c>
      <c r="H33" s="1" t="s">
        <v>31</v>
      </c>
    </row>
    <row r="34" spans="1:8" x14ac:dyDescent="0.25">
      <c r="A34">
        <v>496.80300000001444</v>
      </c>
      <c r="B34">
        <v>-6.0000000000854925</v>
      </c>
      <c r="C34" s="4">
        <v>4.5751202826238999E-9</v>
      </c>
      <c r="D34" s="19">
        <v>38.000000000465661</v>
      </c>
      <c r="E34" s="19">
        <v>-6.08949002334214E-9</v>
      </c>
      <c r="F34" s="4">
        <v>-5.6154320211766098E-2</v>
      </c>
      <c r="G34">
        <v>4.9465101786430677E-3</v>
      </c>
      <c r="H34" s="1" t="s">
        <v>32</v>
      </c>
    </row>
    <row r="35" spans="1:8" x14ac:dyDescent="0.25">
      <c r="A35">
        <v>543.55200000002515</v>
      </c>
      <c r="B35">
        <v>-5.9999999999718057</v>
      </c>
      <c r="C35" s="4">
        <v>1.53009827030816E-11</v>
      </c>
      <c r="D35" s="19">
        <v>-12.000000046100467</v>
      </c>
      <c r="E35" s="19">
        <v>-2.2606916338929799E-11</v>
      </c>
      <c r="F35" s="4">
        <v>-0.294994183030581</v>
      </c>
      <c r="G35">
        <v>2.5985389577365216E-2</v>
      </c>
      <c r="H35" s="1" t="s">
        <v>33</v>
      </c>
    </row>
    <row r="36" spans="1:8" x14ac:dyDescent="0.25">
      <c r="A36">
        <v>595.08899999997811</v>
      </c>
      <c r="B36">
        <v>4.0000000000190994</v>
      </c>
      <c r="C36" s="4">
        <v>0</v>
      </c>
      <c r="D36" s="19">
        <v>-2.9999999678693712</v>
      </c>
      <c r="E36" s="19">
        <v>-2.7755575615628901E-14</v>
      </c>
      <c r="F36" s="4">
        <v>0.19666278867381801</v>
      </c>
      <c r="G36">
        <v>2.5985389577365216E-2</v>
      </c>
      <c r="H36" s="1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5"/>
  <sheetViews>
    <sheetView workbookViewId="0">
      <selection activeCell="B2" sqref="B2:B35"/>
    </sheetView>
  </sheetViews>
  <sheetFormatPr defaultRowHeight="13.8" x14ac:dyDescent="0.25"/>
  <sheetData>
    <row r="2" spans="2:2" x14ac:dyDescent="0.25">
      <c r="B2" s="3">
        <v>-32.999999999901775</v>
      </c>
    </row>
    <row r="3" spans="2:2" x14ac:dyDescent="0.25">
      <c r="B3" s="3">
        <v>-42.589999999904649</v>
      </c>
    </row>
    <row r="4" spans="2:2" x14ac:dyDescent="0.25">
      <c r="B4" s="3">
        <v>-47.879999999963729</v>
      </c>
    </row>
    <row r="5" spans="2:2" x14ac:dyDescent="0.25">
      <c r="B5" s="3">
        <v>-51.209999999855427</v>
      </c>
    </row>
    <row r="6" spans="2:2" x14ac:dyDescent="0.25">
      <c r="B6" s="3">
        <v>-55.429999999887514</v>
      </c>
    </row>
    <row r="7" spans="2:2" x14ac:dyDescent="0.25">
      <c r="B7" s="3">
        <v>-66.129999999930078</v>
      </c>
    </row>
    <row r="8" spans="2:2" x14ac:dyDescent="0.25">
      <c r="B8" s="3">
        <v>-53.829999999948086</v>
      </c>
    </row>
    <row r="9" spans="2:2" x14ac:dyDescent="0.25">
      <c r="B9" s="3">
        <v>-58.54999999996835</v>
      </c>
    </row>
    <row r="10" spans="2:2" x14ac:dyDescent="0.25">
      <c r="B10" s="3">
        <v>-81.699999999841566</v>
      </c>
    </row>
    <row r="11" spans="2:2" x14ac:dyDescent="0.25">
      <c r="B11" s="3">
        <v>-122.58999999994558</v>
      </c>
    </row>
    <row r="12" spans="2:2" x14ac:dyDescent="0.25">
      <c r="B12" s="3">
        <v>-172.25999999993746</v>
      </c>
    </row>
    <row r="13" spans="2:2" x14ac:dyDescent="0.25">
      <c r="B13" s="3">
        <v>-228.00999999992655</v>
      </c>
    </row>
    <row r="14" spans="2:2" x14ac:dyDescent="0.25">
      <c r="B14" s="3">
        <v>-323.66999999987911</v>
      </c>
    </row>
    <row r="15" spans="2:2" x14ac:dyDescent="0.25">
      <c r="B15" s="3">
        <v>-361.34999999990214</v>
      </c>
    </row>
    <row r="16" spans="2:2" x14ac:dyDescent="0.25">
      <c r="B16" s="3">
        <v>-509.00000000001455</v>
      </c>
    </row>
    <row r="17" spans="2:2" x14ac:dyDescent="0.25">
      <c r="B17" s="3">
        <v>-876.00000000009004</v>
      </c>
    </row>
    <row r="18" spans="2:2" x14ac:dyDescent="0.25">
      <c r="B18" s="3">
        <v>-1139.9999999999864</v>
      </c>
    </row>
    <row r="19" spans="2:2" x14ac:dyDescent="0.25">
      <c r="B19" s="3">
        <v>-1549.4499999999789</v>
      </c>
    </row>
    <row r="20" spans="2:2" x14ac:dyDescent="0.25">
      <c r="B20" s="3">
        <v>-1248.269999999934</v>
      </c>
    </row>
    <row r="21" spans="2:2" x14ac:dyDescent="0.25">
      <c r="B21" s="3">
        <v>-882.01999999989766</v>
      </c>
    </row>
    <row r="22" spans="2:2" x14ac:dyDescent="0.25">
      <c r="B22" s="3">
        <v>-379.66999999991913</v>
      </c>
    </row>
    <row r="23" spans="2:2" x14ac:dyDescent="0.25">
      <c r="B23" s="3">
        <v>-142.10999999988871</v>
      </c>
    </row>
    <row r="24" spans="2:2" x14ac:dyDescent="0.25">
      <c r="B24" s="3">
        <v>-96.999999999979991</v>
      </c>
    </row>
    <row r="25" spans="2:2" x14ac:dyDescent="0.25">
      <c r="B25" s="3">
        <v>-43.000000000006366</v>
      </c>
    </row>
    <row r="26" spans="2:2" x14ac:dyDescent="0.25">
      <c r="B26" s="3">
        <v>-63.99999999996453</v>
      </c>
    </row>
    <row r="27" spans="2:2" x14ac:dyDescent="0.25">
      <c r="B27" s="3">
        <v>-16.000000000076398</v>
      </c>
    </row>
    <row r="28" spans="2:2" x14ac:dyDescent="0.25">
      <c r="B28" s="3">
        <v>22.000000000048203</v>
      </c>
    </row>
    <row r="29" spans="2:2" x14ac:dyDescent="0.25">
      <c r="B29" s="3">
        <v>8.0000000000381988</v>
      </c>
    </row>
    <row r="30" spans="2:2" x14ac:dyDescent="0.25">
      <c r="B30" s="3">
        <v>9.0000000000145519</v>
      </c>
    </row>
    <row r="31" spans="2:2" x14ac:dyDescent="0.25">
      <c r="B31" s="3">
        <v>6.9999999999481588</v>
      </c>
    </row>
    <row r="32" spans="2:2" x14ac:dyDescent="0.25">
      <c r="B32" s="3">
        <v>15.000000000100044</v>
      </c>
    </row>
    <row r="33" spans="2:2" x14ac:dyDescent="0.25">
      <c r="B33" s="3">
        <v>1.00000000009004</v>
      </c>
    </row>
    <row r="34" spans="2:2" x14ac:dyDescent="0.25">
      <c r="B34" s="3">
        <v>-3.0000000000427463</v>
      </c>
    </row>
    <row r="35" spans="2:2" x14ac:dyDescent="0.25">
      <c r="B35" s="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H3" sqref="H3:H36"/>
    </sheetView>
  </sheetViews>
  <sheetFormatPr defaultRowHeight="13.8" x14ac:dyDescent="0.25"/>
  <cols>
    <col min="2" max="2" width="11.109375" bestFit="1" customWidth="1"/>
    <col min="3" max="3" width="12.21875" bestFit="1" customWidth="1"/>
    <col min="5" max="5" width="11.109375" bestFit="1" customWidth="1"/>
    <col min="6" max="6" width="12.21875" bestFit="1" customWidth="1"/>
    <col min="8" max="8" width="11" customWidth="1"/>
    <col min="13" max="13" width="8.6640625" customWidth="1"/>
  </cols>
  <sheetData>
    <row r="1" spans="1:15" x14ac:dyDescent="0.25">
      <c r="B1" s="26">
        <v>43312</v>
      </c>
      <c r="C1" s="26"/>
      <c r="D1" s="26"/>
      <c r="E1" s="29">
        <v>43517</v>
      </c>
      <c r="F1" s="30"/>
      <c r="G1" s="30"/>
    </row>
    <row r="2" spans="1:15" x14ac:dyDescent="0.25">
      <c r="B2" s="9" t="s">
        <v>39</v>
      </c>
      <c r="C2" s="9" t="s">
        <v>38</v>
      </c>
      <c r="D2" s="9" t="s">
        <v>37</v>
      </c>
      <c r="E2" s="9" t="s">
        <v>39</v>
      </c>
      <c r="F2" s="9" t="s">
        <v>38</v>
      </c>
      <c r="G2" s="9" t="s">
        <v>37</v>
      </c>
      <c r="H2" s="12" t="s">
        <v>47</v>
      </c>
      <c r="I2" s="12" t="s">
        <v>36</v>
      </c>
      <c r="J2" s="12" t="s">
        <v>35</v>
      </c>
      <c r="K2" s="12" t="s">
        <v>48</v>
      </c>
      <c r="M2" s="14" t="s">
        <v>49</v>
      </c>
      <c r="N2" s="14" t="s">
        <v>50</v>
      </c>
    </row>
    <row r="3" spans="1:15" x14ac:dyDescent="0.25">
      <c r="A3" s="13" t="s">
        <v>0</v>
      </c>
      <c r="B3" s="10">
        <v>499722.46100000001</v>
      </c>
      <c r="C3" s="10">
        <v>3946120.17</v>
      </c>
      <c r="D3" s="10">
        <v>616.99799999999993</v>
      </c>
      <c r="E3" s="10">
        <v>499722.56300000002</v>
      </c>
      <c r="F3" s="10">
        <v>3946120.1940000001</v>
      </c>
      <c r="G3" s="11">
        <v>616.96500000000003</v>
      </c>
      <c r="H3" s="3">
        <f>(G3-D3)*1000</f>
        <v>-32.999999999901775</v>
      </c>
      <c r="I3" s="4">
        <f>E3-B3</f>
        <v>0.10200000001350418</v>
      </c>
      <c r="J3" s="4">
        <f>F3-C3</f>
        <v>2.4000000208616257E-2</v>
      </c>
      <c r="K3">
        <f>I3*$B$38+J3*$C$38</f>
        <v>0.10154235734702489</v>
      </c>
      <c r="L3">
        <f t="shared" ref="L3:L16" si="0">(SQRT((B3-$B$17)^2+(C3-$C$17)^2))*-1</f>
        <v>-418.38267524480131</v>
      </c>
      <c r="M3" s="4">
        <f>B3-$B$17</f>
        <v>-406.47200000000885</v>
      </c>
      <c r="N3" s="4">
        <f>C3-$C$17</f>
        <v>-99.118999999947846</v>
      </c>
      <c r="O3">
        <f>M3*$B$38+N3*$C$38</f>
        <v>-404.58444480896469</v>
      </c>
    </row>
    <row r="4" spans="1:15" x14ac:dyDescent="0.25">
      <c r="A4" s="13" t="s">
        <v>1</v>
      </c>
      <c r="B4" s="10">
        <v>499771.76</v>
      </c>
      <c r="C4" s="10">
        <v>3946123.2680000002</v>
      </c>
      <c r="D4" s="10">
        <v>617.89499999999998</v>
      </c>
      <c r="E4" s="10">
        <v>499771.76699999999</v>
      </c>
      <c r="F4" s="10">
        <v>3946123.3250000002</v>
      </c>
      <c r="G4" s="11">
        <v>617.85241000000008</v>
      </c>
      <c r="H4" s="3">
        <f>(G4-D4)*1000</f>
        <v>-42.589999999904649</v>
      </c>
      <c r="I4" s="4">
        <f t="shared" ref="I4:I36" si="1">E4-B4</f>
        <v>6.9999999832361937E-3</v>
      </c>
      <c r="J4" s="4">
        <f t="shared" ref="J4:J36" si="2">F4-C4</f>
        <v>5.7000000029802322E-2</v>
      </c>
      <c r="K4">
        <f t="shared" ref="K4:K36" si="3">I4*$B$38+J4*$C$38</f>
        <v>5.9527203880078506E-3</v>
      </c>
      <c r="L4">
        <f t="shared" si="0"/>
        <v>-369.85481525857227</v>
      </c>
      <c r="M4" s="4">
        <f t="shared" ref="M4:M36" si="4">B4-$B$17</f>
        <v>-357.17300000000978</v>
      </c>
      <c r="N4" s="4">
        <f t="shared" ref="N4:N36" si="5">C4-$C$17</f>
        <v>-96.020999999716878</v>
      </c>
      <c r="O4">
        <f t="shared" ref="O4:O36" si="6">M4*$B$38+N4*$C$38</f>
        <v>-355.3506044269252</v>
      </c>
    </row>
    <row r="5" spans="1:15" x14ac:dyDescent="0.25">
      <c r="A5" s="13" t="s">
        <v>2</v>
      </c>
      <c r="B5" s="10">
        <v>499827.89</v>
      </c>
      <c r="C5" s="10">
        <v>3946133.84</v>
      </c>
      <c r="D5" s="10">
        <v>604.25699999999995</v>
      </c>
      <c r="E5" s="10">
        <v>499827.86300000001</v>
      </c>
      <c r="F5" s="10">
        <v>3946133.88</v>
      </c>
      <c r="G5" s="11">
        <v>604.20911999999998</v>
      </c>
      <c r="H5" s="3">
        <f>(G5-D5)*1000</f>
        <v>-47.879999999963729</v>
      </c>
      <c r="I5" s="4">
        <f t="shared" si="1"/>
        <v>-2.7000000001862645E-2</v>
      </c>
      <c r="J5" s="4">
        <f t="shared" si="2"/>
        <v>4.0000000037252903E-2</v>
      </c>
      <c r="K5">
        <f t="shared" si="3"/>
        <v>-2.7729558259774079E-2</v>
      </c>
      <c r="L5">
        <f t="shared" si="0"/>
        <v>-312.93516812593452</v>
      </c>
      <c r="M5" s="4">
        <f t="shared" si="4"/>
        <v>-301.04300000000512</v>
      </c>
      <c r="N5" s="4">
        <f t="shared" si="5"/>
        <v>-85.449000000022352</v>
      </c>
      <c r="O5">
        <f t="shared" si="6"/>
        <v>-299.42408219938329</v>
      </c>
    </row>
    <row r="6" spans="1:15" x14ac:dyDescent="0.25">
      <c r="A6" s="13" t="s">
        <v>3</v>
      </c>
      <c r="B6" s="10">
        <v>499844.36900000001</v>
      </c>
      <c r="C6" s="10">
        <v>3946141.449</v>
      </c>
      <c r="D6" s="10">
        <v>602.99899999999991</v>
      </c>
      <c r="E6" s="10">
        <v>499844.36700000003</v>
      </c>
      <c r="F6" s="10">
        <v>3946141.5410000002</v>
      </c>
      <c r="G6" s="11">
        <v>602.94779000000005</v>
      </c>
      <c r="H6" s="3">
        <f t="shared" ref="H6:H36" si="7">(G6-D6)*1000</f>
        <v>-51.209999999855427</v>
      </c>
      <c r="I6" s="4">
        <f t="shared" si="1"/>
        <v>-1.9999999785795808E-3</v>
      </c>
      <c r="J6" s="4">
        <f t="shared" si="2"/>
        <v>9.2000000178813934E-2</v>
      </c>
      <c r="K6">
        <f t="shared" si="3"/>
        <v>-3.6881062515733754E-3</v>
      </c>
      <c r="L6">
        <f t="shared" si="0"/>
        <v>-295.01819553374031</v>
      </c>
      <c r="M6" s="4">
        <f t="shared" si="4"/>
        <v>-284.56400000001304</v>
      </c>
      <c r="N6" s="4">
        <f t="shared" si="5"/>
        <v>-77.839999999850988</v>
      </c>
      <c r="O6">
        <f t="shared" si="6"/>
        <v>-283.08750291471506</v>
      </c>
    </row>
    <row r="7" spans="1:15" x14ac:dyDescent="0.25">
      <c r="A7" s="13" t="s">
        <v>4</v>
      </c>
      <c r="B7" s="10">
        <v>499871.67800000001</v>
      </c>
      <c r="C7" s="10">
        <v>3946146.4380000001</v>
      </c>
      <c r="D7" s="10">
        <v>599.49899999999991</v>
      </c>
      <c r="E7" s="10">
        <v>499871.69500000001</v>
      </c>
      <c r="F7" s="10">
        <v>3946146.5210000002</v>
      </c>
      <c r="G7" s="11">
        <v>599.44357000000002</v>
      </c>
      <c r="H7" s="3">
        <f t="shared" si="7"/>
        <v>-55.429999999887514</v>
      </c>
      <c r="I7" s="4">
        <f t="shared" si="1"/>
        <v>1.6999999992549419E-2</v>
      </c>
      <c r="J7" s="4">
        <f t="shared" si="2"/>
        <v>8.3000000100582838E-2</v>
      </c>
      <c r="K7">
        <f t="shared" si="3"/>
        <v>1.5473867449600753E-2</v>
      </c>
      <c r="L7">
        <f t="shared" si="0"/>
        <v>-267.3712834729489</v>
      </c>
      <c r="M7" s="4">
        <f t="shared" si="4"/>
        <v>-257.25500000000466</v>
      </c>
      <c r="N7" s="4">
        <f t="shared" si="5"/>
        <v>-72.850999999791384</v>
      </c>
      <c r="O7">
        <f t="shared" si="6"/>
        <v>-255.87466373760537</v>
      </c>
    </row>
    <row r="8" spans="1:15" x14ac:dyDescent="0.25">
      <c r="A8" s="13" t="s">
        <v>5</v>
      </c>
      <c r="B8" s="10">
        <v>499902.71</v>
      </c>
      <c r="C8" s="10">
        <v>3946134.8560000001</v>
      </c>
      <c r="D8" s="10">
        <v>596.93499999999995</v>
      </c>
      <c r="E8" s="10">
        <v>499902.73700000002</v>
      </c>
      <c r="F8" s="10">
        <v>3946134.923</v>
      </c>
      <c r="G8" s="11">
        <v>596.86887000000002</v>
      </c>
      <c r="H8" s="3">
        <f t="shared" si="7"/>
        <v>-66.129999999930078</v>
      </c>
      <c r="I8" s="4">
        <f t="shared" si="1"/>
        <v>2.7000000001862645E-2</v>
      </c>
      <c r="J8" s="4">
        <f t="shared" si="2"/>
        <v>6.6999999806284904E-2</v>
      </c>
      <c r="K8">
        <f t="shared" si="3"/>
        <v>2.5765825506347324E-2</v>
      </c>
      <c r="L8">
        <f t="shared" si="0"/>
        <v>-241.4658924526469</v>
      </c>
      <c r="M8" s="4">
        <f t="shared" si="4"/>
        <v>-226.22299999999814</v>
      </c>
      <c r="N8" s="4">
        <f t="shared" si="5"/>
        <v>-84.432999999728054</v>
      </c>
      <c r="O8">
        <f t="shared" si="6"/>
        <v>-224.63532996255211</v>
      </c>
    </row>
    <row r="9" spans="1:15" x14ac:dyDescent="0.25">
      <c r="A9" s="13" t="s">
        <v>6</v>
      </c>
      <c r="B9" s="10">
        <v>499923.14899999998</v>
      </c>
      <c r="C9" s="10">
        <v>3946138.9440000001</v>
      </c>
      <c r="D9" s="10">
        <v>594.24099999999999</v>
      </c>
      <c r="E9" s="10">
        <v>499923.19400000002</v>
      </c>
      <c r="F9" s="10">
        <v>3946138.926</v>
      </c>
      <c r="G9" s="11">
        <v>594.18717000000004</v>
      </c>
      <c r="H9" s="3">
        <f t="shared" si="7"/>
        <v>-53.829999999948086</v>
      </c>
      <c r="I9" s="4">
        <f t="shared" si="1"/>
        <v>4.5000000041909516E-2</v>
      </c>
      <c r="J9" s="4">
        <f t="shared" si="2"/>
        <v>-1.8000000156462193E-2</v>
      </c>
      <c r="K9">
        <f t="shared" si="3"/>
        <v>4.5322768534485691E-2</v>
      </c>
      <c r="L9">
        <f t="shared" si="0"/>
        <v>-220.91259285286549</v>
      </c>
      <c r="M9" s="4">
        <f t="shared" si="4"/>
        <v>-205.78400000004331</v>
      </c>
      <c r="N9" s="4">
        <f t="shared" si="5"/>
        <v>-80.34499999973923</v>
      </c>
      <c r="O9">
        <f t="shared" si="6"/>
        <v>-204.27479798214139</v>
      </c>
    </row>
    <row r="10" spans="1:15" x14ac:dyDescent="0.25">
      <c r="A10" s="13" t="s">
        <v>7</v>
      </c>
      <c r="B10" s="10">
        <v>499949.04499999998</v>
      </c>
      <c r="C10" s="10">
        <v>3946150.733</v>
      </c>
      <c r="D10" s="10">
        <v>590.23299999999995</v>
      </c>
      <c r="E10" s="10">
        <v>499949.11200000002</v>
      </c>
      <c r="F10" s="10">
        <v>3946150.8480000002</v>
      </c>
      <c r="G10" s="11">
        <v>590.17444999999998</v>
      </c>
      <c r="H10" s="3">
        <f t="shared" si="7"/>
        <v>-58.54999999996835</v>
      </c>
      <c r="I10" s="4">
        <f t="shared" si="1"/>
        <v>6.7000000039115548E-2</v>
      </c>
      <c r="J10" s="4">
        <f t="shared" si="2"/>
        <v>0.11500000022351742</v>
      </c>
      <c r="K10">
        <f t="shared" si="3"/>
        <v>6.4878161734862341E-2</v>
      </c>
      <c r="L10">
        <f t="shared" si="0"/>
        <v>-192.50874702203626</v>
      </c>
      <c r="M10" s="4">
        <f t="shared" si="4"/>
        <v>-179.88800000003539</v>
      </c>
      <c r="N10" s="4">
        <f t="shared" si="5"/>
        <v>-68.55599999986589</v>
      </c>
      <c r="O10">
        <f t="shared" si="6"/>
        <v>-178.59951879157731</v>
      </c>
    </row>
    <row r="11" spans="1:15" x14ac:dyDescent="0.25">
      <c r="A11" s="13" t="s">
        <v>8</v>
      </c>
      <c r="B11" s="10">
        <v>499976.10200000001</v>
      </c>
      <c r="C11" s="10">
        <v>3946161.1710000001</v>
      </c>
      <c r="D11" s="10">
        <v>589.03199999999993</v>
      </c>
      <c r="E11" s="10">
        <v>499976.25199999998</v>
      </c>
      <c r="F11" s="10">
        <v>3946161.2390000001</v>
      </c>
      <c r="G11" s="11">
        <v>588.95030000000008</v>
      </c>
      <c r="H11" s="3">
        <f t="shared" si="7"/>
        <v>-81.699999999841566</v>
      </c>
      <c r="I11" s="4">
        <f t="shared" si="1"/>
        <v>0.1499999999650754</v>
      </c>
      <c r="J11" s="4">
        <f t="shared" si="2"/>
        <v>6.7999999970197678E-2</v>
      </c>
      <c r="K11">
        <f t="shared" si="3"/>
        <v>0.14872675668080904</v>
      </c>
      <c r="L11">
        <f t="shared" si="0"/>
        <v>-163.50845997983282</v>
      </c>
      <c r="M11" s="4">
        <f t="shared" si="4"/>
        <v>-152.83100000000559</v>
      </c>
      <c r="N11" s="4">
        <f t="shared" si="5"/>
        <v>-58.117999999783933</v>
      </c>
      <c r="O11">
        <f t="shared" si="6"/>
        <v>-151.7386407210472</v>
      </c>
    </row>
    <row r="12" spans="1:15" x14ac:dyDescent="0.25">
      <c r="A12" s="13" t="s">
        <v>9</v>
      </c>
      <c r="B12" s="10">
        <v>500022.93199999997</v>
      </c>
      <c r="C12" s="10">
        <v>3946182.8790000002</v>
      </c>
      <c r="D12" s="10">
        <v>589.36099999999999</v>
      </c>
      <c r="E12" s="10">
        <v>499997.11499999999</v>
      </c>
      <c r="F12" s="10">
        <v>3946180.3029999998</v>
      </c>
      <c r="G12" s="11">
        <v>589.23841000000004</v>
      </c>
      <c r="H12" s="3">
        <f t="shared" si="7"/>
        <v>-122.58999999994558</v>
      </c>
      <c r="I12" s="4">
        <f t="shared" si="1"/>
        <v>-25.816999999980908</v>
      </c>
      <c r="J12" s="4">
        <f t="shared" si="2"/>
        <v>-2.5760000003501773</v>
      </c>
      <c r="K12">
        <f t="shared" si="3"/>
        <v>-25.765375392128707</v>
      </c>
      <c r="L12">
        <f t="shared" si="0"/>
        <v>-112.07988267743241</v>
      </c>
      <c r="M12" s="4">
        <f t="shared" si="4"/>
        <v>-106.0010000000475</v>
      </c>
      <c r="N12" s="4">
        <f t="shared" si="5"/>
        <v>-36.40999999968335</v>
      </c>
      <c r="O12">
        <f t="shared" si="6"/>
        <v>-105.31492717882284</v>
      </c>
    </row>
    <row r="13" spans="1:15" x14ac:dyDescent="0.25">
      <c r="A13" s="13" t="s">
        <v>10</v>
      </c>
      <c r="B13" s="10">
        <v>500046.527</v>
      </c>
      <c r="C13" s="10">
        <v>3946184.165</v>
      </c>
      <c r="D13" s="10">
        <v>588.548</v>
      </c>
      <c r="E13" s="10">
        <v>500023.02899999998</v>
      </c>
      <c r="F13" s="10">
        <v>3946183</v>
      </c>
      <c r="G13" s="11">
        <v>588.37574000000006</v>
      </c>
      <c r="H13" s="3">
        <f t="shared" si="7"/>
        <v>-172.25999999993746</v>
      </c>
      <c r="I13" s="4">
        <f t="shared" si="1"/>
        <v>-23.49800000002142</v>
      </c>
      <c r="J13" s="4">
        <f t="shared" si="2"/>
        <v>-1.1650000000372529</v>
      </c>
      <c r="K13">
        <f t="shared" si="3"/>
        <v>-23.472661545947936</v>
      </c>
      <c r="L13">
        <f t="shared" si="0"/>
        <v>-89.579262175970868</v>
      </c>
      <c r="M13" s="4">
        <f t="shared" si="4"/>
        <v>-82.406000000017229</v>
      </c>
      <c r="N13" s="4">
        <f t="shared" si="5"/>
        <v>-35.123999999836087</v>
      </c>
      <c r="O13">
        <f t="shared" si="6"/>
        <v>-81.747502639736069</v>
      </c>
    </row>
    <row r="14" spans="1:15" x14ac:dyDescent="0.25">
      <c r="A14" s="13" t="s">
        <v>11</v>
      </c>
      <c r="B14" s="10">
        <v>499996.96100000001</v>
      </c>
      <c r="C14" s="10">
        <v>3946180.2280000001</v>
      </c>
      <c r="D14" s="10">
        <v>588.14699999999993</v>
      </c>
      <c r="E14" s="10">
        <v>500046.66700000002</v>
      </c>
      <c r="F14" s="10">
        <v>3946184.287</v>
      </c>
      <c r="G14" s="11">
        <v>587.91899000000001</v>
      </c>
      <c r="H14" s="3">
        <f t="shared" si="7"/>
        <v>-228.00999999992655</v>
      </c>
      <c r="I14" s="4">
        <f t="shared" si="1"/>
        <v>49.706000000005588</v>
      </c>
      <c r="J14" s="4">
        <f t="shared" si="2"/>
        <v>4.0589999998919666</v>
      </c>
      <c r="K14">
        <f t="shared" si="3"/>
        <v>49.623134943991928</v>
      </c>
      <c r="L14">
        <f t="shared" si="0"/>
        <v>-137.63128461575562</v>
      </c>
      <c r="M14" s="4">
        <f t="shared" si="4"/>
        <v>-131.97200000000885</v>
      </c>
      <c r="N14" s="4">
        <f t="shared" si="5"/>
        <v>-39.060999999754131</v>
      </c>
      <c r="O14">
        <f t="shared" si="6"/>
        <v>-131.23290018545853</v>
      </c>
    </row>
    <row r="15" spans="1:15" x14ac:dyDescent="0.25">
      <c r="A15" s="13" t="s">
        <v>12</v>
      </c>
      <c r="B15" s="10">
        <v>500085.70199999999</v>
      </c>
      <c r="C15" s="10">
        <v>3946184.0580000002</v>
      </c>
      <c r="D15" s="10">
        <v>587.6819999999999</v>
      </c>
      <c r="E15" s="10">
        <v>500085.87599999999</v>
      </c>
      <c r="F15" s="10">
        <v>3946184.0359999998</v>
      </c>
      <c r="G15" s="11">
        <v>587.35833000000002</v>
      </c>
      <c r="H15" s="3">
        <f t="shared" si="7"/>
        <v>-323.66999999987911</v>
      </c>
      <c r="I15" s="4">
        <f t="shared" si="1"/>
        <v>0.17399999999906868</v>
      </c>
      <c r="J15" s="4">
        <f t="shared" si="2"/>
        <v>-2.2000000346451998E-2</v>
      </c>
      <c r="K15">
        <f t="shared" si="3"/>
        <v>0.17437445237873186</v>
      </c>
      <c r="L15">
        <f t="shared" si="0"/>
        <v>-55.7686535786899</v>
      </c>
      <c r="M15" s="4">
        <f t="shared" si="4"/>
        <v>-43.231000000028871</v>
      </c>
      <c r="N15" s="4">
        <f t="shared" si="5"/>
        <v>-35.230999999679625</v>
      </c>
      <c r="O15">
        <f t="shared" si="6"/>
        <v>-42.577136914380937</v>
      </c>
    </row>
    <row r="16" spans="1:15" x14ac:dyDescent="0.25">
      <c r="A16" s="13" t="s">
        <v>13</v>
      </c>
      <c r="B16" s="10">
        <v>500110.228</v>
      </c>
      <c r="C16" s="10">
        <v>3946173.7719999999</v>
      </c>
      <c r="D16" s="10">
        <v>586.01</v>
      </c>
      <c r="E16" s="10">
        <v>500110.41800000001</v>
      </c>
      <c r="F16" s="10">
        <v>3946173.9539999999</v>
      </c>
      <c r="G16" s="11">
        <v>585.64865000000009</v>
      </c>
      <c r="H16" s="3">
        <f t="shared" si="7"/>
        <v>-361.34999999990214</v>
      </c>
      <c r="I16" s="4">
        <f t="shared" si="1"/>
        <v>0.19000000000232831</v>
      </c>
      <c r="J16" s="4">
        <f t="shared" si="2"/>
        <v>0.18200000002980232</v>
      </c>
      <c r="K16">
        <f t="shared" si="3"/>
        <v>0.18662781850546051</v>
      </c>
      <c r="L16">
        <f t="shared" si="0"/>
        <v>-49.210510198533107</v>
      </c>
      <c r="M16" s="4">
        <f t="shared" si="4"/>
        <v>-18.705000000016298</v>
      </c>
      <c r="N16" s="4">
        <f t="shared" si="5"/>
        <v>-45.516999999992549</v>
      </c>
      <c r="O16">
        <f t="shared" si="6"/>
        <v>-17.866492398024512</v>
      </c>
    </row>
    <row r="17" spans="1:15" x14ac:dyDescent="0.25">
      <c r="A17" s="6" t="s">
        <v>14</v>
      </c>
      <c r="B17" s="10">
        <v>500128.93300000002</v>
      </c>
      <c r="C17" s="10">
        <v>3946219.2889999999</v>
      </c>
      <c r="D17" s="10">
        <v>587.20799999999997</v>
      </c>
      <c r="E17" s="10">
        <v>500129.09700000001</v>
      </c>
      <c r="F17" s="10">
        <v>3946219.3620000002</v>
      </c>
      <c r="G17" s="10">
        <v>586.69899999999996</v>
      </c>
      <c r="H17" s="3">
        <f t="shared" si="7"/>
        <v>-509.00000000001455</v>
      </c>
      <c r="I17" s="4">
        <f t="shared" si="1"/>
        <v>0.16399999998975545</v>
      </c>
      <c r="J17" s="4">
        <f t="shared" si="2"/>
        <v>7.3000000324100256E-2</v>
      </c>
      <c r="K17">
        <f t="shared" si="3"/>
        <v>0.16263263555108415</v>
      </c>
      <c r="L17">
        <f t="shared" ref="L17:L36" si="8">SQRT((B17-$B$17)^2+(C17-$C$17)^2)</f>
        <v>0</v>
      </c>
      <c r="M17" s="4">
        <f t="shared" si="4"/>
        <v>0</v>
      </c>
      <c r="N17" s="4">
        <f t="shared" si="5"/>
        <v>0</v>
      </c>
      <c r="O17">
        <f t="shared" si="6"/>
        <v>0</v>
      </c>
    </row>
    <row r="18" spans="1:15" x14ac:dyDescent="0.25">
      <c r="A18" s="6" t="s">
        <v>15</v>
      </c>
      <c r="B18" s="10">
        <v>500158.86700000003</v>
      </c>
      <c r="C18" s="10">
        <v>3946215.32</v>
      </c>
      <c r="D18" s="10">
        <v>584.74300000000005</v>
      </c>
      <c r="E18" s="10">
        <v>500159.17599999998</v>
      </c>
      <c r="F18" s="10">
        <v>3946215.4169999999</v>
      </c>
      <c r="G18" s="10">
        <v>583.86699999999996</v>
      </c>
      <c r="H18" s="3">
        <f t="shared" si="7"/>
        <v>-876.00000000009004</v>
      </c>
      <c r="I18" s="4">
        <f t="shared" si="1"/>
        <v>0.30899999995017424</v>
      </c>
      <c r="J18" s="4">
        <f t="shared" si="2"/>
        <v>9.7000000067055225E-2</v>
      </c>
      <c r="K18">
        <f t="shared" si="3"/>
        <v>0.30716775062466672</v>
      </c>
      <c r="L18">
        <f t="shared" si="8"/>
        <v>30.195981802233671</v>
      </c>
      <c r="M18" s="4">
        <f t="shared" si="4"/>
        <v>29.934000000008382</v>
      </c>
      <c r="N18" s="4">
        <f t="shared" si="5"/>
        <v>-3.9690000000409782</v>
      </c>
      <c r="O18">
        <f t="shared" si="6"/>
        <v>30.001800036551689</v>
      </c>
    </row>
    <row r="19" spans="1:15" x14ac:dyDescent="0.25">
      <c r="A19" s="6" t="s">
        <v>16</v>
      </c>
      <c r="B19" s="10">
        <v>500169.91100000002</v>
      </c>
      <c r="C19" s="10">
        <v>3946216.8879999998</v>
      </c>
      <c r="D19" s="10">
        <v>581.66099999999994</v>
      </c>
      <c r="E19" s="10">
        <v>500170.18699999998</v>
      </c>
      <c r="F19" s="10">
        <v>3946217.023</v>
      </c>
      <c r="G19" s="10">
        <v>580.52099999999996</v>
      </c>
      <c r="H19" s="3">
        <f>(G19-D19)*1000</f>
        <v>-1139.9999999999864</v>
      </c>
      <c r="I19" s="4">
        <f t="shared" si="1"/>
        <v>0.27599999995436519</v>
      </c>
      <c r="J19" s="4">
        <f t="shared" si="2"/>
        <v>0.13500000024214387</v>
      </c>
      <c r="K19">
        <f t="shared" si="3"/>
        <v>0.27347590819714912</v>
      </c>
      <c r="L19">
        <f t="shared" si="8"/>
        <v>41.048279927428979</v>
      </c>
      <c r="M19" s="4">
        <f t="shared" si="4"/>
        <v>40.978000000002794</v>
      </c>
      <c r="N19" s="4">
        <f t="shared" si="5"/>
        <v>-2.4010000000707805</v>
      </c>
      <c r="O19">
        <f t="shared" si="6"/>
        <v>41.015163019114837</v>
      </c>
    </row>
    <row r="20" spans="1:15" x14ac:dyDescent="0.25">
      <c r="A20" s="13" t="s">
        <v>17</v>
      </c>
      <c r="B20" s="10">
        <v>500197.73599999998</v>
      </c>
      <c r="C20" s="10">
        <v>3946212.2889999999</v>
      </c>
      <c r="D20" s="10">
        <v>582.43799999999999</v>
      </c>
      <c r="E20" s="10">
        <v>500197.86099999998</v>
      </c>
      <c r="F20" s="10">
        <v>3946212.551</v>
      </c>
      <c r="G20" s="11">
        <v>580.88855000000001</v>
      </c>
      <c r="H20" s="3">
        <f t="shared" si="7"/>
        <v>-1549.4499999999789</v>
      </c>
      <c r="I20" s="4">
        <f t="shared" si="1"/>
        <v>0.125</v>
      </c>
      <c r="J20" s="4">
        <f t="shared" si="2"/>
        <v>0.26200000010430813</v>
      </c>
      <c r="K20">
        <f t="shared" si="3"/>
        <v>0.12017055465051912</v>
      </c>
      <c r="L20">
        <f t="shared" si="8"/>
        <v>69.158172394836868</v>
      </c>
      <c r="M20" s="4">
        <f t="shared" si="4"/>
        <v>68.802999999956228</v>
      </c>
      <c r="N20" s="4">
        <f t="shared" si="5"/>
        <v>-7</v>
      </c>
      <c r="O20">
        <f t="shared" si="6"/>
        <v>68.919880426500882</v>
      </c>
    </row>
    <row r="21" spans="1:15" x14ac:dyDescent="0.25">
      <c r="A21" s="13" t="s">
        <v>18</v>
      </c>
      <c r="B21" s="10">
        <v>500222.51500000001</v>
      </c>
      <c r="C21" s="10">
        <v>3946213.247</v>
      </c>
      <c r="D21" s="10">
        <v>581.17899999999997</v>
      </c>
      <c r="E21" s="10">
        <v>500222.538</v>
      </c>
      <c r="F21" s="10">
        <v>3946213.4509999999</v>
      </c>
      <c r="G21" s="11">
        <v>579.93073000000004</v>
      </c>
      <c r="H21" s="3">
        <f t="shared" si="7"/>
        <v>-1248.269999999934</v>
      </c>
      <c r="I21" s="4">
        <f t="shared" si="1"/>
        <v>2.2999999986495823E-2</v>
      </c>
      <c r="J21" s="4">
        <f t="shared" si="2"/>
        <v>0.20399999991059303</v>
      </c>
      <c r="K21">
        <f t="shared" si="3"/>
        <v>1.9252187151016457E-2</v>
      </c>
      <c r="L21">
        <f t="shared" si="8"/>
        <v>93.776844092760044</v>
      </c>
      <c r="M21" s="4">
        <f t="shared" si="4"/>
        <v>93.581999999994878</v>
      </c>
      <c r="N21" s="4">
        <f t="shared" si="5"/>
        <v>-6.0419999998994172</v>
      </c>
      <c r="O21">
        <f t="shared" si="6"/>
        <v>93.677125218427406</v>
      </c>
    </row>
    <row r="22" spans="1:15" x14ac:dyDescent="0.25">
      <c r="A22" s="13" t="s">
        <v>19</v>
      </c>
      <c r="B22" s="10">
        <v>500247.33600000001</v>
      </c>
      <c r="C22" s="10">
        <v>3946216.4580000001</v>
      </c>
      <c r="D22" s="10">
        <v>579.47699999999998</v>
      </c>
      <c r="E22" s="10">
        <v>500247.33299999998</v>
      </c>
      <c r="F22" s="10">
        <v>3946216.568</v>
      </c>
      <c r="G22" s="11">
        <v>578.59498000000008</v>
      </c>
      <c r="H22" s="3">
        <f t="shared" si="7"/>
        <v>-882.01999999989766</v>
      </c>
      <c r="I22" s="4">
        <f t="shared" si="1"/>
        <v>-3.0000000260770321E-3</v>
      </c>
      <c r="J22" s="4">
        <f t="shared" si="2"/>
        <v>0.10999999986961484</v>
      </c>
      <c r="K22">
        <f t="shared" si="3"/>
        <v>-5.0182854359401008E-3</v>
      </c>
      <c r="L22">
        <f t="shared" si="8"/>
        <v>118.4368395812579</v>
      </c>
      <c r="M22" s="4">
        <f t="shared" si="4"/>
        <v>118.40299999999115</v>
      </c>
      <c r="N22" s="4">
        <f t="shared" si="5"/>
        <v>-2.8309999997727573</v>
      </c>
      <c r="O22">
        <f t="shared" si="6"/>
        <v>118.43501443276834</v>
      </c>
    </row>
    <row r="23" spans="1:15" x14ac:dyDescent="0.25">
      <c r="A23" s="13" t="s">
        <v>20</v>
      </c>
      <c r="B23" s="10">
        <v>500272.22499999998</v>
      </c>
      <c r="C23" s="10">
        <v>3946212.7940000002</v>
      </c>
      <c r="D23" s="10">
        <v>579.2299999999999</v>
      </c>
      <c r="E23" s="10">
        <v>500272.17099999997</v>
      </c>
      <c r="F23" s="10">
        <v>3946212.943</v>
      </c>
      <c r="G23" s="11">
        <v>578.85032999999999</v>
      </c>
      <c r="H23" s="3">
        <f t="shared" si="7"/>
        <v>-379.66999999991913</v>
      </c>
      <c r="I23" s="4">
        <f t="shared" si="1"/>
        <v>-5.400000000372529E-2</v>
      </c>
      <c r="J23" s="4">
        <f t="shared" si="2"/>
        <v>0.14899999974295497</v>
      </c>
      <c r="K23">
        <f t="shared" si="3"/>
        <v>-5.672544885163696E-2</v>
      </c>
      <c r="L23">
        <f t="shared" si="8"/>
        <v>143.43912398290524</v>
      </c>
      <c r="M23" s="4">
        <f t="shared" si="4"/>
        <v>143.29199999995762</v>
      </c>
      <c r="N23" s="4">
        <f t="shared" si="5"/>
        <v>-6.4949999996460974</v>
      </c>
      <c r="O23">
        <f t="shared" si="6"/>
        <v>143.38706661200516</v>
      </c>
    </row>
    <row r="24" spans="1:15" x14ac:dyDescent="0.25">
      <c r="A24" s="13" t="s">
        <v>21</v>
      </c>
      <c r="B24" s="10">
        <v>500292.75400000002</v>
      </c>
      <c r="C24" s="10">
        <v>3946202.6039999998</v>
      </c>
      <c r="D24" s="10">
        <v>579.65699999999993</v>
      </c>
      <c r="E24" s="10">
        <v>500292.83100000001</v>
      </c>
      <c r="F24" s="10">
        <v>3946202.648</v>
      </c>
      <c r="G24" s="11">
        <v>579.51489000000004</v>
      </c>
      <c r="H24" s="3">
        <f t="shared" si="7"/>
        <v>-142.10999999988871</v>
      </c>
      <c r="I24" s="4">
        <f t="shared" si="1"/>
        <v>7.6999999990221113E-2</v>
      </c>
      <c r="J24" s="4">
        <f t="shared" si="2"/>
        <v>4.4000000227242708E-2</v>
      </c>
      <c r="K24">
        <f t="shared" si="3"/>
        <v>7.617951506996401E-2</v>
      </c>
      <c r="L24">
        <f t="shared" si="8"/>
        <v>164.6684829164362</v>
      </c>
      <c r="M24" s="4">
        <f t="shared" si="4"/>
        <v>163.82099999999627</v>
      </c>
      <c r="N24" s="4">
        <f t="shared" si="5"/>
        <v>-16.685000000055879</v>
      </c>
      <c r="O24">
        <f t="shared" si="6"/>
        <v>164.09962246514252</v>
      </c>
    </row>
    <row r="25" spans="1:15" x14ac:dyDescent="0.25">
      <c r="A25" s="6" t="s">
        <v>22</v>
      </c>
      <c r="B25" s="10">
        <v>500314.60100000002</v>
      </c>
      <c r="C25" s="10">
        <v>3946210.3810000001</v>
      </c>
      <c r="D25" s="10">
        <v>579.42399999999998</v>
      </c>
      <c r="E25" s="10">
        <v>500314.77899999998</v>
      </c>
      <c r="F25" s="10">
        <v>3946210.3530000001</v>
      </c>
      <c r="G25" s="10">
        <v>579.327</v>
      </c>
      <c r="H25" s="3">
        <f t="shared" si="7"/>
        <v>-96.999999999979991</v>
      </c>
      <c r="I25" s="4">
        <f t="shared" si="1"/>
        <v>0.17799999995622784</v>
      </c>
      <c r="J25" s="4">
        <f t="shared" si="2"/>
        <v>-2.7999999932944775E-2</v>
      </c>
      <c r="K25">
        <f t="shared" si="3"/>
        <v>0.17848389448808991</v>
      </c>
      <c r="L25">
        <f t="shared" si="8"/>
        <v>185.88157167400624</v>
      </c>
      <c r="M25" s="4">
        <f t="shared" si="4"/>
        <v>185.66800000000512</v>
      </c>
      <c r="N25" s="4">
        <f t="shared" si="5"/>
        <v>-8.9079999998211861</v>
      </c>
      <c r="O25">
        <f t="shared" si="6"/>
        <v>185.80021440622599</v>
      </c>
    </row>
    <row r="26" spans="1:15" x14ac:dyDescent="0.25">
      <c r="A26" s="6" t="s">
        <v>23</v>
      </c>
      <c r="B26" s="10">
        <v>500354.68</v>
      </c>
      <c r="C26" s="10">
        <v>3946191.09</v>
      </c>
      <c r="D26" s="10">
        <v>579.48</v>
      </c>
      <c r="E26" s="10">
        <v>500354.799</v>
      </c>
      <c r="F26" s="10">
        <v>3946191.162</v>
      </c>
      <c r="G26" s="10">
        <v>579.43700000000001</v>
      </c>
      <c r="H26" s="3">
        <f t="shared" si="7"/>
        <v>-43.000000000006366</v>
      </c>
      <c r="I26" s="4">
        <f t="shared" si="1"/>
        <v>0.1190000000060536</v>
      </c>
      <c r="J26" s="4">
        <f t="shared" si="2"/>
        <v>7.2000000160187483E-2</v>
      </c>
      <c r="K26">
        <f t="shared" si="3"/>
        <v>0.11765856728973834</v>
      </c>
      <c r="L26">
        <f t="shared" si="8"/>
        <v>227.5014101274748</v>
      </c>
      <c r="M26" s="4">
        <f t="shared" si="4"/>
        <v>225.74699999997392</v>
      </c>
      <c r="N26" s="4">
        <f t="shared" si="5"/>
        <v>-28.199000000022352</v>
      </c>
      <c r="O26">
        <f t="shared" si="6"/>
        <v>226.22650497163448</v>
      </c>
    </row>
    <row r="27" spans="1:15" x14ac:dyDescent="0.25">
      <c r="A27" s="6" t="s">
        <v>24</v>
      </c>
      <c r="B27" s="10">
        <v>500368.24200000003</v>
      </c>
      <c r="C27" s="10">
        <v>3946187.5380000002</v>
      </c>
      <c r="D27" s="10">
        <v>580.01499999999999</v>
      </c>
      <c r="E27" s="10">
        <v>500368.35499999998</v>
      </c>
      <c r="F27" s="10">
        <v>3946187.6</v>
      </c>
      <c r="G27" s="10">
        <v>579.95100000000002</v>
      </c>
      <c r="H27" s="3">
        <f t="shared" si="7"/>
        <v>-63.99999999996453</v>
      </c>
      <c r="I27" s="4">
        <f t="shared" si="1"/>
        <v>0.11299999995389953</v>
      </c>
      <c r="J27" s="4">
        <f t="shared" si="2"/>
        <v>6.1999999918043613E-2</v>
      </c>
      <c r="K27">
        <f t="shared" si="3"/>
        <v>0.11184310421142842</v>
      </c>
      <c r="L27">
        <f t="shared" si="8"/>
        <v>241.40613803709476</v>
      </c>
      <c r="M27" s="4">
        <f t="shared" si="4"/>
        <v>239.30900000000838</v>
      </c>
      <c r="N27" s="4">
        <f t="shared" si="5"/>
        <v>-31.750999999698251</v>
      </c>
      <c r="O27">
        <f t="shared" si="6"/>
        <v>239.851409392801</v>
      </c>
    </row>
    <row r="28" spans="1:15" x14ac:dyDescent="0.25">
      <c r="A28" s="6" t="s">
        <v>25</v>
      </c>
      <c r="B28" s="10">
        <v>500412.98200000002</v>
      </c>
      <c r="C28" s="10">
        <v>3946176.1430000002</v>
      </c>
      <c r="D28" s="10">
        <v>588.91200000000003</v>
      </c>
      <c r="E28" s="10">
        <v>500413.016</v>
      </c>
      <c r="F28" s="10">
        <v>3946176.2429999998</v>
      </c>
      <c r="G28" s="10">
        <v>588.89599999999996</v>
      </c>
      <c r="H28" s="3">
        <f t="shared" si="7"/>
        <v>-16.000000000076398</v>
      </c>
      <c r="I28" s="4">
        <f t="shared" si="1"/>
        <v>3.3999999985098839E-2</v>
      </c>
      <c r="J28" s="4">
        <f t="shared" si="2"/>
        <v>9.999999962747097E-2</v>
      </c>
      <c r="K28">
        <f t="shared" si="3"/>
        <v>3.2159009320157278E-2</v>
      </c>
      <c r="L28">
        <f t="shared" si="8"/>
        <v>287.30717310393601</v>
      </c>
      <c r="M28" s="4">
        <f t="shared" si="4"/>
        <v>284.04899999999907</v>
      </c>
      <c r="N28" s="4">
        <f t="shared" si="5"/>
        <v>-43.145999999716878</v>
      </c>
      <c r="O28">
        <f t="shared" si="6"/>
        <v>284.79300246846947</v>
      </c>
    </row>
    <row r="29" spans="1:15" x14ac:dyDescent="0.25">
      <c r="A29" s="6" t="s">
        <v>26</v>
      </c>
      <c r="B29" s="10">
        <v>500423.11900000001</v>
      </c>
      <c r="C29" s="10">
        <v>3946213.889</v>
      </c>
      <c r="D29" s="10">
        <v>606.78099999999995</v>
      </c>
      <c r="E29" s="10">
        <v>500423.18099999998</v>
      </c>
      <c r="F29" s="10">
        <v>3946213.8080000002</v>
      </c>
      <c r="G29" s="10">
        <v>606.803</v>
      </c>
      <c r="H29" s="3">
        <f t="shared" si="7"/>
        <v>22.000000000048203</v>
      </c>
      <c r="I29" s="4">
        <f t="shared" si="1"/>
        <v>6.1999999976251274E-2</v>
      </c>
      <c r="J29" s="4">
        <f t="shared" si="2"/>
        <v>-8.0999999772757292E-2</v>
      </c>
      <c r="K29">
        <f t="shared" si="3"/>
        <v>6.3476121737697636E-2</v>
      </c>
      <c r="L29">
        <f t="shared" si="8"/>
        <v>294.2355563081922</v>
      </c>
      <c r="M29" s="4">
        <f t="shared" si="4"/>
        <v>294.18599999998696</v>
      </c>
      <c r="N29" s="4">
        <f t="shared" si="5"/>
        <v>-5.3999999999068677</v>
      </c>
      <c r="O29">
        <f t="shared" si="6"/>
        <v>294.23555630819214</v>
      </c>
    </row>
    <row r="30" spans="1:15" x14ac:dyDescent="0.25">
      <c r="A30" s="6" t="s">
        <v>27</v>
      </c>
      <c r="B30" s="10">
        <v>500447.967</v>
      </c>
      <c r="C30" s="10">
        <v>3946215.3470000001</v>
      </c>
      <c r="D30" s="10">
        <v>614.83399999999995</v>
      </c>
      <c r="E30" s="10">
        <v>500448.01</v>
      </c>
      <c r="F30" s="10">
        <v>3946215.3280000002</v>
      </c>
      <c r="G30" s="10">
        <v>614.84199999999998</v>
      </c>
      <c r="H30" s="3">
        <f t="shared" si="7"/>
        <v>8.0000000000381988</v>
      </c>
      <c r="I30" s="4">
        <f t="shared" si="1"/>
        <v>4.3000000005122274E-2</v>
      </c>
      <c r="J30" s="4">
        <f t="shared" si="2"/>
        <v>-1.8999999854713678E-2</v>
      </c>
      <c r="K30">
        <f t="shared" si="3"/>
        <v>4.3341457982605351E-2</v>
      </c>
      <c r="L30">
        <f t="shared" si="8"/>
        <v>319.05835284472488</v>
      </c>
      <c r="M30" s="4">
        <f t="shared" si="4"/>
        <v>319.0339999999851</v>
      </c>
      <c r="N30" s="4">
        <f t="shared" si="5"/>
        <v>-3.9419999998062849</v>
      </c>
      <c r="O30">
        <f t="shared" si="6"/>
        <v>319.05261315753597</v>
      </c>
    </row>
    <row r="31" spans="1:15" x14ac:dyDescent="0.25">
      <c r="A31" s="6" t="s">
        <v>28</v>
      </c>
      <c r="B31" s="10">
        <v>500471.39399999997</v>
      </c>
      <c r="C31" s="10">
        <v>3946212.5989999999</v>
      </c>
      <c r="D31" s="10">
        <v>622.327</v>
      </c>
      <c r="E31" s="10">
        <v>500471.44500000001</v>
      </c>
      <c r="F31" s="10">
        <v>3946212.6179999998</v>
      </c>
      <c r="G31" s="10">
        <v>622.33600000000001</v>
      </c>
      <c r="H31" s="3">
        <f t="shared" si="7"/>
        <v>9.0000000000145519</v>
      </c>
      <c r="I31" s="4">
        <f t="shared" si="1"/>
        <v>5.1000000035855919E-2</v>
      </c>
      <c r="J31" s="4">
        <f t="shared" si="2"/>
        <v>1.8999999854713678E-2</v>
      </c>
      <c r="K31">
        <f t="shared" si="3"/>
        <v>5.0642710209116509E-2</v>
      </c>
      <c r="L31">
        <f t="shared" si="8"/>
        <v>342.5263385799206</v>
      </c>
      <c r="M31" s="4">
        <f t="shared" si="4"/>
        <v>342.46099999995204</v>
      </c>
      <c r="N31" s="4">
        <f t="shared" si="5"/>
        <v>-6.6899999999441206</v>
      </c>
      <c r="O31">
        <f t="shared" si="6"/>
        <v>342.52610055195578</v>
      </c>
    </row>
    <row r="32" spans="1:15" x14ac:dyDescent="0.25">
      <c r="A32" s="6" t="s">
        <v>29</v>
      </c>
      <c r="B32" s="10">
        <v>500494.99200000003</v>
      </c>
      <c r="C32" s="10">
        <v>3946203.1919999998</v>
      </c>
      <c r="D32" s="10">
        <v>623.529</v>
      </c>
      <c r="E32" s="10">
        <v>500495.02500000002</v>
      </c>
      <c r="F32" s="10">
        <v>3946203.2110000001</v>
      </c>
      <c r="G32" s="10">
        <v>623.53599999999994</v>
      </c>
      <c r="H32" s="3">
        <f t="shared" si="7"/>
        <v>6.9999999999481588</v>
      </c>
      <c r="I32" s="4">
        <f t="shared" si="1"/>
        <v>3.2999999995809048E-2</v>
      </c>
      <c r="J32" s="4">
        <f t="shared" si="2"/>
        <v>1.9000000320374966E-2</v>
      </c>
      <c r="K32">
        <f t="shared" si="3"/>
        <v>3.2645741791237609E-2</v>
      </c>
      <c r="L32">
        <f t="shared" si="8"/>
        <v>366.41275208432404</v>
      </c>
      <c r="M32" s="4">
        <f t="shared" si="4"/>
        <v>366.05900000000838</v>
      </c>
      <c r="N32" s="4">
        <f t="shared" si="5"/>
        <v>-16.097000000067055</v>
      </c>
      <c r="O32">
        <f t="shared" si="6"/>
        <v>366.29276939292811</v>
      </c>
    </row>
    <row r="33" spans="1:15" x14ac:dyDescent="0.25">
      <c r="A33" s="6" t="s">
        <v>30</v>
      </c>
      <c r="B33" s="10">
        <v>500522.17700000003</v>
      </c>
      <c r="C33" s="10">
        <v>3946183.7409999999</v>
      </c>
      <c r="D33" s="10">
        <v>619.88699999999994</v>
      </c>
      <c r="E33" s="10">
        <v>500522.19900000002</v>
      </c>
      <c r="F33" s="10">
        <v>3946183.7059999998</v>
      </c>
      <c r="G33" s="10">
        <v>619.90200000000004</v>
      </c>
      <c r="H33" s="3">
        <f t="shared" si="7"/>
        <v>15.000000000100044</v>
      </c>
      <c r="I33" s="4">
        <f t="shared" si="1"/>
        <v>2.1999999997206032E-2</v>
      </c>
      <c r="J33" s="4">
        <f t="shared" si="2"/>
        <v>-3.5000000149011612E-2</v>
      </c>
      <c r="K33">
        <f t="shared" si="3"/>
        <v>2.2638637163899116E-2</v>
      </c>
      <c r="L33">
        <f t="shared" si="8"/>
        <v>394.84744375518164</v>
      </c>
      <c r="M33" s="4">
        <f t="shared" si="4"/>
        <v>393.24400000000605</v>
      </c>
      <c r="N33" s="4">
        <f t="shared" si="5"/>
        <v>-35.547999999951571</v>
      </c>
      <c r="O33">
        <f t="shared" si="6"/>
        <v>393.83016803930281</v>
      </c>
    </row>
    <row r="34" spans="1:15" x14ac:dyDescent="0.25">
      <c r="A34" s="13" t="s">
        <v>31</v>
      </c>
      <c r="B34" s="10">
        <v>500620.21799999999</v>
      </c>
      <c r="C34" s="10">
        <v>3946229.5079999999</v>
      </c>
      <c r="D34" s="10">
        <v>554.40699999999993</v>
      </c>
      <c r="E34" s="10">
        <v>500620.18800000002</v>
      </c>
      <c r="F34" s="10">
        <v>3946229.6830000002</v>
      </c>
      <c r="G34" s="10">
        <v>554.40800000000002</v>
      </c>
      <c r="H34" s="3">
        <f t="shared" si="7"/>
        <v>1.00000000009004</v>
      </c>
      <c r="I34" s="4">
        <f t="shared" si="1"/>
        <v>-2.9999999969732016E-2</v>
      </c>
      <c r="J34" s="4">
        <f t="shared" si="2"/>
        <v>0.17500000027939677</v>
      </c>
      <c r="K34">
        <f t="shared" si="3"/>
        <v>-3.3206659708908882E-2</v>
      </c>
      <c r="L34">
        <f t="shared" si="8"/>
        <v>491.39126893543363</v>
      </c>
      <c r="M34" s="4">
        <f t="shared" si="4"/>
        <v>491.28499999997439</v>
      </c>
      <c r="N34" s="4">
        <f t="shared" si="5"/>
        <v>10.219000000040978</v>
      </c>
      <c r="O34">
        <f t="shared" si="6"/>
        <v>491.01471019586734</v>
      </c>
    </row>
    <row r="35" spans="1:15" x14ac:dyDescent="0.25">
      <c r="A35" s="13" t="s">
        <v>32</v>
      </c>
      <c r="B35" s="10">
        <v>500650.49300000002</v>
      </c>
      <c r="C35" s="10">
        <v>3946216.6159999999</v>
      </c>
      <c r="D35" s="10">
        <v>555.827</v>
      </c>
      <c r="E35" s="10">
        <v>500650.467</v>
      </c>
      <c r="F35" s="10">
        <v>3946216.74</v>
      </c>
      <c r="G35" s="10">
        <v>555.82399999999996</v>
      </c>
      <c r="H35" s="3">
        <f t="shared" si="7"/>
        <v>-3.0000000000427463</v>
      </c>
      <c r="I35" s="4">
        <f t="shared" si="1"/>
        <v>-2.6000000012572855E-2</v>
      </c>
      <c r="J35" s="4">
        <f t="shared" si="2"/>
        <v>0.12400000030174851</v>
      </c>
      <c r="K35">
        <f t="shared" si="3"/>
        <v>-2.8271348676171901E-2</v>
      </c>
      <c r="L35">
        <f t="shared" si="8"/>
        <v>521.56684953033334</v>
      </c>
      <c r="M35" s="4">
        <f t="shared" si="4"/>
        <v>521.55999999999767</v>
      </c>
      <c r="N35" s="4">
        <f t="shared" si="5"/>
        <v>-2.6729999999515712</v>
      </c>
      <c r="O35">
        <f t="shared" si="6"/>
        <v>521.52121342963471</v>
      </c>
    </row>
    <row r="36" spans="1:15" x14ac:dyDescent="0.25">
      <c r="A36" s="13" t="s">
        <v>34</v>
      </c>
      <c r="B36" s="10">
        <v>500748.77899999998</v>
      </c>
      <c r="C36" s="10">
        <v>3946215.2280000001</v>
      </c>
      <c r="D36" s="10">
        <v>553.26599999999996</v>
      </c>
      <c r="E36" s="10">
        <v>500748.72499999998</v>
      </c>
      <c r="F36" s="10">
        <v>3946215.3480000002</v>
      </c>
      <c r="G36" s="10">
        <v>553.26599999999996</v>
      </c>
      <c r="H36" s="3">
        <f t="shared" si="7"/>
        <v>0</v>
      </c>
      <c r="I36" s="4">
        <f t="shared" si="1"/>
        <v>-5.400000000372529E-2</v>
      </c>
      <c r="J36" s="4">
        <f t="shared" si="2"/>
        <v>0.12000000011175871</v>
      </c>
      <c r="K36">
        <f t="shared" si="3"/>
        <v>-5.6193222223520911E-2</v>
      </c>
      <c r="L36">
        <f t="shared" si="8"/>
        <v>619.85930293652132</v>
      </c>
      <c r="M36" s="4">
        <f t="shared" si="4"/>
        <v>619.84599999996135</v>
      </c>
      <c r="N36" s="4">
        <f t="shared" si="5"/>
        <v>-4.0609999997541308</v>
      </c>
      <c r="O36">
        <f t="shared" si="6"/>
        <v>619.81613318329323</v>
      </c>
    </row>
    <row r="37" spans="1:15" x14ac:dyDescent="0.25">
      <c r="B37" s="4">
        <f>B29-B17</f>
        <v>294.18599999998696</v>
      </c>
      <c r="C37" s="4">
        <f>C29-C17</f>
        <v>-5.3999999999068677</v>
      </c>
      <c r="D37">
        <f>SQRT(B37^2+C37^2)</f>
        <v>294.2355563081922</v>
      </c>
    </row>
    <row r="38" spans="1:15" x14ac:dyDescent="0.25">
      <c r="B38" s="4">
        <f>B37/D37</f>
        <v>0.99983157607181461</v>
      </c>
      <c r="C38" s="4">
        <f>C37/D37</f>
        <v>-1.8352642582226623E-2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F2" sqref="F2"/>
    </sheetView>
  </sheetViews>
  <sheetFormatPr defaultRowHeight="13.8" x14ac:dyDescent="0.25"/>
  <cols>
    <col min="6" max="6" width="13.44140625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44</v>
      </c>
      <c r="F1" t="s">
        <v>45</v>
      </c>
      <c r="G1" t="s">
        <v>46</v>
      </c>
    </row>
    <row r="2" spans="1:8" x14ac:dyDescent="0.25">
      <c r="A2" s="1" t="s">
        <v>0</v>
      </c>
      <c r="B2">
        <v>-401.43139717601468</v>
      </c>
      <c r="C2" s="7">
        <v>618.52700000000004</v>
      </c>
      <c r="D2">
        <v>-26.000000000067303</v>
      </c>
      <c r="E2" s="4">
        <v>61.717096460191371</v>
      </c>
      <c r="F2" s="7">
        <f>(C2-MIN(C:C))/(MAX(C:C)-MIN(C:C))</f>
        <v>0.92819856340231854</v>
      </c>
      <c r="G2">
        <f t="shared" ref="G2:G36" si="0">(((D2-MIN(D:D))/(MAX(D:D)-MIN(D:D))))-1</f>
        <v>-3.8565022421632067E-2</v>
      </c>
      <c r="H2">
        <f>B2-$B$2</f>
        <v>0</v>
      </c>
    </row>
    <row r="3" spans="1:8" x14ac:dyDescent="0.25">
      <c r="A3" s="1" t="s">
        <v>1</v>
      </c>
      <c r="B3">
        <v>-352.28656300201561</v>
      </c>
      <c r="C3" s="5">
        <v>619.13300000000004</v>
      </c>
      <c r="D3">
        <v>-19.99999999998181</v>
      </c>
      <c r="E3" s="4">
        <v>26.177391101271041</v>
      </c>
      <c r="F3" s="7">
        <f t="shared" ref="F3:F36" si="1">(C3-MIN(C:C))/(MAX(C:C)-MIN(C:C))</f>
        <v>0.93681814949150122</v>
      </c>
      <c r="G3">
        <f t="shared" si="0"/>
        <v>-3.3183856502272846E-2</v>
      </c>
      <c r="H3">
        <f t="shared" ref="H3:H36" si="2">B3-$B$2</f>
        <v>49.144834173999072</v>
      </c>
    </row>
    <row r="4" spans="1:8" x14ac:dyDescent="0.25">
      <c r="A4" s="1" t="s">
        <v>2</v>
      </c>
      <c r="B4">
        <v>-300.96569962301652</v>
      </c>
      <c r="C4" s="5">
        <v>605.56200000000001</v>
      </c>
      <c r="D4">
        <v>-18.000000000029104</v>
      </c>
      <c r="E4" s="4">
        <v>56.170202131909264</v>
      </c>
      <c r="F4" s="7">
        <f t="shared" si="1"/>
        <v>0.743787781807837</v>
      </c>
      <c r="G4">
        <f t="shared" si="0"/>
        <v>-3.1390134529221125E-2</v>
      </c>
      <c r="H4">
        <f t="shared" si="2"/>
        <v>100.46569755299817</v>
      </c>
    </row>
    <row r="5" spans="1:8" x14ac:dyDescent="0.25">
      <c r="A5" s="1" t="s">
        <v>3</v>
      </c>
      <c r="B5">
        <v>-274.92949011199897</v>
      </c>
      <c r="C5" s="5">
        <v>603.77099999999996</v>
      </c>
      <c r="D5">
        <v>-21.999999999934516</v>
      </c>
      <c r="E5" s="4">
        <v>41.033747795182762</v>
      </c>
      <c r="F5" s="7">
        <f t="shared" si="1"/>
        <v>0.71831306450465726</v>
      </c>
      <c r="G5">
        <f t="shared" si="0"/>
        <v>-3.4977578475324567E-2</v>
      </c>
      <c r="H5">
        <f t="shared" si="2"/>
        <v>126.50190706401571</v>
      </c>
    </row>
    <row r="6" spans="1:8" x14ac:dyDescent="0.25">
      <c r="A6" s="1" t="s">
        <v>4</v>
      </c>
      <c r="B6">
        <v>-253.67628697903069</v>
      </c>
      <c r="C6" s="5">
        <v>600.82500000000005</v>
      </c>
      <c r="D6">
        <v>-23.000000000024556</v>
      </c>
      <c r="E6" s="4">
        <v>35.683408523453863</v>
      </c>
      <c r="F6" s="7">
        <f t="shared" si="1"/>
        <v>0.67640992817011625</v>
      </c>
      <c r="G6">
        <f t="shared" si="0"/>
        <v>-3.5874439461952456E-2</v>
      </c>
      <c r="H6">
        <f t="shared" si="2"/>
        <v>147.75511019698399</v>
      </c>
    </row>
    <row r="7" spans="1:8" x14ac:dyDescent="0.25">
      <c r="A7" s="1" t="s">
        <v>5</v>
      </c>
      <c r="B7">
        <v>-227.86978910498121</v>
      </c>
      <c r="C7" s="5">
        <v>598.79</v>
      </c>
      <c r="D7">
        <v>-24.999999999977263</v>
      </c>
      <c r="E7" s="4">
        <v>95.158813817562304</v>
      </c>
      <c r="F7" s="7">
        <f t="shared" si="1"/>
        <v>0.64746461844818914</v>
      </c>
      <c r="G7">
        <f t="shared" si="0"/>
        <v>-3.7668161435004177E-2</v>
      </c>
      <c r="H7">
        <f t="shared" si="2"/>
        <v>173.56160807103348</v>
      </c>
    </row>
    <row r="8" spans="1:8" x14ac:dyDescent="0.25">
      <c r="A8" s="1" t="s">
        <v>6</v>
      </c>
      <c r="B8">
        <v>-204.28785211398366</v>
      </c>
      <c r="C8" s="5">
        <v>596.13099999999997</v>
      </c>
      <c r="D8">
        <v>-8.9999999999008651</v>
      </c>
      <c r="E8" s="4">
        <v>59.60748089023582</v>
      </c>
      <c r="F8" s="7">
        <f t="shared" si="1"/>
        <v>0.60964369532750096</v>
      </c>
      <c r="G8">
        <f t="shared" si="0"/>
        <v>-2.3318385650182405E-2</v>
      </c>
      <c r="H8">
        <f t="shared" si="2"/>
        <v>197.14354506203102</v>
      </c>
    </row>
    <row r="9" spans="1:8" x14ac:dyDescent="0.25">
      <c r="A9" s="1" t="s">
        <v>7</v>
      </c>
      <c r="B9">
        <v>-176.49308361198618</v>
      </c>
      <c r="C9" s="5">
        <v>591.73299999999995</v>
      </c>
      <c r="D9">
        <v>2.0000000000663931</v>
      </c>
      <c r="E9" s="4">
        <v>82.641428087555369</v>
      </c>
      <c r="F9" s="7">
        <f t="shared" si="1"/>
        <v>0.54708768935353003</v>
      </c>
      <c r="G9">
        <f t="shared" si="0"/>
        <v>-1.3452914798193882E-2</v>
      </c>
      <c r="H9">
        <f t="shared" si="2"/>
        <v>224.9383135640285</v>
      </c>
    </row>
    <row r="10" spans="1:8" x14ac:dyDescent="0.25">
      <c r="A10" s="1" t="s">
        <v>8</v>
      </c>
      <c r="B10">
        <v>-149.9393430069905</v>
      </c>
      <c r="C10" s="5">
        <v>590.55999999999995</v>
      </c>
      <c r="D10">
        <v>-15.999999999962711</v>
      </c>
      <c r="E10" s="4">
        <v>67.00505379740207</v>
      </c>
      <c r="F10" s="7">
        <f t="shared" si="1"/>
        <v>0.53040324301258701</v>
      </c>
      <c r="G10">
        <f t="shared" si="0"/>
        <v>-2.9596412556067486E-2</v>
      </c>
      <c r="H10">
        <f t="shared" si="2"/>
        <v>251.49205416902419</v>
      </c>
    </row>
    <row r="11" spans="1:8" x14ac:dyDescent="0.25">
      <c r="A11" s="1" t="s">
        <v>9</v>
      </c>
      <c r="B11">
        <v>-130.0574928800188</v>
      </c>
      <c r="C11" s="5">
        <v>590.85299999999995</v>
      </c>
      <c r="D11">
        <v>-30.999999999949068</v>
      </c>
      <c r="E11" s="4">
        <v>55.132695217025685</v>
      </c>
      <c r="F11" s="7">
        <f t="shared" si="1"/>
        <v>0.53457079866296753</v>
      </c>
      <c r="G11">
        <f t="shared" si="0"/>
        <v>-4.3049327354261369E-2</v>
      </c>
      <c r="H11">
        <f t="shared" si="2"/>
        <v>271.37390429599589</v>
      </c>
    </row>
    <row r="12" spans="1:8" x14ac:dyDescent="0.25">
      <c r="A12" s="1" t="s">
        <v>10</v>
      </c>
      <c r="B12">
        <v>-104.25841686202054</v>
      </c>
      <c r="C12" s="5">
        <v>589.73500000000001</v>
      </c>
      <c r="D12">
        <v>-34.999999999968168</v>
      </c>
      <c r="E12" s="4">
        <v>44.169107778657235</v>
      </c>
      <c r="F12" s="7">
        <f t="shared" si="1"/>
        <v>0.51866865799018558</v>
      </c>
      <c r="G12">
        <f t="shared" si="0"/>
        <v>-4.6636771300466839E-2</v>
      </c>
      <c r="H12">
        <f t="shared" si="2"/>
        <v>297.17298031399412</v>
      </c>
    </row>
    <row r="13" spans="1:8" x14ac:dyDescent="0.25">
      <c r="A13" s="1" t="s">
        <v>11</v>
      </c>
      <c r="B13">
        <v>-80.694370399024493</v>
      </c>
      <c r="C13" s="5">
        <v>589.11599999999999</v>
      </c>
      <c r="D13">
        <v>-62.999999999988177</v>
      </c>
      <c r="E13" s="4">
        <v>69.062171233099434</v>
      </c>
      <c r="F13" s="7">
        <f t="shared" si="1"/>
        <v>0.50986416328852813</v>
      </c>
      <c r="G13">
        <f t="shared" si="0"/>
        <v>-7.1748878923802883E-2</v>
      </c>
      <c r="H13">
        <f t="shared" si="2"/>
        <v>320.73702677699021</v>
      </c>
    </row>
    <row r="14" spans="1:8" x14ac:dyDescent="0.25">
      <c r="A14" s="1" t="s">
        <v>12</v>
      </c>
      <c r="B14">
        <v>-41.57610879698489</v>
      </c>
      <c r="C14" s="5">
        <v>588.5</v>
      </c>
      <c r="D14">
        <v>-179.99999999994998</v>
      </c>
      <c r="E14" s="4">
        <v>107.21329563136806</v>
      </c>
      <c r="F14" s="7">
        <f t="shared" si="1"/>
        <v>0.50110233980513452</v>
      </c>
      <c r="G14">
        <f t="shared" si="0"/>
        <v>-0.17668161434977681</v>
      </c>
      <c r="H14">
        <f t="shared" si="2"/>
        <v>359.85528837902979</v>
      </c>
    </row>
    <row r="15" spans="1:8" x14ac:dyDescent="0.25">
      <c r="A15" s="1" t="s">
        <v>13</v>
      </c>
      <c r="B15">
        <v>-22.445036876992802</v>
      </c>
      <c r="C15" s="5">
        <v>587.49400000000003</v>
      </c>
      <c r="D15">
        <v>-285.99999999994452</v>
      </c>
      <c r="E15" s="4">
        <v>116.12752645982027</v>
      </c>
      <c r="F15" s="7">
        <f t="shared" si="1"/>
        <v>0.4867932579475146</v>
      </c>
      <c r="G15">
        <f t="shared" si="0"/>
        <v>-0.2717488789237622</v>
      </c>
      <c r="H15">
        <f t="shared" si="2"/>
        <v>378.9863602990219</v>
      </c>
    </row>
    <row r="16" spans="1:8" x14ac:dyDescent="0.25">
      <c r="A16" s="2" t="s">
        <v>14</v>
      </c>
      <c r="B16">
        <v>0</v>
      </c>
      <c r="C16" s="5">
        <v>588.19500000000005</v>
      </c>
      <c r="D16">
        <v>-464.00000000005548</v>
      </c>
      <c r="E16" s="4">
        <v>207.35981753131227</v>
      </c>
      <c r="F16" s="7">
        <f t="shared" si="1"/>
        <v>0.49676409928170168</v>
      </c>
      <c r="G16">
        <f t="shared" si="0"/>
        <v>-0.43139013452924158</v>
      </c>
      <c r="H16">
        <f t="shared" si="2"/>
        <v>401.43139717601468</v>
      </c>
    </row>
    <row r="17" spans="1:8" x14ac:dyDescent="0.25">
      <c r="A17" s="2" t="s">
        <v>15</v>
      </c>
      <c r="B17">
        <v>30.147738732978269</v>
      </c>
      <c r="C17" s="5">
        <v>585.98</v>
      </c>
      <c r="D17">
        <v>-822.00000000000273</v>
      </c>
      <c r="E17" s="4">
        <v>216.68033049883206</v>
      </c>
      <c r="F17" s="7">
        <f t="shared" si="1"/>
        <v>0.46525851646397848</v>
      </c>
      <c r="G17">
        <f t="shared" si="0"/>
        <v>-0.75246636771304809</v>
      </c>
      <c r="H17">
        <f t="shared" si="2"/>
        <v>431.57913590899295</v>
      </c>
    </row>
    <row r="18" spans="1:8" x14ac:dyDescent="0.25">
      <c r="A18" s="2" t="s">
        <v>16</v>
      </c>
      <c r="B18">
        <v>41.089426834017061</v>
      </c>
      <c r="C18" s="5">
        <v>582.96900000000005</v>
      </c>
      <c r="D18">
        <v>-971.00000000000364</v>
      </c>
      <c r="E18" s="4">
        <v>219.82575123132619</v>
      </c>
      <c r="F18" s="7">
        <f t="shared" si="1"/>
        <v>0.42243083706706552</v>
      </c>
      <c r="G18">
        <f t="shared" si="0"/>
        <v>-0.88609865470856353</v>
      </c>
      <c r="H18">
        <f t="shared" si="2"/>
        <v>442.52082401003173</v>
      </c>
    </row>
    <row r="19" spans="1:8" x14ac:dyDescent="0.25">
      <c r="A19" s="1" t="s">
        <v>17</v>
      </c>
      <c r="B19">
        <v>69.241117838978454</v>
      </c>
      <c r="C19" s="5">
        <v>583.74699999999996</v>
      </c>
      <c r="D19">
        <v>-1097.9999999999563</v>
      </c>
      <c r="E19" s="4">
        <v>144.3062003784803</v>
      </c>
      <c r="F19" s="7">
        <f t="shared" si="1"/>
        <v>0.43349690633667515</v>
      </c>
      <c r="G19">
        <f t="shared" si="0"/>
        <v>-1</v>
      </c>
      <c r="H19">
        <f t="shared" si="2"/>
        <v>470.67251501499311</v>
      </c>
    </row>
    <row r="20" spans="1:8" x14ac:dyDescent="0.25">
      <c r="A20" s="1" t="s">
        <v>18</v>
      </c>
      <c r="B20">
        <v>94.041306902021049</v>
      </c>
      <c r="C20" s="5">
        <v>582.16399999999999</v>
      </c>
      <c r="D20">
        <v>-836.00000000001273</v>
      </c>
      <c r="E20" s="4">
        <v>70.125429210690982</v>
      </c>
      <c r="F20" s="7">
        <f t="shared" si="1"/>
        <v>0.41098072683308412</v>
      </c>
      <c r="G20">
        <f t="shared" si="0"/>
        <v>-0.76502242152471611</v>
      </c>
      <c r="H20">
        <f t="shared" si="2"/>
        <v>495.47270407803575</v>
      </c>
    </row>
    <row r="21" spans="1:8" x14ac:dyDescent="0.25">
      <c r="A21" s="1" t="s">
        <v>19</v>
      </c>
      <c r="B21">
        <v>118.71708193998241</v>
      </c>
      <c r="C21" s="5">
        <v>580.226</v>
      </c>
      <c r="D21">
        <v>-640.99999999996271</v>
      </c>
      <c r="E21" s="4">
        <v>44.890653942275094</v>
      </c>
      <c r="F21" s="7">
        <f t="shared" si="1"/>
        <v>0.38341511983500454</v>
      </c>
      <c r="G21">
        <f t="shared" si="0"/>
        <v>-0.59013452914799114</v>
      </c>
      <c r="H21">
        <f t="shared" si="2"/>
        <v>520.14847911599713</v>
      </c>
    </row>
    <row r="22" spans="1:8" x14ac:dyDescent="0.25">
      <c r="A22" s="1" t="s">
        <v>20</v>
      </c>
      <c r="B22">
        <v>143.76220449797921</v>
      </c>
      <c r="C22" s="5">
        <v>579.66399999999999</v>
      </c>
      <c r="D22">
        <v>-366.9999999999618</v>
      </c>
      <c r="E22" s="4">
        <v>-11.04007219248615</v>
      </c>
      <c r="F22" s="7">
        <f t="shared" si="1"/>
        <v>0.37542137828034966</v>
      </c>
      <c r="G22">
        <f t="shared" si="0"/>
        <v>-0.34439461883409095</v>
      </c>
      <c r="H22">
        <f t="shared" si="2"/>
        <v>545.19360167399395</v>
      </c>
    </row>
    <row r="23" spans="1:8" x14ac:dyDescent="0.25">
      <c r="A23" s="1" t="s">
        <v>21</v>
      </c>
      <c r="B23">
        <v>164.70841253698481</v>
      </c>
      <c r="C23" s="5">
        <v>579.88</v>
      </c>
      <c r="D23">
        <v>-192.00000000000728</v>
      </c>
      <c r="E23" s="4">
        <v>11.276428519522597</v>
      </c>
      <c r="F23" s="7">
        <f t="shared" si="1"/>
        <v>0.37849370599530602</v>
      </c>
      <c r="G23">
        <f t="shared" si="0"/>
        <v>-0.18744394618839311</v>
      </c>
      <c r="H23">
        <f t="shared" si="2"/>
        <v>566.13980971299952</v>
      </c>
    </row>
    <row r="24" spans="1:8" x14ac:dyDescent="0.25">
      <c r="A24" s="2" t="s">
        <v>22</v>
      </c>
      <c r="B24">
        <v>186.21491566597314</v>
      </c>
      <c r="C24" s="5">
        <v>579.63599999999997</v>
      </c>
      <c r="D24">
        <v>-150.99999999995362</v>
      </c>
      <c r="E24" s="4">
        <v>-30.603558780626372</v>
      </c>
      <c r="F24" s="7">
        <f t="shared" si="1"/>
        <v>0.37502311357655871</v>
      </c>
      <c r="G24">
        <f t="shared" si="0"/>
        <v>-0.15067264573991479</v>
      </c>
      <c r="H24">
        <f t="shared" si="2"/>
        <v>587.64631284198776</v>
      </c>
    </row>
    <row r="25" spans="1:8" x14ac:dyDescent="0.25">
      <c r="A25" s="2" t="s">
        <v>23</v>
      </c>
      <c r="B25">
        <v>227.08946075401039</v>
      </c>
      <c r="C25" s="5">
        <v>579.56500000000005</v>
      </c>
      <c r="D25">
        <v>-45.00000000007276</v>
      </c>
      <c r="E25" s="4">
        <v>6.0836755473019366</v>
      </c>
      <c r="F25" s="7">
        <f t="shared" si="1"/>
        <v>0.3740132280776623</v>
      </c>
      <c r="G25">
        <f t="shared" si="0"/>
        <v>-5.560538116603142E-2</v>
      </c>
      <c r="H25">
        <f t="shared" si="2"/>
        <v>628.52085793002504</v>
      </c>
    </row>
    <row r="26" spans="1:8" x14ac:dyDescent="0.25">
      <c r="A26" s="2" t="s">
        <v>24</v>
      </c>
      <c r="B26">
        <v>240.77254741399113</v>
      </c>
      <c r="C26" s="5">
        <v>580.05799999999999</v>
      </c>
      <c r="D26">
        <v>-29.999999999972715</v>
      </c>
      <c r="E26" s="4">
        <v>4.9559107663981194</v>
      </c>
      <c r="F26" s="7">
        <f t="shared" si="1"/>
        <v>0.38102553161226066</v>
      </c>
      <c r="G26">
        <f t="shared" si="0"/>
        <v>-4.2152466367735508E-2</v>
      </c>
      <c r="H26">
        <f t="shared" si="2"/>
        <v>642.20394459000579</v>
      </c>
    </row>
    <row r="27" spans="1:8" x14ac:dyDescent="0.25">
      <c r="A27" s="2" t="s">
        <v>25</v>
      </c>
      <c r="B27">
        <v>285.91548067999679</v>
      </c>
      <c r="C27" s="5">
        <v>588.96799999999996</v>
      </c>
      <c r="D27">
        <v>-12.999999999919964</v>
      </c>
      <c r="E27" s="4">
        <v>50.860986943234821</v>
      </c>
      <c r="F27" s="7">
        <f t="shared" si="1"/>
        <v>0.50775904985420595</v>
      </c>
      <c r="G27">
        <f t="shared" si="0"/>
        <v>-2.6905829596387876E-2</v>
      </c>
      <c r="H27">
        <f t="shared" si="2"/>
        <v>687.34687785601147</v>
      </c>
    </row>
    <row r="28" spans="1:8" x14ac:dyDescent="0.25">
      <c r="A28" s="2" t="s">
        <v>26</v>
      </c>
      <c r="B28">
        <v>294.31524479200414</v>
      </c>
      <c r="C28" s="5">
        <v>606.83600000000001</v>
      </c>
      <c r="D28">
        <v>1.9999999999527063</v>
      </c>
      <c r="E28" s="4">
        <v>7.5090202910814696</v>
      </c>
      <c r="F28" s="7">
        <f t="shared" si="1"/>
        <v>0.7619088258303105</v>
      </c>
      <c r="G28">
        <f t="shared" si="0"/>
        <v>-1.3452914798295912E-2</v>
      </c>
      <c r="H28">
        <f t="shared" si="2"/>
        <v>695.74664196801882</v>
      </c>
    </row>
    <row r="29" spans="1:8" x14ac:dyDescent="0.25">
      <c r="A29" s="2" t="s">
        <v>27</v>
      </c>
      <c r="B29">
        <v>319.05065141702005</v>
      </c>
      <c r="C29" s="5">
        <v>614.88400000000001</v>
      </c>
      <c r="D29">
        <v>-10.999999999967258</v>
      </c>
      <c r="E29" s="4">
        <v>82.373535678470944</v>
      </c>
      <c r="F29" s="7">
        <f t="shared" si="1"/>
        <v>0.87638148069127342</v>
      </c>
      <c r="G29">
        <f t="shared" si="0"/>
        <v>-2.5112107623336155E-2</v>
      </c>
      <c r="H29">
        <f t="shared" si="2"/>
        <v>720.48204859303473</v>
      </c>
    </row>
    <row r="30" spans="1:8" x14ac:dyDescent="0.25">
      <c r="A30" s="2" t="s">
        <v>28</v>
      </c>
      <c r="B30">
        <v>342.58784356701472</v>
      </c>
      <c r="C30" s="5">
        <v>622.37699999999995</v>
      </c>
      <c r="D30">
        <v>2.0000000000663931</v>
      </c>
      <c r="E30" s="4">
        <v>38.682535263774298</v>
      </c>
      <c r="F30" s="7">
        <f t="shared" si="1"/>
        <v>0.98295996017352827</v>
      </c>
      <c r="G30">
        <f t="shared" si="0"/>
        <v>-1.3452914798193882E-2</v>
      </c>
      <c r="H30">
        <f t="shared" si="2"/>
        <v>744.0192407430294</v>
      </c>
    </row>
    <row r="31" spans="1:8" x14ac:dyDescent="0.25">
      <c r="A31" s="2" t="s">
        <v>29</v>
      </c>
      <c r="B31">
        <v>366.58513757700911</v>
      </c>
      <c r="C31" s="5">
        <v>623.57500000000005</v>
      </c>
      <c r="D31">
        <v>-9.9999999999909051</v>
      </c>
      <c r="E31" s="4">
        <v>37.899394378655415</v>
      </c>
      <c r="F31" s="7">
        <f t="shared" si="1"/>
        <v>1</v>
      </c>
      <c r="G31">
        <f t="shared" si="0"/>
        <v>-2.4215246636810295E-2</v>
      </c>
      <c r="H31">
        <f t="shared" si="2"/>
        <v>768.01653475302373</v>
      </c>
    </row>
    <row r="32" spans="1:8" x14ac:dyDescent="0.25">
      <c r="A32" s="2" t="s">
        <v>30</v>
      </c>
      <c r="B32">
        <v>394.61229051496906</v>
      </c>
      <c r="C32" s="5">
        <v>619.93899999999996</v>
      </c>
      <c r="D32">
        <v>17.000000000052751</v>
      </c>
      <c r="E32" s="4">
        <v>38.514551844741618</v>
      </c>
      <c r="F32" s="7">
        <f t="shared" si="1"/>
        <v>0.94828248346490185</v>
      </c>
      <c r="G32">
        <f t="shared" si="0"/>
        <v>0</v>
      </c>
      <c r="H32">
        <f t="shared" si="2"/>
        <v>796.04368769098369</v>
      </c>
    </row>
    <row r="33" spans="1:8" x14ac:dyDescent="0.25">
      <c r="A33" s="1" t="s">
        <v>31</v>
      </c>
      <c r="B33">
        <v>490.49426465699349</v>
      </c>
      <c r="C33" s="5">
        <v>554.40599999999995</v>
      </c>
      <c r="D33">
        <v>3.0000000000427463</v>
      </c>
      <c r="E33" s="4">
        <v>50.237435884014303</v>
      </c>
      <c r="F33" s="7">
        <f t="shared" si="1"/>
        <v>1.6158167982362082E-2</v>
      </c>
      <c r="G33">
        <f t="shared" si="0"/>
        <v>-1.2556053811668022E-2</v>
      </c>
      <c r="H33">
        <f t="shared" si="2"/>
        <v>891.92566183300823</v>
      </c>
    </row>
    <row r="34" spans="1:8" x14ac:dyDescent="0.25">
      <c r="A34" s="1" t="s">
        <v>32</v>
      </c>
      <c r="B34">
        <v>521.3119826370164</v>
      </c>
      <c r="C34" s="5">
        <v>555.82399999999996</v>
      </c>
      <c r="D34">
        <v>4.0000000000190994</v>
      </c>
      <c r="E34" s="4">
        <v>28.224426770066202</v>
      </c>
      <c r="F34" s="7">
        <f t="shared" si="1"/>
        <v>3.6327430481473175E-2</v>
      </c>
      <c r="G34">
        <f t="shared" si="0"/>
        <v>-1.1659192825142162E-2</v>
      </c>
      <c r="H34">
        <f t="shared" si="2"/>
        <v>922.74337981303108</v>
      </c>
    </row>
    <row r="35" spans="1:8" x14ac:dyDescent="0.25">
      <c r="A35" s="1" t="s">
        <v>33</v>
      </c>
      <c r="B35">
        <v>568.36416040801805</v>
      </c>
      <c r="C35" s="5">
        <v>554.02499999999998</v>
      </c>
      <c r="D35">
        <v>0</v>
      </c>
      <c r="E35" s="4">
        <v>-0.98917609068394086</v>
      </c>
      <c r="F35" s="7">
        <f t="shared" si="1"/>
        <v>1.0738923262925748E-2</v>
      </c>
      <c r="G35">
        <f t="shared" si="0"/>
        <v>-1.5246636771347633E-2</v>
      </c>
      <c r="H35">
        <f t="shared" si="2"/>
        <v>969.79555758403274</v>
      </c>
    </row>
    <row r="36" spans="1:8" x14ac:dyDescent="0.25">
      <c r="A36" s="1" t="s">
        <v>34</v>
      </c>
      <c r="B36">
        <v>619.5484635609713</v>
      </c>
      <c r="C36" s="5">
        <v>553.27</v>
      </c>
      <c r="D36">
        <v>-1.9999999999527063</v>
      </c>
      <c r="E36" s="4">
        <v>21.829452587780906</v>
      </c>
      <c r="F36" s="7">
        <f t="shared" si="1"/>
        <v>0</v>
      </c>
      <c r="G36">
        <f t="shared" si="0"/>
        <v>-1.7040358744399353E-2</v>
      </c>
      <c r="H36">
        <f t="shared" si="2"/>
        <v>1020.979860736986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1.0</vt:lpstr>
      <vt:lpstr>1.1</vt:lpstr>
      <vt:lpstr>1.2</vt:lpstr>
      <vt:lpstr>2.0</vt:lpstr>
      <vt:lpstr>2.1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DELL</cp:lastModifiedBy>
  <dcterms:created xsi:type="dcterms:W3CDTF">2015-06-05T18:19:34Z</dcterms:created>
  <dcterms:modified xsi:type="dcterms:W3CDTF">2025-01-12T12:50:01Z</dcterms:modified>
</cp:coreProperties>
</file>