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lmefile\mke\users\clineza\"/>
    </mc:Choice>
  </mc:AlternateContent>
  <bookViews>
    <workbookView xWindow="0" yWindow="0" windowWidth="28800" windowHeight="12435" activeTab="1"/>
  </bookViews>
  <sheets>
    <sheet name="Weekly Summary formulas" sheetId="18" r:id="rId1"/>
    <sheet name="Weekly Summary" sheetId="17" r:id="rId2"/>
    <sheet name="Yearly Sumary by Week" sheetId="11" r:id="rId3"/>
    <sheet name="Year to Year Comparison" sheetId="15" state="hidden" r:id="rId4"/>
    <sheet name="All Vendors 2018" sheetId="12" r:id="rId5"/>
  </sheets>
  <definedNames>
    <definedName name="_xlnm._FilterDatabase" localSheetId="2" hidden="1">'Yearly Sumary by Week'!$A$1:$G$1</definedName>
    <definedName name="_xlnm.Print_Area" localSheetId="1">'Weekly Summary'!$A$1:$V$45</definedName>
    <definedName name="_xlnm.Print_Area" localSheetId="0">'Weekly Summary formulas'!$B$1:$W$47</definedName>
    <definedName name="_xlnm.Print_Area" localSheetId="2">'Yearly Sumary by Week'!$A$1:$AA$122</definedName>
  </definedNames>
  <calcPr calcId="152511"/>
  <pivotCaches>
    <pivotCache cacheId="370" r:id="rId6"/>
    <pivotCache cacheId="371" r:id="rId7"/>
  </pivotCaches>
</workbook>
</file>

<file path=xl/calcChain.xml><?xml version="1.0" encoding="utf-8"?>
<calcChain xmlns="http://schemas.openxmlformats.org/spreadsheetml/2006/main">
  <c r="C2" i="17" l="1"/>
  <c r="D2" i="17"/>
  <c r="E2" i="17"/>
  <c r="F2" i="17"/>
  <c r="G2" i="17"/>
  <c r="H2" i="17"/>
  <c r="I2" i="17"/>
  <c r="C3" i="17"/>
  <c r="D3" i="17"/>
  <c r="E3" i="17"/>
  <c r="F3" i="17"/>
  <c r="G3" i="17"/>
  <c r="H3" i="17"/>
  <c r="I3" i="17"/>
  <c r="C4" i="17"/>
  <c r="D4" i="17"/>
  <c r="E4" i="17"/>
  <c r="F4" i="17"/>
  <c r="G4" i="17"/>
  <c r="H4" i="17"/>
  <c r="I4" i="17"/>
  <c r="C5" i="17"/>
  <c r="D5" i="17"/>
  <c r="E5" i="17"/>
  <c r="F5" i="17"/>
  <c r="G5" i="17"/>
  <c r="H5" i="17"/>
  <c r="I5" i="17"/>
  <c r="C6" i="17"/>
  <c r="D6" i="17"/>
  <c r="E6" i="17"/>
  <c r="F6" i="17"/>
  <c r="G6" i="17"/>
  <c r="H6" i="17"/>
  <c r="I6" i="17"/>
  <c r="C7" i="17"/>
  <c r="D7" i="17"/>
  <c r="E7" i="17"/>
  <c r="F7" i="17"/>
  <c r="G7" i="17"/>
  <c r="H7" i="17"/>
  <c r="I7" i="17"/>
  <c r="C8" i="17"/>
  <c r="D8" i="17"/>
  <c r="E8" i="17"/>
  <c r="F8" i="17"/>
  <c r="G8" i="17"/>
  <c r="H8" i="17"/>
  <c r="I8" i="17"/>
  <c r="C9" i="17"/>
  <c r="D9" i="17"/>
  <c r="E9" i="17"/>
  <c r="F9" i="17"/>
  <c r="G9" i="17"/>
  <c r="H9" i="17"/>
  <c r="I9" i="17"/>
  <c r="C10" i="17"/>
  <c r="D10" i="17"/>
  <c r="E10" i="17"/>
  <c r="F10" i="17"/>
  <c r="G10" i="17"/>
  <c r="H10" i="17"/>
  <c r="I10" i="17"/>
  <c r="C11" i="17"/>
  <c r="D11" i="17"/>
  <c r="E11" i="17"/>
  <c r="F11" i="17"/>
  <c r="G11" i="17"/>
  <c r="H11" i="17"/>
  <c r="I11" i="17"/>
  <c r="C12" i="17"/>
  <c r="D12" i="17"/>
  <c r="E12" i="17"/>
  <c r="F12" i="17"/>
  <c r="G12" i="17"/>
  <c r="H12" i="17"/>
  <c r="I12" i="17"/>
  <c r="C13" i="17"/>
  <c r="D13" i="17"/>
  <c r="E13" i="17"/>
  <c r="F13" i="17"/>
  <c r="G13" i="17"/>
  <c r="H13" i="17"/>
  <c r="I13" i="17"/>
  <c r="C14" i="17"/>
  <c r="D14" i="17"/>
  <c r="E14" i="17"/>
  <c r="F14" i="17"/>
  <c r="G14" i="17"/>
  <c r="H14" i="17"/>
  <c r="I14" i="17"/>
  <c r="C15" i="17"/>
  <c r="D15" i="17"/>
  <c r="E15" i="17"/>
  <c r="F15" i="17"/>
  <c r="G15" i="17"/>
  <c r="H15" i="17"/>
  <c r="I15" i="17"/>
  <c r="C16" i="17"/>
  <c r="D16" i="17"/>
  <c r="E16" i="17"/>
  <c r="F16" i="17"/>
  <c r="G16" i="17"/>
  <c r="H16" i="17"/>
  <c r="I16" i="17"/>
  <c r="C17" i="17"/>
  <c r="D17" i="17"/>
  <c r="E17" i="17"/>
  <c r="F17" i="17"/>
  <c r="G17" i="17"/>
  <c r="H17" i="17"/>
  <c r="I17" i="17"/>
  <c r="C18" i="17"/>
  <c r="D18" i="17"/>
  <c r="E18" i="17"/>
  <c r="F18" i="17"/>
  <c r="G18" i="17"/>
  <c r="H18" i="17"/>
  <c r="I18" i="17"/>
  <c r="C19" i="17"/>
  <c r="D19" i="17"/>
  <c r="E19" i="17"/>
  <c r="F19" i="17"/>
  <c r="G19" i="17"/>
  <c r="H19" i="17"/>
  <c r="I19" i="17"/>
  <c r="C20" i="17"/>
  <c r="D20" i="17"/>
  <c r="E20" i="17"/>
  <c r="F20" i="17"/>
  <c r="G20" i="17"/>
  <c r="H20" i="17"/>
  <c r="I20" i="17"/>
  <c r="C21" i="17"/>
  <c r="D21" i="17"/>
  <c r="E21" i="17"/>
  <c r="F21" i="17"/>
  <c r="G21" i="17"/>
  <c r="H21" i="17"/>
  <c r="I21" i="17"/>
  <c r="C22" i="17"/>
  <c r="D22" i="17"/>
  <c r="E22" i="17"/>
  <c r="F22" i="17"/>
  <c r="G22" i="17"/>
  <c r="H22" i="17"/>
  <c r="I22" i="17"/>
  <c r="C23" i="17"/>
  <c r="D23" i="17"/>
  <c r="E23" i="17"/>
  <c r="F23" i="17"/>
  <c r="G23" i="17"/>
  <c r="H23" i="17"/>
  <c r="I23" i="17"/>
  <c r="C24" i="17"/>
  <c r="D24" i="17"/>
  <c r="E24" i="17"/>
  <c r="F24" i="17"/>
  <c r="G24" i="17"/>
  <c r="H24" i="17"/>
  <c r="I24" i="17"/>
  <c r="C25" i="17"/>
  <c r="D25" i="17"/>
  <c r="E25" i="17"/>
  <c r="F25" i="17"/>
  <c r="G25" i="17"/>
  <c r="H25" i="17"/>
  <c r="I25" i="17"/>
  <c r="C26" i="17"/>
  <c r="D26" i="17"/>
  <c r="E26" i="17"/>
  <c r="F26" i="17"/>
  <c r="G26" i="17"/>
  <c r="H26" i="17"/>
  <c r="I26" i="17"/>
  <c r="B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C37" i="18" a="1"/>
  <c r="C37" i="18" s="1"/>
  <c r="C36" i="18" a="1"/>
  <c r="C36" i="18" s="1"/>
  <c r="C35" i="18" a="1"/>
  <c r="C35" i="18" s="1"/>
  <c r="C34" i="18" a="1"/>
  <c r="C34" i="18" s="1"/>
  <c r="C32" i="18"/>
  <c r="C31" i="18"/>
  <c r="C30" i="18"/>
  <c r="C29" i="18"/>
  <c r="D28" i="18"/>
  <c r="D32" i="18" s="1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7" i="18" s="1" a="1"/>
  <c r="D37" i="18" s="1"/>
  <c r="B4" i="18"/>
  <c r="B37" i="18" s="1" a="1"/>
  <c r="B37" i="18" s="1"/>
  <c r="D31" i="18" l="1"/>
  <c r="D30" i="18"/>
  <c r="D29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32" i="18" s="1"/>
  <c r="B34" i="18" a="1"/>
  <c r="B34" i="18" s="1"/>
  <c r="D34" i="18" a="1"/>
  <c r="D34" i="18" s="1"/>
  <c r="B35" i="18" a="1"/>
  <c r="B35" i="18" s="1"/>
  <c r="D35" i="18" a="1"/>
  <c r="D35" i="18" s="1"/>
  <c r="B36" i="18" a="1"/>
  <c r="B36" i="18" s="1"/>
  <c r="D36" i="18" a="1"/>
  <c r="D36" i="18" s="1"/>
  <c r="G30" i="17"/>
  <c r="I30" i="17"/>
  <c r="H30" i="17"/>
  <c r="F30" i="17"/>
  <c r="E30" i="17"/>
  <c r="D30" i="17"/>
  <c r="C30" i="17"/>
  <c r="B31" i="18" l="1"/>
  <c r="B30" i="18"/>
  <c r="B29" i="18"/>
  <c r="G28" i="17"/>
  <c r="G29" i="17"/>
  <c r="G27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B30" i="17"/>
  <c r="D29" i="17"/>
  <c r="C29" i="17"/>
  <c r="F29" i="17"/>
  <c r="F28" i="17"/>
  <c r="H29" i="17"/>
  <c r="I29" i="17"/>
  <c r="E29" i="17"/>
  <c r="I28" i="17"/>
  <c r="E28" i="17"/>
  <c r="H28" i="17"/>
  <c r="D28" i="17"/>
  <c r="C28" i="17"/>
  <c r="B29" i="17"/>
  <c r="B28" i="17"/>
  <c r="J29" i="17" l="1"/>
  <c r="E27" i="17"/>
  <c r="H27" i="17"/>
  <c r="D27" i="17"/>
  <c r="I27" i="17"/>
  <c r="F27" i="17"/>
  <c r="C27" i="17"/>
  <c r="B27" i="17"/>
  <c r="NB64" i="12"/>
  <c r="NA64" i="12"/>
  <c r="MZ64" i="12"/>
  <c r="MY64" i="12"/>
  <c r="MX64" i="12"/>
  <c r="MW64" i="12"/>
  <c r="MV64" i="12"/>
  <c r="MU64" i="12"/>
  <c r="MT64" i="12"/>
  <c r="MS64" i="12"/>
  <c r="MR64" i="12"/>
  <c r="MQ64" i="12"/>
  <c r="MP64" i="12"/>
  <c r="MO64" i="12"/>
  <c r="MN64" i="12"/>
  <c r="MM64" i="12"/>
  <c r="ML64" i="12"/>
  <c r="MK64" i="12"/>
  <c r="MJ64" i="12"/>
  <c r="MI64" i="12"/>
  <c r="MH64" i="12"/>
  <c r="MG64" i="12"/>
  <c r="MF64" i="12"/>
  <c r="ME64" i="12"/>
  <c r="MD64" i="12"/>
  <c r="MC64" i="12"/>
  <c r="MB64" i="12"/>
  <c r="MA64" i="12"/>
  <c r="LZ64" i="12"/>
  <c r="LY64" i="12"/>
  <c r="LX64" i="12"/>
  <c r="LW64" i="12"/>
  <c r="LV64" i="12"/>
  <c r="LU64" i="12"/>
  <c r="LT64" i="12"/>
  <c r="LS64" i="12"/>
  <c r="LR64" i="12"/>
  <c r="LQ64" i="12"/>
  <c r="LP64" i="12"/>
  <c r="LO64" i="12"/>
  <c r="LN64" i="12"/>
  <c r="LM64" i="12"/>
  <c r="LL64" i="12"/>
  <c r="LK64" i="12"/>
  <c r="LJ64" i="12"/>
  <c r="LI64" i="12"/>
  <c r="LH64" i="12"/>
  <c r="LG64" i="12"/>
  <c r="LF64" i="12"/>
  <c r="LE64" i="12"/>
  <c r="LD64" i="12"/>
  <c r="LC64" i="12"/>
  <c r="LB64" i="12"/>
  <c r="LA64" i="12"/>
  <c r="KZ64" i="12"/>
  <c r="KY64" i="12"/>
  <c r="KX64" i="12"/>
  <c r="KW64" i="12"/>
  <c r="KV64" i="12"/>
  <c r="KU64" i="12"/>
  <c r="KT64" i="12"/>
  <c r="KS64" i="12"/>
  <c r="KR64" i="12"/>
  <c r="KQ64" i="12"/>
  <c r="KP64" i="12"/>
  <c r="KO64" i="12"/>
  <c r="KN64" i="12"/>
  <c r="KM64" i="12"/>
  <c r="KL64" i="12"/>
  <c r="KK64" i="12"/>
  <c r="KJ64" i="12"/>
  <c r="KI64" i="12"/>
  <c r="KH64" i="12"/>
  <c r="KG64" i="12"/>
  <c r="KF64" i="12"/>
  <c r="KE64" i="12"/>
  <c r="KD64" i="12"/>
  <c r="KC64" i="12"/>
  <c r="KB64" i="12"/>
  <c r="KA64" i="12"/>
  <c r="JZ64" i="12"/>
  <c r="JY64" i="12"/>
  <c r="JX64" i="12"/>
  <c r="JW64" i="12"/>
  <c r="JV64" i="12"/>
  <c r="JU64" i="12"/>
  <c r="JT64" i="12"/>
  <c r="JS64" i="12"/>
  <c r="JR64" i="12"/>
  <c r="JQ64" i="12"/>
  <c r="JP64" i="12"/>
  <c r="JO64" i="12"/>
  <c r="JN64" i="12"/>
  <c r="JM64" i="12"/>
  <c r="JL64" i="12"/>
  <c r="JK64" i="12"/>
  <c r="JJ64" i="12"/>
  <c r="JI64" i="12"/>
  <c r="JH64" i="12"/>
  <c r="JG64" i="12"/>
  <c r="JF64" i="12"/>
  <c r="JE64" i="12"/>
  <c r="JD64" i="12"/>
  <c r="JC64" i="12"/>
  <c r="JB64" i="12"/>
  <c r="JA64" i="12"/>
  <c r="IZ64" i="12"/>
  <c r="IY64" i="12"/>
  <c r="IX64" i="12"/>
  <c r="IW64" i="12"/>
  <c r="IV64" i="12"/>
  <c r="IU64" i="12"/>
  <c r="IT64" i="12"/>
  <c r="IS64" i="12"/>
  <c r="IR64" i="12"/>
  <c r="IQ64" i="12"/>
  <c r="IP64" i="12"/>
  <c r="IO64" i="12"/>
  <c r="IN64" i="12"/>
  <c r="IM64" i="12"/>
  <c r="IL64" i="12"/>
  <c r="IK64" i="12"/>
  <c r="IJ64" i="12"/>
  <c r="II64" i="12"/>
  <c r="IH64" i="12"/>
  <c r="IG64" i="12"/>
  <c r="IF64" i="12"/>
  <c r="IE64" i="12"/>
  <c r="ID64" i="12"/>
  <c r="IC64" i="12"/>
  <c r="IB64" i="12"/>
  <c r="IA64" i="12"/>
  <c r="HZ64" i="12"/>
  <c r="HY64" i="12"/>
  <c r="HX64" i="12"/>
  <c r="HW64" i="12"/>
  <c r="HV64" i="12"/>
  <c r="HU64" i="12"/>
  <c r="HT64" i="12"/>
  <c r="HS64" i="12"/>
  <c r="HR64" i="12"/>
  <c r="HQ64" i="12"/>
  <c r="HP64" i="12"/>
  <c r="HO64" i="12"/>
  <c r="HN64" i="12"/>
  <c r="HM64" i="12"/>
  <c r="HL64" i="12"/>
  <c r="HK64" i="12"/>
  <c r="HJ64" i="12"/>
  <c r="HI64" i="12"/>
  <c r="HH64" i="12"/>
  <c r="HG64" i="12"/>
  <c r="HF64" i="12"/>
  <c r="HE64" i="12"/>
  <c r="HD64" i="12"/>
  <c r="HC64" i="12"/>
  <c r="HB64" i="12"/>
  <c r="HA64" i="12"/>
  <c r="GZ64" i="12"/>
  <c r="GY64" i="12"/>
  <c r="GX64" i="12"/>
  <c r="GW64" i="12"/>
  <c r="GV64" i="12"/>
  <c r="GU64" i="12"/>
  <c r="GT64" i="12"/>
  <c r="GS64" i="12"/>
  <c r="GR64" i="12"/>
  <c r="GQ64" i="12"/>
  <c r="GP64" i="12"/>
  <c r="GO64" i="12"/>
  <c r="GN64" i="12"/>
  <c r="GM64" i="12"/>
  <c r="GL64" i="12"/>
  <c r="GK64" i="12"/>
  <c r="GJ64" i="12"/>
  <c r="GI64" i="12"/>
  <c r="GH64" i="12"/>
  <c r="GG64" i="12"/>
  <c r="GF64" i="12"/>
  <c r="GE64" i="12"/>
  <c r="GD64" i="12"/>
  <c r="GC64" i="12"/>
  <c r="GB64" i="12"/>
  <c r="GA64" i="12"/>
  <c r="FZ64" i="12"/>
  <c r="FY64" i="12"/>
  <c r="FX64" i="12"/>
  <c r="FW64" i="12"/>
  <c r="FV64" i="12"/>
  <c r="FU64" i="12"/>
  <c r="FT64" i="12"/>
  <c r="FS64" i="12"/>
  <c r="FR64" i="12"/>
  <c r="FQ64" i="12"/>
  <c r="FP64" i="12"/>
  <c r="FO64" i="12"/>
  <c r="FN64" i="12"/>
  <c r="FM64" i="12"/>
  <c r="FL64" i="12"/>
  <c r="FK64" i="12"/>
  <c r="FJ64" i="12"/>
  <c r="FI64" i="12"/>
  <c r="FH64" i="12"/>
  <c r="FG64" i="12"/>
  <c r="FF64" i="12"/>
  <c r="FE64" i="12"/>
  <c r="FD64" i="12"/>
  <c r="FC64" i="12"/>
  <c r="FB64" i="12"/>
  <c r="FA64" i="12"/>
  <c r="EZ64" i="12"/>
  <c r="EY64" i="12"/>
  <c r="EX64" i="12"/>
  <c r="EW64" i="12"/>
  <c r="EV64" i="12"/>
  <c r="EU64" i="12"/>
  <c r="ET64" i="12"/>
  <c r="ES64" i="12"/>
  <c r="ER64" i="12"/>
  <c r="EQ64" i="12"/>
  <c r="EP64" i="12"/>
  <c r="EO64" i="12"/>
  <c r="EN64" i="12"/>
  <c r="EM64" i="12"/>
  <c r="EL64" i="12"/>
  <c r="EK64" i="12"/>
  <c r="EJ64" i="12"/>
  <c r="EI64" i="12"/>
  <c r="EH64" i="12"/>
  <c r="EG64" i="12"/>
  <c r="EF64" i="12"/>
  <c r="EE64" i="12"/>
  <c r="ED64" i="12"/>
  <c r="EC64" i="12"/>
  <c r="EB64" i="12"/>
  <c r="EA64" i="12"/>
  <c r="DZ64" i="12"/>
  <c r="DY64" i="12"/>
  <c r="DX64" i="12"/>
  <c r="DW64" i="12"/>
  <c r="DV64" i="12"/>
  <c r="DU64" i="12"/>
  <c r="DT64" i="12"/>
  <c r="DS64" i="12"/>
  <c r="DR64" i="12"/>
  <c r="DQ64" i="12"/>
  <c r="DP64" i="12"/>
  <c r="DO64" i="12"/>
  <c r="DN64" i="12"/>
  <c r="DM64" i="12"/>
  <c r="DL64" i="12"/>
  <c r="DK64" i="12"/>
  <c r="DJ64" i="12"/>
  <c r="DI64" i="12"/>
  <c r="DH64" i="12"/>
  <c r="DG64" i="12"/>
  <c r="DF64" i="12"/>
  <c r="DE64" i="12"/>
  <c r="DD64" i="12"/>
  <c r="DC64" i="12"/>
  <c r="DB64" i="12"/>
  <c r="DA64" i="12"/>
  <c r="CZ64" i="12"/>
  <c r="CY64" i="12"/>
  <c r="CX64" i="12"/>
  <c r="CW64" i="12"/>
  <c r="CV64" i="12"/>
  <c r="CU64" i="12"/>
  <c r="CT64" i="12"/>
  <c r="CS64" i="12"/>
  <c r="CR64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B64" i="12"/>
  <c r="NB63" i="12"/>
  <c r="NA63" i="12"/>
  <c r="MZ63" i="12"/>
  <c r="MY63" i="12"/>
  <c r="MX63" i="12"/>
  <c r="MW63" i="12"/>
  <c r="MV63" i="12"/>
  <c r="MU63" i="12"/>
  <c r="MT63" i="12"/>
  <c r="MS63" i="12"/>
  <c r="MR63" i="12"/>
  <c r="MQ63" i="12"/>
  <c r="MP63" i="12"/>
  <c r="MO63" i="12"/>
  <c r="MN63" i="12"/>
  <c r="MM63" i="12"/>
  <c r="ML63" i="12"/>
  <c r="MK63" i="12"/>
  <c r="MJ63" i="12"/>
  <c r="MI63" i="12"/>
  <c r="MH63" i="12"/>
  <c r="MG63" i="12"/>
  <c r="MF63" i="12"/>
  <c r="ME63" i="12"/>
  <c r="MD63" i="12"/>
  <c r="MC63" i="12"/>
  <c r="MB63" i="12"/>
  <c r="MA63" i="12"/>
  <c r="LZ63" i="12"/>
  <c r="LY63" i="12"/>
  <c r="LX63" i="12"/>
  <c r="LW63" i="12"/>
  <c r="LV63" i="12"/>
  <c r="LU63" i="12"/>
  <c r="LT63" i="12"/>
  <c r="LS63" i="12"/>
  <c r="LR63" i="12"/>
  <c r="LQ63" i="12"/>
  <c r="LP63" i="12"/>
  <c r="LO63" i="12"/>
  <c r="LN63" i="12"/>
  <c r="LM63" i="12"/>
  <c r="LL63" i="12"/>
  <c r="LK63" i="12"/>
  <c r="LJ63" i="12"/>
  <c r="LI63" i="12"/>
  <c r="LH63" i="12"/>
  <c r="LG63" i="12"/>
  <c r="LF63" i="12"/>
  <c r="LE63" i="12"/>
  <c r="LD63" i="12"/>
  <c r="LC63" i="12"/>
  <c r="LB63" i="12"/>
  <c r="LA63" i="12"/>
  <c r="KZ63" i="12"/>
  <c r="KY63" i="12"/>
  <c r="KX63" i="12"/>
  <c r="KW63" i="12"/>
  <c r="KV63" i="12"/>
  <c r="KU63" i="12"/>
  <c r="KT63" i="12"/>
  <c r="KS63" i="12"/>
  <c r="KR63" i="12"/>
  <c r="KQ63" i="12"/>
  <c r="KP63" i="12"/>
  <c r="KO63" i="12"/>
  <c r="KN63" i="12"/>
  <c r="KM63" i="12"/>
  <c r="KL63" i="12"/>
  <c r="KK63" i="12"/>
  <c r="KJ63" i="12"/>
  <c r="KI63" i="12"/>
  <c r="KH63" i="12"/>
  <c r="KG63" i="12"/>
  <c r="KF63" i="12"/>
  <c r="KE63" i="12"/>
  <c r="KD63" i="12"/>
  <c r="KC63" i="12"/>
  <c r="KB63" i="12"/>
  <c r="KA63" i="12"/>
  <c r="JZ63" i="12"/>
  <c r="JY63" i="12"/>
  <c r="JX63" i="12"/>
  <c r="JW63" i="12"/>
  <c r="JV63" i="12"/>
  <c r="JU63" i="12"/>
  <c r="JT63" i="12"/>
  <c r="JS63" i="12"/>
  <c r="JR63" i="12"/>
  <c r="JQ63" i="12"/>
  <c r="JP63" i="12"/>
  <c r="JO63" i="12"/>
  <c r="JN63" i="12"/>
  <c r="JM63" i="12"/>
  <c r="JL63" i="12"/>
  <c r="JK63" i="12"/>
  <c r="JJ63" i="12"/>
  <c r="JI63" i="12"/>
  <c r="JH63" i="12"/>
  <c r="JG63" i="12"/>
  <c r="JF63" i="12"/>
  <c r="JE63" i="12"/>
  <c r="JD63" i="12"/>
  <c r="JC63" i="12"/>
  <c r="JB63" i="12"/>
  <c r="JA63" i="12"/>
  <c r="IZ63" i="12"/>
  <c r="IY63" i="12"/>
  <c r="IX63" i="12"/>
  <c r="IW63" i="12"/>
  <c r="IV63" i="12"/>
  <c r="IU63" i="12"/>
  <c r="IT63" i="12"/>
  <c r="IS63" i="12"/>
  <c r="IR63" i="12"/>
  <c r="IQ63" i="12"/>
  <c r="IP63" i="12"/>
  <c r="IO63" i="12"/>
  <c r="IN63" i="12"/>
  <c r="IM63" i="12"/>
  <c r="IL63" i="12"/>
  <c r="IK63" i="12"/>
  <c r="IJ63" i="12"/>
  <c r="II63" i="12"/>
  <c r="IH63" i="12"/>
  <c r="IG63" i="12"/>
  <c r="IF63" i="12"/>
  <c r="IE63" i="12"/>
  <c r="ID63" i="12"/>
  <c r="IC63" i="12"/>
  <c r="IB63" i="12"/>
  <c r="IA63" i="12"/>
  <c r="HZ63" i="12"/>
  <c r="HY63" i="12"/>
  <c r="HX63" i="12"/>
  <c r="HW63" i="12"/>
  <c r="HV63" i="12"/>
  <c r="HU63" i="12"/>
  <c r="HT63" i="12"/>
  <c r="HS63" i="12"/>
  <c r="HR63" i="12"/>
  <c r="HQ63" i="12"/>
  <c r="HP63" i="12"/>
  <c r="HO63" i="12"/>
  <c r="HN63" i="12"/>
  <c r="HM63" i="12"/>
  <c r="HL63" i="12"/>
  <c r="HK63" i="12"/>
  <c r="HJ63" i="12"/>
  <c r="HI63" i="12"/>
  <c r="HH63" i="12"/>
  <c r="HG63" i="12"/>
  <c r="HF63" i="12"/>
  <c r="HE63" i="12"/>
  <c r="HD63" i="12"/>
  <c r="HC63" i="12"/>
  <c r="HB63" i="12"/>
  <c r="HA63" i="12"/>
  <c r="GZ63" i="12"/>
  <c r="GY63" i="12"/>
  <c r="GX63" i="12"/>
  <c r="GW63" i="12"/>
  <c r="GV63" i="12"/>
  <c r="GU63" i="12"/>
  <c r="GT63" i="12"/>
  <c r="GS63" i="12"/>
  <c r="GR63" i="12"/>
  <c r="GQ63" i="12"/>
  <c r="GP63" i="12"/>
  <c r="GO63" i="12"/>
  <c r="GN63" i="12"/>
  <c r="GM63" i="12"/>
  <c r="GL63" i="12"/>
  <c r="GK63" i="12"/>
  <c r="GJ63" i="12"/>
  <c r="GI63" i="12"/>
  <c r="GH63" i="12"/>
  <c r="GG63" i="12"/>
  <c r="GF63" i="12"/>
  <c r="GE63" i="12"/>
  <c r="GD63" i="12"/>
  <c r="GC63" i="12"/>
  <c r="GB63" i="12"/>
  <c r="GA63" i="12"/>
  <c r="FZ63" i="12"/>
  <c r="FY63" i="12"/>
  <c r="FX63" i="12"/>
  <c r="FW63" i="12"/>
  <c r="FV63" i="12"/>
  <c r="FU63" i="12"/>
  <c r="FT63" i="12"/>
  <c r="FS63" i="12"/>
  <c r="FR63" i="12"/>
  <c r="FQ63" i="12"/>
  <c r="FP63" i="12"/>
  <c r="FO63" i="12"/>
  <c r="FN63" i="12"/>
  <c r="FM63" i="12"/>
  <c r="FL63" i="12"/>
  <c r="FK63" i="12"/>
  <c r="FJ63" i="12"/>
  <c r="FI63" i="12"/>
  <c r="FH63" i="12"/>
  <c r="FG63" i="12"/>
  <c r="FF63" i="12"/>
  <c r="FE63" i="12"/>
  <c r="FD63" i="12"/>
  <c r="FC63" i="12"/>
  <c r="FB63" i="12"/>
  <c r="FA63" i="12"/>
  <c r="EZ63" i="12"/>
  <c r="EY63" i="12"/>
  <c r="EX63" i="12"/>
  <c r="EW63" i="12"/>
  <c r="EV63" i="12"/>
  <c r="EU63" i="12"/>
  <c r="ET63" i="12"/>
  <c r="ES63" i="12"/>
  <c r="ER63" i="12"/>
  <c r="EQ63" i="12"/>
  <c r="EP63" i="12"/>
  <c r="EO63" i="12"/>
  <c r="EN63" i="12"/>
  <c r="EM63" i="12"/>
  <c r="EL63" i="12"/>
  <c r="EK63" i="12"/>
  <c r="EJ63" i="12"/>
  <c r="EI63" i="12"/>
  <c r="EH63" i="12"/>
  <c r="EG63" i="12"/>
  <c r="EF63" i="12"/>
  <c r="EE63" i="12"/>
  <c r="ED63" i="12"/>
  <c r="EC63" i="12"/>
  <c r="EB63" i="12"/>
  <c r="EA63" i="12"/>
  <c r="DZ63" i="12"/>
  <c r="DY63" i="12"/>
  <c r="DX63" i="12"/>
  <c r="DW63" i="12"/>
  <c r="DV63" i="12"/>
  <c r="DU63" i="12"/>
  <c r="DT63" i="12"/>
  <c r="DS63" i="12"/>
  <c r="DR63" i="12"/>
  <c r="DQ63" i="12"/>
  <c r="DP63" i="12"/>
  <c r="DO63" i="12"/>
  <c r="DN63" i="12"/>
  <c r="DM63" i="12"/>
  <c r="DL63" i="12"/>
  <c r="DK63" i="12"/>
  <c r="DJ63" i="12"/>
  <c r="DI63" i="12"/>
  <c r="DH63" i="12"/>
  <c r="DG63" i="12"/>
  <c r="DF63" i="12"/>
  <c r="DE63" i="12"/>
  <c r="DD63" i="12"/>
  <c r="DC63" i="12"/>
  <c r="DB63" i="12"/>
  <c r="DA63" i="12"/>
  <c r="CZ63" i="12"/>
  <c r="CY63" i="12"/>
  <c r="CX63" i="12"/>
  <c r="CW63" i="12"/>
  <c r="CV63" i="12"/>
  <c r="CU63" i="12"/>
  <c r="CT63" i="12"/>
  <c r="CS63" i="12"/>
  <c r="CR63" i="12"/>
  <c r="CQ63" i="12"/>
  <c r="CP63" i="12"/>
  <c r="CO63" i="12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BG63" i="12"/>
  <c r="BF63" i="12"/>
  <c r="BE63" i="12"/>
  <c r="BD63" i="12"/>
  <c r="BC63" i="12"/>
  <c r="BB63" i="12"/>
  <c r="BA63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B63" i="12"/>
  <c r="NB62" i="12"/>
  <c r="NB70" i="12" s="1"/>
  <c r="NA62" i="12"/>
  <c r="NA70" i="12" s="1"/>
  <c r="MZ62" i="12"/>
  <c r="MZ70" i="12" s="1"/>
  <c r="MY62" i="12"/>
  <c r="MY70" i="12" s="1"/>
  <c r="MX62" i="12"/>
  <c r="MX70" i="12" s="1"/>
  <c r="MW62" i="12"/>
  <c r="MW70" i="12" s="1"/>
  <c r="MV62" i="12"/>
  <c r="MV70" i="12" s="1"/>
  <c r="MU62" i="12"/>
  <c r="MU70" i="12" s="1"/>
  <c r="MT62" i="12"/>
  <c r="MT70" i="12" s="1"/>
  <c r="MS62" i="12"/>
  <c r="MS70" i="12" s="1"/>
  <c r="MR62" i="12"/>
  <c r="MR70" i="12" s="1"/>
  <c r="MQ62" i="12"/>
  <c r="MQ70" i="12" s="1"/>
  <c r="MP62" i="12"/>
  <c r="MP70" i="12" s="1"/>
  <c r="MO62" i="12"/>
  <c r="MO70" i="12" s="1"/>
  <c r="MN62" i="12"/>
  <c r="MN70" i="12" s="1"/>
  <c r="MM62" i="12"/>
  <c r="MM70" i="12" s="1"/>
  <c r="ML62" i="12"/>
  <c r="ML70" i="12" s="1"/>
  <c r="MK62" i="12"/>
  <c r="MK70" i="12" s="1"/>
  <c r="MJ62" i="12"/>
  <c r="MJ70" i="12" s="1"/>
  <c r="MI62" i="12"/>
  <c r="MI70" i="12" s="1"/>
  <c r="MH62" i="12"/>
  <c r="MH70" i="12" s="1"/>
  <c r="MG62" i="12"/>
  <c r="MG70" i="12" s="1"/>
  <c r="MF62" i="12"/>
  <c r="MF70" i="12" s="1"/>
  <c r="ME62" i="12"/>
  <c r="ME70" i="12" s="1"/>
  <c r="MD62" i="12"/>
  <c r="MD70" i="12" s="1"/>
  <c r="MC62" i="12"/>
  <c r="MC70" i="12" s="1"/>
  <c r="MB62" i="12"/>
  <c r="MB70" i="12" s="1"/>
  <c r="MA62" i="12"/>
  <c r="MA70" i="12" s="1"/>
  <c r="LZ62" i="12"/>
  <c r="LZ70" i="12" s="1"/>
  <c r="LY62" i="12"/>
  <c r="LY70" i="12" s="1"/>
  <c r="LX62" i="12"/>
  <c r="LX70" i="12" s="1"/>
  <c r="LW62" i="12"/>
  <c r="LW70" i="12" s="1"/>
  <c r="LV62" i="12"/>
  <c r="LV70" i="12" s="1"/>
  <c r="LU62" i="12"/>
  <c r="LU70" i="12" s="1"/>
  <c r="LT62" i="12"/>
  <c r="LT70" i="12" s="1"/>
  <c r="LS62" i="12"/>
  <c r="LS70" i="12" s="1"/>
  <c r="LR62" i="12"/>
  <c r="LR70" i="12" s="1"/>
  <c r="LQ62" i="12"/>
  <c r="LQ70" i="12" s="1"/>
  <c r="LP62" i="12"/>
  <c r="LP70" i="12" s="1"/>
  <c r="LO62" i="12"/>
  <c r="LO70" i="12" s="1"/>
  <c r="LN62" i="12"/>
  <c r="LN70" i="12" s="1"/>
  <c r="LM62" i="12"/>
  <c r="LM70" i="12" s="1"/>
  <c r="LL62" i="12"/>
  <c r="LL70" i="12" s="1"/>
  <c r="LK62" i="12"/>
  <c r="LK70" i="12" s="1"/>
  <c r="LJ62" i="12"/>
  <c r="LJ70" i="12" s="1"/>
  <c r="LI62" i="12"/>
  <c r="LI70" i="12" s="1"/>
  <c r="LH62" i="12"/>
  <c r="LH70" i="12" s="1"/>
  <c r="LG62" i="12"/>
  <c r="LG70" i="12" s="1"/>
  <c r="LF62" i="12"/>
  <c r="LF70" i="12" s="1"/>
  <c r="LE62" i="12"/>
  <c r="LE70" i="12" s="1"/>
  <c r="LD62" i="12"/>
  <c r="LD70" i="12" s="1"/>
  <c r="LC62" i="12"/>
  <c r="LC70" i="12" s="1"/>
  <c r="LB62" i="12"/>
  <c r="LB70" i="12" s="1"/>
  <c r="LA62" i="12"/>
  <c r="LA70" i="12" s="1"/>
  <c r="KZ62" i="12"/>
  <c r="KZ70" i="12" s="1"/>
  <c r="KY62" i="12"/>
  <c r="KY70" i="12" s="1"/>
  <c r="KX62" i="12"/>
  <c r="KX70" i="12" s="1"/>
  <c r="KW62" i="12"/>
  <c r="KW70" i="12" s="1"/>
  <c r="KV62" i="12"/>
  <c r="KV70" i="12" s="1"/>
  <c r="KU62" i="12"/>
  <c r="KU70" i="12" s="1"/>
  <c r="KT62" i="12"/>
  <c r="KT70" i="12" s="1"/>
  <c r="KS62" i="12"/>
  <c r="KS70" i="12" s="1"/>
  <c r="KR62" i="12"/>
  <c r="KR70" i="12" s="1"/>
  <c r="KQ62" i="12"/>
  <c r="KQ70" i="12" s="1"/>
  <c r="KP62" i="12"/>
  <c r="KP70" i="12" s="1"/>
  <c r="KO62" i="12"/>
  <c r="KO70" i="12" s="1"/>
  <c r="KN62" i="12"/>
  <c r="KN70" i="12" s="1"/>
  <c r="KM62" i="12"/>
  <c r="KM70" i="12" s="1"/>
  <c r="KL62" i="12"/>
  <c r="KL70" i="12" s="1"/>
  <c r="KK62" i="12"/>
  <c r="KK70" i="12" s="1"/>
  <c r="KJ62" i="12"/>
  <c r="KJ70" i="12" s="1"/>
  <c r="KI62" i="12"/>
  <c r="KI70" i="12" s="1"/>
  <c r="KH62" i="12"/>
  <c r="KH70" i="12" s="1"/>
  <c r="KG62" i="12"/>
  <c r="KG70" i="12" s="1"/>
  <c r="KF62" i="12"/>
  <c r="KF70" i="12" s="1"/>
  <c r="KE62" i="12"/>
  <c r="KE70" i="12" s="1"/>
  <c r="KD62" i="12"/>
  <c r="KD70" i="12" s="1"/>
  <c r="KC62" i="12"/>
  <c r="KC70" i="12" s="1"/>
  <c r="KB62" i="12"/>
  <c r="KB70" i="12" s="1"/>
  <c r="KA62" i="12"/>
  <c r="KA70" i="12" s="1"/>
  <c r="JZ62" i="12"/>
  <c r="JZ70" i="12" s="1"/>
  <c r="JY62" i="12"/>
  <c r="JY70" i="12" s="1"/>
  <c r="JX62" i="12"/>
  <c r="JX70" i="12" s="1"/>
  <c r="JW62" i="12"/>
  <c r="JW70" i="12" s="1"/>
  <c r="JV62" i="12"/>
  <c r="JV70" i="12" s="1"/>
  <c r="JU62" i="12"/>
  <c r="JU70" i="12" s="1"/>
  <c r="JT62" i="12"/>
  <c r="JT70" i="12" s="1"/>
  <c r="JS62" i="12"/>
  <c r="JS70" i="12" s="1"/>
  <c r="JR62" i="12"/>
  <c r="JR70" i="12" s="1"/>
  <c r="JQ62" i="12"/>
  <c r="JQ70" i="12" s="1"/>
  <c r="JP62" i="12"/>
  <c r="JP70" i="12" s="1"/>
  <c r="JO62" i="12"/>
  <c r="JO70" i="12" s="1"/>
  <c r="JN62" i="12"/>
  <c r="JN70" i="12" s="1"/>
  <c r="JM62" i="12"/>
  <c r="JM70" i="12" s="1"/>
  <c r="JL62" i="12"/>
  <c r="JL70" i="12" s="1"/>
  <c r="JK62" i="12"/>
  <c r="JK70" i="12" s="1"/>
  <c r="JJ62" i="12"/>
  <c r="JJ70" i="12" s="1"/>
  <c r="JI62" i="12"/>
  <c r="JI70" i="12" s="1"/>
  <c r="JH62" i="12"/>
  <c r="JH70" i="12" s="1"/>
  <c r="JG62" i="12"/>
  <c r="JG70" i="12" s="1"/>
  <c r="JF62" i="12"/>
  <c r="JF70" i="12" s="1"/>
  <c r="JE62" i="12"/>
  <c r="JE70" i="12" s="1"/>
  <c r="JD62" i="12"/>
  <c r="JD70" i="12" s="1"/>
  <c r="JC62" i="12"/>
  <c r="JC70" i="12" s="1"/>
  <c r="JB62" i="12"/>
  <c r="JB70" i="12" s="1"/>
  <c r="JA62" i="12"/>
  <c r="JA70" i="12" s="1"/>
  <c r="IZ62" i="12"/>
  <c r="IZ70" i="12" s="1"/>
  <c r="IY62" i="12"/>
  <c r="IY70" i="12" s="1"/>
  <c r="IX62" i="12"/>
  <c r="IX70" i="12" s="1"/>
  <c r="IW62" i="12"/>
  <c r="IW70" i="12" s="1"/>
  <c r="IV62" i="12"/>
  <c r="IV70" i="12" s="1"/>
  <c r="IU62" i="12"/>
  <c r="IU70" i="12" s="1"/>
  <c r="IT62" i="12"/>
  <c r="IT70" i="12" s="1"/>
  <c r="IS62" i="12"/>
  <c r="IS70" i="12" s="1"/>
  <c r="IR62" i="12"/>
  <c r="IR70" i="12" s="1"/>
  <c r="IQ62" i="12"/>
  <c r="IQ70" i="12" s="1"/>
  <c r="IP62" i="12"/>
  <c r="IP70" i="12" s="1"/>
  <c r="IO62" i="12"/>
  <c r="IO70" i="12" s="1"/>
  <c r="IN62" i="12"/>
  <c r="IN70" i="12" s="1"/>
  <c r="IM62" i="12"/>
  <c r="IM70" i="12" s="1"/>
  <c r="IL62" i="12"/>
  <c r="IL70" i="12" s="1"/>
  <c r="IK62" i="12"/>
  <c r="IK70" i="12" s="1"/>
  <c r="IJ62" i="12"/>
  <c r="IJ70" i="12" s="1"/>
  <c r="II62" i="12"/>
  <c r="II70" i="12" s="1"/>
  <c r="IH62" i="12"/>
  <c r="IH70" i="12" s="1"/>
  <c r="IG62" i="12"/>
  <c r="IG70" i="12" s="1"/>
  <c r="IF62" i="12"/>
  <c r="IF70" i="12" s="1"/>
  <c r="IE62" i="12"/>
  <c r="IE70" i="12" s="1"/>
  <c r="ID62" i="12"/>
  <c r="ID70" i="12" s="1"/>
  <c r="IC62" i="12"/>
  <c r="IC70" i="12" s="1"/>
  <c r="IB62" i="12"/>
  <c r="IB70" i="12" s="1"/>
  <c r="IA62" i="12"/>
  <c r="IA70" i="12" s="1"/>
  <c r="HZ62" i="12"/>
  <c r="HZ70" i="12" s="1"/>
  <c r="HY62" i="12"/>
  <c r="HY70" i="12" s="1"/>
  <c r="HX62" i="12"/>
  <c r="HX70" i="12" s="1"/>
  <c r="HW62" i="12"/>
  <c r="HW70" i="12" s="1"/>
  <c r="HV62" i="12"/>
  <c r="HV70" i="12" s="1"/>
  <c r="HU62" i="12"/>
  <c r="HU70" i="12" s="1"/>
  <c r="HT62" i="12"/>
  <c r="HT70" i="12" s="1"/>
  <c r="HS62" i="12"/>
  <c r="HS70" i="12" s="1"/>
  <c r="HR62" i="12"/>
  <c r="HR70" i="12" s="1"/>
  <c r="HQ62" i="12"/>
  <c r="HQ70" i="12" s="1"/>
  <c r="HP62" i="12"/>
  <c r="HP70" i="12" s="1"/>
  <c r="HO62" i="12"/>
  <c r="HO70" i="12" s="1"/>
  <c r="HN62" i="12"/>
  <c r="HN70" i="12" s="1"/>
  <c r="HM62" i="12"/>
  <c r="HM70" i="12" s="1"/>
  <c r="HL62" i="12"/>
  <c r="HL70" i="12" s="1"/>
  <c r="HK62" i="12"/>
  <c r="HK70" i="12" s="1"/>
  <c r="HJ62" i="12"/>
  <c r="HJ70" i="12" s="1"/>
  <c r="HI62" i="12"/>
  <c r="HI70" i="12" s="1"/>
  <c r="HH62" i="12"/>
  <c r="HH70" i="12" s="1"/>
  <c r="HG62" i="12"/>
  <c r="HG70" i="12" s="1"/>
  <c r="HF62" i="12"/>
  <c r="HF70" i="12" s="1"/>
  <c r="HE62" i="12"/>
  <c r="HE70" i="12" s="1"/>
  <c r="HD62" i="12"/>
  <c r="HD70" i="12" s="1"/>
  <c r="HC62" i="12"/>
  <c r="HC70" i="12" s="1"/>
  <c r="HB62" i="12"/>
  <c r="HB70" i="12" s="1"/>
  <c r="HA62" i="12"/>
  <c r="HA70" i="12" s="1"/>
  <c r="GZ62" i="12"/>
  <c r="GZ70" i="12" s="1"/>
  <c r="GY62" i="12"/>
  <c r="GY70" i="12" s="1"/>
  <c r="GX62" i="12"/>
  <c r="GX70" i="12" s="1"/>
  <c r="GW62" i="12"/>
  <c r="GW70" i="12" s="1"/>
  <c r="GV62" i="12"/>
  <c r="GV70" i="12" s="1"/>
  <c r="GU62" i="12"/>
  <c r="GU70" i="12" s="1"/>
  <c r="GT62" i="12"/>
  <c r="GT70" i="12" s="1"/>
  <c r="GS62" i="12"/>
  <c r="GS70" i="12" s="1"/>
  <c r="GR62" i="12"/>
  <c r="GR70" i="12" s="1"/>
  <c r="GQ62" i="12"/>
  <c r="GQ70" i="12" s="1"/>
  <c r="GP62" i="12"/>
  <c r="GP70" i="12" s="1"/>
  <c r="GO62" i="12"/>
  <c r="GO70" i="12" s="1"/>
  <c r="GN62" i="12"/>
  <c r="GN70" i="12" s="1"/>
  <c r="GM62" i="12"/>
  <c r="GM70" i="12" s="1"/>
  <c r="GL62" i="12"/>
  <c r="GL70" i="12" s="1"/>
  <c r="GK62" i="12"/>
  <c r="GK70" i="12" s="1"/>
  <c r="GJ62" i="12"/>
  <c r="GJ70" i="12" s="1"/>
  <c r="GI62" i="12"/>
  <c r="GI70" i="12" s="1"/>
  <c r="GH62" i="12"/>
  <c r="GH70" i="12" s="1"/>
  <c r="GG62" i="12"/>
  <c r="GG70" i="12" s="1"/>
  <c r="GF62" i="12"/>
  <c r="GF70" i="12" s="1"/>
  <c r="GE62" i="12"/>
  <c r="GE70" i="12" s="1"/>
  <c r="GD62" i="12"/>
  <c r="GD70" i="12" s="1"/>
  <c r="GC62" i="12"/>
  <c r="GC70" i="12" s="1"/>
  <c r="GB62" i="12"/>
  <c r="GB70" i="12" s="1"/>
  <c r="GA62" i="12"/>
  <c r="GA70" i="12" s="1"/>
  <c r="FZ62" i="12"/>
  <c r="FZ70" i="12" s="1"/>
  <c r="FY62" i="12"/>
  <c r="FY70" i="12" s="1"/>
  <c r="FX62" i="12"/>
  <c r="FX70" i="12" s="1"/>
  <c r="FW62" i="12"/>
  <c r="FW70" i="12" s="1"/>
  <c r="FV62" i="12"/>
  <c r="FV70" i="12" s="1"/>
  <c r="FU62" i="12"/>
  <c r="FU70" i="12" s="1"/>
  <c r="FT62" i="12"/>
  <c r="FT70" i="12" s="1"/>
  <c r="FS62" i="12"/>
  <c r="FS70" i="12" s="1"/>
  <c r="FR62" i="12"/>
  <c r="FR70" i="12" s="1"/>
  <c r="FQ62" i="12"/>
  <c r="FQ70" i="12" s="1"/>
  <c r="FP62" i="12"/>
  <c r="FP70" i="12" s="1"/>
  <c r="FO62" i="12"/>
  <c r="FO70" i="12" s="1"/>
  <c r="FN62" i="12"/>
  <c r="FN70" i="12" s="1"/>
  <c r="FM62" i="12"/>
  <c r="FM70" i="12" s="1"/>
  <c r="FL62" i="12"/>
  <c r="FL70" i="12" s="1"/>
  <c r="FK62" i="12"/>
  <c r="FK70" i="12" s="1"/>
  <c r="FJ62" i="12"/>
  <c r="FJ70" i="12" s="1"/>
  <c r="FI62" i="12"/>
  <c r="FI70" i="12" s="1"/>
  <c r="FH62" i="12"/>
  <c r="FH70" i="12" s="1"/>
  <c r="FG62" i="12"/>
  <c r="FG70" i="12" s="1"/>
  <c r="FF62" i="12"/>
  <c r="FF70" i="12" s="1"/>
  <c r="FE62" i="12"/>
  <c r="FE70" i="12" s="1"/>
  <c r="FD62" i="12"/>
  <c r="FD70" i="12" s="1"/>
  <c r="FC62" i="12"/>
  <c r="FC70" i="12" s="1"/>
  <c r="FB62" i="12"/>
  <c r="FB70" i="12" s="1"/>
  <c r="FA62" i="12"/>
  <c r="FA70" i="12" s="1"/>
  <c r="EZ62" i="12"/>
  <c r="EZ70" i="12" s="1"/>
  <c r="EY62" i="12"/>
  <c r="EY70" i="12" s="1"/>
  <c r="EX62" i="12"/>
  <c r="EX70" i="12" s="1"/>
  <c r="EW62" i="12"/>
  <c r="EW70" i="12" s="1"/>
  <c r="EV62" i="12"/>
  <c r="EV70" i="12" s="1"/>
  <c r="EU62" i="12"/>
  <c r="EU70" i="12" s="1"/>
  <c r="ET62" i="12"/>
  <c r="ET70" i="12" s="1"/>
  <c r="ES62" i="12"/>
  <c r="ES70" i="12" s="1"/>
  <c r="ER62" i="12"/>
  <c r="ER70" i="12" s="1"/>
  <c r="EQ62" i="12"/>
  <c r="EQ70" i="12" s="1"/>
  <c r="EP62" i="12"/>
  <c r="EP70" i="12" s="1"/>
  <c r="EO62" i="12"/>
  <c r="EO70" i="12" s="1"/>
  <c r="EN62" i="12"/>
  <c r="EN70" i="12" s="1"/>
  <c r="EM62" i="12"/>
  <c r="EM70" i="12" s="1"/>
  <c r="EL62" i="12"/>
  <c r="EL70" i="12" s="1"/>
  <c r="EK62" i="12"/>
  <c r="EK70" i="12" s="1"/>
  <c r="EJ62" i="12"/>
  <c r="EJ70" i="12" s="1"/>
  <c r="EI62" i="12"/>
  <c r="EI70" i="12" s="1"/>
  <c r="EH62" i="12"/>
  <c r="EH70" i="12" s="1"/>
  <c r="EG62" i="12"/>
  <c r="EG70" i="12" s="1"/>
  <c r="EF62" i="12"/>
  <c r="EF70" i="12" s="1"/>
  <c r="EE62" i="12"/>
  <c r="EE70" i="12" s="1"/>
  <c r="ED62" i="12"/>
  <c r="ED70" i="12" s="1"/>
  <c r="EC62" i="12"/>
  <c r="EC70" i="12" s="1"/>
  <c r="EB62" i="12"/>
  <c r="EB70" i="12" s="1"/>
  <c r="EA62" i="12"/>
  <c r="EA70" i="12" s="1"/>
  <c r="DZ62" i="12"/>
  <c r="DZ70" i="12" s="1"/>
  <c r="DY62" i="12"/>
  <c r="DY70" i="12" s="1"/>
  <c r="DX62" i="12"/>
  <c r="DX70" i="12" s="1"/>
  <c r="DW62" i="12"/>
  <c r="DW70" i="12" s="1"/>
  <c r="DV62" i="12"/>
  <c r="DV70" i="12" s="1"/>
  <c r="DU62" i="12"/>
  <c r="DU70" i="12" s="1"/>
  <c r="DT62" i="12"/>
  <c r="DT70" i="12" s="1"/>
  <c r="DS62" i="12"/>
  <c r="DS70" i="12" s="1"/>
  <c r="DR62" i="12"/>
  <c r="DR70" i="12" s="1"/>
  <c r="DQ62" i="12"/>
  <c r="DQ70" i="12" s="1"/>
  <c r="DP62" i="12"/>
  <c r="DP70" i="12" s="1"/>
  <c r="DO62" i="12"/>
  <c r="DO70" i="12" s="1"/>
  <c r="DN62" i="12"/>
  <c r="DN70" i="12" s="1"/>
  <c r="DM62" i="12"/>
  <c r="DM70" i="12" s="1"/>
  <c r="DL62" i="12"/>
  <c r="DL70" i="12" s="1"/>
  <c r="DK62" i="12"/>
  <c r="DK70" i="12" s="1"/>
  <c r="DJ62" i="12"/>
  <c r="DJ70" i="12" s="1"/>
  <c r="DI62" i="12"/>
  <c r="DI70" i="12" s="1"/>
  <c r="DH62" i="12"/>
  <c r="DH70" i="12" s="1"/>
  <c r="DG62" i="12"/>
  <c r="DG70" i="12" s="1"/>
  <c r="DF62" i="12"/>
  <c r="DF70" i="12" s="1"/>
  <c r="DE62" i="12"/>
  <c r="DE70" i="12" s="1"/>
  <c r="DD62" i="12"/>
  <c r="DD70" i="12" s="1"/>
  <c r="DC62" i="12"/>
  <c r="DC70" i="12" s="1"/>
  <c r="DB62" i="12"/>
  <c r="DB70" i="12" s="1"/>
  <c r="DA62" i="12"/>
  <c r="DA70" i="12" s="1"/>
  <c r="CZ62" i="12"/>
  <c r="CZ70" i="12" s="1"/>
  <c r="CY62" i="12"/>
  <c r="CY70" i="12" s="1"/>
  <c r="CX62" i="12"/>
  <c r="CX70" i="12" s="1"/>
  <c r="CW62" i="12"/>
  <c r="CW70" i="12" s="1"/>
  <c r="CV62" i="12"/>
  <c r="CV70" i="12" s="1"/>
  <c r="CU62" i="12"/>
  <c r="CU70" i="12" s="1"/>
  <c r="CT62" i="12"/>
  <c r="CT70" i="12" s="1"/>
  <c r="CS62" i="12"/>
  <c r="CS70" i="12" s="1"/>
  <c r="CR62" i="12"/>
  <c r="CR70" i="12" s="1"/>
  <c r="CQ62" i="12"/>
  <c r="CQ70" i="12" s="1"/>
  <c r="CP62" i="12"/>
  <c r="CP70" i="12" s="1"/>
  <c r="CO62" i="12"/>
  <c r="CO70" i="12" s="1"/>
  <c r="CN62" i="12"/>
  <c r="CN70" i="12" s="1"/>
  <c r="CM62" i="12"/>
  <c r="CM70" i="12" s="1"/>
  <c r="CL62" i="12"/>
  <c r="CL70" i="12" s="1"/>
  <c r="CK62" i="12"/>
  <c r="CK70" i="12" s="1"/>
  <c r="CJ62" i="12"/>
  <c r="CJ70" i="12" s="1"/>
  <c r="CI62" i="12"/>
  <c r="CI70" i="12" s="1"/>
  <c r="CH62" i="12"/>
  <c r="CH70" i="12" s="1"/>
  <c r="CG62" i="12"/>
  <c r="CG70" i="12" s="1"/>
  <c r="CF62" i="12"/>
  <c r="CF70" i="12" s="1"/>
  <c r="CE62" i="12"/>
  <c r="CE70" i="12" s="1"/>
  <c r="CD62" i="12"/>
  <c r="CD70" i="12" s="1"/>
  <c r="CC62" i="12"/>
  <c r="CC70" i="12" s="1"/>
  <c r="CB62" i="12"/>
  <c r="CB70" i="12" s="1"/>
  <c r="CA62" i="12"/>
  <c r="CA70" i="12" s="1"/>
  <c r="BZ62" i="12"/>
  <c r="BZ70" i="12" s="1"/>
  <c r="BY62" i="12"/>
  <c r="BY70" i="12" s="1"/>
  <c r="BX62" i="12"/>
  <c r="BX70" i="12" s="1"/>
  <c r="BW62" i="12"/>
  <c r="BW70" i="12" s="1"/>
  <c r="BV62" i="12"/>
  <c r="BV70" i="12" s="1"/>
  <c r="BU62" i="12"/>
  <c r="BU70" i="12" s="1"/>
  <c r="BT62" i="12"/>
  <c r="BT70" i="12" s="1"/>
  <c r="BS62" i="12"/>
  <c r="BS70" i="12" s="1"/>
  <c r="BR62" i="12"/>
  <c r="BR70" i="12" s="1"/>
  <c r="BQ62" i="12"/>
  <c r="BQ70" i="12" s="1"/>
  <c r="BP62" i="12"/>
  <c r="BP70" i="12" s="1"/>
  <c r="BO62" i="12"/>
  <c r="BO70" i="12" s="1"/>
  <c r="BN62" i="12"/>
  <c r="BN70" i="12" s="1"/>
  <c r="BM62" i="12"/>
  <c r="BM70" i="12" s="1"/>
  <c r="BL62" i="12"/>
  <c r="BL70" i="12" s="1"/>
  <c r="BK62" i="12"/>
  <c r="BK70" i="12" s="1"/>
  <c r="BJ62" i="12"/>
  <c r="BJ70" i="12" s="1"/>
  <c r="BI62" i="12"/>
  <c r="BI70" i="12" s="1"/>
  <c r="BH62" i="12"/>
  <c r="BH70" i="12" s="1"/>
  <c r="BG62" i="12"/>
  <c r="BG70" i="12" s="1"/>
  <c r="BF62" i="12"/>
  <c r="BF70" i="12" s="1"/>
  <c r="BE62" i="12"/>
  <c r="BE70" i="12" s="1"/>
  <c r="BD62" i="12"/>
  <c r="BD70" i="12" s="1"/>
  <c r="BC62" i="12"/>
  <c r="BC70" i="12" s="1"/>
  <c r="BB62" i="12"/>
  <c r="BB70" i="12" s="1"/>
  <c r="BA62" i="12"/>
  <c r="BA70" i="12" s="1"/>
  <c r="AZ62" i="12"/>
  <c r="AZ70" i="12" s="1"/>
  <c r="AY62" i="12"/>
  <c r="AY70" i="12" s="1"/>
  <c r="AX62" i="12"/>
  <c r="AX70" i="12" s="1"/>
  <c r="AW62" i="12"/>
  <c r="AW70" i="12" s="1"/>
  <c r="AV62" i="12"/>
  <c r="AV70" i="12" s="1"/>
  <c r="AU62" i="12"/>
  <c r="AU70" i="12" s="1"/>
  <c r="AT62" i="12"/>
  <c r="AT70" i="12" s="1"/>
  <c r="AS62" i="12"/>
  <c r="AS70" i="12" s="1"/>
  <c r="AR62" i="12"/>
  <c r="AR70" i="12" s="1"/>
  <c r="AQ62" i="12"/>
  <c r="AQ70" i="12" s="1"/>
  <c r="AP62" i="12"/>
  <c r="AP70" i="12" s="1"/>
  <c r="AO62" i="12"/>
  <c r="AO70" i="12" s="1"/>
  <c r="AN62" i="12"/>
  <c r="AN70" i="12" s="1"/>
  <c r="AM62" i="12"/>
  <c r="AM70" i="12" s="1"/>
  <c r="AL62" i="12"/>
  <c r="AL70" i="12" s="1"/>
  <c r="AK62" i="12"/>
  <c r="AK70" i="12" s="1"/>
  <c r="AJ62" i="12"/>
  <c r="AJ70" i="12" s="1"/>
  <c r="AI62" i="12"/>
  <c r="AI70" i="12" s="1"/>
  <c r="AH62" i="12"/>
  <c r="AH70" i="12" s="1"/>
  <c r="AG62" i="12"/>
  <c r="AG70" i="12" s="1"/>
  <c r="AF62" i="12"/>
  <c r="AF70" i="12" s="1"/>
  <c r="AE62" i="12"/>
  <c r="AE70" i="12" s="1"/>
  <c r="AD62" i="12"/>
  <c r="AD70" i="12" s="1"/>
  <c r="AC62" i="12"/>
  <c r="AC70" i="12" s="1"/>
  <c r="AB62" i="12"/>
  <c r="AB70" i="12" s="1"/>
  <c r="AA62" i="12"/>
  <c r="AA70" i="12" s="1"/>
  <c r="Z62" i="12"/>
  <c r="Z70" i="12" s="1"/>
  <c r="Y62" i="12"/>
  <c r="Y70" i="12" s="1"/>
  <c r="X62" i="12"/>
  <c r="X70" i="12" s="1"/>
  <c r="W62" i="12"/>
  <c r="W70" i="12" s="1"/>
  <c r="V62" i="12"/>
  <c r="V70" i="12" s="1"/>
  <c r="U62" i="12"/>
  <c r="U70" i="12" s="1"/>
  <c r="T62" i="12"/>
  <c r="T70" i="12" s="1"/>
  <c r="S62" i="12"/>
  <c r="S70" i="12" s="1"/>
  <c r="R62" i="12"/>
  <c r="R70" i="12" s="1"/>
  <c r="Q62" i="12"/>
  <c r="Q70" i="12" s="1"/>
  <c r="P62" i="12"/>
  <c r="P70" i="12" s="1"/>
  <c r="O62" i="12"/>
  <c r="O70" i="12" s="1"/>
  <c r="N62" i="12"/>
  <c r="N70" i="12" s="1"/>
  <c r="M62" i="12"/>
  <c r="M70" i="12" s="1"/>
  <c r="L62" i="12"/>
  <c r="L70" i="12" s="1"/>
  <c r="K62" i="12"/>
  <c r="K70" i="12" s="1"/>
  <c r="J62" i="12"/>
  <c r="J70" i="12" s="1"/>
  <c r="I62" i="12"/>
  <c r="I70" i="12" s="1"/>
  <c r="H62" i="12"/>
  <c r="H70" i="12" s="1"/>
  <c r="G62" i="12"/>
  <c r="G70" i="12" s="1"/>
  <c r="F62" i="12"/>
  <c r="F70" i="12" s="1"/>
  <c r="E62" i="12"/>
  <c r="E70" i="12" s="1"/>
  <c r="D62" i="12"/>
  <c r="D70" i="12" s="1"/>
  <c r="C62" i="12"/>
  <c r="C70" i="12" s="1"/>
  <c r="B62" i="12"/>
  <c r="B70" i="12" s="1"/>
  <c r="NB31" i="12"/>
  <c r="NA31" i="12"/>
  <c r="MZ31" i="12"/>
  <c r="MY31" i="12"/>
  <c r="MX31" i="12"/>
  <c r="MW31" i="12"/>
  <c r="MV31" i="12"/>
  <c r="MU31" i="12"/>
  <c r="MT31" i="12"/>
  <c r="MS31" i="12"/>
  <c r="MR31" i="12"/>
  <c r="MQ31" i="12"/>
  <c r="MP31" i="12"/>
  <c r="MO31" i="12"/>
  <c r="MN31" i="12"/>
  <c r="MM31" i="12"/>
  <c r="ML31" i="12"/>
  <c r="MK31" i="12"/>
  <c r="MJ31" i="12"/>
  <c r="MI31" i="12"/>
  <c r="MH31" i="12"/>
  <c r="MG31" i="12"/>
  <c r="MF31" i="12"/>
  <c r="ME31" i="12"/>
  <c r="MD31" i="12"/>
  <c r="MC31" i="12"/>
  <c r="MB31" i="12"/>
  <c r="MA31" i="12"/>
  <c r="LZ31" i="12"/>
  <c r="LY31" i="12"/>
  <c r="LX31" i="12"/>
  <c r="LW31" i="12"/>
  <c r="LV31" i="12"/>
  <c r="LU31" i="12"/>
  <c r="LT31" i="12"/>
  <c r="LS31" i="12"/>
  <c r="LR31" i="12"/>
  <c r="LQ31" i="12"/>
  <c r="LP31" i="12"/>
  <c r="LO31" i="12"/>
  <c r="LN31" i="12"/>
  <c r="LM31" i="12"/>
  <c r="LL31" i="12"/>
  <c r="LK31" i="12"/>
  <c r="LJ31" i="12"/>
  <c r="LI31" i="12"/>
  <c r="LH31" i="12"/>
  <c r="LG31" i="12"/>
  <c r="LF31" i="12"/>
  <c r="LE31" i="12"/>
  <c r="LD31" i="12"/>
  <c r="LC31" i="12"/>
  <c r="LB31" i="12"/>
  <c r="LA31" i="12"/>
  <c r="KZ31" i="12"/>
  <c r="KY31" i="12"/>
  <c r="KX31" i="12"/>
  <c r="KW31" i="12"/>
  <c r="KV31" i="12"/>
  <c r="KU31" i="12"/>
  <c r="KT31" i="12"/>
  <c r="KS31" i="12"/>
  <c r="KR31" i="12"/>
  <c r="KQ31" i="12"/>
  <c r="KP31" i="12"/>
  <c r="KO31" i="12"/>
  <c r="KN31" i="12"/>
  <c r="KM31" i="12"/>
  <c r="KL31" i="12"/>
  <c r="KK31" i="12"/>
  <c r="KJ31" i="12"/>
  <c r="KI31" i="12"/>
  <c r="KH31" i="12"/>
  <c r="KG31" i="12"/>
  <c r="KF31" i="12"/>
  <c r="KE31" i="12"/>
  <c r="KD31" i="12"/>
  <c r="KC31" i="12"/>
  <c r="KB31" i="12"/>
  <c r="KA31" i="12"/>
  <c r="JZ31" i="12"/>
  <c r="JY31" i="12"/>
  <c r="JX31" i="12"/>
  <c r="JW31" i="12"/>
  <c r="JV31" i="12"/>
  <c r="JU31" i="12"/>
  <c r="JT31" i="12"/>
  <c r="JS31" i="12"/>
  <c r="JR31" i="12"/>
  <c r="JQ31" i="12"/>
  <c r="JP31" i="12"/>
  <c r="JO31" i="12"/>
  <c r="JN31" i="12"/>
  <c r="JM31" i="12"/>
  <c r="JL31" i="12"/>
  <c r="JK31" i="12"/>
  <c r="JJ31" i="12"/>
  <c r="JI31" i="12"/>
  <c r="JH31" i="12"/>
  <c r="JG31" i="12"/>
  <c r="JF31" i="12"/>
  <c r="JE31" i="12"/>
  <c r="JD31" i="12"/>
  <c r="JC31" i="12"/>
  <c r="JB31" i="12"/>
  <c r="JA31" i="12"/>
  <c r="IZ31" i="12"/>
  <c r="IY31" i="12"/>
  <c r="IX31" i="12"/>
  <c r="IW31" i="12"/>
  <c r="IV31" i="12"/>
  <c r="IU31" i="12"/>
  <c r="IT31" i="12"/>
  <c r="IS31" i="12"/>
  <c r="IR31" i="12"/>
  <c r="IQ31" i="12"/>
  <c r="IP31" i="12"/>
  <c r="IO31" i="12"/>
  <c r="IN31" i="12"/>
  <c r="IM31" i="12"/>
  <c r="IL31" i="12"/>
  <c r="IK31" i="12"/>
  <c r="IJ31" i="12"/>
  <c r="II31" i="12"/>
  <c r="IH31" i="12"/>
  <c r="IG31" i="12"/>
  <c r="IF31" i="12"/>
  <c r="IE31" i="12"/>
  <c r="ID31" i="12"/>
  <c r="IC31" i="12"/>
  <c r="IB31" i="12"/>
  <c r="IA31" i="12"/>
  <c r="HZ31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NB30" i="12"/>
  <c r="NA30" i="12"/>
  <c r="MZ30" i="12"/>
  <c r="MY30" i="12"/>
  <c r="MX30" i="12"/>
  <c r="MW30" i="12"/>
  <c r="MV30" i="12"/>
  <c r="MU30" i="12"/>
  <c r="MT30" i="12"/>
  <c r="MS30" i="12"/>
  <c r="MR30" i="12"/>
  <c r="MQ30" i="12"/>
  <c r="MP30" i="12"/>
  <c r="MO30" i="12"/>
  <c r="MN30" i="12"/>
  <c r="MM30" i="12"/>
  <c r="ML30" i="12"/>
  <c r="MK30" i="12"/>
  <c r="MJ30" i="12"/>
  <c r="MI30" i="12"/>
  <c r="MH30" i="12"/>
  <c r="MG30" i="12"/>
  <c r="MF30" i="12"/>
  <c r="ME30" i="12"/>
  <c r="MD30" i="12"/>
  <c r="MC30" i="12"/>
  <c r="MB30" i="12"/>
  <c r="MA30" i="12"/>
  <c r="LZ30" i="12"/>
  <c r="LY30" i="12"/>
  <c r="LX30" i="12"/>
  <c r="LW30" i="12"/>
  <c r="LV30" i="12"/>
  <c r="LU30" i="12"/>
  <c r="LT30" i="12"/>
  <c r="LS30" i="12"/>
  <c r="LR30" i="12"/>
  <c r="LQ30" i="12"/>
  <c r="LP30" i="12"/>
  <c r="LO30" i="12"/>
  <c r="LN30" i="12"/>
  <c r="LM30" i="12"/>
  <c r="LL30" i="12"/>
  <c r="LK30" i="12"/>
  <c r="LJ30" i="12"/>
  <c r="LI30" i="12"/>
  <c r="LH30" i="12"/>
  <c r="LG30" i="12"/>
  <c r="LF30" i="12"/>
  <c r="LE30" i="12"/>
  <c r="LD30" i="12"/>
  <c r="LC30" i="12"/>
  <c r="LB30" i="12"/>
  <c r="LA30" i="12"/>
  <c r="KZ30" i="12"/>
  <c r="KY30" i="12"/>
  <c r="KX30" i="12"/>
  <c r="KW30" i="12"/>
  <c r="KV30" i="12"/>
  <c r="KU30" i="12"/>
  <c r="KT30" i="12"/>
  <c r="KS30" i="12"/>
  <c r="KR30" i="12"/>
  <c r="KQ30" i="12"/>
  <c r="KP30" i="12"/>
  <c r="KO30" i="12"/>
  <c r="KN30" i="12"/>
  <c r="KM30" i="12"/>
  <c r="KL30" i="12"/>
  <c r="KK30" i="12"/>
  <c r="KJ30" i="12"/>
  <c r="KI30" i="12"/>
  <c r="KH30" i="12"/>
  <c r="KG30" i="12"/>
  <c r="KF30" i="12"/>
  <c r="KE30" i="12"/>
  <c r="KD30" i="12"/>
  <c r="KC30" i="12"/>
  <c r="KB30" i="12"/>
  <c r="KA30" i="12"/>
  <c r="JZ30" i="12"/>
  <c r="JY30" i="12"/>
  <c r="JX30" i="12"/>
  <c r="JW30" i="12"/>
  <c r="JV30" i="12"/>
  <c r="JU30" i="12"/>
  <c r="JT30" i="12"/>
  <c r="JS30" i="12"/>
  <c r="JR30" i="12"/>
  <c r="JQ30" i="12"/>
  <c r="JP30" i="12"/>
  <c r="JO30" i="12"/>
  <c r="JN30" i="12"/>
  <c r="JM30" i="12"/>
  <c r="JL30" i="12"/>
  <c r="JK30" i="12"/>
  <c r="JJ30" i="12"/>
  <c r="JI30" i="12"/>
  <c r="JH30" i="12"/>
  <c r="JG30" i="12"/>
  <c r="JF30" i="12"/>
  <c r="JE30" i="12"/>
  <c r="JD30" i="12"/>
  <c r="JC30" i="12"/>
  <c r="JB30" i="12"/>
  <c r="JA30" i="12"/>
  <c r="IZ30" i="12"/>
  <c r="IY30" i="12"/>
  <c r="IX30" i="12"/>
  <c r="IW30" i="12"/>
  <c r="IV30" i="12"/>
  <c r="IU30" i="12"/>
  <c r="IT30" i="12"/>
  <c r="IS30" i="12"/>
  <c r="IR30" i="12"/>
  <c r="IQ30" i="12"/>
  <c r="IP30" i="12"/>
  <c r="IO30" i="12"/>
  <c r="IN30" i="12"/>
  <c r="IM30" i="12"/>
  <c r="IL30" i="12"/>
  <c r="IK30" i="12"/>
  <c r="IJ30" i="12"/>
  <c r="II30" i="12"/>
  <c r="IH30" i="12"/>
  <c r="IG30" i="12"/>
  <c r="IF30" i="12"/>
  <c r="IE30" i="12"/>
  <c r="ID30" i="12"/>
  <c r="IC30" i="12"/>
  <c r="IB30" i="12"/>
  <c r="IA30" i="12"/>
  <c r="HZ30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NB29" i="12"/>
  <c r="NA29" i="12"/>
  <c r="MZ29" i="12"/>
  <c r="MY29" i="12"/>
  <c r="MX29" i="12"/>
  <c r="MW29" i="12"/>
  <c r="MV29" i="12"/>
  <c r="MU29" i="12"/>
  <c r="MT29" i="12"/>
  <c r="MS29" i="12"/>
  <c r="MR29" i="12"/>
  <c r="MQ29" i="12"/>
  <c r="MP29" i="12"/>
  <c r="MO29" i="12"/>
  <c r="MN29" i="12"/>
  <c r="MM29" i="12"/>
  <c r="ML29" i="12"/>
  <c r="MK29" i="12"/>
  <c r="MJ29" i="12"/>
  <c r="MI29" i="12"/>
  <c r="MH29" i="12"/>
  <c r="MG29" i="12"/>
  <c r="MF29" i="12"/>
  <c r="ME29" i="12"/>
  <c r="MD29" i="12"/>
  <c r="MC29" i="12"/>
  <c r="MB29" i="12"/>
  <c r="B50" i="11" s="1"/>
  <c r="MA29" i="12"/>
  <c r="LZ29" i="12"/>
  <c r="LY29" i="12"/>
  <c r="LX29" i="12"/>
  <c r="LW29" i="12"/>
  <c r="LV29" i="12"/>
  <c r="LU29" i="12"/>
  <c r="LT29" i="12"/>
  <c r="LS29" i="12"/>
  <c r="LR29" i="12"/>
  <c r="LQ29" i="12"/>
  <c r="LP29" i="12"/>
  <c r="LO29" i="12"/>
  <c r="LN29" i="12"/>
  <c r="LM29" i="12"/>
  <c r="LL29" i="12"/>
  <c r="B48" i="11" s="1"/>
  <c r="LK29" i="12"/>
  <c r="LJ29" i="12"/>
  <c r="LI29" i="12"/>
  <c r="LH29" i="12"/>
  <c r="LG29" i="12"/>
  <c r="LF29" i="12"/>
  <c r="LE29" i="12"/>
  <c r="LD29" i="12"/>
  <c r="LC29" i="12"/>
  <c r="LB29" i="12"/>
  <c r="LA29" i="12"/>
  <c r="KZ29" i="12"/>
  <c r="KY29" i="12"/>
  <c r="KX29" i="12"/>
  <c r="KW29" i="12"/>
  <c r="KV29" i="12"/>
  <c r="KU29" i="12"/>
  <c r="KT29" i="12"/>
  <c r="KS29" i="12"/>
  <c r="KR29" i="12"/>
  <c r="KQ29" i="12"/>
  <c r="KP29" i="12"/>
  <c r="KO29" i="12"/>
  <c r="KN29" i="12"/>
  <c r="KM29" i="12"/>
  <c r="KL29" i="12"/>
  <c r="KK29" i="12"/>
  <c r="KJ29" i="12"/>
  <c r="KI29" i="12"/>
  <c r="KH29" i="12"/>
  <c r="KG29" i="12"/>
  <c r="KF29" i="12"/>
  <c r="KE29" i="12"/>
  <c r="KD29" i="12"/>
  <c r="KC29" i="12"/>
  <c r="KB29" i="12"/>
  <c r="KA29" i="12"/>
  <c r="JZ29" i="12"/>
  <c r="JY29" i="12"/>
  <c r="JX29" i="12"/>
  <c r="B42" i="11" s="1"/>
  <c r="JW29" i="12"/>
  <c r="JV29" i="12"/>
  <c r="JU29" i="12"/>
  <c r="JT29" i="12"/>
  <c r="JS29" i="12"/>
  <c r="JR29" i="12"/>
  <c r="JQ29" i="12"/>
  <c r="JP29" i="12"/>
  <c r="JO29" i="12"/>
  <c r="JN29" i="12"/>
  <c r="JM29" i="12"/>
  <c r="JL29" i="12"/>
  <c r="JK29" i="12"/>
  <c r="JJ29" i="12"/>
  <c r="JI29" i="12"/>
  <c r="JH29" i="12"/>
  <c r="B40" i="11" s="1"/>
  <c r="JG29" i="12"/>
  <c r="JF29" i="12"/>
  <c r="JE29" i="12"/>
  <c r="JD29" i="12"/>
  <c r="JC29" i="12"/>
  <c r="JB29" i="12"/>
  <c r="JA29" i="12"/>
  <c r="IZ29" i="12"/>
  <c r="IY29" i="12"/>
  <c r="IX29" i="12"/>
  <c r="IW29" i="12"/>
  <c r="IV29" i="12"/>
  <c r="B38" i="11" s="1"/>
  <c r="IU29" i="12"/>
  <c r="IT29" i="12"/>
  <c r="IS29" i="12"/>
  <c r="IR29" i="12"/>
  <c r="IQ29" i="12"/>
  <c r="IP29" i="12"/>
  <c r="IO29" i="12"/>
  <c r="IN29" i="12"/>
  <c r="IM29" i="12"/>
  <c r="IL29" i="12"/>
  <c r="IL69" i="12" s="1"/>
  <c r="IK29" i="12"/>
  <c r="IJ29" i="12"/>
  <c r="II29" i="12"/>
  <c r="IH29" i="12"/>
  <c r="IH69" i="12" s="1"/>
  <c r="IG29" i="12"/>
  <c r="IG69" i="12" s="1"/>
  <c r="IF29" i="12"/>
  <c r="IF69" i="12" s="1"/>
  <c r="IE29" i="12"/>
  <c r="IE69" i="12" s="1"/>
  <c r="ID29" i="12"/>
  <c r="ID69" i="12" s="1"/>
  <c r="IC29" i="12"/>
  <c r="IC69" i="12" s="1"/>
  <c r="IB29" i="12"/>
  <c r="IB69" i="12" s="1"/>
  <c r="IA29" i="12"/>
  <c r="IA69" i="12" s="1"/>
  <c r="HZ29" i="12"/>
  <c r="HZ69" i="12" s="1"/>
  <c r="HY29" i="12"/>
  <c r="HY69" i="12" s="1"/>
  <c r="HX29" i="12"/>
  <c r="HX69" i="12" s="1"/>
  <c r="HW29" i="12"/>
  <c r="HW69" i="12" s="1"/>
  <c r="HV29" i="12"/>
  <c r="HV69" i="12" s="1"/>
  <c r="HU29" i="12"/>
  <c r="HU69" i="12" s="1"/>
  <c r="HT29" i="12"/>
  <c r="HT69" i="12" s="1"/>
  <c r="HS29" i="12"/>
  <c r="HS69" i="12" s="1"/>
  <c r="HR29" i="12"/>
  <c r="HR69" i="12" s="1"/>
  <c r="HQ29" i="12"/>
  <c r="HQ69" i="12" s="1"/>
  <c r="HP29" i="12"/>
  <c r="HP69" i="12" s="1"/>
  <c r="HO29" i="12"/>
  <c r="HO69" i="12" s="1"/>
  <c r="HN29" i="12"/>
  <c r="HN69" i="12" s="1"/>
  <c r="HM29" i="12"/>
  <c r="HM69" i="12" s="1"/>
  <c r="HL29" i="12"/>
  <c r="HL69" i="12" s="1"/>
  <c r="HK29" i="12"/>
  <c r="HK69" i="12" s="1"/>
  <c r="HJ29" i="12"/>
  <c r="HJ69" i="12" s="1"/>
  <c r="HI29" i="12"/>
  <c r="HI69" i="12" s="1"/>
  <c r="HH29" i="12"/>
  <c r="HH69" i="12" s="1"/>
  <c r="HG29" i="12"/>
  <c r="HG69" i="12" s="1"/>
  <c r="HF29" i="12"/>
  <c r="HF69" i="12" s="1"/>
  <c r="HE29" i="12"/>
  <c r="HE69" i="12" s="1"/>
  <c r="HD29" i="12"/>
  <c r="HD69" i="12" s="1"/>
  <c r="HC29" i="12"/>
  <c r="HC69" i="12" s="1"/>
  <c r="HB29" i="12"/>
  <c r="HB69" i="12" s="1"/>
  <c r="HA29" i="12"/>
  <c r="HA69" i="12" s="1"/>
  <c r="GZ29" i="12"/>
  <c r="GZ69" i="12" s="1"/>
  <c r="GY29" i="12"/>
  <c r="GY69" i="12" s="1"/>
  <c r="GX29" i="12"/>
  <c r="GX69" i="12" s="1"/>
  <c r="GW29" i="12"/>
  <c r="GW69" i="12" s="1"/>
  <c r="GV29" i="12"/>
  <c r="GV69" i="12" s="1"/>
  <c r="GU29" i="12"/>
  <c r="GU69" i="12" s="1"/>
  <c r="GT29" i="12"/>
  <c r="GT69" i="12" s="1"/>
  <c r="GS29" i="12"/>
  <c r="GS69" i="12" s="1"/>
  <c r="GR29" i="12"/>
  <c r="GR69" i="12" s="1"/>
  <c r="GQ29" i="12"/>
  <c r="GQ69" i="12" s="1"/>
  <c r="GP29" i="12"/>
  <c r="GP69" i="12" s="1"/>
  <c r="GO29" i="12"/>
  <c r="GO69" i="12" s="1"/>
  <c r="GN29" i="12"/>
  <c r="GN69" i="12" s="1"/>
  <c r="GM29" i="12"/>
  <c r="GM69" i="12" s="1"/>
  <c r="GL29" i="12"/>
  <c r="GL69" i="12" s="1"/>
  <c r="GK29" i="12"/>
  <c r="GK69" i="12" s="1"/>
  <c r="GJ29" i="12"/>
  <c r="GJ69" i="12" s="1"/>
  <c r="GI29" i="12"/>
  <c r="GH29" i="12"/>
  <c r="GH69" i="12" s="1"/>
  <c r="GG29" i="12"/>
  <c r="GG69" i="12" s="1"/>
  <c r="GF29" i="12"/>
  <c r="GF69" i="12" s="1"/>
  <c r="GE29" i="12"/>
  <c r="GE69" i="12" s="1"/>
  <c r="GD29" i="12"/>
  <c r="GD69" i="12" s="1"/>
  <c r="GC29" i="12"/>
  <c r="GC69" i="12" s="1"/>
  <c r="GB29" i="12"/>
  <c r="GB69" i="12" s="1"/>
  <c r="GA29" i="12"/>
  <c r="GA69" i="12" s="1"/>
  <c r="FZ29" i="12"/>
  <c r="FZ69" i="12" s="1"/>
  <c r="FY29" i="12"/>
  <c r="FY69" i="12" s="1"/>
  <c r="FX29" i="12"/>
  <c r="FX69" i="12" s="1"/>
  <c r="FW29" i="12"/>
  <c r="FW69" i="12" s="1"/>
  <c r="FV29" i="12"/>
  <c r="FV69" i="12" s="1"/>
  <c r="FU29" i="12"/>
  <c r="FU69" i="12" s="1"/>
  <c r="FT29" i="12"/>
  <c r="FT69" i="12" s="1"/>
  <c r="FS29" i="12"/>
  <c r="FS69" i="12" s="1"/>
  <c r="FR29" i="12"/>
  <c r="FR69" i="12" s="1"/>
  <c r="FQ29" i="12"/>
  <c r="FQ69" i="12" s="1"/>
  <c r="FP29" i="12"/>
  <c r="FP69" i="12" s="1"/>
  <c r="FO29" i="12"/>
  <c r="FO69" i="12" s="1"/>
  <c r="FN29" i="12"/>
  <c r="FN69" i="12" s="1"/>
  <c r="FM29" i="12"/>
  <c r="FM69" i="12" s="1"/>
  <c r="FL29" i="12"/>
  <c r="FL69" i="12" s="1"/>
  <c r="FK29" i="12"/>
  <c r="FK69" i="12" s="1"/>
  <c r="FJ29" i="12"/>
  <c r="FJ69" i="12" s="1"/>
  <c r="FI29" i="12"/>
  <c r="FI69" i="12" s="1"/>
  <c r="FH29" i="12"/>
  <c r="FH69" i="12" s="1"/>
  <c r="FG29" i="12"/>
  <c r="FG69" i="12" s="1"/>
  <c r="FF29" i="12"/>
  <c r="FF69" i="12" s="1"/>
  <c r="FE29" i="12"/>
  <c r="FE69" i="12" s="1"/>
  <c r="FD29" i="12"/>
  <c r="FD69" i="12" s="1"/>
  <c r="FC29" i="12"/>
  <c r="FC69" i="12" s="1"/>
  <c r="FB29" i="12"/>
  <c r="FB69" i="12" s="1"/>
  <c r="FA29" i="12"/>
  <c r="FA69" i="12" s="1"/>
  <c r="EZ29" i="12"/>
  <c r="EZ69" i="12" s="1"/>
  <c r="EY29" i="12"/>
  <c r="EY69" i="12" s="1"/>
  <c r="EX29" i="12"/>
  <c r="EX69" i="12" s="1"/>
  <c r="EW29" i="12"/>
  <c r="EW69" i="12" s="1"/>
  <c r="EV29" i="12"/>
  <c r="EV69" i="12" s="1"/>
  <c r="EU29" i="12"/>
  <c r="EU69" i="12" s="1"/>
  <c r="ET29" i="12"/>
  <c r="ET69" i="12" s="1"/>
  <c r="ES29" i="12"/>
  <c r="ES69" i="12" s="1"/>
  <c r="ER29" i="12"/>
  <c r="ER69" i="12" s="1"/>
  <c r="EQ29" i="12"/>
  <c r="EQ69" i="12" s="1"/>
  <c r="EP29" i="12"/>
  <c r="EP69" i="12" s="1"/>
  <c r="EO29" i="12"/>
  <c r="EO69" i="12" s="1"/>
  <c r="EN29" i="12"/>
  <c r="EN69" i="12" s="1"/>
  <c r="EM29" i="12"/>
  <c r="EM69" i="12" s="1"/>
  <c r="EL29" i="12"/>
  <c r="EL69" i="12" s="1"/>
  <c r="EK29" i="12"/>
  <c r="EK69" i="12" s="1"/>
  <c r="EJ29" i="12"/>
  <c r="EJ69" i="12" s="1"/>
  <c r="EI29" i="12"/>
  <c r="EI69" i="12" s="1"/>
  <c r="EH29" i="12"/>
  <c r="EH69" i="12" s="1"/>
  <c r="EG29" i="12"/>
  <c r="EG69" i="12" s="1"/>
  <c r="EF29" i="12"/>
  <c r="EF69" i="12" s="1"/>
  <c r="EE29" i="12"/>
  <c r="EE69" i="12" s="1"/>
  <c r="ED29" i="12"/>
  <c r="ED69" i="12" s="1"/>
  <c r="EC29" i="12"/>
  <c r="EC69" i="12" s="1"/>
  <c r="EB29" i="12"/>
  <c r="EB69" i="12" s="1"/>
  <c r="EA29" i="12"/>
  <c r="EA69" i="12" s="1"/>
  <c r="DZ29" i="12"/>
  <c r="DZ69" i="12" s="1"/>
  <c r="DY29" i="12"/>
  <c r="DY69" i="12" s="1"/>
  <c r="DX29" i="12"/>
  <c r="DX69" i="12" s="1"/>
  <c r="DW29" i="12"/>
  <c r="DW69" i="12" s="1"/>
  <c r="DV29" i="12"/>
  <c r="DV69" i="12" s="1"/>
  <c r="DU29" i="12"/>
  <c r="DU69" i="12" s="1"/>
  <c r="DT29" i="12"/>
  <c r="DT69" i="12" s="1"/>
  <c r="DS29" i="12"/>
  <c r="DS69" i="12" s="1"/>
  <c r="DR29" i="12"/>
  <c r="DR69" i="12" s="1"/>
  <c r="DQ29" i="12"/>
  <c r="DQ69" i="12" s="1"/>
  <c r="DP29" i="12"/>
  <c r="DP69" i="12" s="1"/>
  <c r="DO29" i="12"/>
  <c r="DO69" i="12" s="1"/>
  <c r="DN29" i="12"/>
  <c r="DN69" i="12" s="1"/>
  <c r="DM29" i="12"/>
  <c r="DM69" i="12" s="1"/>
  <c r="DL29" i="12"/>
  <c r="DL69" i="12" s="1"/>
  <c r="DK29" i="12"/>
  <c r="DK69" i="12" s="1"/>
  <c r="DJ29" i="12"/>
  <c r="DJ69" i="12" s="1"/>
  <c r="DI29" i="12"/>
  <c r="DI69" i="12" s="1"/>
  <c r="DH29" i="12"/>
  <c r="DH69" i="12" s="1"/>
  <c r="DG29" i="12"/>
  <c r="DG69" i="12" s="1"/>
  <c r="DF29" i="12"/>
  <c r="DF69" i="12" s="1"/>
  <c r="DE29" i="12"/>
  <c r="DE69" i="12" s="1"/>
  <c r="DD29" i="12"/>
  <c r="DD69" i="12" s="1"/>
  <c r="DC29" i="12"/>
  <c r="DC69" i="12" s="1"/>
  <c r="DB29" i="12"/>
  <c r="DB69" i="12" s="1"/>
  <c r="DA29" i="12"/>
  <c r="DA69" i="12" s="1"/>
  <c r="CZ29" i="12"/>
  <c r="CZ69" i="12" s="1"/>
  <c r="CY29" i="12"/>
  <c r="CY69" i="12" s="1"/>
  <c r="CX29" i="12"/>
  <c r="CX69" i="12" s="1"/>
  <c r="CW29" i="12"/>
  <c r="CW69" i="12" s="1"/>
  <c r="CV29" i="12"/>
  <c r="CV69" i="12" s="1"/>
  <c r="I56" i="11" s="1"/>
  <c r="CU29" i="12"/>
  <c r="CU69" i="12" s="1"/>
  <c r="CT29" i="12"/>
  <c r="CT69" i="12" s="1"/>
  <c r="CS29" i="12"/>
  <c r="CS69" i="12" s="1"/>
  <c r="CR29" i="12"/>
  <c r="CR69" i="12" s="1"/>
  <c r="CQ29" i="12"/>
  <c r="CQ69" i="12" s="1"/>
  <c r="CP29" i="12"/>
  <c r="CP69" i="12" s="1"/>
  <c r="CO29" i="12"/>
  <c r="CO69" i="12" s="1"/>
  <c r="CN29" i="12"/>
  <c r="CN69" i="12" s="1"/>
  <c r="CM29" i="12"/>
  <c r="CM69" i="12" s="1"/>
  <c r="CL29" i="12"/>
  <c r="CL69" i="12" s="1"/>
  <c r="CK29" i="12"/>
  <c r="CK69" i="12" s="1"/>
  <c r="CJ29" i="12"/>
  <c r="CJ69" i="12" s="1"/>
  <c r="CI29" i="12"/>
  <c r="CI69" i="12" s="1"/>
  <c r="CH29" i="12"/>
  <c r="CH69" i="12" s="1"/>
  <c r="CG29" i="12"/>
  <c r="CG69" i="12" s="1"/>
  <c r="CF29" i="12"/>
  <c r="CF69" i="12" s="1"/>
  <c r="CE29" i="12"/>
  <c r="CE69" i="12" s="1"/>
  <c r="CD29" i="12"/>
  <c r="CD69" i="12" s="1"/>
  <c r="CC29" i="12"/>
  <c r="CC69" i="12" s="1"/>
  <c r="CB29" i="12"/>
  <c r="CB69" i="12" s="1"/>
  <c r="CA29" i="12"/>
  <c r="CA69" i="12" s="1"/>
  <c r="BZ29" i="12"/>
  <c r="BZ69" i="12" s="1"/>
  <c r="BY29" i="12"/>
  <c r="BY69" i="12" s="1"/>
  <c r="BX29" i="12"/>
  <c r="BX69" i="12" s="1"/>
  <c r="BW29" i="12"/>
  <c r="BW69" i="12" s="1"/>
  <c r="BV29" i="12"/>
  <c r="BV69" i="12" s="1"/>
  <c r="BU29" i="12"/>
  <c r="BU69" i="12" s="1"/>
  <c r="BT29" i="12"/>
  <c r="BT69" i="12" s="1"/>
  <c r="BS29" i="12"/>
  <c r="BS69" i="12" s="1"/>
  <c r="BR29" i="12"/>
  <c r="BR69" i="12" s="1"/>
  <c r="BQ29" i="12"/>
  <c r="BQ69" i="12" s="1"/>
  <c r="BP29" i="12"/>
  <c r="BP69" i="12" s="1"/>
  <c r="BO29" i="12"/>
  <c r="BO69" i="12" s="1"/>
  <c r="BN29" i="12"/>
  <c r="BN69" i="12" s="1"/>
  <c r="BM29" i="12"/>
  <c r="BM69" i="12" s="1"/>
  <c r="BL29" i="12"/>
  <c r="BL69" i="12" s="1"/>
  <c r="BK29" i="12"/>
  <c r="BK69" i="12" s="1"/>
  <c r="BJ29" i="12"/>
  <c r="BJ69" i="12" s="1"/>
  <c r="BI29" i="12"/>
  <c r="BI69" i="12" s="1"/>
  <c r="BH29" i="12"/>
  <c r="BH69" i="12" s="1"/>
  <c r="BG29" i="12"/>
  <c r="BG69" i="12" s="1"/>
  <c r="BF29" i="12"/>
  <c r="BF69" i="12" s="1"/>
  <c r="BE29" i="12"/>
  <c r="BE69" i="12" s="1"/>
  <c r="BD29" i="12"/>
  <c r="BD69" i="12" s="1"/>
  <c r="BC29" i="12"/>
  <c r="BC69" i="12" s="1"/>
  <c r="BB29" i="12"/>
  <c r="BB69" i="12" s="1"/>
  <c r="BA29" i="12"/>
  <c r="BA69" i="12" s="1"/>
  <c r="AZ29" i="12"/>
  <c r="AZ69" i="12" s="1"/>
  <c r="AY29" i="12"/>
  <c r="AY69" i="12" s="1"/>
  <c r="AX29" i="12"/>
  <c r="AX69" i="12" s="1"/>
  <c r="AW29" i="12"/>
  <c r="AW69" i="12" s="1"/>
  <c r="AV29" i="12"/>
  <c r="AV69" i="12" s="1"/>
  <c r="AU29" i="12"/>
  <c r="AU69" i="12" s="1"/>
  <c r="AT29" i="12"/>
  <c r="AT69" i="12" s="1"/>
  <c r="AS29" i="12"/>
  <c r="AS69" i="12" s="1"/>
  <c r="AR29" i="12"/>
  <c r="AR69" i="12" s="1"/>
  <c r="AQ29" i="12"/>
  <c r="AQ69" i="12" s="1"/>
  <c r="AP29" i="12"/>
  <c r="AP69" i="12" s="1"/>
  <c r="AO29" i="12"/>
  <c r="AO69" i="12" s="1"/>
  <c r="AN29" i="12"/>
  <c r="AN69" i="12" s="1"/>
  <c r="AM29" i="12"/>
  <c r="AM69" i="12" s="1"/>
  <c r="AL29" i="12"/>
  <c r="AL69" i="12" s="1"/>
  <c r="AK29" i="12"/>
  <c r="AK69" i="12" s="1"/>
  <c r="AJ29" i="12"/>
  <c r="AJ69" i="12" s="1"/>
  <c r="AI29" i="12"/>
  <c r="AI69" i="12" s="1"/>
  <c r="AH29" i="12"/>
  <c r="AH69" i="12" s="1"/>
  <c r="AG29" i="12"/>
  <c r="AG69" i="12" s="1"/>
  <c r="AF29" i="12"/>
  <c r="AF69" i="12" s="1"/>
  <c r="AE29" i="12"/>
  <c r="AE69" i="12" s="1"/>
  <c r="AD29" i="12"/>
  <c r="AD69" i="12" s="1"/>
  <c r="AC29" i="12"/>
  <c r="AC69" i="12" s="1"/>
  <c r="AB29" i="12"/>
  <c r="AB69" i="12" s="1"/>
  <c r="AA29" i="12"/>
  <c r="AA69" i="12" s="1"/>
  <c r="Z29" i="12"/>
  <c r="Z69" i="12" s="1"/>
  <c r="Y29" i="12"/>
  <c r="Y69" i="12" s="1"/>
  <c r="X29" i="12"/>
  <c r="X69" i="12" s="1"/>
  <c r="W29" i="12"/>
  <c r="W69" i="12" s="1"/>
  <c r="V29" i="12"/>
  <c r="V69" i="12" s="1"/>
  <c r="U29" i="12"/>
  <c r="U69" i="12" s="1"/>
  <c r="T29" i="12"/>
  <c r="T69" i="12" s="1"/>
  <c r="S29" i="12"/>
  <c r="S69" i="12" s="1"/>
  <c r="R29" i="12"/>
  <c r="R69" i="12" s="1"/>
  <c r="Q29" i="12"/>
  <c r="Q69" i="12" s="1"/>
  <c r="P29" i="12"/>
  <c r="P69" i="12" s="1"/>
  <c r="O29" i="12"/>
  <c r="N29" i="12"/>
  <c r="O17" i="15" s="1"/>
  <c r="M29" i="12"/>
  <c r="L29" i="12"/>
  <c r="K29" i="12"/>
  <c r="J29" i="12"/>
  <c r="I29" i="12"/>
  <c r="H29" i="12"/>
  <c r="H69" i="12" s="1"/>
  <c r="G29" i="12"/>
  <c r="G69" i="12" s="1"/>
  <c r="F29" i="12"/>
  <c r="F69" i="12" s="1"/>
  <c r="E29" i="12"/>
  <c r="E69" i="12" s="1"/>
  <c r="D29" i="12"/>
  <c r="D69" i="12" s="1"/>
  <c r="C29" i="12"/>
  <c r="C69" i="12" s="1"/>
  <c r="B29" i="12"/>
  <c r="B69" i="12" s="1"/>
  <c r="Y33" i="15"/>
  <c r="V33" i="15"/>
  <c r="U33" i="15"/>
  <c r="Q33" i="15"/>
  <c r="P33" i="15"/>
  <c r="O33" i="15"/>
  <c r="M33" i="15"/>
  <c r="L33" i="15"/>
  <c r="K33" i="15"/>
  <c r="I33" i="15"/>
  <c r="H33" i="15"/>
  <c r="G33" i="15"/>
  <c r="E33" i="15"/>
  <c r="D33" i="15"/>
  <c r="C33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R17" i="15"/>
  <c r="F17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G55" i="11"/>
  <c r="F55" i="11"/>
  <c r="D55" i="11"/>
  <c r="C55" i="11"/>
  <c r="S54" i="11"/>
  <c r="N54" i="11"/>
  <c r="M54" i="11"/>
  <c r="J54" i="11"/>
  <c r="H54" i="11"/>
  <c r="B54" i="11"/>
  <c r="S53" i="11"/>
  <c r="N53" i="11"/>
  <c r="M53" i="11"/>
  <c r="O53" i="11" s="1"/>
  <c r="J53" i="11"/>
  <c r="H53" i="11"/>
  <c r="S52" i="11"/>
  <c r="N52" i="11"/>
  <c r="O52" i="11" s="1"/>
  <c r="M52" i="11"/>
  <c r="J52" i="11"/>
  <c r="H52" i="11"/>
  <c r="S51" i="11"/>
  <c r="N51" i="11"/>
  <c r="M51" i="11"/>
  <c r="J51" i="11"/>
  <c r="H51" i="11"/>
  <c r="S50" i="11"/>
  <c r="N50" i="11"/>
  <c r="M50" i="11"/>
  <c r="J50" i="11"/>
  <c r="H50" i="11"/>
  <c r="S49" i="11"/>
  <c r="N49" i="11"/>
  <c r="M49" i="11"/>
  <c r="O49" i="11" s="1"/>
  <c r="J49" i="11"/>
  <c r="H49" i="11"/>
  <c r="S48" i="11"/>
  <c r="N48" i="11"/>
  <c r="O48" i="11" s="1"/>
  <c r="M48" i="11"/>
  <c r="J48" i="11"/>
  <c r="H48" i="11"/>
  <c r="S47" i="11"/>
  <c r="N47" i="11"/>
  <c r="M47" i="11"/>
  <c r="O47" i="11" s="1"/>
  <c r="J47" i="11"/>
  <c r="H47" i="11"/>
  <c r="S46" i="11"/>
  <c r="N46" i="11"/>
  <c r="M46" i="11"/>
  <c r="J46" i="11"/>
  <c r="H46" i="11"/>
  <c r="S45" i="11"/>
  <c r="N45" i="11"/>
  <c r="M45" i="11"/>
  <c r="O45" i="11" s="1"/>
  <c r="J45" i="11"/>
  <c r="H45" i="11"/>
  <c r="S44" i="11"/>
  <c r="N44" i="11"/>
  <c r="O44" i="11" s="1"/>
  <c r="M44" i="11"/>
  <c r="J44" i="11"/>
  <c r="H44" i="11"/>
  <c r="E44" i="11"/>
  <c r="S43" i="11"/>
  <c r="N43" i="11"/>
  <c r="M43" i="11"/>
  <c r="O43" i="11" s="1"/>
  <c r="J43" i="11"/>
  <c r="H43" i="11"/>
  <c r="S42" i="11"/>
  <c r="N42" i="11"/>
  <c r="M42" i="11"/>
  <c r="J42" i="11"/>
  <c r="H42" i="11"/>
  <c r="S41" i="11"/>
  <c r="N41" i="11"/>
  <c r="M41" i="11"/>
  <c r="J41" i="11"/>
  <c r="H41" i="11"/>
  <c r="S40" i="11"/>
  <c r="N40" i="11"/>
  <c r="M40" i="11"/>
  <c r="J40" i="11"/>
  <c r="H40" i="11"/>
  <c r="S39" i="11"/>
  <c r="N39" i="11"/>
  <c r="M39" i="11"/>
  <c r="O39" i="11" s="1"/>
  <c r="J39" i="11"/>
  <c r="H39" i="11"/>
  <c r="S38" i="11"/>
  <c r="N38" i="11"/>
  <c r="M38" i="11"/>
  <c r="J38" i="11"/>
  <c r="H38" i="11"/>
  <c r="S37" i="11"/>
  <c r="N37" i="11"/>
  <c r="M37" i="11"/>
  <c r="J37" i="11"/>
  <c r="H37" i="11"/>
  <c r="S36" i="11"/>
  <c r="N36" i="11"/>
  <c r="O36" i="11" s="1"/>
  <c r="M36" i="11"/>
  <c r="J36" i="11"/>
  <c r="H36" i="11"/>
  <c r="S35" i="11"/>
  <c r="N35" i="11"/>
  <c r="M35" i="11"/>
  <c r="O35" i="11" s="1"/>
  <c r="J35" i="11"/>
  <c r="H35" i="11"/>
  <c r="S34" i="11"/>
  <c r="N34" i="11"/>
  <c r="M34" i="11"/>
  <c r="J34" i="11"/>
  <c r="H34" i="11"/>
  <c r="B34" i="11"/>
  <c r="S33" i="11"/>
  <c r="N33" i="11"/>
  <c r="M33" i="11"/>
  <c r="J33" i="11"/>
  <c r="H33" i="11"/>
  <c r="S32" i="11"/>
  <c r="N32" i="11"/>
  <c r="M32" i="11"/>
  <c r="J32" i="11"/>
  <c r="H32" i="11"/>
  <c r="S31" i="11"/>
  <c r="N31" i="11"/>
  <c r="M31" i="11"/>
  <c r="O31" i="11" s="1"/>
  <c r="J31" i="11"/>
  <c r="H31" i="11"/>
  <c r="S30" i="11"/>
  <c r="N30" i="11"/>
  <c r="O30" i="11" s="1"/>
  <c r="M30" i="11"/>
  <c r="J30" i="11"/>
  <c r="H30" i="11"/>
  <c r="S29" i="11"/>
  <c r="N29" i="11"/>
  <c r="M29" i="11"/>
  <c r="J29" i="11"/>
  <c r="H29" i="11"/>
  <c r="S28" i="11"/>
  <c r="N28" i="11"/>
  <c r="M28" i="11"/>
  <c r="J28" i="11"/>
  <c r="H28" i="11"/>
  <c r="S27" i="11"/>
  <c r="N27" i="11"/>
  <c r="M27" i="11"/>
  <c r="O27" i="11" s="1"/>
  <c r="J27" i="11"/>
  <c r="H27" i="11"/>
  <c r="S26" i="11"/>
  <c r="N26" i="11"/>
  <c r="O26" i="11" s="1"/>
  <c r="M26" i="11"/>
  <c r="J26" i="11"/>
  <c r="H26" i="11"/>
  <c r="S25" i="11"/>
  <c r="N25" i="11"/>
  <c r="M25" i="11"/>
  <c r="J25" i="11"/>
  <c r="H25" i="11"/>
  <c r="S24" i="11"/>
  <c r="N24" i="11"/>
  <c r="M24" i="11"/>
  <c r="J24" i="11"/>
  <c r="H24" i="11"/>
  <c r="S23" i="11"/>
  <c r="N23" i="11"/>
  <c r="M23" i="11"/>
  <c r="O23" i="11" s="1"/>
  <c r="J23" i="11"/>
  <c r="H23" i="11"/>
  <c r="S22" i="11"/>
  <c r="N22" i="11"/>
  <c r="O22" i="11" s="1"/>
  <c r="M22" i="11"/>
  <c r="J22" i="11"/>
  <c r="H22" i="11"/>
  <c r="S21" i="11"/>
  <c r="N21" i="11"/>
  <c r="M21" i="11"/>
  <c r="J21" i="11"/>
  <c r="H21" i="11"/>
  <c r="S20" i="11"/>
  <c r="N20" i="11"/>
  <c r="M20" i="11"/>
  <c r="J20" i="11"/>
  <c r="H20" i="11"/>
  <c r="S19" i="11"/>
  <c r="N19" i="11"/>
  <c r="M19" i="11"/>
  <c r="O19" i="11" s="1"/>
  <c r="J19" i="11"/>
  <c r="H19" i="11"/>
  <c r="S18" i="11"/>
  <c r="N18" i="11"/>
  <c r="O18" i="11" s="1"/>
  <c r="M18" i="11"/>
  <c r="J18" i="11"/>
  <c r="H18" i="11"/>
  <c r="S17" i="11"/>
  <c r="N17" i="11"/>
  <c r="M17" i="11"/>
  <c r="O17" i="11" s="1"/>
  <c r="J17" i="11"/>
  <c r="H17" i="11"/>
  <c r="S16" i="11"/>
  <c r="N16" i="11"/>
  <c r="M16" i="11"/>
  <c r="J16" i="11"/>
  <c r="H16" i="11"/>
  <c r="S15" i="11"/>
  <c r="N15" i="11"/>
  <c r="M15" i="11"/>
  <c r="O15" i="11" s="1"/>
  <c r="J15" i="11"/>
  <c r="H15" i="11"/>
  <c r="S14" i="11"/>
  <c r="N14" i="11"/>
  <c r="O14" i="11" s="1"/>
  <c r="M14" i="11"/>
  <c r="J14" i="11"/>
  <c r="H14" i="11"/>
  <c r="S13" i="11"/>
  <c r="N13" i="11"/>
  <c r="M13" i="11"/>
  <c r="O13" i="11" s="1"/>
  <c r="J13" i="11"/>
  <c r="H13" i="11"/>
  <c r="S12" i="11"/>
  <c r="N12" i="11"/>
  <c r="M12" i="11"/>
  <c r="J12" i="11"/>
  <c r="H12" i="11"/>
  <c r="S11" i="11"/>
  <c r="N11" i="11"/>
  <c r="M11" i="11"/>
  <c r="O11" i="11" s="1"/>
  <c r="J11" i="11"/>
  <c r="H11" i="11"/>
  <c r="S10" i="11"/>
  <c r="N10" i="11"/>
  <c r="O10" i="11" s="1"/>
  <c r="M10" i="11"/>
  <c r="J10" i="11"/>
  <c r="H10" i="11"/>
  <c r="S9" i="11"/>
  <c r="N9" i="11"/>
  <c r="M9" i="11"/>
  <c r="O9" i="11" s="1"/>
  <c r="J9" i="11"/>
  <c r="H9" i="11"/>
  <c r="S8" i="11"/>
  <c r="N8" i="11"/>
  <c r="M8" i="11"/>
  <c r="J8" i="11"/>
  <c r="H8" i="11"/>
  <c r="S7" i="11"/>
  <c r="N7" i="11"/>
  <c r="M7" i="11"/>
  <c r="O7" i="11" s="1"/>
  <c r="J7" i="11"/>
  <c r="H7" i="11"/>
  <c r="S6" i="11"/>
  <c r="N6" i="11"/>
  <c r="O6" i="11" s="1"/>
  <c r="M6" i="11"/>
  <c r="J6" i="11"/>
  <c r="H6" i="11"/>
  <c r="S5" i="11"/>
  <c r="N5" i="11"/>
  <c r="M5" i="11"/>
  <c r="J5" i="11"/>
  <c r="H5" i="11"/>
  <c r="S4" i="11"/>
  <c r="N4" i="11"/>
  <c r="M4" i="11"/>
  <c r="J4" i="11"/>
  <c r="H4" i="11"/>
  <c r="S3" i="11"/>
  <c r="N3" i="11"/>
  <c r="M3" i="11"/>
  <c r="O3" i="11" s="1"/>
  <c r="J3" i="11"/>
  <c r="H3" i="11"/>
  <c r="S2" i="11"/>
  <c r="N2" i="11"/>
  <c r="O2" i="11" s="1"/>
  <c r="M2" i="11"/>
  <c r="J2" i="11"/>
  <c r="H2" i="11"/>
  <c r="I2" i="11" s="1"/>
  <c r="I3" i="11" s="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O34" i="11" l="1"/>
  <c r="O38" i="11"/>
  <c r="O4" i="11"/>
  <c r="O5" i="11"/>
  <c r="O8" i="11"/>
  <c r="O12" i="11"/>
  <c r="O16" i="11"/>
  <c r="O20" i="11"/>
  <c r="O21" i="11"/>
  <c r="O24" i="11"/>
  <c r="O25" i="11"/>
  <c r="O28" i="11"/>
  <c r="O29" i="11"/>
  <c r="O32" i="11"/>
  <c r="O33" i="11"/>
  <c r="O46" i="11"/>
  <c r="O50" i="11"/>
  <c r="O51" i="11"/>
  <c r="O42" i="11"/>
  <c r="O37" i="11"/>
  <c r="O40" i="11"/>
  <c r="O41" i="11"/>
  <c r="O54" i="11"/>
  <c r="G56" i="11"/>
  <c r="E21" i="11"/>
  <c r="E42" i="11"/>
  <c r="L42" i="11" s="1"/>
  <c r="C17" i="15"/>
  <c r="S17" i="15"/>
  <c r="E48" i="11"/>
  <c r="L48" i="11" s="1"/>
  <c r="E29" i="11"/>
  <c r="E46" i="11"/>
  <c r="G17" i="15"/>
  <c r="E50" i="11"/>
  <c r="KK32" i="12"/>
  <c r="F71" i="12"/>
  <c r="R71" i="12"/>
  <c r="BV71" i="12"/>
  <c r="BZ71" i="12"/>
  <c r="CD71" i="12"/>
  <c r="CH71" i="12"/>
  <c r="CL71" i="12"/>
  <c r="CP71" i="12"/>
  <c r="CT71" i="12"/>
  <c r="CX71" i="12"/>
  <c r="DB71" i="12"/>
  <c r="DF71" i="12"/>
  <c r="HN71" i="12"/>
  <c r="HR71" i="12"/>
  <c r="HV71" i="12"/>
  <c r="HZ71" i="12"/>
  <c r="ID71" i="12"/>
  <c r="IH71" i="12"/>
  <c r="IL71" i="12"/>
  <c r="LD32" i="12"/>
  <c r="E27" i="11"/>
  <c r="E37" i="11"/>
  <c r="E52" i="11"/>
  <c r="E30" i="11"/>
  <c r="E49" i="11"/>
  <c r="F33" i="15"/>
  <c r="J33" i="15"/>
  <c r="N33" i="15"/>
  <c r="R33" i="15"/>
  <c r="E3" i="11"/>
  <c r="E32" i="11"/>
  <c r="E41" i="11"/>
  <c r="E2" i="11"/>
  <c r="E25" i="11"/>
  <c r="E43" i="11"/>
  <c r="E45" i="11"/>
  <c r="E47" i="11"/>
  <c r="E23" i="11"/>
  <c r="B36" i="11"/>
  <c r="E40" i="11"/>
  <c r="L40" i="11" s="1"/>
  <c r="E51" i="11"/>
  <c r="E53" i="11"/>
  <c r="B46" i="11"/>
  <c r="I57" i="11"/>
  <c r="B44" i="11"/>
  <c r="L44" i="11" s="1"/>
  <c r="E54" i="11"/>
  <c r="L54" i="11" s="1"/>
  <c r="L50" i="11"/>
  <c r="E31" i="11"/>
  <c r="E33" i="11"/>
  <c r="E36" i="11"/>
  <c r="E34" i="11"/>
  <c r="L34" i="11" s="1"/>
  <c r="E39" i="11"/>
  <c r="E35" i="11"/>
  <c r="E38" i="11"/>
  <c r="L38" i="11" s="1"/>
  <c r="E22" i="11"/>
  <c r="E24" i="11"/>
  <c r="E28" i="11"/>
  <c r="E26" i="11"/>
  <c r="E13" i="11"/>
  <c r="E15" i="11"/>
  <c r="E17" i="11"/>
  <c r="E19" i="11"/>
  <c r="E12" i="11"/>
  <c r="E14" i="11"/>
  <c r="E16" i="11"/>
  <c r="E18" i="11"/>
  <c r="E20" i="11"/>
  <c r="E11" i="11"/>
  <c r="E7" i="11"/>
  <c r="E9" i="11"/>
  <c r="E6" i="11"/>
  <c r="E8" i="11"/>
  <c r="E10" i="11"/>
  <c r="E5" i="11"/>
  <c r="S33" i="15"/>
  <c r="W33" i="15"/>
  <c r="E4" i="11"/>
  <c r="T33" i="15"/>
  <c r="X33" i="15"/>
  <c r="MF32" i="12"/>
  <c r="MN32" i="12"/>
  <c r="MV32" i="12"/>
  <c r="KT32" i="12"/>
  <c r="KX32" i="12"/>
  <c r="LB32" i="12"/>
  <c r="LF32" i="12"/>
  <c r="LJ32" i="12"/>
  <c r="LN32" i="12"/>
  <c r="LR32" i="12"/>
  <c r="LV32" i="12"/>
  <c r="LZ32" i="12"/>
  <c r="MD32" i="12"/>
  <c r="MH32" i="12"/>
  <c r="ML32" i="12"/>
  <c r="MP32" i="12"/>
  <c r="MT32" i="12"/>
  <c r="MX32" i="12"/>
  <c r="NB32" i="12"/>
  <c r="E33" i="17" a="1"/>
  <c r="E33" i="17" s="1"/>
  <c r="KU32" i="12"/>
  <c r="KY32" i="12"/>
  <c r="LC32" i="12"/>
  <c r="LG32" i="12"/>
  <c r="LK32" i="12"/>
  <c r="LO32" i="12"/>
  <c r="LS32" i="12"/>
  <c r="LW32" i="12"/>
  <c r="MA32" i="12"/>
  <c r="ME32" i="12"/>
  <c r="MI32" i="12"/>
  <c r="MM32" i="12"/>
  <c r="MQ32" i="12"/>
  <c r="MU32" i="12"/>
  <c r="MY32" i="12"/>
  <c r="KV32" i="12"/>
  <c r="KZ32" i="12"/>
  <c r="LH32" i="12"/>
  <c r="LL32" i="12"/>
  <c r="LP32" i="12"/>
  <c r="LT32" i="12"/>
  <c r="LX32" i="12"/>
  <c r="MB32" i="12"/>
  <c r="MJ32" i="12"/>
  <c r="MR32" i="12"/>
  <c r="MZ32" i="12"/>
  <c r="B52" i="11"/>
  <c r="KW32" i="12"/>
  <c r="LA32" i="12"/>
  <c r="LE32" i="12"/>
  <c r="LI32" i="12"/>
  <c r="LM32" i="12"/>
  <c r="LQ32" i="12"/>
  <c r="LU32" i="12"/>
  <c r="LY32" i="12"/>
  <c r="MC32" i="12"/>
  <c r="MG32" i="12"/>
  <c r="MK32" i="12"/>
  <c r="MO32" i="12"/>
  <c r="MS32" i="12"/>
  <c r="MW32" i="12"/>
  <c r="NA32" i="12"/>
  <c r="GI69" i="12"/>
  <c r="B29" i="11"/>
  <c r="DJ71" i="12"/>
  <c r="DN71" i="12"/>
  <c r="DR71" i="12"/>
  <c r="DV71" i="12"/>
  <c r="DZ71" i="12"/>
  <c r="ED71" i="12"/>
  <c r="EH71" i="12"/>
  <c r="EL71" i="12"/>
  <c r="EP71" i="12"/>
  <c r="ET71" i="12"/>
  <c r="EX71" i="12"/>
  <c r="FB71" i="12"/>
  <c r="FF71" i="12"/>
  <c r="FJ71" i="12"/>
  <c r="FN71" i="12"/>
  <c r="FR71" i="12"/>
  <c r="FV71" i="12"/>
  <c r="FZ71" i="12"/>
  <c r="GD71" i="12"/>
  <c r="GH71" i="12"/>
  <c r="GL71" i="12"/>
  <c r="GP71" i="12"/>
  <c r="GT71" i="12"/>
  <c r="GX71" i="12"/>
  <c r="HB71" i="12"/>
  <c r="HF71" i="12"/>
  <c r="HJ71" i="12"/>
  <c r="BF71" i="12"/>
  <c r="BJ71" i="12"/>
  <c r="BN71" i="12"/>
  <c r="BR71" i="12"/>
  <c r="AL71" i="12"/>
  <c r="AP71" i="12"/>
  <c r="AT71" i="12"/>
  <c r="AX71" i="12"/>
  <c r="BB71" i="12"/>
  <c r="I34" i="17" a="1"/>
  <c r="I34" i="17" s="1"/>
  <c r="V17" i="15"/>
  <c r="W17" i="15"/>
  <c r="V71" i="12"/>
  <c r="Z71" i="12"/>
  <c r="AD71" i="12"/>
  <c r="AH71" i="12"/>
  <c r="I69" i="12"/>
  <c r="B32" i="12"/>
  <c r="F32" i="12"/>
  <c r="R32" i="12"/>
  <c r="V32" i="12"/>
  <c r="Z32" i="12"/>
  <c r="AD32" i="12"/>
  <c r="AH32" i="12"/>
  <c r="AL32" i="12"/>
  <c r="AP32" i="12"/>
  <c r="AT32" i="12"/>
  <c r="AX32" i="12"/>
  <c r="BB32" i="12"/>
  <c r="BF32" i="12"/>
  <c r="BJ32" i="12"/>
  <c r="BN32" i="12"/>
  <c r="BR32" i="12"/>
  <c r="BV32" i="12"/>
  <c r="BZ32" i="12"/>
  <c r="CD32" i="12"/>
  <c r="CH32" i="12"/>
  <c r="CL32" i="12"/>
  <c r="CP32" i="12"/>
  <c r="CT32" i="12"/>
  <c r="CX32" i="12"/>
  <c r="DB32" i="12"/>
  <c r="DF32" i="12"/>
  <c r="DJ32" i="12"/>
  <c r="DN32" i="12"/>
  <c r="DR32" i="12"/>
  <c r="DV32" i="12"/>
  <c r="DZ32" i="12"/>
  <c r="ED32" i="12"/>
  <c r="EH32" i="12"/>
  <c r="EL32" i="12"/>
  <c r="EP32" i="12"/>
  <c r="ET32" i="12"/>
  <c r="EX32" i="12"/>
  <c r="FB32" i="12"/>
  <c r="C32" i="12"/>
  <c r="G32" i="12"/>
  <c r="S32" i="12"/>
  <c r="W32" i="12"/>
  <c r="AA32" i="12"/>
  <c r="AE32" i="12"/>
  <c r="AI32" i="12"/>
  <c r="AM32" i="12"/>
  <c r="AQ32" i="12"/>
  <c r="AU32" i="12"/>
  <c r="AY32" i="12"/>
  <c r="BC32" i="12"/>
  <c r="BG32" i="12"/>
  <c r="BK32" i="12"/>
  <c r="BO32" i="12"/>
  <c r="BS32" i="12"/>
  <c r="BW32" i="12"/>
  <c r="CA32" i="12"/>
  <c r="CE32" i="12"/>
  <c r="CI32" i="12"/>
  <c r="CM32" i="12"/>
  <c r="CQ32" i="12"/>
  <c r="CU32" i="12"/>
  <c r="D32" i="12"/>
  <c r="H32" i="12"/>
  <c r="P32" i="12"/>
  <c r="T32" i="12"/>
  <c r="X32" i="12"/>
  <c r="AB32" i="12"/>
  <c r="AF32" i="12"/>
  <c r="AJ32" i="12"/>
  <c r="AN32" i="12"/>
  <c r="AR32" i="12"/>
  <c r="AV32" i="12"/>
  <c r="AZ32" i="12"/>
  <c r="BD32" i="12"/>
  <c r="BH32" i="12"/>
  <c r="BL32" i="12"/>
  <c r="BP32" i="12"/>
  <c r="BT32" i="12"/>
  <c r="BX32" i="12"/>
  <c r="CB32" i="12"/>
  <c r="CF32" i="12"/>
  <c r="CJ32" i="12"/>
  <c r="CN32" i="12"/>
  <c r="CR32" i="12"/>
  <c r="CV32" i="12"/>
  <c r="CZ32" i="12"/>
  <c r="DD32" i="12"/>
  <c r="DH32" i="12"/>
  <c r="DL32" i="12"/>
  <c r="DP32" i="12"/>
  <c r="DT32" i="12"/>
  <c r="DX32" i="12"/>
  <c r="EB32" i="12"/>
  <c r="EF32" i="12"/>
  <c r="EJ32" i="12"/>
  <c r="EN32" i="12"/>
  <c r="ER32" i="12"/>
  <c r="EV32" i="12"/>
  <c r="EZ32" i="12"/>
  <c r="FD32" i="12"/>
  <c r="FH32" i="12"/>
  <c r="FL32" i="12"/>
  <c r="FP32" i="12"/>
  <c r="FT32" i="12"/>
  <c r="FX32" i="12"/>
  <c r="GB32" i="12"/>
  <c r="GF32" i="12"/>
  <c r="GJ32" i="12"/>
  <c r="GN32" i="12"/>
  <c r="GR32" i="12"/>
  <c r="GV32" i="12"/>
  <c r="GZ32" i="12"/>
  <c r="HD32" i="12"/>
  <c r="HH32" i="12"/>
  <c r="HL32" i="12"/>
  <c r="HP32" i="12"/>
  <c r="HT32" i="12"/>
  <c r="HX32" i="12"/>
  <c r="IB32" i="12"/>
  <c r="IF32" i="12"/>
  <c r="IJ32" i="12"/>
  <c r="IN32" i="12"/>
  <c r="IR32" i="12"/>
  <c r="IV32" i="12"/>
  <c r="IZ32" i="12"/>
  <c r="JD32" i="12"/>
  <c r="JH32" i="12"/>
  <c r="JL32" i="12"/>
  <c r="JP32" i="12"/>
  <c r="JT32" i="12"/>
  <c r="JX32" i="12"/>
  <c r="KB32" i="12"/>
  <c r="KF32" i="12"/>
  <c r="KJ32" i="12"/>
  <c r="KN32" i="12"/>
  <c r="KR32" i="12"/>
  <c r="CG32" i="12"/>
  <c r="DE32" i="12"/>
  <c r="DQ32" i="12"/>
  <c r="DY32" i="12"/>
  <c r="EG32" i="12"/>
  <c r="EO32" i="12"/>
  <c r="EW32" i="12"/>
  <c r="FE32" i="12"/>
  <c r="FQ32" i="12"/>
  <c r="E32" i="12"/>
  <c r="I32" i="12"/>
  <c r="Q32" i="12"/>
  <c r="U32" i="12"/>
  <c r="Y32" i="12"/>
  <c r="AC32" i="12"/>
  <c r="AG32" i="12"/>
  <c r="AK32" i="12"/>
  <c r="AO32" i="12"/>
  <c r="AS32" i="12"/>
  <c r="AW32" i="12"/>
  <c r="BA32" i="12"/>
  <c r="BE32" i="12"/>
  <c r="BI32" i="12"/>
  <c r="BM32" i="12"/>
  <c r="BQ32" i="12"/>
  <c r="BU32" i="12"/>
  <c r="BY32" i="12"/>
  <c r="CC32" i="12"/>
  <c r="CK32" i="12"/>
  <c r="CO32" i="12"/>
  <c r="CS32" i="12"/>
  <c r="CW32" i="12"/>
  <c r="DA32" i="12"/>
  <c r="DI32" i="12"/>
  <c r="DM32" i="12"/>
  <c r="DU32" i="12"/>
  <c r="EC32" i="12"/>
  <c r="EK32" i="12"/>
  <c r="ES32" i="12"/>
  <c r="FA32" i="12"/>
  <c r="FI32" i="12"/>
  <c r="FM32" i="12"/>
  <c r="FU32" i="12"/>
  <c r="CY32" i="12"/>
  <c r="DO32" i="12"/>
  <c r="EE32" i="12"/>
  <c r="EU32" i="12"/>
  <c r="FG32" i="12"/>
  <c r="FO32" i="12"/>
  <c r="FW32" i="12"/>
  <c r="GC32" i="12"/>
  <c r="GH32" i="12"/>
  <c r="GM32" i="12"/>
  <c r="GS32" i="12"/>
  <c r="GX32" i="12"/>
  <c r="HC32" i="12"/>
  <c r="HI32" i="12"/>
  <c r="HS32" i="12"/>
  <c r="HY32" i="12"/>
  <c r="II32" i="12"/>
  <c r="IT32" i="12"/>
  <c r="JE32" i="12"/>
  <c r="JU32" i="12"/>
  <c r="DC32" i="12"/>
  <c r="DS32" i="12"/>
  <c r="EI32" i="12"/>
  <c r="EY32" i="12"/>
  <c r="FJ32" i="12"/>
  <c r="FR32" i="12"/>
  <c r="FY32" i="12"/>
  <c r="GD32" i="12"/>
  <c r="GI32" i="12"/>
  <c r="GO32" i="12"/>
  <c r="GT32" i="12"/>
  <c r="GY32" i="12"/>
  <c r="HE32" i="12"/>
  <c r="HJ32" i="12"/>
  <c r="HO32" i="12"/>
  <c r="HU32" i="12"/>
  <c r="HZ32" i="12"/>
  <c r="IE32" i="12"/>
  <c r="IK32" i="12"/>
  <c r="IP32" i="12"/>
  <c r="IU32" i="12"/>
  <c r="JA32" i="12"/>
  <c r="JF32" i="12"/>
  <c r="JK32" i="12"/>
  <c r="JQ32" i="12"/>
  <c r="JV32" i="12"/>
  <c r="KA32" i="12"/>
  <c r="KG32" i="12"/>
  <c r="KL32" i="12"/>
  <c r="KQ32" i="12"/>
  <c r="EA32" i="12"/>
  <c r="FF32" i="12"/>
  <c r="FV32" i="12"/>
  <c r="GG32" i="12"/>
  <c r="GQ32" i="12"/>
  <c r="HB32" i="12"/>
  <c r="HM32" i="12"/>
  <c r="HW32" i="12"/>
  <c r="IH32" i="12"/>
  <c r="IS32" i="12"/>
  <c r="JC32" i="12"/>
  <c r="JN32" i="12"/>
  <c r="JY32" i="12"/>
  <c r="KI32" i="12"/>
  <c r="HN32" i="12"/>
  <c r="IO32" i="12"/>
  <c r="IY32" i="12"/>
  <c r="JO32" i="12"/>
  <c r="JZ32" i="12"/>
  <c r="KP32" i="12"/>
  <c r="DG32" i="12"/>
  <c r="DW32" i="12"/>
  <c r="EM32" i="12"/>
  <c r="FC32" i="12"/>
  <c r="FK32" i="12"/>
  <c r="FS32" i="12"/>
  <c r="FZ32" i="12"/>
  <c r="GE32" i="12"/>
  <c r="GK32" i="12"/>
  <c r="GP32" i="12"/>
  <c r="GU32" i="12"/>
  <c r="HA32" i="12"/>
  <c r="HF32" i="12"/>
  <c r="HK32" i="12"/>
  <c r="HQ32" i="12"/>
  <c r="HV32" i="12"/>
  <c r="IA32" i="12"/>
  <c r="IG32" i="12"/>
  <c r="IL32" i="12"/>
  <c r="IQ32" i="12"/>
  <c r="IW32" i="12"/>
  <c r="JB32" i="12"/>
  <c r="JG32" i="12"/>
  <c r="JM32" i="12"/>
  <c r="JR32" i="12"/>
  <c r="JW32" i="12"/>
  <c r="KC32" i="12"/>
  <c r="KH32" i="12"/>
  <c r="KM32" i="12"/>
  <c r="KS32" i="12"/>
  <c r="DK32" i="12"/>
  <c r="EQ32" i="12"/>
  <c r="FN32" i="12"/>
  <c r="GA32" i="12"/>
  <c r="GL32" i="12"/>
  <c r="GW32" i="12"/>
  <c r="HG32" i="12"/>
  <c r="HR32" i="12"/>
  <c r="IC32" i="12"/>
  <c r="IM32" i="12"/>
  <c r="IX32" i="12"/>
  <c r="JI32" i="12"/>
  <c r="JS32" i="12"/>
  <c r="KD32" i="12"/>
  <c r="KO32" i="12"/>
  <c r="ID32" i="12"/>
  <c r="JJ32" i="12"/>
  <c r="KE32" i="12"/>
  <c r="M69" i="12"/>
  <c r="M32" i="12"/>
  <c r="H32" i="17" a="1"/>
  <c r="H32" i="17" s="1"/>
  <c r="C32" i="17" a="1"/>
  <c r="C32" i="17" s="1"/>
  <c r="D32" i="17" a="1"/>
  <c r="D32" i="17" s="1"/>
  <c r="E32" i="17" a="1"/>
  <c r="E32" i="17" s="1"/>
  <c r="B32" i="17" a="1"/>
  <c r="B32" i="17" s="1"/>
  <c r="F33" i="17" a="1"/>
  <c r="F33" i="17" s="1"/>
  <c r="G33" i="17" a="1"/>
  <c r="G33" i="17" s="1"/>
  <c r="I33" i="17" a="1"/>
  <c r="I33" i="17" s="1"/>
  <c r="B33" i="17" a="1"/>
  <c r="B33" i="17" s="1"/>
  <c r="H34" i="17" a="1"/>
  <c r="H34" i="17" s="1"/>
  <c r="C34" i="17" a="1"/>
  <c r="C34" i="17" s="1"/>
  <c r="D34" i="17" a="1"/>
  <c r="D34" i="17" s="1"/>
  <c r="J17" i="15"/>
  <c r="J69" i="12"/>
  <c r="J71" i="12" s="1"/>
  <c r="J32" i="12"/>
  <c r="N69" i="12"/>
  <c r="N71" i="12" s="1"/>
  <c r="N32" i="12"/>
  <c r="K17" i="15"/>
  <c r="K69" i="12"/>
  <c r="K32" i="12"/>
  <c r="O69" i="12"/>
  <c r="O32" i="12"/>
  <c r="B34" i="17" a="1"/>
  <c r="B34" i="17" s="1"/>
  <c r="F32" i="17" a="1"/>
  <c r="F32" i="17" s="1"/>
  <c r="G32" i="17" a="1"/>
  <c r="G32" i="17" s="1"/>
  <c r="I32" i="17" a="1"/>
  <c r="I32" i="17" s="1"/>
  <c r="N17" i="15"/>
  <c r="L69" i="12"/>
  <c r="L71" i="12" s="1"/>
  <c r="L32" i="12"/>
  <c r="H33" i="17" a="1"/>
  <c r="H33" i="17" s="1"/>
  <c r="C33" i="17" a="1"/>
  <c r="C33" i="17" s="1"/>
  <c r="D33" i="17" a="1"/>
  <c r="D33" i="17" s="1"/>
  <c r="E34" i="17" a="1"/>
  <c r="E34" i="17" s="1"/>
  <c r="F34" i="17" a="1"/>
  <c r="F34" i="17" s="1"/>
  <c r="G34" i="17" a="1"/>
  <c r="G34" i="17" s="1"/>
  <c r="L36" i="11"/>
  <c r="II69" i="12"/>
  <c r="II71" i="12" s="1"/>
  <c r="IM69" i="12"/>
  <c r="IQ69" i="12"/>
  <c r="IU69" i="12"/>
  <c r="IY69" i="12"/>
  <c r="IY71" i="12" s="1"/>
  <c r="JC69" i="12"/>
  <c r="JG69" i="12"/>
  <c r="JG71" i="12" s="1"/>
  <c r="JK69" i="12"/>
  <c r="JK71" i="12" s="1"/>
  <c r="JO69" i="12"/>
  <c r="JO71" i="12" s="1"/>
  <c r="JS69" i="12"/>
  <c r="JW69" i="12"/>
  <c r="KA69" i="12"/>
  <c r="KA71" i="12" s="1"/>
  <c r="KE69" i="12"/>
  <c r="KE71" i="12" s="1"/>
  <c r="KI69" i="12"/>
  <c r="KM69" i="12"/>
  <c r="KM71" i="12" s="1"/>
  <c r="KQ69" i="12"/>
  <c r="KQ71" i="12" s="1"/>
  <c r="KU69" i="12"/>
  <c r="KU71" i="12" s="1"/>
  <c r="KY69" i="12"/>
  <c r="KY71" i="12" s="1"/>
  <c r="LC69" i="12"/>
  <c r="LC71" i="12" s="1"/>
  <c r="LG69" i="12"/>
  <c r="LG71" i="12" s="1"/>
  <c r="LK69" i="12"/>
  <c r="LK71" i="12" s="1"/>
  <c r="LO69" i="12"/>
  <c r="LO71" i="12" s="1"/>
  <c r="LS69" i="12"/>
  <c r="LS71" i="12" s="1"/>
  <c r="LW69" i="12"/>
  <c r="LW71" i="12" s="1"/>
  <c r="MA69" i="12"/>
  <c r="MA71" i="12" s="1"/>
  <c r="ME69" i="12"/>
  <c r="ME71" i="12" s="1"/>
  <c r="MI69" i="12"/>
  <c r="MI71" i="12" s="1"/>
  <c r="MM69" i="12"/>
  <c r="MM71" i="12" s="1"/>
  <c r="MQ69" i="12"/>
  <c r="MQ71" i="12" s="1"/>
  <c r="MU69" i="12"/>
  <c r="MU71" i="12" s="1"/>
  <c r="MY69" i="12"/>
  <c r="MY71" i="12" s="1"/>
  <c r="B71" i="12"/>
  <c r="D17" i="15"/>
  <c r="H17" i="15"/>
  <c r="L17" i="15"/>
  <c r="P17" i="15"/>
  <c r="T17" i="15"/>
  <c r="X17" i="15"/>
  <c r="IJ69" i="12"/>
  <c r="IN69" i="12"/>
  <c r="IN71" i="12" s="1"/>
  <c r="IR69" i="12"/>
  <c r="IR71" i="12" s="1"/>
  <c r="IV69" i="12"/>
  <c r="IZ69" i="12"/>
  <c r="JD69" i="12"/>
  <c r="JD71" i="12" s="1"/>
  <c r="JH69" i="12"/>
  <c r="JH71" i="12" s="1"/>
  <c r="JL69" i="12"/>
  <c r="JP69" i="12"/>
  <c r="JT69" i="12"/>
  <c r="JT71" i="12" s="1"/>
  <c r="JX69" i="12"/>
  <c r="JX71" i="12" s="1"/>
  <c r="KB69" i="12"/>
  <c r="KF69" i="12"/>
  <c r="KJ69" i="12"/>
  <c r="KJ71" i="12" s="1"/>
  <c r="KN69" i="12"/>
  <c r="KN71" i="12" s="1"/>
  <c r="KR69" i="12"/>
  <c r="KR71" i="12" s="1"/>
  <c r="KV69" i="12"/>
  <c r="KV71" i="12" s="1"/>
  <c r="KZ69" i="12"/>
  <c r="KZ71" i="12" s="1"/>
  <c r="LD69" i="12"/>
  <c r="LD71" i="12" s="1"/>
  <c r="LH69" i="12"/>
  <c r="LH71" i="12" s="1"/>
  <c r="LL69" i="12"/>
  <c r="LL71" i="12" s="1"/>
  <c r="LP69" i="12"/>
  <c r="LP71" i="12" s="1"/>
  <c r="LT69" i="12"/>
  <c r="LT71" i="12" s="1"/>
  <c r="LX69" i="12"/>
  <c r="LX71" i="12" s="1"/>
  <c r="MB69" i="12"/>
  <c r="MB71" i="12" s="1"/>
  <c r="MF69" i="12"/>
  <c r="MF71" i="12" s="1"/>
  <c r="MJ69" i="12"/>
  <c r="MJ71" i="12" s="1"/>
  <c r="MN69" i="12"/>
  <c r="MN71" i="12" s="1"/>
  <c r="MR69" i="12"/>
  <c r="MR71" i="12" s="1"/>
  <c r="MV69" i="12"/>
  <c r="MV71" i="12" s="1"/>
  <c r="MZ69" i="12"/>
  <c r="MZ71" i="12" s="1"/>
  <c r="C71" i="12"/>
  <c r="G71" i="12"/>
  <c r="K71" i="12"/>
  <c r="O71" i="12"/>
  <c r="S71" i="12"/>
  <c r="W71" i="12"/>
  <c r="AA71" i="12"/>
  <c r="AE71" i="12"/>
  <c r="AI71" i="12"/>
  <c r="AM71" i="12"/>
  <c r="AQ71" i="12"/>
  <c r="AU71" i="12"/>
  <c r="AY71" i="12"/>
  <c r="BC71" i="12"/>
  <c r="BG71" i="12"/>
  <c r="BK71" i="12"/>
  <c r="BO71" i="12"/>
  <c r="BS71" i="12"/>
  <c r="BW71" i="12"/>
  <c r="CA71" i="12"/>
  <c r="CE71" i="12"/>
  <c r="CI71" i="12"/>
  <c r="CM71" i="12"/>
  <c r="CQ71" i="12"/>
  <c r="CU71" i="12"/>
  <c r="CY71" i="12"/>
  <c r="DC71" i="12"/>
  <c r="DG71" i="12"/>
  <c r="DK71" i="12"/>
  <c r="DO71" i="12"/>
  <c r="DS71" i="12"/>
  <c r="DW71" i="12"/>
  <c r="EA71" i="12"/>
  <c r="EE71" i="12"/>
  <c r="EI71" i="12"/>
  <c r="EM71" i="12"/>
  <c r="EQ71" i="12"/>
  <c r="EU71" i="12"/>
  <c r="EY71" i="12"/>
  <c r="FC71" i="12"/>
  <c r="FG71" i="12"/>
  <c r="FK71" i="12"/>
  <c r="FO71" i="12"/>
  <c r="FS71" i="12"/>
  <c r="FW71" i="12"/>
  <c r="GA71" i="12"/>
  <c r="GE71" i="12"/>
  <c r="GI71" i="12"/>
  <c r="GM71" i="12"/>
  <c r="GQ71" i="12"/>
  <c r="GU71" i="12"/>
  <c r="GY71" i="12"/>
  <c r="HC71" i="12"/>
  <c r="HG71" i="12"/>
  <c r="HK71" i="12"/>
  <c r="HO71" i="12"/>
  <c r="HS71" i="12"/>
  <c r="HW71" i="12"/>
  <c r="IA71" i="12"/>
  <c r="IE71" i="12"/>
  <c r="IM71" i="12"/>
  <c r="IQ71" i="12"/>
  <c r="IU71" i="12"/>
  <c r="JC71" i="12"/>
  <c r="JS71" i="12"/>
  <c r="JW71" i="12"/>
  <c r="KI71" i="12"/>
  <c r="B4" i="11"/>
  <c r="B10" i="11"/>
  <c r="B12" i="11"/>
  <c r="L12" i="11" s="1"/>
  <c r="B20" i="11"/>
  <c r="B22" i="11"/>
  <c r="B26" i="11"/>
  <c r="B30" i="11"/>
  <c r="B32" i="11"/>
  <c r="L32" i="11" s="1"/>
  <c r="D56" i="11"/>
  <c r="E17" i="15"/>
  <c r="I17" i="15"/>
  <c r="M17" i="15"/>
  <c r="Q17" i="15"/>
  <c r="U17" i="15"/>
  <c r="Y17" i="15"/>
  <c r="IK69" i="12"/>
  <c r="IK71" i="12" s="1"/>
  <c r="IO69" i="12"/>
  <c r="IO71" i="12" s="1"/>
  <c r="IS69" i="12"/>
  <c r="IS71" i="12" s="1"/>
  <c r="IW69" i="12"/>
  <c r="JA69" i="12"/>
  <c r="JA71" i="12" s="1"/>
  <c r="JE69" i="12"/>
  <c r="JE71" i="12" s="1"/>
  <c r="JI69" i="12"/>
  <c r="JI71" i="12" s="1"/>
  <c r="JM69" i="12"/>
  <c r="JQ69" i="12"/>
  <c r="JQ71" i="12" s="1"/>
  <c r="JU69" i="12"/>
  <c r="JU71" i="12" s="1"/>
  <c r="JY69" i="12"/>
  <c r="JY71" i="12" s="1"/>
  <c r="KC69" i="12"/>
  <c r="KG69" i="12"/>
  <c r="KG71" i="12" s="1"/>
  <c r="KK69" i="12"/>
  <c r="KK71" i="12" s="1"/>
  <c r="KO69" i="12"/>
  <c r="KO71" i="12" s="1"/>
  <c r="KS69" i="12"/>
  <c r="KS71" i="12" s="1"/>
  <c r="KW69" i="12"/>
  <c r="KW71" i="12" s="1"/>
  <c r="LA69" i="12"/>
  <c r="LA71" i="12" s="1"/>
  <c r="LE69" i="12"/>
  <c r="LE71" i="12" s="1"/>
  <c r="LI69" i="12"/>
  <c r="LI71" i="12" s="1"/>
  <c r="LM69" i="12"/>
  <c r="LM71" i="12" s="1"/>
  <c r="LQ69" i="12"/>
  <c r="LQ71" i="12" s="1"/>
  <c r="LU69" i="12"/>
  <c r="LU71" i="12" s="1"/>
  <c r="LY69" i="12"/>
  <c r="LY71" i="12" s="1"/>
  <c r="MC69" i="12"/>
  <c r="MC71" i="12" s="1"/>
  <c r="MG69" i="12"/>
  <c r="MG71" i="12" s="1"/>
  <c r="MK69" i="12"/>
  <c r="MK71" i="12" s="1"/>
  <c r="MO69" i="12"/>
  <c r="MO71" i="12" s="1"/>
  <c r="MS69" i="12"/>
  <c r="MS71" i="12" s="1"/>
  <c r="MW69" i="12"/>
  <c r="MW71" i="12" s="1"/>
  <c r="NA69" i="12"/>
  <c r="NA71" i="12" s="1"/>
  <c r="D71" i="12"/>
  <c r="H71" i="12"/>
  <c r="P71" i="12"/>
  <c r="T71" i="12"/>
  <c r="X71" i="12"/>
  <c r="AB71" i="12"/>
  <c r="AF71" i="12"/>
  <c r="AJ71" i="12"/>
  <c r="AN71" i="12"/>
  <c r="AR71" i="12"/>
  <c r="AV71" i="12"/>
  <c r="AZ71" i="12"/>
  <c r="BD71" i="12"/>
  <c r="BH71" i="12"/>
  <c r="BL71" i="12"/>
  <c r="BP71" i="12"/>
  <c r="BT71" i="12"/>
  <c r="BX71" i="12"/>
  <c r="CB71" i="12"/>
  <c r="CF71" i="12"/>
  <c r="CJ71" i="12"/>
  <c r="CN71" i="12"/>
  <c r="CR71" i="12"/>
  <c r="CV71" i="12"/>
  <c r="CZ71" i="12"/>
  <c r="DD71" i="12"/>
  <c r="DH71" i="12"/>
  <c r="DL71" i="12"/>
  <c r="DP71" i="12"/>
  <c r="DT71" i="12"/>
  <c r="DX71" i="12"/>
  <c r="EB71" i="12"/>
  <c r="EF71" i="12"/>
  <c r="EJ71" i="12"/>
  <c r="EN71" i="12"/>
  <c r="ER71" i="12"/>
  <c r="EV71" i="12"/>
  <c r="EZ71" i="12"/>
  <c r="FD71" i="12"/>
  <c r="FH71" i="12"/>
  <c r="FL71" i="12"/>
  <c r="FP71" i="12"/>
  <c r="FT71" i="12"/>
  <c r="FX71" i="12"/>
  <c r="GB71" i="12"/>
  <c r="GF71" i="12"/>
  <c r="GJ71" i="12"/>
  <c r="GN71" i="12"/>
  <c r="GR71" i="12"/>
  <c r="GV71" i="12"/>
  <c r="GZ71" i="12"/>
  <c r="HD71" i="12"/>
  <c r="HH71" i="12"/>
  <c r="HL71" i="12"/>
  <c r="HP71" i="12"/>
  <c r="HT71" i="12"/>
  <c r="HX71" i="12"/>
  <c r="IB71" i="12"/>
  <c r="IF71" i="12"/>
  <c r="IJ71" i="12"/>
  <c r="IV71" i="12"/>
  <c r="IZ71" i="12"/>
  <c r="JL71" i="12"/>
  <c r="JP71" i="12"/>
  <c r="KB71" i="12"/>
  <c r="KF71" i="12"/>
  <c r="B2" i="11"/>
  <c r="B6" i="11"/>
  <c r="B8" i="11"/>
  <c r="B14" i="11"/>
  <c r="B16" i="11"/>
  <c r="B18" i="11"/>
  <c r="B24" i="11"/>
  <c r="B28" i="11"/>
  <c r="B3" i="11"/>
  <c r="B5" i="11"/>
  <c r="B7" i="11"/>
  <c r="B9" i="11"/>
  <c r="B11" i="11"/>
  <c r="B13" i="11"/>
  <c r="B15" i="11"/>
  <c r="B17" i="11"/>
  <c r="B19" i="11"/>
  <c r="B21" i="11"/>
  <c r="L21" i="11" s="1"/>
  <c r="B23" i="11"/>
  <c r="B25" i="11"/>
  <c r="B27" i="11"/>
  <c r="B31" i="11"/>
  <c r="B33" i="11"/>
  <c r="B35" i="11"/>
  <c r="B37" i="11"/>
  <c r="B39" i="11"/>
  <c r="B41" i="11"/>
  <c r="B43" i="11"/>
  <c r="L43" i="11" s="1"/>
  <c r="B45" i="11"/>
  <c r="B47" i="11"/>
  <c r="B49" i="11"/>
  <c r="B51" i="11"/>
  <c r="B53" i="11"/>
  <c r="IP69" i="12"/>
  <c r="IP71" i="12" s="1"/>
  <c r="IT69" i="12"/>
  <c r="IT71" i="12" s="1"/>
  <c r="IX69" i="12"/>
  <c r="IX71" i="12" s="1"/>
  <c r="JB69" i="12"/>
  <c r="JB71" i="12" s="1"/>
  <c r="JF69" i="12"/>
  <c r="JF71" i="12" s="1"/>
  <c r="JJ69" i="12"/>
  <c r="JJ71" i="12" s="1"/>
  <c r="JN69" i="12"/>
  <c r="JN71" i="12" s="1"/>
  <c r="JR69" i="12"/>
  <c r="JR71" i="12" s="1"/>
  <c r="JV69" i="12"/>
  <c r="JV71" i="12" s="1"/>
  <c r="JZ69" i="12"/>
  <c r="JZ71" i="12" s="1"/>
  <c r="KD69" i="12"/>
  <c r="KD71" i="12" s="1"/>
  <c r="KH69" i="12"/>
  <c r="KH71" i="12" s="1"/>
  <c r="KL69" i="12"/>
  <c r="KL71" i="12" s="1"/>
  <c r="KP69" i="12"/>
  <c r="KP71" i="12" s="1"/>
  <c r="KT69" i="12"/>
  <c r="KT71" i="12" s="1"/>
  <c r="KX69" i="12"/>
  <c r="KX71" i="12" s="1"/>
  <c r="LB69" i="12"/>
  <c r="LB71" i="12" s="1"/>
  <c r="LF69" i="12"/>
  <c r="LF71" i="12" s="1"/>
  <c r="LJ69" i="12"/>
  <c r="LJ71" i="12" s="1"/>
  <c r="LN69" i="12"/>
  <c r="LN71" i="12" s="1"/>
  <c r="LR69" i="12"/>
  <c r="LR71" i="12" s="1"/>
  <c r="LV69" i="12"/>
  <c r="LV71" i="12" s="1"/>
  <c r="LZ69" i="12"/>
  <c r="LZ71" i="12" s="1"/>
  <c r="MD69" i="12"/>
  <c r="MD71" i="12" s="1"/>
  <c r="MH69" i="12"/>
  <c r="MH71" i="12" s="1"/>
  <c r="ML69" i="12"/>
  <c r="ML71" i="12" s="1"/>
  <c r="MP69" i="12"/>
  <c r="MP71" i="12" s="1"/>
  <c r="MT69" i="12"/>
  <c r="MT71" i="12" s="1"/>
  <c r="MX69" i="12"/>
  <c r="MX71" i="12" s="1"/>
  <c r="NB69" i="12"/>
  <c r="NB71" i="12" s="1"/>
  <c r="E71" i="12"/>
  <c r="I71" i="12"/>
  <c r="M71" i="12"/>
  <c r="Q71" i="12"/>
  <c r="U71" i="12"/>
  <c r="Y71" i="12"/>
  <c r="AC71" i="12"/>
  <c r="AG71" i="12"/>
  <c r="AK71" i="12"/>
  <c r="AO71" i="12"/>
  <c r="AS71" i="12"/>
  <c r="AW71" i="12"/>
  <c r="BA71" i="12"/>
  <c r="BE71" i="12"/>
  <c r="BI71" i="12"/>
  <c r="BM71" i="12"/>
  <c r="BQ71" i="12"/>
  <c r="BU71" i="12"/>
  <c r="BY71" i="12"/>
  <c r="CC71" i="12"/>
  <c r="CG71" i="12"/>
  <c r="CK71" i="12"/>
  <c r="CO71" i="12"/>
  <c r="CS71" i="12"/>
  <c r="CW71" i="12"/>
  <c r="DA71" i="12"/>
  <c r="DE71" i="12"/>
  <c r="DI71" i="12"/>
  <c r="DM71" i="12"/>
  <c r="DQ71" i="12"/>
  <c r="DU71" i="12"/>
  <c r="DY71" i="12"/>
  <c r="EC71" i="12"/>
  <c r="EG71" i="12"/>
  <c r="EK71" i="12"/>
  <c r="EO71" i="12"/>
  <c r="ES71" i="12"/>
  <c r="EW71" i="12"/>
  <c r="FA71" i="12"/>
  <c r="FE71" i="12"/>
  <c r="FI71" i="12"/>
  <c r="FM71" i="12"/>
  <c r="FQ71" i="12"/>
  <c r="FU71" i="12"/>
  <c r="FY71" i="12"/>
  <c r="GC71" i="12"/>
  <c r="GG71" i="12"/>
  <c r="GK71" i="12"/>
  <c r="GO71" i="12"/>
  <c r="GS71" i="12"/>
  <c r="GW71" i="12"/>
  <c r="HA71" i="12"/>
  <c r="HE71" i="12"/>
  <c r="HI71" i="12"/>
  <c r="HM71" i="12"/>
  <c r="HQ71" i="12"/>
  <c r="HU71" i="12"/>
  <c r="HY71" i="12"/>
  <c r="IC71" i="12"/>
  <c r="IG71" i="12"/>
  <c r="IW71" i="12"/>
  <c r="JM71" i="12"/>
  <c r="KC71" i="12"/>
  <c r="L45" i="11" l="1"/>
  <c r="L52" i="11"/>
  <c r="L41" i="11"/>
  <c r="L30" i="11"/>
  <c r="L29" i="11"/>
  <c r="L51" i="11"/>
  <c r="L49" i="11"/>
  <c r="L46" i="11"/>
  <c r="L47" i="11"/>
  <c r="L53" i="11"/>
  <c r="L37" i="11"/>
  <c r="L27" i="11"/>
  <c r="L11" i="11"/>
  <c r="L3" i="11"/>
  <c r="L25" i="11"/>
  <c r="L23" i="11"/>
  <c r="E55" i="11"/>
  <c r="L16" i="11"/>
  <c r="L35" i="11"/>
  <c r="L17" i="11"/>
  <c r="L28" i="11"/>
  <c r="L7" i="11"/>
  <c r="L10" i="11"/>
  <c r="L31" i="11"/>
  <c r="L4" i="11"/>
  <c r="L33" i="11"/>
  <c r="L15" i="11"/>
  <c r="L24" i="11"/>
  <c r="L8" i="11"/>
  <c r="L22" i="11"/>
  <c r="L14" i="11"/>
  <c r="L39" i="11"/>
  <c r="L13" i="11"/>
  <c r="L6" i="11"/>
  <c r="L20" i="11"/>
  <c r="L5" i="11"/>
  <c r="L18" i="11"/>
  <c r="L19" i="11"/>
  <c r="L9" i="11"/>
  <c r="L26" i="11"/>
  <c r="B35" i="17" a="1"/>
  <c r="B35" i="17" s="1"/>
  <c r="I35" i="17" a="1"/>
  <c r="I35" i="17" s="1"/>
  <c r="G35" i="17" a="1"/>
  <c r="G35" i="17" s="1"/>
  <c r="F35" i="17" a="1"/>
  <c r="F35" i="17" s="1"/>
  <c r="E35" i="17" a="1"/>
  <c r="E35" i="17" s="1"/>
  <c r="D35" i="17" a="1"/>
  <c r="D35" i="17" s="1"/>
  <c r="C35" i="17" a="1"/>
  <c r="C35" i="17" s="1"/>
  <c r="H35" i="17" a="1"/>
  <c r="H35" i="17" s="1"/>
  <c r="B55" i="11"/>
  <c r="L2" i="11"/>
  <c r="J3" i="17" l="1"/>
  <c r="J27" i="17"/>
  <c r="J28" i="17"/>
</calcChain>
</file>

<file path=xl/sharedStrings.xml><?xml version="1.0" encoding="utf-8"?>
<sst xmlns="http://schemas.openxmlformats.org/spreadsheetml/2006/main" count="1244" uniqueCount="487">
  <si>
    <t>Hour</t>
  </si>
  <si>
    <t>All Vendors</t>
  </si>
  <si>
    <t>Sun</t>
  </si>
  <si>
    <t>Mon</t>
  </si>
  <si>
    <t>Tue</t>
  </si>
  <si>
    <t>Wed</t>
  </si>
  <si>
    <t>Thu</t>
  </si>
  <si>
    <t>Fri</t>
  </si>
  <si>
    <t>Sat</t>
  </si>
  <si>
    <t>Total</t>
  </si>
  <si>
    <t>Max</t>
  </si>
  <si>
    <t>Average 9-5</t>
  </si>
  <si>
    <t>Availability</t>
  </si>
  <si>
    <t>Booking</t>
  </si>
  <si>
    <t>2017 Avail</t>
  </si>
  <si>
    <t>2017 Book</t>
  </si>
  <si>
    <t>2016 Avail</t>
  </si>
  <si>
    <t>2016 Book</t>
  </si>
  <si>
    <t>Week 1</t>
  </si>
  <si>
    <t>Week 2</t>
  </si>
  <si>
    <t>Week 5</t>
  </si>
  <si>
    <t>Week 6</t>
  </si>
  <si>
    <t>Week 8</t>
  </si>
  <si>
    <t>Week 3</t>
  </si>
  <si>
    <t>Week 7</t>
  </si>
  <si>
    <t>Week 4</t>
  </si>
  <si>
    <t>Week 9</t>
  </si>
  <si>
    <t>Week 10</t>
  </si>
  <si>
    <t>Week 11</t>
  </si>
  <si>
    <t>Week</t>
  </si>
  <si>
    <t>YTD Book Diff</t>
  </si>
  <si>
    <t>% change YoY</t>
  </si>
  <si>
    <t>YoY Book Diff</t>
  </si>
  <si>
    <t>2017 LtB</t>
  </si>
  <si>
    <t>2016 LtB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</si>
  <si>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</si>
  <si>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</si>
  <si>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</si>
  <si>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</si>
  <si>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</si>
  <si>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</si>
  <si>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</si>
  <si>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</si>
  <si>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</si>
  <si>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</si>
  <si>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</si>
  <si>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</si>
  <si>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</si>
  <si>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</si>
  <si>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</si>
  <si>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</si>
  <si>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</si>
  <si>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</si>
  <si>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</si>
  <si>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</si>
  <si>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</si>
  <si>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</si>
  <si>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</si>
  <si>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</si>
  <si>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</si>
  <si>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</si>
  <si>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</si>
  <si>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</si>
  <si>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</si>
  <si>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</si>
  <si>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</si>
  <si>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</si>
  <si>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</si>
  <si>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</si>
  <si>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</si>
  <si>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</si>
  <si>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</si>
  <si>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</si>
  <si>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</si>
  <si>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2018 Total Avail</t>
  </si>
  <si>
    <t>2018 Total Book</t>
  </si>
  <si>
    <t>2018 Look:Book</t>
  </si>
  <si>
    <t>Week 51</t>
  </si>
  <si>
    <t>Week 52</t>
  </si>
  <si>
    <t>2018 Avail</t>
  </si>
  <si>
    <t>2018 LtB</t>
  </si>
  <si>
    <t>2018 Book</t>
  </si>
  <si>
    <t>Vendor</t>
  </si>
  <si>
    <t>MIT</t>
  </si>
  <si>
    <t>FJ1</t>
  </si>
  <si>
    <t>WNT</t>
  </si>
  <si>
    <t>UAV</t>
  </si>
  <si>
    <t>Avail 2017</t>
  </si>
  <si>
    <t>Avail 2018</t>
  </si>
  <si>
    <t>Book 2017</t>
  </si>
  <si>
    <t>Book 2018</t>
  </si>
  <si>
    <t>Monday</t>
  </si>
  <si>
    <t>Tuesday</t>
  </si>
  <si>
    <t>Wednesday</t>
  </si>
  <si>
    <t>Thursday</t>
  </si>
  <si>
    <t>Friday</t>
  </si>
  <si>
    <t>Saturday</t>
  </si>
  <si>
    <t>2018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</si>
  <si>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</si>
  <si>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</si>
  <si>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</si>
  <si>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</si>
  <si>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</si>
  <si>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</si>
  <si>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</si>
  <si>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</si>
  <si>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</si>
  <si>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</si>
  <si>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</si>
  <si>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</si>
  <si>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</si>
  <si>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</si>
  <si>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</si>
  <si>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</si>
  <si>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</si>
  <si>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</si>
  <si>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</si>
  <si>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</si>
  <si>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</si>
  <si>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</si>
  <si>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</si>
  <si>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</si>
  <si>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</si>
  <si>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</si>
  <si>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</si>
  <si>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</si>
  <si>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</si>
  <si>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</si>
  <si>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</si>
  <si>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</si>
  <si>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</si>
  <si>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</si>
  <si>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</si>
  <si>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</si>
  <si>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</si>
  <si>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</si>
  <si>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</si>
  <si>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</si>
  <si>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</si>
  <si>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</si>
  <si>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</si>
  <si>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</si>
  <si>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</si>
  <si>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</si>
  <si>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</si>
  <si>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</si>
  <si>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</si>
  <si>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</si>
  <si>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</si>
  <si>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</si>
  <si>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</si>
  <si>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</si>
  <si>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</si>
  <si>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</si>
  <si>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</si>
  <si>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</si>
  <si>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</si>
  <si>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</si>
  <si>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</si>
  <si>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</si>
  <si>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</si>
  <si>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</si>
  <si>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</si>
  <si>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</si>
  <si>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</si>
  <si>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</si>
  <si>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</si>
  <si>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</si>
  <si>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</si>
  <si>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</si>
  <si>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</si>
  <si>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</si>
  <si>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</si>
  <si>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</si>
  <si>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</si>
  <si>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</si>
  <si>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</si>
  <si>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</si>
  <si>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</si>
  <si>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</si>
  <si>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</si>
  <si>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</si>
  <si>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</si>
  <si>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</si>
  <si>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</si>
  <si>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</si>
  <si>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</si>
  <si>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</si>
  <si>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</si>
  <si>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</si>
  <si>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</si>
  <si>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</si>
  <si>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</si>
  <si>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</si>
  <si>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</si>
  <si>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</si>
  <si>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</si>
  <si>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</si>
  <si>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</si>
  <si>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</si>
  <si>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</si>
  <si>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</si>
  <si>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</si>
  <si>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</si>
  <si>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</si>
  <si>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</si>
  <si>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</si>
  <si>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</si>
  <si>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</si>
  <si>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</si>
  <si>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</si>
  <si>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</si>
  <si>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</si>
  <si>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</si>
  <si>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</si>
  <si>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</si>
  <si>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</si>
  <si>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</si>
  <si>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</si>
  <si>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</si>
  <si>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</si>
  <si>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</si>
  <si>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</si>
  <si>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</si>
  <si>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</si>
  <si>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</si>
  <si>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</si>
  <si>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</si>
  <si>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</si>
  <si>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</si>
  <si>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</si>
  <si>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</si>
  <si>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</si>
  <si>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</si>
  <si>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</si>
  <si>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</si>
  <si>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</si>
  <si>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</si>
  <si>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</si>
  <si>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</si>
  <si>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</si>
  <si>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</si>
  <si>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</si>
  <si>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</si>
  <si>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</si>
  <si>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</si>
  <si>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</si>
  <si>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</si>
  <si>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</si>
  <si>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</si>
  <si>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</si>
  <si>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</si>
  <si>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</si>
  <si>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</si>
  <si>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</si>
  <si>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</si>
  <si>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</si>
  <si>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</si>
  <si>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</si>
  <si>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</si>
  <si>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</si>
  <si>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</si>
  <si>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</si>
  <si>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</si>
  <si>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</si>
  <si>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</si>
  <si>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</si>
  <si>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</si>
  <si>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</si>
  <si>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</si>
  <si>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</si>
  <si>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</si>
  <si>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</si>
  <si>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</si>
  <si>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</si>
  <si>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</si>
  <si>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</si>
  <si>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</si>
  <si>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</si>
  <si>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</si>
  <si>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</si>
  <si>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</si>
  <si>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</si>
  <si>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</si>
  <si>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</si>
  <si>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</si>
  <si>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</si>
  <si>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</si>
  <si>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</si>
  <si>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</si>
  <si>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</si>
  <si>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</si>
  <si>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</si>
  <si>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</si>
  <si>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</si>
  <si>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</si>
  <si>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</si>
  <si>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</si>
  <si>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</si>
  <si>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</si>
  <si>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</si>
  <si>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</si>
  <si>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</si>
  <si>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</si>
  <si>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</si>
  <si>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</si>
  <si>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</si>
  <si>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</si>
  <si>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</si>
  <si>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</si>
  <si>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</si>
  <si>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</si>
  <si>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</si>
  <si>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</si>
  <si>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</si>
  <si>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</si>
  <si>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</si>
  <si>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</si>
  <si>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</si>
  <si>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</si>
  <si>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</si>
  <si>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</si>
  <si>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</si>
  <si>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</si>
  <si>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</si>
  <si>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</si>
  <si>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</si>
  <si>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</si>
  <si>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</si>
  <si>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</si>
  <si>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</si>
  <si>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</si>
  <si>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</si>
  <si>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</si>
  <si>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</si>
  <si>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</si>
  <si>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</si>
  <si>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</si>
  <si>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</si>
  <si>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</si>
  <si>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</si>
  <si>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</si>
  <si>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</si>
  <si>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</si>
  <si>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</si>
  <si>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</si>
  <si>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</si>
  <si>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</si>
  <si>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</si>
  <si>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</si>
  <si>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</si>
  <si>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</si>
  <si>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</si>
  <si>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</si>
  <si>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</si>
  <si>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</si>
  <si>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</si>
  <si>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</si>
  <si>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</si>
  <si>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</si>
  <si>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</si>
  <si>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</si>
  <si>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</si>
  <si>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</si>
  <si>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</si>
  <si>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</si>
  <si>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</si>
  <si>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</si>
  <si>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</si>
  <si>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</si>
  <si>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</si>
  <si>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</si>
  <si>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</si>
  <si>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</si>
  <si>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</si>
  <si>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</si>
  <si>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</si>
  <si>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</si>
  <si>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</si>
  <si>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</si>
  <si>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</si>
  <si>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</si>
  <si>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</si>
  <si>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</si>
  <si>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</si>
  <si>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</si>
  <si>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</si>
  <si>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</si>
  <si>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</si>
  <si>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</si>
  <si>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</si>
  <si>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</si>
  <si>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</si>
  <si>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</si>
  <si>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</si>
  <si>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</si>
  <si>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</si>
  <si>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</si>
  <si>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</si>
  <si>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</si>
  <si>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</si>
  <si>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</si>
  <si>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</si>
  <si>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</si>
  <si>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</si>
  <si>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</si>
  <si>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</si>
  <si>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</si>
  <si>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</si>
  <si>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</si>
  <si>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</si>
  <si>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</si>
  <si>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</si>
  <si>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</si>
  <si>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</si>
  <si>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</si>
  <si>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</si>
  <si>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</si>
  <si>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</si>
  <si>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</si>
  <si>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</si>
  <si>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</si>
  <si>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</si>
  <si>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</si>
  <si>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</si>
  <si>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</si>
  <si>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</si>
  <si>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</si>
  <si>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</si>
  <si>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</si>
  <si>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</si>
  <si>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</si>
  <si>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</si>
  <si>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</si>
  <si>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</si>
  <si>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</si>
  <si>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</si>
  <si>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</si>
  <si>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</si>
  <si>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</si>
  <si>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</si>
  <si>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</si>
  <si>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</si>
  <si>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</si>
  <si>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</si>
  <si>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</si>
  <si>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</si>
  <si>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</si>
  <si>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</si>
  <si>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</si>
  <si>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</si>
  <si>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</si>
  <si>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</si>
  <si>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</si>
  <si>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</si>
  <si>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</si>
  <si>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</si>
  <si>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</si>
  <si>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</si>
  <si>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</si>
  <si>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</si>
  <si>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</si>
  <si>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</si>
  <si>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Rank</t>
  </si>
  <si>
    <t>Average 9-5 for Day of Week</t>
  </si>
  <si>
    <t>Average Total for Day of Week</t>
  </si>
  <si>
    <t>Average Max</t>
  </si>
  <si>
    <t>Average Rank for Day of Week</t>
  </si>
  <si>
    <t xml:space="preserve">Total </t>
  </si>
  <si>
    <t>Total Avail Calls for Week of 9/4</t>
  </si>
  <si>
    <t>-</t>
  </si>
  <si>
    <t>Row Labels</t>
  </si>
  <si>
    <t>Grand Total</t>
  </si>
  <si>
    <t xml:space="preserve">Sum of Total </t>
  </si>
  <si>
    <t>Time of Day</t>
  </si>
  <si>
    <t>Sum of 9/4/2018</t>
  </si>
  <si>
    <t>Sum of 9/5/2018</t>
  </si>
  <si>
    <t>Sum of 9/6/2018</t>
  </si>
  <si>
    <t>Sum of 9/7/2018</t>
  </si>
  <si>
    <t>Sum of 9/8/2018</t>
  </si>
  <si>
    <t>Sum of 9/9/2018</t>
  </si>
  <si>
    <t>Sum of 9/10/2018</t>
  </si>
  <si>
    <t>Sum of 9/11/2018</t>
  </si>
  <si>
    <t>Values</t>
  </si>
  <si>
    <t>Using Hlookup</t>
  </si>
  <si>
    <t>Using Index/Match</t>
  </si>
  <si>
    <t>Using sum/offset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</si>
</sst>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1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wrapText="1"/>
    </xf>
    <xf numFmtId="19" fontId="19" fillId="0" borderId="10" xfId="0" applyNumberFormat="1" applyFont="1" applyBorder="1"/>
    <xf numFmtId="9" fontId="19" fillId="0" borderId="0" xfId="2" applyFont="1" applyAlignment="1">
      <alignment horizontal="left"/>
    </xf>
    <xf numFmtId="0" fontId="19" fillId="0" borderId="0" xfId="0" applyFont="1" applyAlignment="1">
      <alignment horizontal="right"/>
    </xf>
    <xf numFmtId="16" fontId="19" fillId="0" borderId="10" xfId="0" applyNumberFormat="1" applyFont="1" applyBorder="1" applyAlignment="1">
      <alignment wrapText="1"/>
    </xf>
    <xf numFmtId="9" fontId="19" fillId="0" borderId="0" xfId="2" applyFont="1" applyAlignment="1">
      <alignment horizontal="right"/>
    </xf>
    <xf numFmtId="19" fontId="19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10" xfId="0" applyFont="1" applyBorder="1"/>
    <xf numFmtId="1" fontId="18" fillId="0" borderId="10" xfId="0" applyNumberFormat="1" applyFont="1" applyBorder="1"/>
    <xf numFmtId="164" fontId="19" fillId="0" borderId="10" xfId="1" applyNumberFormat="1" applyFont="1" applyBorder="1"/>
    <xf numFmtId="164" fontId="18" fillId="0" borderId="10" xfId="1" applyNumberFormat="1" applyFont="1" applyBorder="1"/>
    <xf numFmtId="0" fontId="18" fillId="0" borderId="0" xfId="1" applyNumberFormat="1" applyFont="1"/>
    <xf numFmtId="164" fontId="18" fillId="0" borderId="0" xfId="1" applyNumberFormat="1" applyFont="1" applyBorder="1" applyAlignment="1">
      <alignment wrapText="1"/>
    </xf>
    <xf numFmtId="164" fontId="18" fillId="0" borderId="10" xfId="1" applyNumberFormat="1" applyFont="1" applyBorder="1" applyAlignment="1">
      <alignment wrapText="1"/>
    </xf>
    <xf numFmtId="164" fontId="19" fillId="0" borderId="0" xfId="1" applyNumberFormat="1" applyFont="1"/>
    <xf numFmtId="164" fontId="18" fillId="0" borderId="0" xfId="1" applyNumberFormat="1" applyFont="1" applyBorder="1"/>
    <xf numFmtId="164" fontId="18" fillId="0" borderId="0" xfId="1" applyNumberFormat="1" applyFont="1"/>
    <xf numFmtId="10" fontId="16" fillId="0" borderId="10" xfId="2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16" fillId="0" borderId="10" xfId="1" applyNumberFormat="1" applyFont="1" applyBorder="1"/>
    <xf numFmtId="164" fontId="0" fillId="0" borderId="0" xfId="1" applyNumberFormat="1" applyFont="1"/>
    <xf numFmtId="9" fontId="0" fillId="0" borderId="0" xfId="2" applyFont="1"/>
    <xf numFmtId="164" fontId="0" fillId="0" borderId="0" xfId="0" applyNumberFormat="1"/>
    <xf numFmtId="43" fontId="0" fillId="0" borderId="0" xfId="0" applyNumberFormat="1"/>
    <xf numFmtId="9" fontId="0" fillId="0" borderId="0" xfId="2" applyNumberFormat="1" applyFont="1"/>
    <xf numFmtId="0" fontId="0" fillId="0" borderId="12" xfId="0" applyBorder="1" applyAlignment="1">
      <alignment wrapText="1"/>
    </xf>
    <xf numFmtId="164" fontId="0" fillId="0" borderId="0" xfId="1" applyNumberFormat="1" applyFont="1" applyBorder="1"/>
    <xf numFmtId="1" fontId="0" fillId="0" borderId="0" xfId="0" applyNumberFormat="1" applyBorder="1"/>
    <xf numFmtId="10" fontId="16" fillId="0" borderId="0" xfId="2" applyNumberFormat="1" applyFont="1" applyBorder="1"/>
    <xf numFmtId="164" fontId="19" fillId="0" borderId="0" xfId="1" applyNumberFormat="1" applyFont="1" applyBorder="1"/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 vertical="top"/>
    </xf>
    <xf numFmtId="0" fontId="16" fillId="33" borderId="17" xfId="0" applyFont="1" applyFill="1" applyBorder="1" applyAlignment="1">
      <alignment horizontal="center" vertical="top"/>
    </xf>
    <xf numFmtId="0" fontId="16" fillId="33" borderId="20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 wrapText="1"/>
    </xf>
    <xf numFmtId="164" fontId="21" fillId="0" borderId="11" xfId="0" applyNumberFormat="1" applyFont="1" applyBorder="1"/>
    <xf numFmtId="3" fontId="16" fillId="33" borderId="16" xfId="0" applyNumberFormat="1" applyFont="1" applyFill="1" applyBorder="1"/>
    <xf numFmtId="3" fontId="16" fillId="33" borderId="17" xfId="0" applyNumberFormat="1" applyFont="1" applyFill="1" applyBorder="1"/>
    <xf numFmtId="3" fontId="16" fillId="33" borderId="21" xfId="0" applyNumberFormat="1" applyFont="1" applyFill="1" applyBorder="1"/>
    <xf numFmtId="3" fontId="0" fillId="0" borderId="15" xfId="0" applyNumberFormat="1" applyBorder="1"/>
    <xf numFmtId="3" fontId="0" fillId="0" borderId="10" xfId="0" applyNumberFormat="1" applyBorder="1"/>
    <xf numFmtId="3" fontId="0" fillId="0" borderId="19" xfId="0" applyNumberFormat="1" applyBorder="1"/>
    <xf numFmtId="3" fontId="0" fillId="0" borderId="11" xfId="0" applyNumberFormat="1" applyBorder="1"/>
    <xf numFmtId="3" fontId="0" fillId="0" borderId="18" xfId="0" applyNumberFormat="1" applyBorder="1"/>
    <xf numFmtId="0" fontId="22" fillId="0" borderId="0" xfId="0" applyFont="1" applyBorder="1" applyAlignment="1">
      <alignment vertical="center" wrapText="1"/>
    </xf>
    <xf numFmtId="0" fontId="24" fillId="0" borderId="0" xfId="0" applyFont="1" applyBorder="1" applyAlignment="1">
      <alignment horizontal="center" vertical="center"/>
    </xf>
    <xf numFmtId="3" fontId="0" fillId="0" borderId="0" xfId="0" applyNumberFormat="1"/>
    <xf numFmtId="3" fontId="24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vertical="center" wrapText="1"/>
    </xf>
    <xf numFmtId="14" fontId="23" fillId="0" borderId="10" xfId="0" applyNumberFormat="1" applyFont="1" applyBorder="1" applyAlignment="1">
      <alignment horizontal="right" vertical="center" wrapText="1"/>
    </xf>
    <xf numFmtId="0" fontId="22" fillId="0" borderId="10" xfId="0" applyFont="1" applyBorder="1" applyAlignment="1">
      <alignment vertical="center" wrapText="1"/>
    </xf>
    <xf numFmtId="3" fontId="24" fillId="0" borderId="10" xfId="0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right"/>
    </xf>
    <xf numFmtId="0" fontId="20" fillId="33" borderId="15" xfId="0" applyFont="1" applyFill="1" applyBorder="1" applyAlignment="1">
      <alignment horizontal="center"/>
    </xf>
    <xf numFmtId="164" fontId="21" fillId="0" borderId="11" xfId="1" applyNumberFormat="1" applyFont="1" applyBorder="1"/>
    <xf numFmtId="164" fontId="21" fillId="0" borderId="0" xfId="1" applyNumberFormat="1" applyFont="1"/>
    <xf numFmtId="164" fontId="18" fillId="0" borderId="19" xfId="1" applyNumberFormat="1" applyFont="1" applyBorder="1"/>
    <xf numFmtId="164" fontId="19" fillId="0" borderId="11" xfId="1" applyNumberFormat="1" applyFont="1" applyBorder="1"/>
    <xf numFmtId="164" fontId="18" fillId="0" borderId="11" xfId="1" applyNumberFormat="1" applyFont="1" applyBorder="1"/>
    <xf numFmtId="164" fontId="18" fillId="0" borderId="18" xfId="1" applyNumberFormat="1" applyFont="1" applyBorder="1"/>
    <xf numFmtId="0" fontId="25" fillId="0" borderId="0" xfId="0" applyNumberFormat="1" applyFont="1" applyAlignment="1">
      <alignment horizontal="left"/>
    </xf>
    <xf numFmtId="16" fontId="25" fillId="0" borderId="10" xfId="0" applyNumberFormat="1" applyFont="1" applyBorder="1" applyAlignment="1">
      <alignment wrapText="1"/>
    </xf>
    <xf numFmtId="16" fontId="25" fillId="0" borderId="19" xfId="0" applyNumberFormat="1" applyFont="1" applyBorder="1" applyAlignment="1">
      <alignment wrapText="1"/>
    </xf>
    <xf numFmtId="19" fontId="0" fillId="0" borderId="0" xfId="0" applyNumberFormat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/>
    </xf>
    <xf numFmtId="14" fontId="18" fillId="0" borderId="0" xfId="0" applyNumberFormat="1" applyFont="1"/>
    <xf numFmtId="43" fontId="18" fillId="0" borderId="0" xfId="1" applyFont="1"/>
    <xf numFmtId="0" fontId="16" fillId="0" borderId="24" xfId="19" applyBorder="1"/>
    <xf numFmtId="43" fontId="16" fillId="0" borderId="9" xfId="19" applyNumberFormat="1" applyAlignment="1">
      <alignment wrapText="1"/>
    </xf>
    <xf numFmtId="0" fontId="8" fillId="4" borderId="0" xfId="10"/>
    <xf numFmtId="43" fontId="16" fillId="0" borderId="0" xfId="19" applyNumberFormat="1" applyFill="1" applyBorder="1" applyAlignment="1">
      <alignment wrapText="1"/>
    </xf>
    <xf numFmtId="14" fontId="16" fillId="0" borderId="0" xfId="0" applyNumberFormat="1" applyFont="1" applyAlignment="1">
      <alignment horizontal="right"/>
    </xf>
    <xf numFmtId="0" fontId="0" fillId="0" borderId="0" xfId="0" pivotButton="1"/>
    <xf numFmtId="14" fontId="16" fillId="0" borderId="0" xfId="0" applyNumberFormat="1" applyFont="1" applyAlignment="1">
      <alignment horizontal="left"/>
    </xf>
    <xf numFmtId="19" fontId="19" fillId="0" borderId="0" xfId="0" applyNumberFormat="1" applyFont="1" applyBorder="1" applyAlignment="1">
      <alignment horizontal="left"/>
    </xf>
    <xf numFmtId="43" fontId="0" fillId="0" borderId="0" xfId="1" applyFont="1" applyAlignment="1">
      <alignment horizontal="right"/>
    </xf>
    <xf numFmtId="43" fontId="11" fillId="6" borderId="4" xfId="13" applyNumberFormat="1" applyAlignment="1">
      <alignment horizontal="right"/>
    </xf>
    <xf numFmtId="43" fontId="16" fillId="0" borderId="9" xfId="19" applyNumberFormat="1" applyAlignment="1">
      <alignment horizontal="right"/>
    </xf>
    <xf numFmtId="164" fontId="16" fillId="0" borderId="9" xfId="19" applyNumberFormat="1" applyAlignment="1">
      <alignment horizontal="right"/>
    </xf>
    <xf numFmtId="164" fontId="16" fillId="0" borderId="9" xfId="19" applyNumberFormat="1" applyAlignment="1">
      <alignment horizontal="right" vertical="center"/>
    </xf>
    <xf numFmtId="0" fontId="8" fillId="4" borderId="0" xfId="10" applyAlignment="1">
      <alignment horizontal="right"/>
    </xf>
    <xf numFmtId="0" fontId="8" fillId="4" borderId="0" xfId="10" applyAlignment="1">
      <alignment horizontal="right" vertical="center"/>
    </xf>
    <xf numFmtId="43" fontId="16" fillId="0" borderId="9" xfId="19" applyNumberFormat="1" applyAlignment="1">
      <alignment horizontal="right" vertical="center"/>
    </xf>
    <xf numFmtId="1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9" fillId="0" borderId="10" xfId="1" applyNumberFormat="1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0" fillId="0" borderId="0" xfId="0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1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1" formatCode="d\-mmm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[Weekly Avail_Book.xlsx]Weekly Summary!PivotTable9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Avail Calls by Hour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'Weekly Summary'!$M$2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'Weekly Summary'!$L$3:$L$27</c:f>
              <c:strCache>
                <c:ptCount val="24"/>
                <c:pt idx="0">
                  <c:v>12:00:00 AM</c:v>
                </c:pt>
                <c:pt idx="1">
                  <c:v>1:00:00 AM</c:v>
                </c:pt>
                <c:pt idx="2">
                  <c:v>2:00:00 AM</c:v>
                </c:pt>
                <c:pt idx="3">
                  <c:v>3:00:00 AM</c:v>
                </c:pt>
                <c:pt idx="4">
                  <c:v>4:00:00 AM</c:v>
                </c:pt>
                <c:pt idx="5">
                  <c:v>5:00:00 AM</c:v>
                </c:pt>
                <c:pt idx="6">
                  <c:v>6:00:00 AM</c:v>
                </c:pt>
                <c:pt idx="7">
                  <c:v>7:00:00 AM</c:v>
                </c:pt>
                <c:pt idx="8">
                  <c:v>8:00:00 AM</c:v>
                </c:pt>
                <c:pt idx="9">
                  <c:v>9:00:00 AM</c:v>
                </c:pt>
                <c:pt idx="10">
                  <c:v>10:00:00 AM</c:v>
                </c:pt>
                <c:pt idx="11">
                  <c:v>11:00:00 AM</c:v>
                </c:pt>
                <c:pt idx="12">
                  <c:v>12:00:00 PM</c:v>
                </c:pt>
                <c:pt idx="13">
                  <c:v>1:00:00 PM</c:v>
                </c:pt>
                <c:pt idx="14">
                  <c:v>2:00:00 PM</c:v>
                </c:pt>
                <c:pt idx="15">
                  <c:v>3:00:00 PM</c:v>
                </c:pt>
                <c:pt idx="16">
                  <c:v>4:00:00 PM</c:v>
                </c:pt>
                <c:pt idx="17">
                  <c:v>5:00:00 PM</c:v>
                </c:pt>
                <c:pt idx="18">
                  <c:v>6:00:00 PM</c:v>
                </c:pt>
                <c:pt idx="19">
                  <c:v>7:00:00 PM</c:v>
                </c:pt>
                <c:pt idx="20">
                  <c:v>8:00:00 PM</c:v>
                </c:pt>
                <c:pt idx="21">
                  <c:v>9:00:00 PM</c:v>
                </c:pt>
                <c:pt idx="22">
                  <c:v>10:00:00 PM</c:v>
                </c:pt>
                <c:pt idx="23">
                  <c:v>11:00:00 PM</c:v>
                </c:pt>
              </c:strCache>
            </c:strRef>
          </c:cat>
          <c:val>
            <c:numRef>
              <c:f>'Weekly Summary'!$M$3:$M$27</c:f>
              <c:numCache>
                <c:formatCode>_(* #,##0_);_(* \(#,##0\);_(* "-"??_);_(@_)</c:formatCode>
                <c:ptCount val="24"/>
                <c:pt idx="0">
                  <c:v>2745496</c:v>
                </c:pt>
                <c:pt idx="1">
                  <c:v>2643473</c:v>
                </c:pt>
                <c:pt idx="2">
                  <c:v>2374880</c:v>
                </c:pt>
                <c:pt idx="3">
                  <c:v>2395952</c:v>
                </c:pt>
                <c:pt idx="4">
                  <c:v>2456079</c:v>
                </c:pt>
                <c:pt idx="5">
                  <c:v>2467852</c:v>
                </c:pt>
                <c:pt idx="6">
                  <c:v>2614258</c:v>
                </c:pt>
                <c:pt idx="7">
                  <c:v>2874602</c:v>
                </c:pt>
                <c:pt idx="8">
                  <c:v>3145449</c:v>
                </c:pt>
                <c:pt idx="9">
                  <c:v>3282487</c:v>
                </c:pt>
                <c:pt idx="10">
                  <c:v>3380747</c:v>
                </c:pt>
                <c:pt idx="11">
                  <c:v>3396041</c:v>
                </c:pt>
                <c:pt idx="12">
                  <c:v>3369314</c:v>
                </c:pt>
                <c:pt idx="13">
                  <c:v>3339031</c:v>
                </c:pt>
                <c:pt idx="14">
                  <c:v>3384418</c:v>
                </c:pt>
                <c:pt idx="15">
                  <c:v>3295427</c:v>
                </c:pt>
                <c:pt idx="16">
                  <c:v>3260322</c:v>
                </c:pt>
                <c:pt idx="17">
                  <c:v>3164685</c:v>
                </c:pt>
                <c:pt idx="18">
                  <c:v>3140924</c:v>
                </c:pt>
                <c:pt idx="19">
                  <c:v>3118583</c:v>
                </c:pt>
                <c:pt idx="20">
                  <c:v>3065711</c:v>
                </c:pt>
                <c:pt idx="21">
                  <c:v>3009013</c:v>
                </c:pt>
                <c:pt idx="22">
                  <c:v>2881361</c:v>
                </c:pt>
                <c:pt idx="23">
                  <c:v>2554871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2798336"/>
        <c:axId val="-2012798880"/>
      </c:barChart>
      <c:catAx>
        <c:axId val="-201279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8880"/>
        <c:crosses val="autoZero"/>
        <c:auto val="1"/>
        <c:lblAlgn val="ctr"/>
        <c:lblOffset val="100"/>
        <c:noMultiLvlLbl val="0"/>
      </c:catAx>
      <c:valAx>
        <c:axId val="-20127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Avail Calls</a:t>
                </a:r>
              </a:p>
            </c:rich>
          </c:tx>
          <c:layout>
            <c:manualLayout>
              <c:xMode val="edge"/>
              <c:yMode val="edge"/>
              <c:x val="1.016260162601626E-2"/>
              <c:y val="0.33283400550540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[Weekly Avail_Book.xlsx]Weekly Summary!PivotTable10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Avail Calls by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'Weekly Summary'!$M$29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'Weekly Summary'!$L$30:$L$37</c:f>
              <c:strCache>
                <c:ptCount val="8"/>
                <c:pt idx="0">
                  <c:v>Sum of 9/4/2018</c:v>
                </c:pt>
                <c:pt idx="1">
                  <c:v>Sum of 9/5/2018</c:v>
                </c:pt>
                <c:pt idx="2">
                  <c:v>Sum of 9/6/2018</c:v>
                </c:pt>
                <c:pt idx="3">
                  <c:v>Sum of 9/7/2018</c:v>
                </c:pt>
                <c:pt idx="4">
                  <c:v>Sum of 9/8/2018</c:v>
                </c:pt>
                <c:pt idx="5">
                  <c:v>Sum of 9/9/2018</c:v>
                </c:pt>
                <c:pt idx="6">
                  <c:v>Sum of 9/10/2018</c:v>
                </c:pt>
                <c:pt idx="7">
                  <c:v>Sum of 9/11/2018</c:v>
                </c:pt>
              </c:strCache>
            </c:strRef>
          </c:cat>
          <c:val>
            <c:numRef>
              <c:f>'Weekly Summary'!$M$30:$M$37</c:f>
              <c:numCache>
                <c:formatCode>_(* #,##0_);_(* \(#,##0\);_(* "-"??_);_(@_)</c:formatCode>
                <c:ptCount val="8"/>
                <c:pt idx="0">
                  <c:v>16879350</c:v>
                </c:pt>
                <c:pt idx="1">
                  <c:v>17228214</c:v>
                </c:pt>
                <c:pt idx="2">
                  <c:v>18186626</c:v>
                </c:pt>
                <c:pt idx="3">
                  <c:v>17554398</c:v>
                </c:pt>
                <c:pt idx="4">
                  <c:v>16038262</c:v>
                </c:pt>
                <c:pt idx="5">
                  <c:v>17635430</c:v>
                </c:pt>
                <c:pt idx="6">
                  <c:v>18728834</c:v>
                </c:pt>
                <c:pt idx="7">
                  <c:v>20470838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2790176"/>
        <c:axId val="-2012796704"/>
      </c:barChart>
      <c:catAx>
        <c:axId val="-201279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6704"/>
        <c:crosses val="autoZero"/>
        <c:auto val="1"/>
        <c:lblAlgn val="ctr"/>
        <c:lblOffset val="100"/>
        <c:noMultiLvlLbl val="0"/>
      </c:catAx>
      <c:valAx>
        <c:axId val="-20127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Avail Calls</a:t>
                </a:r>
              </a:p>
            </c:rich>
          </c:tx>
          <c:layout>
            <c:manualLayout>
              <c:xMode val="edge"/>
              <c:yMode val="edge"/>
              <c:x val="1.3550135501355014E-2"/>
              <c:y val="0.36521269444977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Availabilities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2018 Avail</c:v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6">
                  <a:alpha val="50000"/>
                </a:schemeClr>
              </a:solidFill>
            </a:ln>
          </c:spPr>
          <c:invertIfNegative val="0"/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Week'!$B$2:$B$54</c:f>
              <c:numCache>
                <c:formatCode>_(* #,##0_);_(* \(#,##0\);_(* "-"??_);_(@_)</c:formatCode>
                <c:ptCount val="52"/>
                <c:pt idx="0">
                  <c:v>37092274</c:v>
                </c:pt>
                <c:pt idx="1">
                  <c:v>37092274</c:v>
                </c:pt>
                <c:pt idx="2">
                  <c:v>40992643</c:v>
                </c:pt>
                <c:pt idx="3">
                  <c:v>37092274</c:v>
                </c:pt>
                <c:pt idx="4">
                  <c:v>39594384</c:v>
                </c:pt>
                <c:pt idx="5">
                  <c:v>38654656</c:v>
                </c:pt>
                <c:pt idx="6">
                  <c:v>37092274</c:v>
                </c:pt>
                <c:pt idx="7">
                  <c:v>40288872</c:v>
                </c:pt>
                <c:pt idx="8">
                  <c:v>37092274</c:v>
                </c:pt>
                <c:pt idx="9">
                  <c:v>39145783</c:v>
                </c:pt>
                <c:pt idx="10">
                  <c:v>49694877</c:v>
                </c:pt>
                <c:pt idx="11">
                  <c:v>56741809</c:v>
                </c:pt>
                <c:pt idx="12">
                  <c:v>55869675</c:v>
                </c:pt>
                <c:pt idx="13">
                  <c:v>54605510</c:v>
                </c:pt>
                <c:pt idx="14">
                  <c:v>50123496</c:v>
                </c:pt>
                <c:pt idx="15">
                  <c:v>49716009</c:v>
                </c:pt>
                <c:pt idx="16">
                  <c:v>37092274</c:v>
                </c:pt>
                <c:pt idx="17">
                  <c:v>39594384</c:v>
                </c:pt>
                <c:pt idx="18">
                  <c:v>38654656</c:v>
                </c:pt>
                <c:pt idx="19">
                  <c:v>37092274</c:v>
                </c:pt>
                <c:pt idx="20">
                  <c:v>40288872</c:v>
                </c:pt>
                <c:pt idx="21">
                  <c:v>37092274</c:v>
                </c:pt>
                <c:pt idx="22">
                  <c:v>39145783</c:v>
                </c:pt>
                <c:pt idx="23">
                  <c:v>40370155</c:v>
                </c:pt>
                <c:pt idx="24">
                  <c:v>37092274</c:v>
                </c:pt>
                <c:pt idx="25">
                  <c:v>42700358</c:v>
                </c:pt>
                <c:pt idx="26">
                  <c:v>54746102</c:v>
                </c:pt>
                <c:pt idx="27">
                  <c:v>55408501</c:v>
                </c:pt>
                <c:pt idx="28">
                  <c:v>55906463</c:v>
                </c:pt>
                <c:pt idx="29">
                  <c:v>53213316</c:v>
                </c:pt>
                <c:pt idx="30">
                  <c:v>52718889</c:v>
                </c:pt>
                <c:pt idx="31">
                  <c:v>49590566</c:v>
                </c:pt>
                <c:pt idx="32">
                  <c:v>57539437</c:v>
                </c:pt>
                <c:pt idx="33">
                  <c:v>59729153</c:v>
                </c:pt>
                <c:pt idx="34">
                  <c:v>62847916</c:v>
                </c:pt>
                <c:pt idx="35">
                  <c:v>59666226</c:v>
                </c:pt>
                <c:pt idx="36">
                  <c:v>53472245</c:v>
                </c:pt>
                <c:pt idx="37">
                  <c:v>44190254</c:v>
                </c:pt>
                <c:pt idx="38">
                  <c:v>49402327</c:v>
                </c:pt>
                <c:pt idx="39">
                  <c:v>59161502</c:v>
                </c:pt>
                <c:pt idx="40">
                  <c:v>51179142</c:v>
                </c:pt>
                <c:pt idx="41">
                  <c:v>50095080</c:v>
                </c:pt>
                <c:pt idx="42">
                  <c:v>42475364</c:v>
                </c:pt>
                <c:pt idx="43">
                  <c:v>37092274</c:v>
                </c:pt>
                <c:pt idx="44">
                  <c:v>40694604</c:v>
                </c:pt>
                <c:pt idx="45">
                  <c:v>37092274</c:v>
                </c:pt>
                <c:pt idx="46">
                  <c:v>37092274</c:v>
                </c:pt>
                <c:pt idx="47">
                  <c:v>40992643</c:v>
                </c:pt>
                <c:pt idx="48">
                  <c:v>37092274</c:v>
                </c:pt>
                <c:pt idx="49">
                  <c:v>39594384</c:v>
                </c:pt>
                <c:pt idx="50">
                  <c:v>38654656</c:v>
                </c:pt>
                <c:pt idx="51">
                  <c:v>5282711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2792896"/>
        <c:axId val="-2012790720"/>
      </c:barChart>
      <c:lineChart>
        <c:grouping val="standard"/>
        <c:varyColors val="0"/>
        <c:ser>
          <c:idx val="0"/>
          <c:order val="0"/>
          <c:tx>
            <c:strRef>
              <c:f>'Yearly Sumary by Week'!$C$1</c:f>
              <c:strCache>
                <c:ptCount val="1"/>
                <c:pt idx="0">
                  <c:v>2017 Avail</c:v>
                </c:pt>
              </c:strCache>
            </c:strRef>
          </c:tx>
          <c:spPr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Week'!$C$2:$C$54</c:f>
              <c:numCache>
                <c:formatCode>_(* #,##0_);_(* \(#,##0\);_(* "-"??_);_(@_)</c:formatCode>
                <c:ptCount val="52"/>
                <c:pt idx="0">
                  <c:v>26379161</c:v>
                </c:pt>
                <c:pt idx="1">
                  <c:v>23033243</c:v>
                </c:pt>
                <c:pt idx="2">
                  <c:v>21787501</c:v>
                </c:pt>
                <c:pt idx="3">
                  <c:v>24349653</c:v>
                </c:pt>
                <c:pt idx="4">
                  <c:v>22308897</c:v>
                </c:pt>
                <c:pt idx="5">
                  <c:v>21334856</c:v>
                </c:pt>
                <c:pt idx="6">
                  <c:v>21099335</c:v>
                </c:pt>
                <c:pt idx="7">
                  <c:v>21630302</c:v>
                </c:pt>
                <c:pt idx="8">
                  <c:v>22154736</c:v>
                </c:pt>
                <c:pt idx="9">
                  <c:v>27595560</c:v>
                </c:pt>
                <c:pt idx="10">
                  <c:v>28815798</c:v>
                </c:pt>
                <c:pt idx="11">
                  <c:v>28284328</c:v>
                </c:pt>
                <c:pt idx="12">
                  <c:v>30061213</c:v>
                </c:pt>
                <c:pt idx="13">
                  <c:v>30774460</c:v>
                </c:pt>
                <c:pt idx="14">
                  <c:v>30190890</c:v>
                </c:pt>
                <c:pt idx="15">
                  <c:v>30763516</c:v>
                </c:pt>
                <c:pt idx="16">
                  <c:v>31095973</c:v>
                </c:pt>
                <c:pt idx="17">
                  <c:v>28462787</c:v>
                </c:pt>
                <c:pt idx="18">
                  <c:v>24812792</c:v>
                </c:pt>
                <c:pt idx="19">
                  <c:v>31444941</c:v>
                </c:pt>
                <c:pt idx="20">
                  <c:v>31490818</c:v>
                </c:pt>
                <c:pt idx="21">
                  <c:v>33282530</c:v>
                </c:pt>
                <c:pt idx="22">
                  <c:v>30034452</c:v>
                </c:pt>
                <c:pt idx="23">
                  <c:v>28303355</c:v>
                </c:pt>
                <c:pt idx="24">
                  <c:v>27505357</c:v>
                </c:pt>
                <c:pt idx="25">
                  <c:v>25209662</c:v>
                </c:pt>
                <c:pt idx="26">
                  <c:v>28858667</c:v>
                </c:pt>
                <c:pt idx="27">
                  <c:v>30887472</c:v>
                </c:pt>
                <c:pt idx="28">
                  <c:v>34398871</c:v>
                </c:pt>
                <c:pt idx="29">
                  <c:v>34142502</c:v>
                </c:pt>
                <c:pt idx="30">
                  <c:v>34361017</c:v>
                </c:pt>
                <c:pt idx="31">
                  <c:v>30427468</c:v>
                </c:pt>
                <c:pt idx="32">
                  <c:v>26764636</c:v>
                </c:pt>
                <c:pt idx="33">
                  <c:v>27808720</c:v>
                </c:pt>
                <c:pt idx="34">
                  <c:v>27364743</c:v>
                </c:pt>
                <c:pt idx="35">
                  <c:v>27964679</c:v>
                </c:pt>
                <c:pt idx="36">
                  <c:v>25970227</c:v>
                </c:pt>
                <c:pt idx="37">
                  <c:v>28318534</c:v>
                </c:pt>
                <c:pt idx="38">
                  <c:v>31572319</c:v>
                </c:pt>
                <c:pt idx="39">
                  <c:v>33231227</c:v>
                </c:pt>
                <c:pt idx="40">
                  <c:v>31996614</c:v>
                </c:pt>
                <c:pt idx="41">
                  <c:v>33570892</c:v>
                </c:pt>
                <c:pt idx="42">
                  <c:v>36487413</c:v>
                </c:pt>
                <c:pt idx="43">
                  <c:v>34977115</c:v>
                </c:pt>
                <c:pt idx="44">
                  <c:v>37816277</c:v>
                </c:pt>
                <c:pt idx="45">
                  <c:v>38471664</c:v>
                </c:pt>
                <c:pt idx="46">
                  <c:v>37600731</c:v>
                </c:pt>
                <c:pt idx="47">
                  <c:v>35043125</c:v>
                </c:pt>
                <c:pt idx="48">
                  <c:v>31974878</c:v>
                </c:pt>
                <c:pt idx="49">
                  <c:v>30126060</c:v>
                </c:pt>
                <c:pt idx="50">
                  <c:v>33034037</c:v>
                </c:pt>
                <c:pt idx="51">
                  <c:v>33080974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Sumary by Week'!$D$1</c:f>
              <c:strCache>
                <c:ptCount val="1"/>
                <c:pt idx="0">
                  <c:v>2016 Avail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Week'!$D$2:$D$54</c:f>
              <c:numCache>
                <c:formatCode>_(* #,##0_);_(* \(#,##0\);_(* "-"??_);_(@_)</c:formatCode>
                <c:ptCount val="52"/>
                <c:pt idx="0">
                  <c:v>14726235</c:v>
                </c:pt>
                <c:pt idx="1">
                  <c:v>14968429</c:v>
                </c:pt>
                <c:pt idx="2">
                  <c:v>14755648</c:v>
                </c:pt>
                <c:pt idx="3">
                  <c:v>13916612</c:v>
                </c:pt>
                <c:pt idx="4">
                  <c:v>14717198</c:v>
                </c:pt>
                <c:pt idx="5">
                  <c:v>12215143</c:v>
                </c:pt>
                <c:pt idx="6">
                  <c:v>12530476</c:v>
                </c:pt>
                <c:pt idx="7">
                  <c:v>12870673</c:v>
                </c:pt>
                <c:pt idx="8">
                  <c:v>13384835</c:v>
                </c:pt>
                <c:pt idx="9">
                  <c:v>13395607</c:v>
                </c:pt>
                <c:pt idx="10">
                  <c:v>15357852</c:v>
                </c:pt>
                <c:pt idx="11">
                  <c:v>12761849</c:v>
                </c:pt>
                <c:pt idx="12">
                  <c:v>12908669</c:v>
                </c:pt>
                <c:pt idx="13">
                  <c:v>12883497</c:v>
                </c:pt>
                <c:pt idx="14">
                  <c:v>13105211</c:v>
                </c:pt>
                <c:pt idx="15">
                  <c:v>13057341</c:v>
                </c:pt>
                <c:pt idx="16">
                  <c:v>13689463</c:v>
                </c:pt>
                <c:pt idx="17">
                  <c:v>13201896</c:v>
                </c:pt>
                <c:pt idx="18">
                  <c:v>14141543</c:v>
                </c:pt>
                <c:pt idx="19">
                  <c:v>14506031</c:v>
                </c:pt>
                <c:pt idx="20">
                  <c:v>12955134</c:v>
                </c:pt>
                <c:pt idx="21">
                  <c:v>14700311</c:v>
                </c:pt>
                <c:pt idx="22">
                  <c:v>13859423</c:v>
                </c:pt>
                <c:pt idx="23">
                  <c:v>12784104</c:v>
                </c:pt>
                <c:pt idx="24">
                  <c:v>13438784</c:v>
                </c:pt>
                <c:pt idx="25">
                  <c:v>14311145</c:v>
                </c:pt>
                <c:pt idx="26">
                  <c:v>15606613</c:v>
                </c:pt>
                <c:pt idx="27">
                  <c:v>15795735</c:v>
                </c:pt>
                <c:pt idx="28">
                  <c:v>12157274</c:v>
                </c:pt>
                <c:pt idx="29">
                  <c:v>12981513</c:v>
                </c:pt>
                <c:pt idx="30">
                  <c:v>16634578</c:v>
                </c:pt>
                <c:pt idx="31">
                  <c:v>16134489</c:v>
                </c:pt>
                <c:pt idx="32">
                  <c:v>15905770</c:v>
                </c:pt>
                <c:pt idx="33">
                  <c:v>15424866</c:v>
                </c:pt>
                <c:pt idx="34">
                  <c:v>15485507</c:v>
                </c:pt>
                <c:pt idx="35">
                  <c:v>15152515</c:v>
                </c:pt>
                <c:pt idx="36">
                  <c:v>17063767</c:v>
                </c:pt>
                <c:pt idx="37">
                  <c:v>18786645</c:v>
                </c:pt>
                <c:pt idx="38">
                  <c:v>19789107</c:v>
                </c:pt>
                <c:pt idx="39">
                  <c:v>22477231</c:v>
                </c:pt>
                <c:pt idx="40">
                  <c:v>20893244</c:v>
                </c:pt>
                <c:pt idx="41">
                  <c:v>22154356</c:v>
                </c:pt>
                <c:pt idx="42">
                  <c:v>23313474</c:v>
                </c:pt>
                <c:pt idx="43">
                  <c:v>26063644</c:v>
                </c:pt>
                <c:pt idx="44">
                  <c:v>26680755</c:v>
                </c:pt>
                <c:pt idx="45">
                  <c:v>24862652</c:v>
                </c:pt>
                <c:pt idx="46">
                  <c:v>24604404</c:v>
                </c:pt>
                <c:pt idx="47">
                  <c:v>24028451</c:v>
                </c:pt>
                <c:pt idx="48">
                  <c:v>24956079</c:v>
                </c:pt>
                <c:pt idx="49">
                  <c:v>24299539</c:v>
                </c:pt>
                <c:pt idx="50">
                  <c:v>26302837</c:v>
                </c:pt>
                <c:pt idx="51">
                  <c:v>23765260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792896"/>
        <c:axId val="-2012790720"/>
      </c:lineChart>
      <c:catAx>
        <c:axId val="-20127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0720"/>
        <c:crosses val="autoZero"/>
        <c:auto val="1"/>
        <c:lblAlgn val="ctr"/>
        <c:lblOffset val="100"/>
        <c:noMultiLvlLbl val="0"/>
      </c:catAx>
      <c:valAx>
        <c:axId val="-201279072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2018 Book</c:v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6">
                  <a:alpha val="50000"/>
                </a:schemeClr>
              </a:solidFill>
            </a:ln>
          </c:spPr>
          <c:invertIfNegative val="0"/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Week'!$E$2:$E$54</c:f>
              <c:numCache>
                <c:formatCode>_(* #,##0_);_(* \(#,##0\);_(* "-"??_);_(@_)</c:formatCode>
                <c:ptCount val="52"/>
                <c:pt idx="0">
                  <c:v>30132</c:v>
                </c:pt>
                <c:pt idx="1">
                  <c:v>38717</c:v>
                </c:pt>
                <c:pt idx="2">
                  <c:v>30132</c:v>
                </c:pt>
                <c:pt idx="3">
                  <c:v>38717</c:v>
                </c:pt>
                <c:pt idx="4">
                  <c:v>37228</c:v>
                </c:pt>
                <c:pt idx="5">
                  <c:v>36689</c:v>
                </c:pt>
                <c:pt idx="6">
                  <c:v>32160</c:v>
                </c:pt>
                <c:pt idx="7">
                  <c:v>36689</c:v>
                </c:pt>
                <c:pt idx="8">
                  <c:v>39164</c:v>
                </c:pt>
                <c:pt idx="9">
                  <c:v>32652</c:v>
                </c:pt>
                <c:pt idx="10">
                  <c:v>38635</c:v>
                </c:pt>
                <c:pt idx="11">
                  <c:v>30214</c:v>
                </c:pt>
                <c:pt idx="12">
                  <c:v>38635</c:v>
                </c:pt>
                <c:pt idx="13">
                  <c:v>35304</c:v>
                </c:pt>
                <c:pt idx="14">
                  <c:v>35620</c:v>
                </c:pt>
                <c:pt idx="15">
                  <c:v>33229</c:v>
                </c:pt>
                <c:pt idx="16">
                  <c:v>35620</c:v>
                </c:pt>
                <c:pt idx="17">
                  <c:v>38952</c:v>
                </c:pt>
                <c:pt idx="18">
                  <c:v>35630</c:v>
                </c:pt>
                <c:pt idx="19">
                  <c:v>38371</c:v>
                </c:pt>
                <c:pt idx="20">
                  <c:v>30478</c:v>
                </c:pt>
                <c:pt idx="21">
                  <c:v>38371</c:v>
                </c:pt>
                <c:pt idx="22">
                  <c:v>34096</c:v>
                </c:pt>
                <c:pt idx="23">
                  <c:v>34299</c:v>
                </c:pt>
                <c:pt idx="24">
                  <c:v>34550</c:v>
                </c:pt>
                <c:pt idx="25">
                  <c:v>34299</c:v>
                </c:pt>
                <c:pt idx="26">
                  <c:v>38877</c:v>
                </c:pt>
                <c:pt idx="27">
                  <c:v>33425</c:v>
                </c:pt>
                <c:pt idx="28">
                  <c:v>29671</c:v>
                </c:pt>
                <c:pt idx="29">
                  <c:v>33604</c:v>
                </c:pt>
                <c:pt idx="30">
                  <c:v>30478</c:v>
                </c:pt>
                <c:pt idx="31">
                  <c:v>38371</c:v>
                </c:pt>
                <c:pt idx="32">
                  <c:v>34096</c:v>
                </c:pt>
                <c:pt idx="33">
                  <c:v>34299</c:v>
                </c:pt>
                <c:pt idx="34">
                  <c:v>34550</c:v>
                </c:pt>
                <c:pt idx="35">
                  <c:v>34299</c:v>
                </c:pt>
                <c:pt idx="36">
                  <c:v>38877</c:v>
                </c:pt>
                <c:pt idx="37">
                  <c:v>32691</c:v>
                </c:pt>
                <c:pt idx="38">
                  <c:v>32847</c:v>
                </c:pt>
                <c:pt idx="39">
                  <c:v>28969</c:v>
                </c:pt>
                <c:pt idx="40">
                  <c:v>28614</c:v>
                </c:pt>
                <c:pt idx="41">
                  <c:v>31623</c:v>
                </c:pt>
                <c:pt idx="42">
                  <c:v>38635</c:v>
                </c:pt>
                <c:pt idx="43">
                  <c:v>30214</c:v>
                </c:pt>
                <c:pt idx="44">
                  <c:v>38635</c:v>
                </c:pt>
                <c:pt idx="45">
                  <c:v>35304</c:v>
                </c:pt>
                <c:pt idx="46">
                  <c:v>35620</c:v>
                </c:pt>
                <c:pt idx="47">
                  <c:v>33229</c:v>
                </c:pt>
                <c:pt idx="48">
                  <c:v>35620</c:v>
                </c:pt>
                <c:pt idx="49">
                  <c:v>38952</c:v>
                </c:pt>
                <c:pt idx="50">
                  <c:v>35630</c:v>
                </c:pt>
                <c:pt idx="51">
                  <c:v>3575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2794528"/>
        <c:axId val="-2012797792"/>
      </c:barChart>
      <c:lineChart>
        <c:grouping val="standard"/>
        <c:varyColors val="0"/>
        <c:ser>
          <c:idx val="0"/>
          <c:order val="0"/>
          <c:tx>
            <c:strRef>
              <c:f>'Yearly Sumary by Week'!$F$1</c:f>
              <c:strCache>
                <c:ptCount val="1"/>
                <c:pt idx="0">
                  <c:v>2017 Book</c:v>
                </c:pt>
              </c:strCache>
            </c:strRef>
          </c:tx>
          <c:spPr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Week'!$F$2:$F$54</c:f>
              <c:numCache>
                <c:formatCode>_(* #,##0_);_(* \(#,##0\);_(* "-"??_);_(@_)</c:formatCode>
                <c:ptCount val="52"/>
                <c:pt idx="0">
                  <c:v>34323</c:v>
                </c:pt>
                <c:pt idx="1">
                  <c:v>40081</c:v>
                </c:pt>
                <c:pt idx="2">
                  <c:v>40937</c:v>
                </c:pt>
                <c:pt idx="3">
                  <c:v>39225</c:v>
                </c:pt>
                <c:pt idx="4">
                  <c:v>37414</c:v>
                </c:pt>
                <c:pt idx="5">
                  <c:v>36185</c:v>
                </c:pt>
                <c:pt idx="6">
                  <c:v>36329</c:v>
                </c:pt>
                <c:pt idx="7">
                  <c:v>41006</c:v>
                </c:pt>
                <c:pt idx="8">
                  <c:v>43823</c:v>
                </c:pt>
                <c:pt idx="9">
                  <c:v>40990</c:v>
                </c:pt>
                <c:pt idx="10">
                  <c:v>39014</c:v>
                </c:pt>
                <c:pt idx="11">
                  <c:v>35989</c:v>
                </c:pt>
                <c:pt idx="12">
                  <c:v>34841</c:v>
                </c:pt>
                <c:pt idx="13">
                  <c:v>31390</c:v>
                </c:pt>
                <c:pt idx="14">
                  <c:v>28107</c:v>
                </c:pt>
                <c:pt idx="15">
                  <c:v>29538</c:v>
                </c:pt>
                <c:pt idx="16">
                  <c:v>29993</c:v>
                </c:pt>
                <c:pt idx="17">
                  <c:v>28394</c:v>
                </c:pt>
                <c:pt idx="18">
                  <c:v>27202</c:v>
                </c:pt>
                <c:pt idx="19">
                  <c:v>29774</c:v>
                </c:pt>
                <c:pt idx="20">
                  <c:v>27669</c:v>
                </c:pt>
                <c:pt idx="21">
                  <c:v>27361</c:v>
                </c:pt>
                <c:pt idx="22">
                  <c:v>34388</c:v>
                </c:pt>
                <c:pt idx="23">
                  <c:v>30987</c:v>
                </c:pt>
                <c:pt idx="24">
                  <c:v>30963</c:v>
                </c:pt>
                <c:pt idx="25">
                  <c:v>29966</c:v>
                </c:pt>
                <c:pt idx="26">
                  <c:v>26291</c:v>
                </c:pt>
                <c:pt idx="27">
                  <c:v>26291</c:v>
                </c:pt>
                <c:pt idx="28">
                  <c:v>29835</c:v>
                </c:pt>
                <c:pt idx="29">
                  <c:v>28665</c:v>
                </c:pt>
                <c:pt idx="30">
                  <c:v>29701</c:v>
                </c:pt>
                <c:pt idx="31">
                  <c:v>28751</c:v>
                </c:pt>
                <c:pt idx="32">
                  <c:v>28170</c:v>
                </c:pt>
                <c:pt idx="33">
                  <c:v>27352</c:v>
                </c:pt>
                <c:pt idx="34">
                  <c:v>24582</c:v>
                </c:pt>
                <c:pt idx="35">
                  <c:v>20106</c:v>
                </c:pt>
                <c:pt idx="36">
                  <c:v>23365</c:v>
                </c:pt>
                <c:pt idx="37">
                  <c:v>27347</c:v>
                </c:pt>
                <c:pt idx="38">
                  <c:v>25974</c:v>
                </c:pt>
                <c:pt idx="39">
                  <c:v>24428</c:v>
                </c:pt>
                <c:pt idx="40">
                  <c:v>27138</c:v>
                </c:pt>
                <c:pt idx="41">
                  <c:v>24344</c:v>
                </c:pt>
                <c:pt idx="42">
                  <c:v>24640</c:v>
                </c:pt>
                <c:pt idx="43">
                  <c:v>24139</c:v>
                </c:pt>
                <c:pt idx="44">
                  <c:v>24543</c:v>
                </c:pt>
                <c:pt idx="45">
                  <c:v>25584</c:v>
                </c:pt>
                <c:pt idx="46">
                  <c:v>21588</c:v>
                </c:pt>
                <c:pt idx="47">
                  <c:v>28820</c:v>
                </c:pt>
                <c:pt idx="48">
                  <c:v>21419</c:v>
                </c:pt>
                <c:pt idx="49">
                  <c:v>19943</c:v>
                </c:pt>
                <c:pt idx="50">
                  <c:v>19632</c:v>
                </c:pt>
                <c:pt idx="51">
                  <c:v>18088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Sumary by Week'!$G$1</c:f>
              <c:strCache>
                <c:ptCount val="1"/>
                <c:pt idx="0">
                  <c:v>2016 Book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Week'!$G$2:$G$54</c:f>
              <c:numCache>
                <c:formatCode>_(* #,##0_);_(* \(#,##0\);_(* "-"??_);_(@_)</c:formatCode>
                <c:ptCount val="52"/>
                <c:pt idx="0">
                  <c:v>39311</c:v>
                </c:pt>
                <c:pt idx="1">
                  <c:v>41886</c:v>
                </c:pt>
                <c:pt idx="2">
                  <c:v>40745</c:v>
                </c:pt>
                <c:pt idx="3">
                  <c:v>40187</c:v>
                </c:pt>
                <c:pt idx="4">
                  <c:v>38287</c:v>
                </c:pt>
                <c:pt idx="5">
                  <c:v>37792</c:v>
                </c:pt>
                <c:pt idx="6">
                  <c:v>38172</c:v>
                </c:pt>
                <c:pt idx="7">
                  <c:v>39963</c:v>
                </c:pt>
                <c:pt idx="8">
                  <c:v>40000</c:v>
                </c:pt>
                <c:pt idx="9">
                  <c:v>37636</c:v>
                </c:pt>
                <c:pt idx="10">
                  <c:v>34654</c:v>
                </c:pt>
                <c:pt idx="11">
                  <c:v>28605</c:v>
                </c:pt>
                <c:pt idx="12">
                  <c:v>32079</c:v>
                </c:pt>
                <c:pt idx="13">
                  <c:v>31778</c:v>
                </c:pt>
                <c:pt idx="14">
                  <c:v>31148</c:v>
                </c:pt>
                <c:pt idx="15">
                  <c:v>29684</c:v>
                </c:pt>
                <c:pt idx="16">
                  <c:v>30299</c:v>
                </c:pt>
                <c:pt idx="17">
                  <c:v>28168</c:v>
                </c:pt>
                <c:pt idx="18">
                  <c:v>28863</c:v>
                </c:pt>
                <c:pt idx="19">
                  <c:v>28917</c:v>
                </c:pt>
                <c:pt idx="20">
                  <c:v>27095</c:v>
                </c:pt>
                <c:pt idx="21">
                  <c:v>26616</c:v>
                </c:pt>
                <c:pt idx="22">
                  <c:v>32428</c:v>
                </c:pt>
                <c:pt idx="23">
                  <c:v>28239</c:v>
                </c:pt>
                <c:pt idx="24">
                  <c:v>27363</c:v>
                </c:pt>
                <c:pt idx="25">
                  <c:v>28238</c:v>
                </c:pt>
                <c:pt idx="26">
                  <c:v>26829</c:v>
                </c:pt>
                <c:pt idx="27">
                  <c:v>26829</c:v>
                </c:pt>
                <c:pt idx="28">
                  <c:v>29680</c:v>
                </c:pt>
                <c:pt idx="29">
                  <c:v>28920</c:v>
                </c:pt>
                <c:pt idx="30">
                  <c:v>27408</c:v>
                </c:pt>
                <c:pt idx="31">
                  <c:v>26772</c:v>
                </c:pt>
                <c:pt idx="32">
                  <c:v>26879</c:v>
                </c:pt>
                <c:pt idx="33">
                  <c:v>25155</c:v>
                </c:pt>
                <c:pt idx="34">
                  <c:v>26229</c:v>
                </c:pt>
                <c:pt idx="35">
                  <c:v>24899</c:v>
                </c:pt>
                <c:pt idx="36">
                  <c:v>27557</c:v>
                </c:pt>
                <c:pt idx="37">
                  <c:v>26893</c:v>
                </c:pt>
                <c:pt idx="38">
                  <c:v>26663</c:v>
                </c:pt>
                <c:pt idx="39">
                  <c:v>26352</c:v>
                </c:pt>
                <c:pt idx="40">
                  <c:v>25892</c:v>
                </c:pt>
                <c:pt idx="41">
                  <c:v>25219</c:v>
                </c:pt>
                <c:pt idx="42">
                  <c:v>24897</c:v>
                </c:pt>
                <c:pt idx="43">
                  <c:v>24098</c:v>
                </c:pt>
                <c:pt idx="44">
                  <c:v>24742</c:v>
                </c:pt>
                <c:pt idx="45">
                  <c:v>24897</c:v>
                </c:pt>
                <c:pt idx="46">
                  <c:v>20662</c:v>
                </c:pt>
                <c:pt idx="47">
                  <c:v>27785</c:v>
                </c:pt>
                <c:pt idx="48">
                  <c:v>21810</c:v>
                </c:pt>
                <c:pt idx="49">
                  <c:v>20540</c:v>
                </c:pt>
                <c:pt idx="50">
                  <c:v>18751</c:v>
                </c:pt>
                <c:pt idx="51">
                  <c:v>21357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794528"/>
        <c:axId val="-2012797792"/>
      </c:lineChart>
      <c:catAx>
        <c:axId val="-201279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7792"/>
        <c:crosses val="autoZero"/>
        <c:auto val="1"/>
        <c:lblAlgn val="ctr"/>
        <c:lblOffset val="100"/>
        <c:noMultiLvlLbl val="0"/>
      </c:catAx>
      <c:valAx>
        <c:axId val="-20127977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9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 to Book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2018 LtB</c:v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6">
                  <a:alpha val="50000"/>
                </a:schemeClr>
              </a:solidFill>
            </a:ln>
          </c:spPr>
          <c:invertIfNegative val="0"/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Week'!$L$2:$L$54</c:f>
              <c:numCache>
                <c:formatCode>#,##0</c:formatCode>
                <c:ptCount val="52"/>
                <c:pt idx="0">
                  <c:v>1230.9927651666003</c:v>
                </c:pt>
                <c:pt idx="1">
                  <c:v>958.03584988506339</c:v>
                </c:pt>
                <c:pt idx="2">
                  <c:v>1360.4355170582769</c:v>
                </c:pt>
                <c:pt idx="3">
                  <c:v>958.03584988506339</c:v>
                </c:pt>
                <c:pt idx="4">
                  <c:v>1063.564628774041</c:v>
                </c:pt>
                <c:pt idx="5">
                  <c:v>1053.5761672435881</c:v>
                </c:pt>
                <c:pt idx="6">
                  <c:v>1153.3667288557215</c:v>
                </c:pt>
                <c:pt idx="7">
                  <c:v>1098.1185641472921</c:v>
                </c:pt>
                <c:pt idx="8">
                  <c:v>947.10126646920639</c:v>
                </c:pt>
                <c:pt idx="9">
                  <c:v>1198.8785679284576</c:v>
                </c:pt>
                <c:pt idx="10">
                  <c:v>1286.2657434968294</c:v>
                </c:pt>
                <c:pt idx="11">
                  <c:v>1877.9972529291058</c:v>
                </c:pt>
                <c:pt idx="12">
                  <c:v>1446.0896855183123</c:v>
                </c:pt>
                <c:pt idx="13">
                  <c:v>1546.7230342170858</c:v>
                </c:pt>
                <c:pt idx="14">
                  <c:v>1407.1728242560359</c:v>
                </c:pt>
                <c:pt idx="15">
                  <c:v>1496.1632610069519</c:v>
                </c:pt>
                <c:pt idx="16">
                  <c:v>1041.3327905670972</c:v>
                </c:pt>
                <c:pt idx="17">
                  <c:v>1016.4916820702402</c:v>
                </c:pt>
                <c:pt idx="18">
                  <c:v>1084.8907100757788</c:v>
                </c:pt>
                <c:pt idx="19">
                  <c:v>966.67467618774594</c:v>
                </c:pt>
                <c:pt idx="20">
                  <c:v>1321.9001246800972</c:v>
                </c:pt>
                <c:pt idx="21">
                  <c:v>966.67467618774594</c:v>
                </c:pt>
                <c:pt idx="22">
                  <c:v>1148.1048510089161</c:v>
                </c:pt>
                <c:pt idx="23">
                  <c:v>1177.0067640455991</c:v>
                </c:pt>
                <c:pt idx="24">
                  <c:v>1073.5824602026048</c:v>
                </c:pt>
                <c:pt idx="25">
                  <c:v>1244.9446922650807</c:v>
                </c:pt>
                <c:pt idx="26">
                  <c:v>1408.1874115801115</c:v>
                </c:pt>
                <c:pt idx="27">
                  <c:v>1657.6963649962602</c:v>
                </c:pt>
                <c:pt idx="28">
                  <c:v>1884.212294833339</c:v>
                </c:pt>
                <c:pt idx="29">
                  <c:v>1583.5411260564219</c:v>
                </c:pt>
                <c:pt idx="30">
                  <c:v>1729.7358422468667</c:v>
                </c:pt>
                <c:pt idx="31">
                  <c:v>1292.3970185817413</c:v>
                </c:pt>
                <c:pt idx="32">
                  <c:v>1687.5714746597841</c:v>
                </c:pt>
                <c:pt idx="33">
                  <c:v>1741.4254934546198</c:v>
                </c:pt>
                <c:pt idx="34">
                  <c:v>1819.0424312590449</c:v>
                </c:pt>
                <c:pt idx="35">
                  <c:v>1739.5908335519987</c:v>
                </c:pt>
                <c:pt idx="36">
                  <c:v>1375.4210715847416</c:v>
                </c:pt>
                <c:pt idx="37">
                  <c:v>1351.7559572971154</c:v>
                </c:pt>
                <c:pt idx="38">
                  <c:v>1504.0133649952811</c:v>
                </c:pt>
                <c:pt idx="39">
                  <c:v>2042.2348717594671</c:v>
                </c:pt>
                <c:pt idx="40">
                  <c:v>1788.6049486265465</c:v>
                </c:pt>
                <c:pt idx="41">
                  <c:v>1584.1343326060146</c:v>
                </c:pt>
                <c:pt idx="42">
                  <c:v>1099.4011647469911</c:v>
                </c:pt>
                <c:pt idx="43">
                  <c:v>1227.6518832329384</c:v>
                </c:pt>
                <c:pt idx="44">
                  <c:v>1053.3092791510289</c:v>
                </c:pt>
                <c:pt idx="45">
                  <c:v>1050.6535803308407</c:v>
                </c:pt>
                <c:pt idx="46">
                  <c:v>1041.3327905670972</c:v>
                </c:pt>
                <c:pt idx="47">
                  <c:v>1233.6405850311476</c:v>
                </c:pt>
                <c:pt idx="48">
                  <c:v>1041.3327905670972</c:v>
                </c:pt>
                <c:pt idx="49">
                  <c:v>1016.4916820702402</c:v>
                </c:pt>
                <c:pt idx="50">
                  <c:v>1084.8907100757788</c:v>
                </c:pt>
                <c:pt idx="51">
                  <c:v>1477.6813986013985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2789632"/>
        <c:axId val="-2012784736"/>
      </c:barChart>
      <c:lineChart>
        <c:grouping val="standard"/>
        <c:varyColors val="0"/>
        <c:ser>
          <c:idx val="0"/>
          <c:order val="0"/>
          <c:tx>
            <c:strRef>
              <c:f>'Yearly Sumary by Week'!$M$1</c:f>
              <c:strCache>
                <c:ptCount val="1"/>
                <c:pt idx="0">
                  <c:v>2017 LtB</c:v>
                </c:pt>
              </c:strCache>
            </c:strRef>
          </c:tx>
          <c:spPr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Week'!$M$2:$M$54</c:f>
              <c:numCache>
                <c:formatCode>#,##0</c:formatCode>
                <c:ptCount val="52"/>
                <c:pt idx="0">
                  <c:v>768.5563907583836</c:v>
                </c:pt>
                <c:pt idx="1">
                  <c:v>574.66737356852377</c:v>
                </c:pt>
                <c:pt idx="2">
                  <c:v>532.2202652856829</c:v>
                </c:pt>
                <c:pt idx="3">
                  <c:v>620.76871892925431</c:v>
                </c:pt>
                <c:pt idx="4">
                  <c:v>596.2713690062543</c:v>
                </c:pt>
                <c:pt idx="5">
                  <c:v>589.60497443692134</c:v>
                </c:pt>
                <c:pt idx="6">
                  <c:v>580.78491012689585</c:v>
                </c:pt>
                <c:pt idx="7">
                  <c:v>527.49114763693115</c:v>
                </c:pt>
                <c:pt idx="8">
                  <c:v>505.55041872989068</c:v>
                </c:pt>
                <c:pt idx="9">
                  <c:v>673.22664064405956</c:v>
                </c:pt>
                <c:pt idx="10">
                  <c:v>738.60147639308968</c:v>
                </c:pt>
                <c:pt idx="11">
                  <c:v>785.91591875295228</c:v>
                </c:pt>
                <c:pt idx="12">
                  <c:v>862.81142906345974</c:v>
                </c:pt>
                <c:pt idx="13">
                  <c:v>980.39057024530109</c:v>
                </c:pt>
                <c:pt idx="14">
                  <c:v>1074.1413171096169</c:v>
                </c:pt>
                <c:pt idx="15">
                  <c:v>1041.4894711896541</c:v>
                </c:pt>
                <c:pt idx="16">
                  <c:v>1036.7743473477144</c:v>
                </c:pt>
                <c:pt idx="17">
                  <c:v>1002.4225892794252</c:v>
                </c:pt>
                <c:pt idx="18">
                  <c:v>912.16792882876257</c:v>
                </c:pt>
                <c:pt idx="19">
                  <c:v>1056.1208101027742</c:v>
                </c:pt>
                <c:pt idx="20">
                  <c:v>1138.1263507896924</c:v>
                </c:pt>
                <c:pt idx="21">
                  <c:v>1216.4222798874309</c:v>
                </c:pt>
                <c:pt idx="22">
                  <c:v>873.39920902640461</c:v>
                </c:pt>
                <c:pt idx="23">
                  <c:v>913.39448801110143</c:v>
                </c:pt>
                <c:pt idx="24">
                  <c:v>888.32984529922805</c:v>
                </c:pt>
                <c:pt idx="25">
                  <c:v>841.27551224721356</c:v>
                </c:pt>
                <c:pt idx="26">
                  <c:v>1097.6633448708683</c:v>
                </c:pt>
                <c:pt idx="27">
                  <c:v>1174.8306264501159</c:v>
                </c:pt>
                <c:pt idx="28">
                  <c:v>1152.9703703703703</c:v>
                </c:pt>
                <c:pt idx="29">
                  <c:v>1191.0867608581893</c:v>
                </c:pt>
                <c:pt idx="30">
                  <c:v>1156.8976465438875</c:v>
                </c:pt>
                <c:pt idx="31">
                  <c:v>1058.3099022642691</c:v>
                </c:pt>
                <c:pt idx="32">
                  <c:v>950.11132410365633</c:v>
                </c:pt>
                <c:pt idx="33">
                  <c:v>1016.6978648727699</c:v>
                </c:pt>
                <c:pt idx="34">
                  <c:v>1113.2024652184525</c:v>
                </c:pt>
                <c:pt idx="35">
                  <c:v>1390.862379389237</c:v>
                </c:pt>
                <c:pt idx="36">
                  <c:v>1111.5012625722234</c:v>
                </c:pt>
                <c:pt idx="37">
                  <c:v>1035.5261637473945</c:v>
                </c:pt>
                <c:pt idx="38">
                  <c:v>1215.535497035497</c:v>
                </c:pt>
                <c:pt idx="39">
                  <c:v>1360.3744473554937</c:v>
                </c:pt>
                <c:pt idx="40">
                  <c:v>1179.0336060137076</c:v>
                </c:pt>
                <c:pt idx="41">
                  <c:v>1379.0211961879725</c:v>
                </c:pt>
                <c:pt idx="42">
                  <c:v>1480.8203327922079</c:v>
                </c:pt>
                <c:pt idx="43">
                  <c:v>1448.9877376859024</c:v>
                </c:pt>
                <c:pt idx="44">
                  <c:v>1540.817218758913</c:v>
                </c:pt>
                <c:pt idx="45">
                  <c:v>1503.7392120075046</c:v>
                </c:pt>
                <c:pt idx="46">
                  <c:v>1741.7422178988327</c:v>
                </c:pt>
                <c:pt idx="47">
                  <c:v>1215.9307772380291</c:v>
                </c:pt>
                <c:pt idx="48">
                  <c:v>1492.8277697371493</c:v>
                </c:pt>
                <c:pt idx="49">
                  <c:v>1510.6082334653763</c:v>
                </c:pt>
                <c:pt idx="50">
                  <c:v>1682.6628463732682</c:v>
                </c:pt>
                <c:pt idx="51">
                  <c:v>1828.890645731977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Sumary by Week'!$N$1</c:f>
              <c:strCache>
                <c:ptCount val="1"/>
                <c:pt idx="0">
                  <c:v>2016 LtB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'Yearly Sumary by Week'!$A$2:$A$54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'Yearly Sumary by Week'!$N$2:$N$54</c:f>
              <c:numCache>
                <c:formatCode>#,##0</c:formatCode>
                <c:ptCount val="52"/>
                <c:pt idx="0">
                  <c:v>374.60850652489125</c:v>
                </c:pt>
                <c:pt idx="1">
                  <c:v>357.36114692259946</c:v>
                </c:pt>
                <c:pt idx="2">
                  <c:v>362.14622653086269</c:v>
                </c:pt>
                <c:pt idx="3">
                  <c:v>346.29636449598127</c:v>
                </c:pt>
                <c:pt idx="4">
                  <c:v>384.39151670279728</c:v>
                </c:pt>
                <c:pt idx="5">
                  <c:v>323.22033763759526</c:v>
                </c:pt>
                <c:pt idx="6">
                  <c:v>328.26354395892275</c:v>
                </c:pt>
                <c:pt idx="7">
                  <c:v>322.06473487976376</c:v>
                </c:pt>
                <c:pt idx="8">
                  <c:v>334.62087500000001</c:v>
                </c:pt>
                <c:pt idx="9">
                  <c:v>355.92536401317886</c:v>
                </c:pt>
                <c:pt idx="10">
                  <c:v>443.17689155653028</c:v>
                </c:pt>
                <c:pt idx="11">
                  <c:v>446.14049991260271</c:v>
                </c:pt>
                <c:pt idx="12">
                  <c:v>402.40247513949936</c:v>
                </c:pt>
                <c:pt idx="13">
                  <c:v>405.42189565107935</c:v>
                </c:pt>
                <c:pt idx="14">
                  <c:v>420.74004751508926</c:v>
                </c:pt>
                <c:pt idx="15">
                  <c:v>439.87808246867002</c:v>
                </c:pt>
                <c:pt idx="16">
                  <c:v>451.81237004521603</c:v>
                </c:pt>
                <c:pt idx="17">
                  <c:v>468.68418063050268</c:v>
                </c:pt>
                <c:pt idx="18">
                  <c:v>489.95402418321032</c:v>
                </c:pt>
                <c:pt idx="19">
                  <c:v>501.64370439533837</c:v>
                </c:pt>
                <c:pt idx="20">
                  <c:v>478.13744233253368</c:v>
                </c:pt>
                <c:pt idx="21">
                  <c:v>552.31105350165319</c:v>
                </c:pt>
                <c:pt idx="22">
                  <c:v>427.3906192179598</c:v>
                </c:pt>
                <c:pt idx="23">
                  <c:v>452.71093169021566</c:v>
                </c:pt>
                <c:pt idx="24">
                  <c:v>491.12977378211451</c:v>
                </c:pt>
                <c:pt idx="25">
                  <c:v>506.80448332034848</c:v>
                </c:pt>
                <c:pt idx="26">
                  <c:v>581.70684706847067</c:v>
                </c:pt>
                <c:pt idx="27">
                  <c:v>588.7560102873756</c:v>
                </c:pt>
                <c:pt idx="28">
                  <c:v>409.6116576819407</c:v>
                </c:pt>
                <c:pt idx="29">
                  <c:v>448.87665975103732</c:v>
                </c:pt>
                <c:pt idx="30">
                  <c:v>606.92418272037366</c:v>
                </c:pt>
                <c:pt idx="31">
                  <c:v>602.66281936351413</c:v>
                </c:pt>
                <c:pt idx="32">
                  <c:v>591.75452955839125</c:v>
                </c:pt>
                <c:pt idx="33">
                  <c:v>613.1928443649374</c:v>
                </c:pt>
                <c:pt idx="34">
                  <c:v>590.39639330512034</c:v>
                </c:pt>
                <c:pt idx="35">
                  <c:v>608.55917908349738</c:v>
                </c:pt>
                <c:pt idx="36">
                  <c:v>619.21714990746455</c:v>
                </c:pt>
                <c:pt idx="37">
                  <c:v>698.5700739969509</c:v>
                </c:pt>
                <c:pt idx="38">
                  <c:v>742.19356411506578</c:v>
                </c:pt>
                <c:pt idx="39">
                  <c:v>852.96110352155438</c:v>
                </c:pt>
                <c:pt idx="40">
                  <c:v>806.93820485091919</c:v>
                </c:pt>
                <c:pt idx="41">
                  <c:v>878.47876600975451</c:v>
                </c:pt>
                <c:pt idx="42">
                  <c:v>936.39691529099889</c:v>
                </c:pt>
                <c:pt idx="43">
                  <c:v>1081.5687608930202</c:v>
                </c:pt>
                <c:pt idx="44">
                  <c:v>1078.3588634710209</c:v>
                </c:pt>
                <c:pt idx="45">
                  <c:v>998.62039603165044</c:v>
                </c:pt>
                <c:pt idx="46">
                  <c:v>1190.8045687735939</c:v>
                </c:pt>
                <c:pt idx="47">
                  <c:v>864.7993881590786</c:v>
                </c:pt>
                <c:pt idx="48">
                  <c:v>1144.2493810178817</c:v>
                </c:pt>
                <c:pt idx="49">
                  <c:v>1183.0350048685491</c:v>
                </c:pt>
                <c:pt idx="50">
                  <c:v>1402.7431603647806</c:v>
                </c:pt>
                <c:pt idx="51">
                  <c:v>1112.7620920541274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789632"/>
        <c:axId val="-2012784736"/>
      </c:lineChart>
      <c:catAx>
        <c:axId val="-201278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84736"/>
        <c:crosses val="autoZero"/>
        <c:auto val="1"/>
        <c:lblAlgn val="ctr"/>
        <c:lblOffset val="100"/>
        <c:noMultiLvlLbl val="0"/>
      </c:catAx>
      <c:valAx>
        <c:axId val="-201278473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78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222250</xdr:colOff>
      <xdr:row>4</xdr:row>
      <xdr:rowOff>15875</xdr:rowOff>
    </xdr:from>
    <xdr:to>
      <xdr:col>20</xdr:col>
      <xdr:colOff>700405</xdr:colOff>
      <xdr:row>23</xdr:row>
      <xdr:rowOff>145415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239712</xdr:colOff>
      <xdr:row>27</xdr:row>
      <xdr:rowOff>204787</xdr:rowOff>
    </xdr:from>
    <xdr:to>
      <xdr:col>21</xdr:col>
      <xdr:colOff>3492</xdr:colOff>
      <xdr:row>44</xdr:row>
      <xdr:rowOff>4127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61</xdr:row>
      <xdr:rowOff>111125</xdr:rowOff>
    </xdr:from>
    <xdr:to>
      <xdr:col>8</xdr:col>
      <xdr:colOff>1143000</xdr:colOff>
      <xdr:row>79</xdr:row>
      <xdr:rowOff>179705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154940</xdr:colOff>
      <xdr:row>87</xdr:row>
      <xdr:rowOff>79375</xdr:rowOff>
    </xdr:from>
    <xdr:to>
      <xdr:col>8</xdr:col>
      <xdr:colOff>47625</xdr:colOff>
      <xdr:row>104</xdr:row>
      <xdr:rowOff>48895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195580</xdr:colOff>
      <xdr:row>58</xdr:row>
      <xdr:rowOff>174625</xdr:rowOff>
    </xdr:from>
    <xdr:to>
      <xdr:col>21</xdr:col>
      <xdr:colOff>101600</xdr:colOff>
      <xdr:row>75</xdr:row>
      <xdr:rowOff>121285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achary Cline" refreshedDate="43719.629835069441" createdVersion="5" refreshedVersion="5" minRefreshableVersion="3" recordCount="24">
  <cacheSource type="worksheet">
    <worksheetSource ref="A2:J26" sheet="Weekly Summary"/>
  </cacheSource>
  <cacheFields count="10">
    <cacheField name="Time of Day" numFmtId="19">
      <sharedItems containsSemiMixedTypes="0" containsNonDate="0" containsDate="1" containsString="0" minDate="1899-12-30T00:00:00" maxDate="1899-12-31T00:00:00" count="24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</sharedItems>
    </cacheField>
    <cacheField name="9/4/2018" numFmtId="43">
      <sharedItems containsSemiMixedTypes="0" containsString="0" containsNumber="1" containsInteger="1" minValue="239727" maxValue="419666"/>
    </cacheField>
    <cacheField name="9/5/2018" numFmtId="43">
      <sharedItems containsSemiMixedTypes="0" containsString="0" containsNumber="1" containsInteger="1" minValue="215863" maxValue="473271"/>
    </cacheField>
    <cacheField name="9/6/2018" numFmtId="43">
      <sharedItems containsSemiMixedTypes="0" containsString="0" containsNumber="1" containsInteger="1" minValue="302575" maxValue="457052"/>
    </cacheField>
    <cacheField name="9/7/2018" numFmtId="43">
      <sharedItems containsSemiMixedTypes="0" containsString="0" containsNumber="1" containsInteger="1" minValue="289538" maxValue="456441"/>
    </cacheField>
    <cacheField name="9/8/2018" numFmtId="43">
      <sharedItems containsSemiMixedTypes="0" containsString="0" containsNumber="1" containsInteger="1" minValue="267119" maxValue="393475"/>
    </cacheField>
    <cacheField name="9/9/2018" numFmtId="43">
      <sharedItems containsSemiMixedTypes="0" containsString="0" containsNumber="1" containsInteger="1" minValue="281643" maxValue="441509"/>
    </cacheField>
    <cacheField name="9/10/2018" numFmtId="43">
      <sharedItems containsSemiMixedTypes="0" containsString="0" containsNumber="1" containsInteger="1" minValue="303896" maxValue="466999"/>
    </cacheField>
    <cacheField name="9/11/2018" numFmtId="43">
      <sharedItems containsSemiMixedTypes="0" containsString="0" containsNumber="1" containsInteger="1" minValue="300892" maxValue="486533"/>
    </cacheField>
    <cacheField name="Total " numFmtId="43">
      <sharedItems containsSemiMixedTypes="0" containsString="0" containsNumber="1" containsInteger="1" minValue="2374880" maxValue="3396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achary Cline" refreshedDate="43719.631241898147" createdVersion="5" refreshedVersion="5" minRefreshableVersion="3" recordCount="25">
  <cacheSource type="worksheet">
    <worksheetSource ref="B2:I27" sheet="Weekly Summary"/>
  </cacheSource>
  <cacheFields count="8">
    <cacheField name="9/4/2018" numFmtId="43">
      <sharedItems containsSemiMixedTypes="0" containsString="0" containsNumber="1" containsInteger="1" minValue="239727" maxValue="8439675"/>
    </cacheField>
    <cacheField name="9/5/2018" numFmtId="43">
      <sharedItems containsSemiMixedTypes="0" containsString="0" containsNumber="1" containsInteger="1" minValue="215863" maxValue="8614107"/>
    </cacheField>
    <cacheField name="9/6/2018" numFmtId="43">
      <sharedItems containsSemiMixedTypes="0" containsString="0" containsNumber="1" containsInteger="1" minValue="302575" maxValue="9093313"/>
    </cacheField>
    <cacheField name="9/7/2018" numFmtId="43">
      <sharedItems containsSemiMixedTypes="0" containsString="0" containsNumber="1" containsInteger="1" minValue="289538" maxValue="8777199"/>
    </cacheField>
    <cacheField name="9/8/2018" numFmtId="43">
      <sharedItems containsSemiMixedTypes="0" containsString="0" containsNumber="1" containsInteger="1" minValue="267119" maxValue="8019131"/>
    </cacheField>
    <cacheField name="9/9/2018" numFmtId="43">
      <sharedItems containsSemiMixedTypes="0" containsString="0" containsNumber="1" containsInteger="1" minValue="281643" maxValue="8817715"/>
    </cacheField>
    <cacheField name="9/10/2018" numFmtId="43">
      <sharedItems containsSemiMixedTypes="0" containsString="0" containsNumber="1" containsInteger="1" minValue="303896" maxValue="9364417"/>
    </cacheField>
    <cacheField name="9/11/2018" numFmtId="43">
      <sharedItems containsSemiMixedTypes="0" containsString="0" containsNumber="1" containsInteger="1" minValue="300892" maxValue="102354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n v="419666"/>
    <n v="254903"/>
    <n v="346520"/>
    <n v="328835"/>
    <n v="319672"/>
    <n v="327827"/>
    <n v="353217"/>
    <n v="394856"/>
    <n v="2745496"/>
  </r>
  <r>
    <x v="1"/>
    <n v="405083"/>
    <n v="223339"/>
    <n v="348161"/>
    <n v="302503"/>
    <n v="314203"/>
    <n v="298312"/>
    <n v="366804"/>
    <n v="385068"/>
    <n v="2643473"/>
  </r>
  <r>
    <x v="2"/>
    <n v="341817"/>
    <n v="231289"/>
    <n v="311652"/>
    <n v="289538"/>
    <n v="282430"/>
    <n v="285345"/>
    <n v="303896"/>
    <n v="328913"/>
    <n v="2374880"/>
  </r>
  <r>
    <x v="3"/>
    <n v="293735"/>
    <n v="215863"/>
    <n v="331508"/>
    <n v="301619"/>
    <n v="292937"/>
    <n v="303892"/>
    <n v="335712"/>
    <n v="320686"/>
    <n v="2395952"/>
  </r>
  <r>
    <x v="4"/>
    <n v="315160"/>
    <n v="253161"/>
    <n v="314645"/>
    <n v="326511"/>
    <n v="267119"/>
    <n v="282573"/>
    <n v="351457"/>
    <n v="345453"/>
    <n v="2456079"/>
  </r>
  <r>
    <x v="5"/>
    <n v="330676"/>
    <n v="250468"/>
    <n v="316759"/>
    <n v="314651"/>
    <n v="289049"/>
    <n v="281643"/>
    <n v="351960"/>
    <n v="332646"/>
    <n v="2467852"/>
  </r>
  <r>
    <x v="6"/>
    <n v="344741"/>
    <n v="244868"/>
    <n v="355821"/>
    <n v="324988"/>
    <n v="316474"/>
    <n v="292876"/>
    <n v="324796"/>
    <n v="409694"/>
    <n v="2614258"/>
  </r>
  <r>
    <x v="7"/>
    <n v="353956"/>
    <n v="311923"/>
    <n v="378725"/>
    <n v="349130"/>
    <n v="340867"/>
    <n v="335026"/>
    <n v="380234"/>
    <n v="424741"/>
    <n v="2874602"/>
  </r>
  <r>
    <x v="8"/>
    <n v="371062"/>
    <n v="399590"/>
    <n v="387001"/>
    <n v="385825"/>
    <n v="374249"/>
    <n v="357505"/>
    <n v="427321"/>
    <n v="442896"/>
    <n v="3145449"/>
  </r>
  <r>
    <x v="9"/>
    <n v="337833"/>
    <n v="428365"/>
    <n v="406078"/>
    <n v="412127"/>
    <n v="377552"/>
    <n v="419153"/>
    <n v="448969"/>
    <n v="452410"/>
    <n v="3282487"/>
  </r>
  <r>
    <x v="10"/>
    <n v="373340"/>
    <n v="411246"/>
    <n v="412260"/>
    <n v="450433"/>
    <n v="393475"/>
    <n v="407188"/>
    <n v="465667"/>
    <n v="467138"/>
    <n v="3380747"/>
  </r>
  <r>
    <x v="11"/>
    <n v="363957"/>
    <n v="421420"/>
    <n v="435763"/>
    <n v="456441"/>
    <n v="370794"/>
    <n v="411600"/>
    <n v="466999"/>
    <n v="469067"/>
    <n v="3396041"/>
  </r>
  <r>
    <x v="12"/>
    <n v="374984"/>
    <n v="463944"/>
    <n v="449164"/>
    <n v="441233"/>
    <n v="350300"/>
    <n v="411420"/>
    <n v="396532"/>
    <n v="481737"/>
    <n v="3369314"/>
  </r>
  <r>
    <x v="13"/>
    <n v="380447"/>
    <n v="459234"/>
    <n v="457052"/>
    <n v="414754"/>
    <n v="352581"/>
    <n v="410487"/>
    <n v="388122"/>
    <n v="476354"/>
    <n v="3339031"/>
  </r>
  <r>
    <x v="14"/>
    <n v="383153"/>
    <n v="473271"/>
    <n v="454554"/>
    <n v="428240"/>
    <n v="341580"/>
    <n v="422310"/>
    <n v="395702"/>
    <n v="485608"/>
    <n v="3384418"/>
  </r>
  <r>
    <x v="15"/>
    <n v="379649"/>
    <n v="388322"/>
    <n v="452177"/>
    <n v="415524"/>
    <n v="345683"/>
    <n v="441509"/>
    <n v="405902"/>
    <n v="466661"/>
    <n v="3295427"/>
  </r>
  <r>
    <x v="16"/>
    <n v="361884"/>
    <n v="443209"/>
    <n v="432860"/>
    <n v="414579"/>
    <n v="334826"/>
    <n v="432453"/>
    <n v="372605"/>
    <n v="467906"/>
    <n v="3260322"/>
  </r>
  <r>
    <x v="17"/>
    <n v="379202"/>
    <n v="423722"/>
    <n v="404865"/>
    <n v="380926"/>
    <n v="337597"/>
    <n v="400708"/>
    <n v="380893"/>
    <n v="456772"/>
    <n v="3164685"/>
  </r>
  <r>
    <x v="18"/>
    <n v="385081"/>
    <n v="415546"/>
    <n v="377117"/>
    <n v="367028"/>
    <n v="339619"/>
    <n v="398051"/>
    <n v="417833"/>
    <n v="440649"/>
    <n v="3140924"/>
  </r>
  <r>
    <x v="19"/>
    <n v="356890"/>
    <n v="396951"/>
    <n v="377015"/>
    <n v="358002"/>
    <n v="356929"/>
    <n v="404346"/>
    <n v="401621"/>
    <n v="466829"/>
    <n v="3118583"/>
  </r>
  <r>
    <x v="20"/>
    <n v="338456"/>
    <n v="396941"/>
    <n v="361441"/>
    <n v="343360"/>
    <n v="340282"/>
    <n v="383355"/>
    <n v="415343"/>
    <n v="486533"/>
    <n v="3065711"/>
  </r>
  <r>
    <x v="21"/>
    <n v="329897"/>
    <n v="405189"/>
    <n v="351085"/>
    <n v="333449"/>
    <n v="335035"/>
    <n v="374499"/>
    <n v="406037"/>
    <n v="473822"/>
    <n v="3009013"/>
  </r>
  <r>
    <x v="22"/>
    <n v="279279"/>
    <n v="363742"/>
    <n v="328515"/>
    <n v="318634"/>
    <n v="347253"/>
    <n v="394950"/>
    <n v="390900"/>
    <n v="458088"/>
    <n v="2881361"/>
  </r>
  <r>
    <x v="23"/>
    <n v="239727"/>
    <n v="337601"/>
    <n v="302575"/>
    <n v="318869"/>
    <n v="298625"/>
    <n v="340687"/>
    <n v="415895"/>
    <n v="300892"/>
    <n v="255487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n v="419666"/>
    <n v="254903"/>
    <n v="346520"/>
    <n v="328835"/>
    <n v="319672"/>
    <n v="327827"/>
    <n v="353217"/>
    <n v="394856"/>
  </r>
  <r>
    <n v="405083"/>
    <n v="223339"/>
    <n v="348161"/>
    <n v="302503"/>
    <n v="314203"/>
    <n v="298312"/>
    <n v="366804"/>
    <n v="385068"/>
  </r>
  <r>
    <n v="341817"/>
    <n v="231289"/>
    <n v="311652"/>
    <n v="289538"/>
    <n v="282430"/>
    <n v="285345"/>
    <n v="303896"/>
    <n v="328913"/>
  </r>
  <r>
    <n v="293735"/>
    <n v="215863"/>
    <n v="331508"/>
    <n v="301619"/>
    <n v="292937"/>
    <n v="303892"/>
    <n v="335712"/>
    <n v="320686"/>
  </r>
  <r>
    <n v="315160"/>
    <n v="253161"/>
    <n v="314645"/>
    <n v="326511"/>
    <n v="267119"/>
    <n v="282573"/>
    <n v="351457"/>
    <n v="345453"/>
  </r>
  <r>
    <n v="330676"/>
    <n v="250468"/>
    <n v="316759"/>
    <n v="314651"/>
    <n v="289049"/>
    <n v="281643"/>
    <n v="351960"/>
    <n v="332646"/>
  </r>
  <r>
    <n v="344741"/>
    <n v="244868"/>
    <n v="355821"/>
    <n v="324988"/>
    <n v="316474"/>
    <n v="292876"/>
    <n v="324796"/>
    <n v="409694"/>
  </r>
  <r>
    <n v="353956"/>
    <n v="311923"/>
    <n v="378725"/>
    <n v="349130"/>
    <n v="340867"/>
    <n v="335026"/>
    <n v="380234"/>
    <n v="424741"/>
  </r>
  <r>
    <n v="371062"/>
    <n v="399590"/>
    <n v="387001"/>
    <n v="385825"/>
    <n v="374249"/>
    <n v="357505"/>
    <n v="427321"/>
    <n v="442896"/>
  </r>
  <r>
    <n v="337833"/>
    <n v="428365"/>
    <n v="406078"/>
    <n v="412127"/>
    <n v="377552"/>
    <n v="419153"/>
    <n v="448969"/>
    <n v="452410"/>
  </r>
  <r>
    <n v="373340"/>
    <n v="411246"/>
    <n v="412260"/>
    <n v="450433"/>
    <n v="393475"/>
    <n v="407188"/>
    <n v="465667"/>
    <n v="467138"/>
  </r>
  <r>
    <n v="363957"/>
    <n v="421420"/>
    <n v="435763"/>
    <n v="456441"/>
    <n v="370794"/>
    <n v="411600"/>
    <n v="466999"/>
    <n v="469067"/>
  </r>
  <r>
    <n v="374984"/>
    <n v="463944"/>
    <n v="449164"/>
    <n v="441233"/>
    <n v="350300"/>
    <n v="411420"/>
    <n v="396532"/>
    <n v="481737"/>
  </r>
  <r>
    <n v="380447"/>
    <n v="459234"/>
    <n v="457052"/>
    <n v="414754"/>
    <n v="352581"/>
    <n v="410487"/>
    <n v="388122"/>
    <n v="476354"/>
  </r>
  <r>
    <n v="383153"/>
    <n v="473271"/>
    <n v="454554"/>
    <n v="428240"/>
    <n v="341580"/>
    <n v="422310"/>
    <n v="395702"/>
    <n v="485608"/>
  </r>
  <r>
    <n v="379649"/>
    <n v="388322"/>
    <n v="452177"/>
    <n v="415524"/>
    <n v="345683"/>
    <n v="441509"/>
    <n v="405902"/>
    <n v="466661"/>
  </r>
  <r>
    <n v="361884"/>
    <n v="443209"/>
    <n v="432860"/>
    <n v="414579"/>
    <n v="334826"/>
    <n v="432453"/>
    <n v="372605"/>
    <n v="467906"/>
  </r>
  <r>
    <n v="379202"/>
    <n v="423722"/>
    <n v="404865"/>
    <n v="380926"/>
    <n v="337597"/>
    <n v="400708"/>
    <n v="380893"/>
    <n v="456772"/>
  </r>
  <r>
    <n v="385081"/>
    <n v="415546"/>
    <n v="377117"/>
    <n v="367028"/>
    <n v="339619"/>
    <n v="398051"/>
    <n v="417833"/>
    <n v="440649"/>
  </r>
  <r>
    <n v="356890"/>
    <n v="396951"/>
    <n v="377015"/>
    <n v="358002"/>
    <n v="356929"/>
    <n v="404346"/>
    <n v="401621"/>
    <n v="466829"/>
  </r>
  <r>
    <n v="338456"/>
    <n v="396941"/>
    <n v="361441"/>
    <n v="343360"/>
    <n v="340282"/>
    <n v="383355"/>
    <n v="415343"/>
    <n v="486533"/>
  </r>
  <r>
    <n v="329897"/>
    <n v="405189"/>
    <n v="351085"/>
    <n v="333449"/>
    <n v="335035"/>
    <n v="374499"/>
    <n v="406037"/>
    <n v="473822"/>
  </r>
  <r>
    <n v="279279"/>
    <n v="363742"/>
    <n v="328515"/>
    <n v="318634"/>
    <n v="347253"/>
    <n v="394950"/>
    <n v="390900"/>
    <n v="458088"/>
  </r>
  <r>
    <n v="239727"/>
    <n v="337601"/>
    <n v="302575"/>
    <n v="318869"/>
    <n v="298625"/>
    <n v="340687"/>
    <n v="415895"/>
    <n v="300892"/>
  </r>
  <r>
    <n v="8439675"/>
    <n v="8614107"/>
    <n v="9093313"/>
    <n v="8777199"/>
    <n v="8019131"/>
    <n v="8817715"/>
    <n v="9364417"/>
    <n v="102354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3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L2:M27" firstHeaderRow="1" firstDataRow="1" firstDataCol="1"/>
  <pivotFields count="10">
    <pivotField axis="axisRow" numFmtId="19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numFmtId="43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Total " fld="9" baseField="0" baseItem="0" numFmtId="164"/>
  </dataFields>
  <formats count="2">
    <format dxfId="412">
      <pivotArea outline="0" collapsedLevelsAreSubtotals="1" fieldPosition="0"/>
    </format>
    <format dxfId="4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371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L29:M37" firstHeaderRow="1" firstDataRow="1" firstDataCol="1"/>
  <pivotFields count="8">
    <pivotField dataField="1" numFmtId="43" showAll="0"/>
    <pivotField dataField="1" numFmtId="43" showAll="0"/>
    <pivotField dataField="1" numFmtId="43" showAll="0"/>
    <pivotField dataField="1" numFmtId="43" showAll="0"/>
    <pivotField dataField="1" numFmtId="43" showAll="0"/>
    <pivotField dataField="1" numFmtId="43" showAll="0"/>
    <pivotField dataField="1" numFmtId="43" showAll="0"/>
    <pivotField dataField="1" numFmtId="43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dataFields count="8">
    <dataField name="Sum of 9/4/2018" fld="0" baseField="0" baseItem="0"/>
    <dataField name="Sum of 9/5/2018" fld="1" baseField="0" baseItem="0"/>
    <dataField name="Sum of 9/6/2018" fld="2" baseField="0" baseItem="0"/>
    <dataField name="Sum of 9/7/2018" fld="3" baseField="0" baseItem="0"/>
    <dataField name="Sum of 9/8/2018" fld="4" baseField="0" baseItem="0"/>
    <dataField name="Sum of 9/9/2018" fld="5" baseField="0" baseItem="0"/>
    <dataField name="Sum of 9/10/2018" fld="6" baseField="0" baseItem="0"/>
    <dataField name="Sum of 9/11/2018" fld="7" baseField="0" baseItem="0"/>
  </dataFields>
  <formats count="1">
    <format dxfId="41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1:I57" totalsRowShown="0" headerRowDxfId="410" dataDxfId="408" headerRowBorderDxfId="409" tableBorderDxfId="407" dataCellStyle="Comma">
  <autoFilter ref="A1:I57"/>
  <tableColumns count="9">
    <tableColumn id="1" name="Week" dataDxfId="406" totalsRowDxfId="405"/>
    <tableColumn id="2" name="2018 Avail" dataDxfId="404" totalsRowDxfId="403" dataCellStyle="Comma"/>
    <tableColumn id="3" name="2017 Avail" dataDxfId="402" totalsRowDxfId="401" dataCellStyle="Comma"/>
    <tableColumn id="4" name="2016 Avail" dataDxfId="400" totalsRowDxfId="399" dataCellStyle="Comma"/>
    <tableColumn id="5" name="2018 Book" dataDxfId="398" totalsRowDxfId="397" dataCellStyle="Comma"/>
    <tableColumn id="6" name="2017 Book" dataDxfId="396" totalsRowDxfId="395" dataCellStyle="Comma"/>
    <tableColumn id="7" name="2016 Book" dataDxfId="394" totalsRowDxfId="393" dataCellStyle="Comma"/>
    <tableColumn id="8" name="YoY Book Diff" dataDxfId="392" totalsRowDxfId="391" dataCellStyle="Comma"/>
    <tableColumn id="9" name="YTD Book Diff" dataDxfId="390" totalsRowDxfId="389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L1:N54" totalsRowShown="0" headerRowDxfId="388" dataDxfId="386" headerRowBorderDxfId="387" tableBorderDxfId="385" totalsRowBorderDxfId="384">
  <autoFilter ref="L1:N54"/>
  <tableColumns count="3">
    <tableColumn id="1" name="2018 LtB" dataDxfId="383">
      <calculatedColumnFormula>IF(AND(E2&lt;&gt;"", E2&lt;&gt;0),B2/E2, "")</calculatedColumnFormula>
    </tableColumn>
    <tableColumn id="2" name="2017 LtB" dataDxfId="382">
      <calculatedColumnFormula>C2/F2</calculatedColumnFormula>
    </tableColumn>
    <tableColumn id="3" name="2016 LtB" dataDxfId="381">
      <calculatedColumnFormula>D2/G2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68:NB71" totalsRowShown="0" headerRowDxfId="380" dataDxfId="379" tableBorderDxfId="378" headerRowCellStyle="Comma" dataCellStyle="Comma">
  <autoFilter ref="A68:NB7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</autoFilter>
  <tableColumns count="366">
    <tableColumn id="1" name="2018" dataDxfId="377" dataCellStyle="Comma"/>
    <tableColumn id="2" name="1-Jan" dataDxfId="376" dataCellStyle="Comma"/>
    <tableColumn id="3" name="2-Jan" dataDxfId="375" dataCellStyle="Comma"/>
    <tableColumn id="4" name="3-Jan" dataDxfId="374" dataCellStyle="Comma"/>
    <tableColumn id="5" name="4-Jan" dataDxfId="373" dataCellStyle="Comma"/>
    <tableColumn id="6" name="5-Jan" dataDxfId="372" dataCellStyle="Comma"/>
    <tableColumn id="7" name="6-Jan" dataDxfId="371" dataCellStyle="Comma"/>
    <tableColumn id="8" name="7-Jan" dataDxfId="370" dataCellStyle="Comma"/>
    <tableColumn id="9" name="8-Jan" dataDxfId="369" dataCellStyle="Comma"/>
    <tableColumn id="10" name="9-Jan" dataDxfId="368" dataCellStyle="Comma"/>
    <tableColumn id="11" name="10-Jan" dataDxfId="367" dataCellStyle="Comma"/>
    <tableColumn id="12" name="11-Jan" dataDxfId="366" dataCellStyle="Comma"/>
    <tableColumn id="13" name="12-Jan" dataDxfId="365" dataCellStyle="Comma"/>
    <tableColumn id="14" name="13-Jan" dataDxfId="364" dataCellStyle="Comma"/>
    <tableColumn id="15" name="14-Jan" dataDxfId="363" dataCellStyle="Comma"/>
    <tableColumn id="16" name="15-Jan" dataDxfId="362" dataCellStyle="Comma"/>
    <tableColumn id="17" name="16-Jan" dataDxfId="361" dataCellStyle="Comma"/>
    <tableColumn id="18" name="17-Jan" dataDxfId="360" dataCellStyle="Comma"/>
    <tableColumn id="19" name="18-Jan" dataDxfId="359" dataCellStyle="Comma"/>
    <tableColumn id="20" name="19-Jan" dataDxfId="358" dataCellStyle="Comma"/>
    <tableColumn id="21" name="20-Jan" dataDxfId="357" dataCellStyle="Comma"/>
    <tableColumn id="22" name="21-Jan" dataDxfId="356" dataCellStyle="Comma"/>
    <tableColumn id="23" name="22-Jan" dataDxfId="355" dataCellStyle="Comma"/>
    <tableColumn id="24" name="23-Jan" dataDxfId="354" dataCellStyle="Comma"/>
    <tableColumn id="25" name="24-Jan" dataDxfId="353" dataCellStyle="Comma"/>
    <tableColumn id="26" name="25-Jan" dataDxfId="352" dataCellStyle="Comma"/>
    <tableColumn id="27" name="26-Jan" dataDxfId="351" dataCellStyle="Comma"/>
    <tableColumn id="28" name="27-Jan" dataDxfId="350" dataCellStyle="Comma"/>
    <tableColumn id="29" name="28-Jan" dataDxfId="349" dataCellStyle="Comma"/>
    <tableColumn id="30" name="29-Jan" dataDxfId="348" dataCellStyle="Comma"/>
    <tableColumn id="31" name="30-Jan" dataDxfId="347" dataCellStyle="Comma"/>
    <tableColumn id="32" name="31-Jan" dataDxfId="346" dataCellStyle="Comma"/>
    <tableColumn id="33" name="1-Feb" dataDxfId="345" dataCellStyle="Comma"/>
    <tableColumn id="34" name="2-Feb" dataDxfId="344" dataCellStyle="Comma"/>
    <tableColumn id="35" name="3-Feb" dataDxfId="343" dataCellStyle="Comma"/>
    <tableColumn id="36" name="4-Feb" dataDxfId="342" dataCellStyle="Comma"/>
    <tableColumn id="37" name="5-Feb" dataDxfId="341" dataCellStyle="Comma"/>
    <tableColumn id="38" name="6-Feb" dataDxfId="340" dataCellStyle="Comma"/>
    <tableColumn id="39" name="7-Feb" dataDxfId="339" dataCellStyle="Comma"/>
    <tableColumn id="40" name="8-Feb" dataDxfId="338" dataCellStyle="Comma"/>
    <tableColumn id="41" name="9-Feb" dataDxfId="337" dataCellStyle="Comma"/>
    <tableColumn id="42" name="10-Feb" dataDxfId="336" dataCellStyle="Comma"/>
    <tableColumn id="43" name="11-Feb" dataDxfId="335" dataCellStyle="Comma"/>
    <tableColumn id="44" name="12-Feb" dataDxfId="334" dataCellStyle="Comma"/>
    <tableColumn id="45" name="13-Feb" dataDxfId="333" dataCellStyle="Comma"/>
    <tableColumn id="46" name="14-Feb" dataDxfId="332" dataCellStyle="Comma"/>
    <tableColumn id="47" name="15-Feb" dataDxfId="331" dataCellStyle="Comma"/>
    <tableColumn id="48" name="16-Feb" dataDxfId="330" dataCellStyle="Comma"/>
    <tableColumn id="49" name="17-Feb" dataDxfId="329" dataCellStyle="Comma"/>
    <tableColumn id="50" name="18-Feb" dataDxfId="328" dataCellStyle="Comma"/>
    <tableColumn id="51" name="19-Feb" dataDxfId="327" dataCellStyle="Comma"/>
    <tableColumn id="52" name="20-Feb" dataDxfId="326" dataCellStyle="Comma"/>
    <tableColumn id="53" name="21-Feb" dataDxfId="325" dataCellStyle="Comma"/>
    <tableColumn id="54" name="22-Feb" dataDxfId="324" dataCellStyle="Comma"/>
    <tableColumn id="55" name="23-Feb" dataDxfId="323" dataCellStyle="Comma"/>
    <tableColumn id="56" name="24-Feb" dataDxfId="322" dataCellStyle="Comma"/>
    <tableColumn id="57" name="25-Feb" dataDxfId="321" dataCellStyle="Comma"/>
    <tableColumn id="58" name="26-Feb" dataDxfId="320" dataCellStyle="Comma"/>
    <tableColumn id="59" name="27-Feb" dataDxfId="319" dataCellStyle="Comma"/>
    <tableColumn id="60" name="28-Feb" dataDxfId="318" dataCellStyle="Comma"/>
    <tableColumn id="61" name="1-Mar" dataDxfId="317" dataCellStyle="Comma"/>
    <tableColumn id="62" name="2-Mar" dataDxfId="316" dataCellStyle="Comma"/>
    <tableColumn id="63" name="3-Mar" dataDxfId="315" dataCellStyle="Comma"/>
    <tableColumn id="64" name="4-Mar" dataDxfId="314" dataCellStyle="Comma"/>
    <tableColumn id="65" name="5-Mar" dataDxfId="313" dataCellStyle="Comma"/>
    <tableColumn id="66" name="6-Mar" dataDxfId="312" dataCellStyle="Comma"/>
    <tableColumn id="67" name="7-Mar" dataDxfId="311" dataCellStyle="Comma"/>
    <tableColumn id="68" name="8-Mar" dataDxfId="310" dataCellStyle="Comma"/>
    <tableColumn id="69" name="9-Mar" dataDxfId="309" dataCellStyle="Comma"/>
    <tableColumn id="70" name="10-Mar" dataDxfId="308" dataCellStyle="Comma"/>
    <tableColumn id="71" name="11-Mar" dataDxfId="307" dataCellStyle="Comma"/>
    <tableColumn id="72" name="12-Mar" dataDxfId="306" dataCellStyle="Comma"/>
    <tableColumn id="73" name="13-Mar" dataDxfId="305" dataCellStyle="Comma"/>
    <tableColumn id="74" name="14-Mar" dataDxfId="304" dataCellStyle="Comma"/>
    <tableColumn id="75" name="15-Mar" dataDxfId="303" dataCellStyle="Comma"/>
    <tableColumn id="76" name="16-Mar" dataDxfId="302" dataCellStyle="Comma"/>
    <tableColumn id="77" name="17-Mar" dataDxfId="301" dataCellStyle="Comma"/>
    <tableColumn id="78" name="18-Mar" dataDxfId="300" dataCellStyle="Comma"/>
    <tableColumn id="79" name="19-Mar" dataDxfId="299" dataCellStyle="Comma"/>
    <tableColumn id="80" name="20-Mar" dataDxfId="298" dataCellStyle="Comma"/>
    <tableColumn id="81" name="21-Mar" dataDxfId="297" dataCellStyle="Comma"/>
    <tableColumn id="82" name="22-Mar" dataDxfId="296" dataCellStyle="Comma"/>
    <tableColumn id="83" name="23-Mar" dataDxfId="295" dataCellStyle="Comma"/>
    <tableColumn id="84" name="24-Mar" dataDxfId="294" dataCellStyle="Comma"/>
    <tableColumn id="85" name="25-Mar" dataDxfId="293" dataCellStyle="Comma"/>
    <tableColumn id="86" name="26-Mar" dataDxfId="292" dataCellStyle="Comma"/>
    <tableColumn id="87" name="27-Mar" dataDxfId="291" dataCellStyle="Comma"/>
    <tableColumn id="88" name="28-Mar" dataDxfId="290" dataCellStyle="Comma"/>
    <tableColumn id="89" name="29-Mar" dataDxfId="289" dataCellStyle="Comma"/>
    <tableColumn id="90" name="30-Mar" dataDxfId="288" dataCellStyle="Comma"/>
    <tableColumn id="91" name="31-Mar" dataDxfId="287" dataCellStyle="Comma"/>
    <tableColumn id="92" name="1-Apr" dataDxfId="286" dataCellStyle="Comma"/>
    <tableColumn id="93" name="2-Apr" dataDxfId="285" dataCellStyle="Comma"/>
    <tableColumn id="94" name="3-Apr" dataDxfId="284" dataCellStyle="Comma"/>
    <tableColumn id="95" name="4-Apr" dataDxfId="283" dataCellStyle="Comma"/>
    <tableColumn id="96" name="5-Apr" dataDxfId="282" dataCellStyle="Comma"/>
    <tableColumn id="97" name="6-Apr" dataDxfId="281" dataCellStyle="Comma"/>
    <tableColumn id="98" name="7-Apr" dataDxfId="280" dataCellStyle="Comma"/>
    <tableColumn id="99" name="8-Apr" dataDxfId="279" dataCellStyle="Comma"/>
    <tableColumn id="100" name="9-Apr" dataDxfId="278" dataCellStyle="Comma"/>
    <tableColumn id="101" name="10-Apr" dataDxfId="277" dataCellStyle="Comma"/>
    <tableColumn id="102" name="11-Apr" dataDxfId="276" dataCellStyle="Comma"/>
    <tableColumn id="103" name="12-Apr" dataDxfId="275" dataCellStyle="Comma"/>
    <tableColumn id="104" name="13-Apr" dataDxfId="274" dataCellStyle="Comma"/>
    <tableColumn id="105" name="14-Apr" dataDxfId="273" dataCellStyle="Comma"/>
    <tableColumn id="106" name="15-Apr" dataDxfId="272" dataCellStyle="Comma"/>
    <tableColumn id="107" name="16-Apr" dataDxfId="271" dataCellStyle="Comma"/>
    <tableColumn id="108" name="17-Apr" dataDxfId="270" dataCellStyle="Comma"/>
    <tableColumn id="109" name="18-Apr" dataDxfId="269" dataCellStyle="Comma"/>
    <tableColumn id="110" name="19-Apr" dataDxfId="268" dataCellStyle="Comma"/>
    <tableColumn id="111" name="20-Apr" dataDxfId="267" dataCellStyle="Comma"/>
    <tableColumn id="112" name="21-Apr" dataDxfId="266" dataCellStyle="Comma"/>
    <tableColumn id="113" name="22-Apr" dataDxfId="265" dataCellStyle="Comma"/>
    <tableColumn id="114" name="23-Apr" dataDxfId="264" dataCellStyle="Comma"/>
    <tableColumn id="115" name="24-Apr" dataDxfId="263" dataCellStyle="Comma"/>
    <tableColumn id="116" name="25-Apr" dataDxfId="262" dataCellStyle="Comma"/>
    <tableColumn id="117" name="26-Apr" dataDxfId="261" dataCellStyle="Comma"/>
    <tableColumn id="118" name="27-Apr" dataDxfId="260" dataCellStyle="Comma"/>
    <tableColumn id="119" name="28-Apr" dataDxfId="259" dataCellStyle="Comma"/>
    <tableColumn id="120" name="29-Apr" dataDxfId="258" dataCellStyle="Comma"/>
    <tableColumn id="121" name="30-Apr" dataDxfId="257" dataCellStyle="Comma"/>
    <tableColumn id="122" name="1-May" dataDxfId="256" dataCellStyle="Comma"/>
    <tableColumn id="123" name="2-May" dataDxfId="255" dataCellStyle="Comma"/>
    <tableColumn id="124" name="3-May" dataDxfId="254" dataCellStyle="Comma"/>
    <tableColumn id="125" name="4-May" dataDxfId="253" dataCellStyle="Comma"/>
    <tableColumn id="126" name="5-May" dataDxfId="252" dataCellStyle="Comma"/>
    <tableColumn id="127" name="6-May" dataDxfId="251" dataCellStyle="Comma"/>
    <tableColumn id="128" name="7-May" dataDxfId="250" dataCellStyle="Comma"/>
    <tableColumn id="129" name="8-May" dataDxfId="249" dataCellStyle="Comma"/>
    <tableColumn id="130" name="9-May" dataDxfId="248" dataCellStyle="Comma"/>
    <tableColumn id="131" name="10-May" dataDxfId="247" dataCellStyle="Comma"/>
    <tableColumn id="132" name="11-May" dataDxfId="246" dataCellStyle="Comma"/>
    <tableColumn id="133" name="12-May" dataDxfId="245" dataCellStyle="Comma"/>
    <tableColumn id="134" name="13-May" dataDxfId="244" dataCellStyle="Comma"/>
    <tableColumn id="135" name="14-May" dataDxfId="243" dataCellStyle="Comma"/>
    <tableColumn id="136" name="15-May" dataDxfId="242" dataCellStyle="Comma"/>
    <tableColumn id="137" name="16-May" dataDxfId="241" dataCellStyle="Comma"/>
    <tableColumn id="138" name="17-May" dataDxfId="240" dataCellStyle="Comma"/>
    <tableColumn id="139" name="18-May" dataDxfId="239" dataCellStyle="Comma"/>
    <tableColumn id="140" name="19-May" dataDxfId="238" dataCellStyle="Comma"/>
    <tableColumn id="141" name="20-May" dataDxfId="237" dataCellStyle="Comma"/>
    <tableColumn id="142" name="21-May" dataDxfId="236" dataCellStyle="Comma"/>
    <tableColumn id="143" name="22-May" dataDxfId="235" dataCellStyle="Comma"/>
    <tableColumn id="144" name="23-May" dataDxfId="234" dataCellStyle="Comma"/>
    <tableColumn id="145" name="24-May" dataDxfId="233" dataCellStyle="Comma"/>
    <tableColumn id="146" name="25-May" dataDxfId="232" dataCellStyle="Comma"/>
    <tableColumn id="147" name="26-May" dataDxfId="231" dataCellStyle="Comma"/>
    <tableColumn id="148" name="27-May" dataDxfId="230" dataCellStyle="Comma"/>
    <tableColumn id="149" name="28-May" dataDxfId="229" dataCellStyle="Comma"/>
    <tableColumn id="150" name="29-May" dataDxfId="228" dataCellStyle="Comma"/>
    <tableColumn id="151" name="30-May" dataDxfId="227" dataCellStyle="Comma"/>
    <tableColumn id="152" name="31-May" dataDxfId="226" dataCellStyle="Comma"/>
    <tableColumn id="153" name="1-Jun" dataDxfId="225" dataCellStyle="Comma"/>
    <tableColumn id="154" name="2-Jun" dataDxfId="224" dataCellStyle="Comma"/>
    <tableColumn id="155" name="3-Jun" dataDxfId="223" dataCellStyle="Comma"/>
    <tableColumn id="156" name="4-Jun" dataDxfId="222" dataCellStyle="Comma"/>
    <tableColumn id="157" name="5-Jun" dataDxfId="221" dataCellStyle="Comma"/>
    <tableColumn id="158" name="6-Jun" dataDxfId="220" dataCellStyle="Comma"/>
    <tableColumn id="159" name="7-Jun" dataDxfId="219" dataCellStyle="Comma"/>
    <tableColumn id="160" name="8-Jun" dataDxfId="218" dataCellStyle="Comma"/>
    <tableColumn id="161" name="9-Jun" dataDxfId="217" dataCellStyle="Comma"/>
    <tableColumn id="162" name="10-Jun" dataDxfId="216" dataCellStyle="Comma"/>
    <tableColumn id="163" name="11-Jun" dataDxfId="215" dataCellStyle="Comma"/>
    <tableColumn id="164" name="12-Jun" dataDxfId="214" dataCellStyle="Comma"/>
    <tableColumn id="165" name="13-Jun" dataDxfId="213" dataCellStyle="Comma"/>
    <tableColumn id="166" name="14-Jun" dataDxfId="212" dataCellStyle="Comma"/>
    <tableColumn id="167" name="15-Jun" dataDxfId="211" dataCellStyle="Comma"/>
    <tableColumn id="168" name="16-Jun" dataDxfId="210" dataCellStyle="Comma"/>
    <tableColumn id="169" name="17-Jun" dataDxfId="209" dataCellStyle="Comma"/>
    <tableColumn id="170" name="18-Jun" dataDxfId="208" dataCellStyle="Comma"/>
    <tableColumn id="171" name="19-Jun" dataDxfId="207" dataCellStyle="Comma"/>
    <tableColumn id="172" name="20-Jun" dataDxfId="206" dataCellStyle="Comma"/>
    <tableColumn id="173" name="21-Jun" dataDxfId="205" dataCellStyle="Comma"/>
    <tableColumn id="174" name="22-Jun" dataDxfId="204" dataCellStyle="Comma"/>
    <tableColumn id="175" name="23-Jun" dataDxfId="203" dataCellStyle="Comma"/>
    <tableColumn id="176" name="24-Jun" dataDxfId="202" dataCellStyle="Comma"/>
    <tableColumn id="177" name="25-Jun" dataDxfId="201" dataCellStyle="Comma"/>
    <tableColumn id="178" name="26-Jun" dataDxfId="200" dataCellStyle="Comma"/>
    <tableColumn id="179" name="27-Jun" dataDxfId="199" dataCellStyle="Comma"/>
    <tableColumn id="180" name="28-Jun" dataDxfId="198" dataCellStyle="Comma"/>
    <tableColumn id="181" name="29-Jun" dataDxfId="197" dataCellStyle="Comma"/>
    <tableColumn id="182" name="30-Jun" dataDxfId="196" dataCellStyle="Comma"/>
    <tableColumn id="183" name="1-Jul" dataDxfId="195" dataCellStyle="Comma"/>
    <tableColumn id="184" name="2-Jul" dataDxfId="194" dataCellStyle="Comma"/>
    <tableColumn id="185" name="3-Jul" dataDxfId="193" dataCellStyle="Comma"/>
    <tableColumn id="186" name="4-Jul" dataDxfId="192" dataCellStyle="Comma"/>
    <tableColumn id="187" name="5-Jul" dataDxfId="191" dataCellStyle="Comma"/>
    <tableColumn id="188" name="6-Jul" dataDxfId="190" dataCellStyle="Comma"/>
    <tableColumn id="189" name="7-Jul" dataDxfId="189" dataCellStyle="Comma"/>
    <tableColumn id="190" name="8-Jul" dataDxfId="188" dataCellStyle="Comma"/>
    <tableColumn id="191" name="9-Jul" dataDxfId="187" dataCellStyle="Comma"/>
    <tableColumn id="192" name="10-Jul" dataDxfId="186" dataCellStyle="Comma"/>
    <tableColumn id="193" name="11-Jul" dataDxfId="185" dataCellStyle="Comma"/>
    <tableColumn id="194" name="12-Jul" dataDxfId="184" dataCellStyle="Comma"/>
    <tableColumn id="195" name="13-Jul" dataDxfId="183" dataCellStyle="Comma"/>
    <tableColumn id="196" name="14-Jul" dataDxfId="182" dataCellStyle="Comma"/>
    <tableColumn id="197" name="15-Jul" dataDxfId="181" dataCellStyle="Comma"/>
    <tableColumn id="198" name="16-Jul" dataDxfId="180" dataCellStyle="Comma"/>
    <tableColumn id="199" name="17-Jul" dataDxfId="179" dataCellStyle="Comma"/>
    <tableColumn id="200" name="18-Jul" dataDxfId="178" dataCellStyle="Comma"/>
    <tableColumn id="201" name="19-Jul" dataDxfId="177" dataCellStyle="Comma"/>
    <tableColumn id="202" name="20-Jul" dataDxfId="176" dataCellStyle="Comma"/>
    <tableColumn id="203" name="21-Jul" dataDxfId="175" dataCellStyle="Comma"/>
    <tableColumn id="204" name="22-Jul" dataDxfId="174" dataCellStyle="Comma"/>
    <tableColumn id="205" name="23-Jul" dataDxfId="173" dataCellStyle="Comma"/>
    <tableColumn id="206" name="24-Jul" dataDxfId="172" dataCellStyle="Comma"/>
    <tableColumn id="207" name="25-Jul" dataDxfId="171" dataCellStyle="Comma"/>
    <tableColumn id="208" name="26-Jul" dataDxfId="170" dataCellStyle="Comma"/>
    <tableColumn id="209" name="27-Jul" dataDxfId="169" dataCellStyle="Comma"/>
    <tableColumn id="210" name="28-Jul" dataDxfId="168" dataCellStyle="Comma"/>
    <tableColumn id="211" name="29-Jul" dataDxfId="167" dataCellStyle="Comma"/>
    <tableColumn id="212" name="30-Jul" dataDxfId="166" dataCellStyle="Comma"/>
    <tableColumn id="213" name="31-Jul" dataDxfId="165" dataCellStyle="Comma"/>
    <tableColumn id="214" name="1-Aug" dataDxfId="164" dataCellStyle="Comma"/>
    <tableColumn id="215" name="2-Aug" dataDxfId="163" dataCellStyle="Comma"/>
    <tableColumn id="216" name="3-Aug" dataDxfId="162" dataCellStyle="Comma"/>
    <tableColumn id="217" name="4-Aug" dataDxfId="161" dataCellStyle="Comma"/>
    <tableColumn id="218" name="5-Aug" dataDxfId="160" dataCellStyle="Comma"/>
    <tableColumn id="219" name="6-Aug" dataDxfId="159" dataCellStyle="Comma"/>
    <tableColumn id="220" name="7-Aug" dataDxfId="158" dataCellStyle="Comma"/>
    <tableColumn id="221" name="8-Aug" dataDxfId="157" dataCellStyle="Comma"/>
    <tableColumn id="222" name="9-Aug" dataDxfId="156" dataCellStyle="Comma"/>
    <tableColumn id="223" name="10-Aug" dataDxfId="155" dataCellStyle="Comma"/>
    <tableColumn id="224" name="11-Aug" dataDxfId="154" dataCellStyle="Comma"/>
    <tableColumn id="225" name="12-Aug" dataDxfId="153" dataCellStyle="Comma"/>
    <tableColumn id="226" name="13-Aug" dataDxfId="152" dataCellStyle="Comma"/>
    <tableColumn id="227" name="14-Aug" dataDxfId="151" dataCellStyle="Comma"/>
    <tableColumn id="228" name="15-Aug" dataDxfId="150" dataCellStyle="Comma"/>
    <tableColumn id="229" name="16-Aug" dataDxfId="149" dataCellStyle="Comma"/>
    <tableColumn id="230" name="17-Aug" dataDxfId="148" dataCellStyle="Comma"/>
    <tableColumn id="231" name="18-Aug" dataDxfId="147" dataCellStyle="Comma"/>
    <tableColumn id="232" name="19-Aug" dataDxfId="146" dataCellStyle="Comma"/>
    <tableColumn id="233" name="20-Aug" dataDxfId="145" dataCellStyle="Comma"/>
    <tableColumn id="234" name="21-Aug" dataDxfId="144" dataCellStyle="Comma"/>
    <tableColumn id="235" name="22-Aug" dataDxfId="143" dataCellStyle="Comma"/>
    <tableColumn id="236" name="23-Aug" dataDxfId="142" dataCellStyle="Comma"/>
    <tableColumn id="237" name="24-Aug" dataDxfId="141" dataCellStyle="Comma"/>
    <tableColumn id="238" name="25-Aug" dataDxfId="140" dataCellStyle="Comma"/>
    <tableColumn id="239" name="26-Aug" dataDxfId="139" dataCellStyle="Comma"/>
    <tableColumn id="240" name="27-Aug" dataDxfId="138" dataCellStyle="Comma"/>
    <tableColumn id="241" name="28-Aug" dataDxfId="137" dataCellStyle="Comma"/>
    <tableColumn id="242" name="29-Aug" dataDxfId="136" dataCellStyle="Comma"/>
    <tableColumn id="243" name="30-Aug" dataDxfId="135" dataCellStyle="Comma"/>
    <tableColumn id="244" name="31-Aug" dataDxfId="134" dataCellStyle="Comma"/>
    <tableColumn id="245" name="1-Sep" dataDxfId="133" dataCellStyle="Comma"/>
    <tableColumn id="246" name="2-Sep" dataDxfId="132" dataCellStyle="Comma"/>
    <tableColumn id="247" name="3-Sep" dataDxfId="131" dataCellStyle="Comma"/>
    <tableColumn id="248" name="4-Sep" dataDxfId="130" dataCellStyle="Comma"/>
    <tableColumn id="249" name="5-Sep" dataDxfId="129" dataCellStyle="Comma"/>
    <tableColumn id="250" name="6-Sep" dataDxfId="128" dataCellStyle="Comma"/>
    <tableColumn id="251" name="7-Sep" dataDxfId="127" dataCellStyle="Comma"/>
    <tableColumn id="252" name="8-Sep" dataDxfId="126" dataCellStyle="Comma"/>
    <tableColumn id="253" name="9-Sep" dataDxfId="125" dataCellStyle="Comma"/>
    <tableColumn id="254" name="10-Sep" dataDxfId="124" dataCellStyle="Comma"/>
    <tableColumn id="255" name="11-Sep" dataDxfId="123" dataCellStyle="Comma"/>
    <tableColumn id="256" name="12-Sep" dataDxfId="122" dataCellStyle="Comma"/>
    <tableColumn id="257" name="13-Sep" dataDxfId="121" dataCellStyle="Comma"/>
    <tableColumn id="258" name="14-Sep" dataDxfId="120" dataCellStyle="Comma"/>
    <tableColumn id="259" name="15-Sep" dataDxfId="119" dataCellStyle="Comma"/>
    <tableColumn id="260" name="16-Sep" dataDxfId="118" dataCellStyle="Comma"/>
    <tableColumn id="261" name="17-Sep" dataDxfId="117" dataCellStyle="Comma"/>
    <tableColumn id="262" name="18-Sep" dataDxfId="116" dataCellStyle="Comma"/>
    <tableColumn id="263" name="19-Sep" dataDxfId="115" dataCellStyle="Comma"/>
    <tableColumn id="264" name="20-Sep" dataDxfId="114" dataCellStyle="Comma"/>
    <tableColumn id="265" name="21-Sep" dataDxfId="113" dataCellStyle="Comma"/>
    <tableColumn id="266" name="22-Sep" dataDxfId="112" dataCellStyle="Comma"/>
    <tableColumn id="267" name="23-Sep" dataDxfId="111" dataCellStyle="Comma"/>
    <tableColumn id="268" name="24-Sep" dataDxfId="110" dataCellStyle="Comma"/>
    <tableColumn id="269" name="25-Sep" dataDxfId="109" dataCellStyle="Comma"/>
    <tableColumn id="270" name="26-Sep" dataDxfId="108" dataCellStyle="Comma"/>
    <tableColumn id="271" name="27-Sep" dataDxfId="107" dataCellStyle="Comma"/>
    <tableColumn id="272" name="28-Sep" dataDxfId="106" dataCellStyle="Comma"/>
    <tableColumn id="273" name="29-Sep" dataDxfId="105" dataCellStyle="Comma"/>
    <tableColumn id="274" name="30-Sep" dataDxfId="104" dataCellStyle="Comma"/>
    <tableColumn id="275" name="1-Oct" dataDxfId="103" dataCellStyle="Comma"/>
    <tableColumn id="276" name="2-Oct" dataDxfId="102" dataCellStyle="Comma"/>
    <tableColumn id="277" name="3-Oct" dataDxfId="101" dataCellStyle="Comma"/>
    <tableColumn id="278" name="4-Oct" dataDxfId="100" dataCellStyle="Comma"/>
    <tableColumn id="279" name="5-Oct" dataDxfId="99" dataCellStyle="Comma"/>
    <tableColumn id="280" name="6-Oct" dataDxfId="98" dataCellStyle="Comma"/>
    <tableColumn id="281" name="7-Oct" dataDxfId="97" dataCellStyle="Comma"/>
    <tableColumn id="282" name="8-Oct" dataDxfId="96" dataCellStyle="Comma"/>
    <tableColumn id="283" name="9-Oct" dataDxfId="95" dataCellStyle="Comma"/>
    <tableColumn id="284" name="10-Oct" dataDxfId="94" dataCellStyle="Comma"/>
    <tableColumn id="285" name="11-Oct" dataDxfId="93" dataCellStyle="Comma"/>
    <tableColumn id="286" name="12-Oct" dataDxfId="92" dataCellStyle="Comma"/>
    <tableColumn id="287" name="13-Oct" dataDxfId="91" dataCellStyle="Comma"/>
    <tableColumn id="288" name="14-Oct" dataDxfId="90" dataCellStyle="Comma"/>
    <tableColumn id="289" name="15-Oct" dataDxfId="89" dataCellStyle="Comma"/>
    <tableColumn id="290" name="16-Oct" dataDxfId="88" dataCellStyle="Comma"/>
    <tableColumn id="291" name="17-Oct" dataDxfId="87" dataCellStyle="Comma"/>
    <tableColumn id="292" name="18-Oct" dataDxfId="86" dataCellStyle="Comma"/>
    <tableColumn id="293" name="19-Oct" dataDxfId="85" dataCellStyle="Comma"/>
    <tableColumn id="294" name="20-Oct" dataDxfId="84" dataCellStyle="Comma"/>
    <tableColumn id="295" name="21-Oct" dataDxfId="83" dataCellStyle="Comma"/>
    <tableColumn id="296" name="22-Oct" dataDxfId="82" dataCellStyle="Comma"/>
    <tableColumn id="297" name="23-Oct" dataDxfId="81" dataCellStyle="Comma"/>
    <tableColumn id="298" name="24-Oct" dataDxfId="80" dataCellStyle="Comma"/>
    <tableColumn id="299" name="25-Oct" dataDxfId="79" dataCellStyle="Comma"/>
    <tableColumn id="300" name="26-Oct" dataDxfId="78" dataCellStyle="Comma"/>
    <tableColumn id="301" name="27-Oct" dataDxfId="77" dataCellStyle="Comma"/>
    <tableColumn id="302" name="28-Oct" dataDxfId="76" dataCellStyle="Comma"/>
    <tableColumn id="303" name="29-Oct" dataDxfId="75" dataCellStyle="Comma"/>
    <tableColumn id="304" name="30-Oct" dataDxfId="74" dataCellStyle="Comma"/>
    <tableColumn id="305" name="31-Oct" dataDxfId="73" dataCellStyle="Comma"/>
    <tableColumn id="306" name="1-Nov" dataDxfId="72" dataCellStyle="Comma"/>
    <tableColumn id="307" name="2-Nov" dataDxfId="71" dataCellStyle="Comma"/>
    <tableColumn id="308" name="3-Nov" dataDxfId="70" dataCellStyle="Comma"/>
    <tableColumn id="309" name="4-Nov" dataDxfId="69" dataCellStyle="Comma"/>
    <tableColumn id="310" name="5-Nov" dataDxfId="68" dataCellStyle="Comma"/>
    <tableColumn id="311" name="6-Nov" dataDxfId="67" dataCellStyle="Comma"/>
    <tableColumn id="312" name="7-Nov" dataDxfId="66" dataCellStyle="Comma"/>
    <tableColumn id="313" name="8-Nov" dataDxfId="65" dataCellStyle="Comma"/>
    <tableColumn id="314" name="9-Nov" dataDxfId="64" dataCellStyle="Comma"/>
    <tableColumn id="315" name="10-Nov" dataDxfId="63" dataCellStyle="Comma"/>
    <tableColumn id="316" name="11-Nov" dataDxfId="62" dataCellStyle="Comma"/>
    <tableColumn id="317" name="12-Nov" dataDxfId="61" dataCellStyle="Comma"/>
    <tableColumn id="318" name="13-Nov" dataDxfId="60" dataCellStyle="Comma"/>
    <tableColumn id="319" name="14-Nov" dataDxfId="59" dataCellStyle="Comma"/>
    <tableColumn id="320" name="15-Nov" dataDxfId="58" dataCellStyle="Comma"/>
    <tableColumn id="321" name="16-Nov" dataDxfId="57" dataCellStyle="Comma"/>
    <tableColumn id="322" name="17-Nov" dataDxfId="56" dataCellStyle="Comma"/>
    <tableColumn id="323" name="18-Nov" dataDxfId="55" dataCellStyle="Comma"/>
    <tableColumn id="324" name="19-Nov" dataDxfId="54" dataCellStyle="Comma"/>
    <tableColumn id="325" name="20-Nov" dataDxfId="53" dataCellStyle="Comma"/>
    <tableColumn id="326" name="21-Nov" dataDxfId="52" dataCellStyle="Comma"/>
    <tableColumn id="327" name="22-Nov" dataDxfId="51" dataCellStyle="Comma"/>
    <tableColumn id="328" name="23-Nov" dataDxfId="50" dataCellStyle="Comma"/>
    <tableColumn id="329" name="24-Nov" dataDxfId="49" dataCellStyle="Comma"/>
    <tableColumn id="330" name="25-Nov" dataDxfId="48" dataCellStyle="Comma"/>
    <tableColumn id="331" name="26-Nov" dataDxfId="47" dataCellStyle="Comma"/>
    <tableColumn id="332" name="27-Nov" dataDxfId="46" dataCellStyle="Comma"/>
    <tableColumn id="333" name="28-Nov" dataDxfId="45" dataCellStyle="Comma"/>
    <tableColumn id="334" name="29-Nov" dataDxfId="44" dataCellStyle="Comma"/>
    <tableColumn id="335" name="30-Nov" dataDxfId="43" dataCellStyle="Comma"/>
    <tableColumn id="336" name="1-Dec" dataDxfId="42" dataCellStyle="Comma"/>
    <tableColumn id="337" name="2-Dec" dataDxfId="41" dataCellStyle="Comma"/>
    <tableColumn id="338" name="3-Dec" dataDxfId="40" dataCellStyle="Comma"/>
    <tableColumn id="339" name="4-Dec" dataDxfId="39" dataCellStyle="Comma"/>
    <tableColumn id="340" name="5-Dec" dataDxfId="38" dataCellStyle="Comma"/>
    <tableColumn id="341" name="6-Dec" dataDxfId="37" dataCellStyle="Comma"/>
    <tableColumn id="342" name="7-Dec" dataDxfId="36" dataCellStyle="Comma"/>
    <tableColumn id="343" name="8-Dec" dataDxfId="35" dataCellStyle="Comma"/>
    <tableColumn id="344" name="9-Dec" dataDxfId="34" dataCellStyle="Comma"/>
    <tableColumn id="345" name="10-Dec" dataDxfId="33" dataCellStyle="Comma"/>
    <tableColumn id="346" name="11-Dec" dataDxfId="32" dataCellStyle="Comma"/>
    <tableColumn id="347" name="12-Dec" dataDxfId="31" dataCellStyle="Comma"/>
    <tableColumn id="348" name="13-Dec" dataDxfId="30" dataCellStyle="Comma"/>
    <tableColumn id="349" name="14-Dec" dataDxfId="29" dataCellStyle="Comma"/>
    <tableColumn id="350" name="15-Dec" dataDxfId="28" dataCellStyle="Comma"/>
    <tableColumn id="351" name="16-Dec" dataDxfId="27" dataCellStyle="Comma"/>
    <tableColumn id="352" name="17-Dec" dataDxfId="26" dataCellStyle="Comma"/>
    <tableColumn id="353" name="18-Dec" dataDxfId="25" dataCellStyle="Comma"/>
    <tableColumn id="354" name="19-Dec" dataDxfId="24" dataCellStyle="Comma"/>
    <tableColumn id="355" name="20-Dec" dataDxfId="23" dataCellStyle="Comma"/>
    <tableColumn id="356" name="21-Dec" dataDxfId="22" dataCellStyle="Comma"/>
    <tableColumn id="357" name="22-Dec" dataDxfId="21" dataCellStyle="Comma"/>
    <tableColumn id="358" name="23-Dec" dataDxfId="20" dataCellStyle="Comma"/>
    <tableColumn id="359" name="24-Dec" dataDxfId="19" dataCellStyle="Comma"/>
    <tableColumn id="360" name="25-Dec" dataDxfId="18" dataCellStyle="Comma"/>
    <tableColumn id="361" name="26-Dec" dataDxfId="17" dataCellStyle="Comma"/>
    <tableColumn id="362" name="27-Dec" dataDxfId="16" dataCellStyle="Comma"/>
    <tableColumn id="363" name="28-Dec" dataDxfId="15" dataCellStyle="Comma"/>
    <tableColumn id="364" name="29-Dec" dataDxfId="14" dataCellStyle="Comma"/>
    <tableColumn id="365" name="30-Dec" dataDxfId="13" dataCellStyle="Comma"/>
    <tableColumn id="366" name="31-Dec" dataDxfId="1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N39"/>
  <sheetViews>
    <sheetView workbookViewId="0">
      <selection activeCell="B3" sqref="B3"/>
    </sheetView>
  </sheetViews>
  <sheetFormatPr defaultColWidth="21.42578125" defaultRowHeight="15" x14ac:dyDescent="0.25"/>
  <cols>
    <col min="2" max="2" width="17.85546875" bestFit="1" customWidth="1"/>
    <col min="3" max="3" width="16.28515625" bestFit="1" customWidth="1"/>
    <col min="4" max="4" width="13.85546875" bestFit="1" customWidth="1"/>
    <col min="5" max="7" width="13.28515625" bestFit="1" customWidth="1"/>
    <col min="8" max="9" width="17.85546875" bestFit="1" customWidth="1"/>
    <col min="10" max="11" width="14.28515625" bestFit="1" customWidth="1"/>
    <col min="12" max="12" width="15.28515625" customWidth="1"/>
    <col min="13" max="13" width="16.42578125" customWidth="1"/>
    <col min="14" max="14" width="16.28515625" style="30" customWidth="1"/>
    <col min="15" max="18" width="15.42578125" customWidth="1"/>
    <col min="19" max="20" width="16.42578125" customWidth="1"/>
    <col min="21" max="22" width="10.7109375" customWidth="1"/>
    <col min="23" max="23" width="15.28515625" customWidth="1"/>
    <col min="24" max="25" width="11.7109375" customWidth="1"/>
    <col min="26" max="26" width="11.5703125" customWidth="1"/>
    <col min="27" max="35" width="10.5703125" customWidth="1"/>
    <col min="36" max="37" width="11.5703125" customWidth="1"/>
    <col min="38" max="38" width="11.28515625" customWidth="1"/>
  </cols>
  <sheetData>
    <row r="1" spans="2:14" x14ac:dyDescent="0.25">
      <c r="B1" s="99" t="s">
        <v>469</v>
      </c>
      <c r="C1" s="99"/>
      <c r="D1" s="99"/>
      <c r="E1" s="105"/>
      <c r="F1" s="105"/>
      <c r="G1" s="105"/>
      <c r="H1" s="105"/>
      <c r="I1" s="105"/>
      <c r="J1" s="105"/>
    </row>
    <row r="2" spans="2:14" x14ac:dyDescent="0.25">
      <c r="C2" s="102"/>
      <c r="D2" s="102"/>
      <c r="N2"/>
    </row>
    <row r="3" spans="2:14" x14ac:dyDescent="0.25">
      <c r="B3" s="102" t="s">
        <v>485</v>
      </c>
      <c r="C3" s="102" t="s">
        <v>486</v>
      </c>
      <c r="D3" s="102" t="s">
        <v>484</v>
      </c>
      <c r="N3"/>
    </row>
    <row r="4" spans="2:14" x14ac:dyDescent="0.25">
      <c r="B4" s="86">
        <f ca="1">INDEX('All Vendors 2018'!A2:NB26,2,MATCH(TODAY()+1,'All Vendors 2018'!B3:NB3,0))</f>
        <v>43720</v>
      </c>
      <c r="C4" s="86">
        <v>43355</v>
      </c>
      <c r="D4" s="86">
        <f ca="1">HLOOKUP(TODAY(),'All Vendors 2018'!$B$3:$NB$27,1)</f>
        <v>43720</v>
      </c>
      <c r="N4"/>
    </row>
    <row r="5" spans="2:14" x14ac:dyDescent="0.25">
      <c r="B5" s="90">
        <f ca="1">INDEX('All Vendors 2018'!$A$3:$NB$27,2,MATCH('Weekly Summary formulas'!$B$4+1,'All Vendors 2018'!$B$3:$NB$3,0))</f>
        <v>264187</v>
      </c>
      <c r="C5" s="90">
        <v>264187</v>
      </c>
      <c r="D5" s="90">
        <f ca="1">HLOOKUP(TODAY(),'All Vendors 2018'!$B$3:$NB$27,2)</f>
        <v>264187</v>
      </c>
      <c r="N5"/>
    </row>
    <row r="6" spans="2:14" x14ac:dyDescent="0.25">
      <c r="B6" s="90">
        <f ca="1">INDEX('All Vendors 2018'!$A$3:$NB$27,3,MATCH('Weekly Summary formulas'!$B$4+1,'All Vendors 2018'!$B$3:$NB$3,0))</f>
        <v>233007</v>
      </c>
      <c r="C6" s="90">
        <v>233007</v>
      </c>
      <c r="D6" s="90">
        <f ca="1">HLOOKUP(TODAY(),'All Vendors 2018'!$B$3:$NB$27,3)</f>
        <v>233007</v>
      </c>
      <c r="N6"/>
    </row>
    <row r="7" spans="2:14" x14ac:dyDescent="0.25">
      <c r="B7" s="90">
        <f ca="1">INDEX('All Vendors 2018'!$A$3:$NB$27,4,MATCH('Weekly Summary formulas'!$B$4+1,'All Vendors 2018'!$B$3:$NB$3,0))</f>
        <v>227608</v>
      </c>
      <c r="C7" s="90">
        <v>227608</v>
      </c>
      <c r="D7" s="90">
        <f ca="1">HLOOKUP(TODAY(),'All Vendors 2018'!$B$3:$NB$27,4)</f>
        <v>227608</v>
      </c>
      <c r="N7"/>
    </row>
    <row r="8" spans="2:14" x14ac:dyDescent="0.25">
      <c r="B8" s="90">
        <f ca="1">INDEX('All Vendors 2018'!$A$3:$NB$27,5,MATCH('Weekly Summary formulas'!$B$4+1,'All Vendors 2018'!$B$3:$NB$3,0))</f>
        <v>234071</v>
      </c>
      <c r="C8" s="90">
        <v>234071</v>
      </c>
      <c r="D8" s="90">
        <f ca="1">HLOOKUP(TODAY(),'All Vendors 2018'!$B$3:$NB$27,5)</f>
        <v>234071</v>
      </c>
      <c r="N8"/>
    </row>
    <row r="9" spans="2:14" x14ac:dyDescent="0.25">
      <c r="B9" s="90">
        <f ca="1">INDEX('All Vendors 2018'!$A$3:$NB$27,6,MATCH('Weekly Summary formulas'!$B$4+1,'All Vendors 2018'!$B$3:$NB$3,0))</f>
        <v>223523</v>
      </c>
      <c r="C9" s="90">
        <v>223523</v>
      </c>
      <c r="D9" s="90">
        <f ca="1">HLOOKUP(TODAY(),'All Vendors 2018'!$B$3:$NB$27,6)</f>
        <v>223523</v>
      </c>
      <c r="N9"/>
    </row>
    <row r="10" spans="2:14" x14ac:dyDescent="0.25">
      <c r="B10" s="90">
        <f ca="1">INDEX('All Vendors 2018'!$A$3:$NB$27,7,MATCH('Weekly Summary formulas'!$B$4+1,'All Vendors 2018'!$B$3:$NB$3,0))</f>
        <v>234745</v>
      </c>
      <c r="C10" s="90">
        <v>234745</v>
      </c>
      <c r="D10" s="90">
        <f ca="1">HLOOKUP(TODAY(),'All Vendors 2018'!$B$3:$NB$27,7)</f>
        <v>234745</v>
      </c>
      <c r="N10"/>
    </row>
    <row r="11" spans="2:14" x14ac:dyDescent="0.25">
      <c r="B11" s="90">
        <f ca="1">INDEX('All Vendors 2018'!$A$3:$NB$27,8,MATCH('Weekly Summary formulas'!$B$4+1,'All Vendors 2018'!$B$3:$NB$3,0))</f>
        <v>240722</v>
      </c>
      <c r="C11" s="90">
        <v>240722</v>
      </c>
      <c r="D11" s="90">
        <f ca="1">HLOOKUP(TODAY(),'All Vendors 2018'!$B$3:$NB$27,8)</f>
        <v>240722</v>
      </c>
      <c r="N11"/>
    </row>
    <row r="12" spans="2:14" x14ac:dyDescent="0.25">
      <c r="B12" s="90">
        <f ca="1">INDEX('All Vendors 2018'!$A$3:$NB$27,9,MATCH('Weekly Summary formulas'!$B$4+1,'All Vendors 2018'!$B$3:$NB$3,0))</f>
        <v>303674</v>
      </c>
      <c r="C12" s="90">
        <v>303674</v>
      </c>
      <c r="D12" s="90">
        <f ca="1">HLOOKUP(TODAY(),'All Vendors 2018'!$B$3:$NB$27,9)</f>
        <v>303674</v>
      </c>
      <c r="N12"/>
    </row>
    <row r="13" spans="2:14" x14ac:dyDescent="0.25">
      <c r="B13" s="90">
        <f ca="1">INDEX('All Vendors 2018'!$A$3:$NB$27,10,MATCH('Weekly Summary formulas'!$B$4+1,'All Vendors 2018'!$B$3:$NB$3,0))</f>
        <v>436287</v>
      </c>
      <c r="C13" s="90">
        <v>436287</v>
      </c>
      <c r="D13" s="90">
        <f ca="1">HLOOKUP(TODAY(),'All Vendors 2018'!$B$3:$NB$27,10)</f>
        <v>436287</v>
      </c>
      <c r="N13"/>
    </row>
    <row r="14" spans="2:14" x14ac:dyDescent="0.25">
      <c r="B14" s="90">
        <f ca="1">INDEX('All Vendors 2018'!$A$3:$NB$27,11,MATCH('Weekly Summary formulas'!$B$4+1,'All Vendors 2018'!$B$3:$NB$3,0))</f>
        <v>458204</v>
      </c>
      <c r="C14" s="90">
        <v>458204</v>
      </c>
      <c r="D14" s="90">
        <f ca="1">HLOOKUP(TODAY(),'All Vendors 2018'!$B$3:$NB$27,11)</f>
        <v>458204</v>
      </c>
      <c r="N14"/>
    </row>
    <row r="15" spans="2:14" x14ac:dyDescent="0.25">
      <c r="B15" s="90">
        <f ca="1">INDEX('All Vendors 2018'!$A$3:$NB$27,12,MATCH('Weekly Summary formulas'!$B$4+1,'All Vendors 2018'!$B$3:$NB$3,0))</f>
        <v>444928</v>
      </c>
      <c r="C15" s="90">
        <v>444928</v>
      </c>
      <c r="D15" s="90">
        <f ca="1">HLOOKUP(TODAY(),'All Vendors 2018'!$B$3:$NB$27,12)</f>
        <v>444928</v>
      </c>
      <c r="N15"/>
    </row>
    <row r="16" spans="2:14" x14ac:dyDescent="0.25">
      <c r="B16" s="90">
        <f ca="1">INDEX('All Vendors 2018'!$A$3:$NB$27,13,MATCH('Weekly Summary formulas'!$B$4+1,'All Vendors 2018'!$B$3:$NB$3,0))</f>
        <v>419511</v>
      </c>
      <c r="C16" s="90">
        <v>419511</v>
      </c>
      <c r="D16" s="90">
        <f ca="1">HLOOKUP(TODAY(),'All Vendors 2018'!$B$3:$NB$27,13)</f>
        <v>419511</v>
      </c>
      <c r="N16"/>
    </row>
    <row r="17" spans="2:14" x14ac:dyDescent="0.25">
      <c r="B17" s="90">
        <f ca="1">INDEX('All Vendors 2018'!$A$3:$NB$27,14,MATCH('Weekly Summary formulas'!$B$4+1,'All Vendors 2018'!$B$3:$NB$3,0))</f>
        <v>401220</v>
      </c>
      <c r="C17" s="90">
        <v>401220</v>
      </c>
      <c r="D17" s="90">
        <f ca="1">HLOOKUP(TODAY(),'All Vendors 2018'!$B$3:$NB$27,14)</f>
        <v>401220</v>
      </c>
      <c r="N17"/>
    </row>
    <row r="18" spans="2:14" x14ac:dyDescent="0.25">
      <c r="B18" s="90">
        <f ca="1">INDEX('All Vendors 2018'!$A$3:$NB$27,15,MATCH('Weekly Summary formulas'!$B$4+1,'All Vendors 2018'!$B$3:$NB$3,0))</f>
        <v>416292</v>
      </c>
      <c r="C18" s="90">
        <v>416292</v>
      </c>
      <c r="D18" s="90">
        <f ca="1">HLOOKUP(TODAY(),'All Vendors 2018'!$B$3:$NB$27,15)</f>
        <v>416292</v>
      </c>
      <c r="N18"/>
    </row>
    <row r="19" spans="2:14" x14ac:dyDescent="0.25">
      <c r="B19" s="90">
        <f ca="1">INDEX('All Vendors 2018'!$A$3:$NB$27,16,MATCH('Weekly Summary formulas'!$B$4+1,'All Vendors 2018'!$B$3:$NB$3,0))</f>
        <v>391138</v>
      </c>
      <c r="C19" s="90">
        <v>391138</v>
      </c>
      <c r="D19" s="90">
        <f ca="1">HLOOKUP(TODAY(),'All Vendors 2018'!$B$3:$NB$27,16)</f>
        <v>391138</v>
      </c>
      <c r="N19"/>
    </row>
    <row r="20" spans="2:14" x14ac:dyDescent="0.25">
      <c r="B20" s="90">
        <f ca="1">INDEX('All Vendors 2018'!$A$3:$NB$27,17,MATCH('Weekly Summary formulas'!$B$4+1,'All Vendors 2018'!$B$3:$NB$3,0))</f>
        <v>370784</v>
      </c>
      <c r="C20" s="90">
        <v>370784</v>
      </c>
      <c r="D20" s="90">
        <f ca="1">HLOOKUP(TODAY(),'All Vendors 2018'!$B$3:$NB$27,17)</f>
        <v>370784</v>
      </c>
      <c r="N20"/>
    </row>
    <row r="21" spans="2:14" x14ac:dyDescent="0.25">
      <c r="B21" s="90">
        <f ca="1">INDEX('All Vendors 2018'!$A$3:$NB$27,18,MATCH('Weekly Summary formulas'!$B$4+1,'All Vendors 2018'!$B$3:$NB$3,0))</f>
        <v>375246</v>
      </c>
      <c r="C21" s="90">
        <v>375246</v>
      </c>
      <c r="D21" s="90">
        <f ca="1">HLOOKUP(TODAY(),'All Vendors 2018'!$B$3:$NB$27,18)</f>
        <v>375246</v>
      </c>
      <c r="N21"/>
    </row>
    <row r="22" spans="2:14" x14ac:dyDescent="0.25">
      <c r="B22" s="90">
        <f ca="1">INDEX('All Vendors 2018'!$A$3:$NB$27,19,MATCH('Weekly Summary formulas'!$B$4+1,'All Vendors 2018'!$B$3:$NB$3,0))</f>
        <v>362397</v>
      </c>
      <c r="C22" s="90">
        <v>362397</v>
      </c>
      <c r="D22" s="90">
        <f ca="1">HLOOKUP(TODAY(),'All Vendors 2018'!$B$3:$NB$27,19)</f>
        <v>362397</v>
      </c>
      <c r="N22"/>
    </row>
    <row r="23" spans="2:14" x14ac:dyDescent="0.25">
      <c r="B23" s="90">
        <f ca="1">INDEX('All Vendors 2018'!$A$3:$NB$27,20,MATCH('Weekly Summary formulas'!$B$4+1,'All Vendors 2018'!$B$3:$NB$3,0))</f>
        <v>362747</v>
      </c>
      <c r="C23" s="90">
        <v>362747</v>
      </c>
      <c r="D23" s="90">
        <f ca="1">HLOOKUP(TODAY(),'All Vendors 2018'!$B$3:$NB$27,20)</f>
        <v>362747</v>
      </c>
      <c r="N23"/>
    </row>
    <row r="24" spans="2:14" x14ac:dyDescent="0.25">
      <c r="B24" s="90">
        <f ca="1">INDEX('All Vendors 2018'!$A$3:$NB$27,21,MATCH('Weekly Summary formulas'!$B$4+1,'All Vendors 2018'!$B$3:$NB$3,0))</f>
        <v>363921</v>
      </c>
      <c r="C24" s="90">
        <v>363921</v>
      </c>
      <c r="D24" s="90">
        <f ca="1">HLOOKUP(TODAY(),'All Vendors 2018'!$B$3:$NB$27,21)</f>
        <v>363921</v>
      </c>
      <c r="N24"/>
    </row>
    <row r="25" spans="2:14" x14ac:dyDescent="0.25">
      <c r="B25" s="90">
        <f ca="1">INDEX('All Vendors 2018'!$A$3:$NB$27,22,MATCH('Weekly Summary formulas'!$B$4+1,'All Vendors 2018'!$B$3:$NB$3,0))</f>
        <v>357415</v>
      </c>
      <c r="C25" s="90">
        <v>357415</v>
      </c>
      <c r="D25" s="90">
        <f ca="1">HLOOKUP(TODAY(),'All Vendors 2018'!$B$3:$NB$27,22)</f>
        <v>357415</v>
      </c>
      <c r="N25"/>
    </row>
    <row r="26" spans="2:14" x14ac:dyDescent="0.25">
      <c r="B26" s="90">
        <f ca="1">INDEX('All Vendors 2018'!$A$3:$NB$27,23,MATCH('Weekly Summary formulas'!$B$4+1,'All Vendors 2018'!$B$3:$NB$3,0))</f>
        <v>382804</v>
      </c>
      <c r="C26" s="90">
        <v>382804</v>
      </c>
      <c r="D26" s="90">
        <f ca="1">HLOOKUP(TODAY(),'All Vendors 2018'!$B$3:$NB$27,23)</f>
        <v>382804</v>
      </c>
      <c r="N26"/>
    </row>
    <row r="27" spans="2:14" x14ac:dyDescent="0.25">
      <c r="B27" s="90">
        <f ca="1">INDEX('All Vendors 2018'!$A$3:$NB$27,24,MATCH('Weekly Summary formulas'!$B$4+1,'All Vendors 2018'!$B$3:$NB$3,0))</f>
        <v>363983</v>
      </c>
      <c r="C27" s="90">
        <v>363983</v>
      </c>
      <c r="D27" s="90">
        <f ca="1">HLOOKUP(TODAY(),'All Vendors 2018'!$B$3:$NB$27,24)</f>
        <v>363983</v>
      </c>
      <c r="N27"/>
    </row>
    <row r="28" spans="2:14" x14ac:dyDescent="0.25">
      <c r="B28" s="90">
        <f ca="1">INDEX('All Vendors 2018'!$A$3:$NB$27,25,MATCH('Weekly Summary formulas'!$B$4+1,'All Vendors 2018'!$B$3:$NB$3,0))</f>
        <v>339342</v>
      </c>
      <c r="C28" s="90">
        <v>339342</v>
      </c>
      <c r="D28" s="90">
        <f ca="1">HLOOKUP(TODAY(),'All Vendors 2018'!$B$3:$NB$27,25)</f>
        <v>339342</v>
      </c>
      <c r="N28"/>
    </row>
    <row r="29" spans="2:14" ht="15.75" thickBot="1" x14ac:dyDescent="0.3">
      <c r="B29" s="92">
        <f t="shared" ref="B29:D29" ca="1" si="0">SUM(B5:B28)</f>
        <v>8207756</v>
      </c>
      <c r="C29" s="92">
        <f t="shared" si="0"/>
        <v>8207756</v>
      </c>
      <c r="D29" s="92">
        <f t="shared" ca="1" si="0"/>
        <v>8207756</v>
      </c>
      <c r="N29"/>
    </row>
    <row r="30" spans="2:14" ht="16.5" thickTop="1" thickBot="1" x14ac:dyDescent="0.3">
      <c r="B30" s="92">
        <f t="shared" ref="B30:D30" ca="1" si="1">MAX(B5:B28)</f>
        <v>458204</v>
      </c>
      <c r="C30" s="92">
        <f t="shared" si="1"/>
        <v>458204</v>
      </c>
      <c r="D30" s="92">
        <f t="shared" ca="1" si="1"/>
        <v>458204</v>
      </c>
      <c r="N30"/>
    </row>
    <row r="31" spans="2:14" ht="16.5" thickTop="1" thickBot="1" x14ac:dyDescent="0.3">
      <c r="B31" s="92">
        <f t="shared" ref="B31:D31" ca="1" si="2">AVERAGE(B14:B22)</f>
        <v>404413.33333333331</v>
      </c>
      <c r="C31" s="92">
        <f t="shared" si="2"/>
        <v>404413.33333333331</v>
      </c>
      <c r="D31" s="92">
        <f t="shared" ca="1" si="2"/>
        <v>404413.33333333331</v>
      </c>
      <c r="N31"/>
    </row>
    <row r="32" spans="2:14" ht="16.5" thickTop="1" thickBot="1" x14ac:dyDescent="0.3">
      <c r="B32" s="93">
        <f ca="1">IF(B28&gt;0,OFFSET('All Vendors 2018'!G32:NG32,0,(TODAY()-(43473)),1,1),"")</f>
        <v>4</v>
      </c>
      <c r="C32" s="93">
        <f ca="1">IF(C28&gt;0,OFFSET('All Vendors 2018'!H32:NH32,0,(TODAY()-(43473)),1,1),"")</f>
        <v>2</v>
      </c>
      <c r="D32" s="93">
        <f ca="1">IF(D28&gt;0,OFFSET('All Vendors 2018'!I32:NI32,0,(TODAY()-(43473)),1,1),"")</f>
        <v>48</v>
      </c>
      <c r="N32"/>
    </row>
    <row r="33" spans="2:14" ht="15.75" thickTop="1" x14ac:dyDescent="0.25">
      <c r="B33" s="95"/>
      <c r="C33" s="95"/>
      <c r="D33" s="95"/>
      <c r="N33"/>
    </row>
    <row r="34" spans="2:14" ht="15.75" thickBot="1" x14ac:dyDescent="0.3">
      <c r="B34" s="92">
        <f t="array" aca="1" ref="B34" ca="1">AVERAGE(IF(WEEKDAY(B4)=WEEKDAY('All Vendors 2018'!$B$3:$NB$3),'All Vendors 2018'!$B$29:$NB$29))</f>
        <v>6349024.884615385</v>
      </c>
      <c r="C34" s="92">
        <f t="array" ref="C34">AVERAGE(IF(WEEKDAY(C4)=WEEKDAY('All Vendors 2018'!$B$3:$NB$3),'All Vendors 2018'!$B$29:$NB$29))</f>
        <v>6607554.826923077</v>
      </c>
      <c r="D34" s="92">
        <f t="array" aca="1" ref="D34" ca="1">AVERAGE(IF(WEEKDAY(D4)=WEEKDAY('All Vendors 2018'!$B$3:$NB$3),'All Vendors 2018'!$B$29:$NB$29))</f>
        <v>6349024.884615385</v>
      </c>
      <c r="N34"/>
    </row>
    <row r="35" spans="2:14" ht="16.5" thickTop="1" thickBot="1" x14ac:dyDescent="0.3">
      <c r="B35" s="92">
        <f t="array" aca="1" ref="B35" ca="1">AVERAGE(IF(WEEKDAY(B4)=WEEKDAY('All Vendors 2018'!$B$3:$NB$3),'All Vendors 2018'!$B$30:$NB$30))</f>
        <v>344044.94230769231</v>
      </c>
      <c r="C35" s="92">
        <f t="array" ref="C35">AVERAGE(IF(WEEKDAY(C4)=WEEKDAY('All Vendors 2018'!$B$3:$NB$3),'All Vendors 2018'!$B$30:$NB$30))</f>
        <v>354951.19230769231</v>
      </c>
      <c r="D35" s="92">
        <f t="array" aca="1" ref="D35" ca="1">AVERAGE(IF(WEEKDAY(D4)=WEEKDAY('All Vendors 2018'!$B$3:$NB$3),'All Vendors 2018'!$B$30:$NB$30))</f>
        <v>344044.94230769231</v>
      </c>
      <c r="N35"/>
    </row>
    <row r="36" spans="2:14" ht="16.5" thickTop="1" thickBot="1" x14ac:dyDescent="0.3">
      <c r="B36" s="92">
        <f t="array" aca="1" ref="B36" ca="1">AVERAGE(IF(WEEKDAY(B4)=WEEKDAY('All Vendors 2018'!$B$3:$NB$3),'All Vendors 2018'!$B$31:$NB$31))</f>
        <v>315866.95512820513</v>
      </c>
      <c r="C36" s="92">
        <f t="array" ref="C36">AVERAGE(IF(WEEKDAY(C4)=WEEKDAY('All Vendors 2018'!$B$3:$NB$3),'All Vendors 2018'!$B$31:$NB$31))</f>
        <v>324246.83547008556</v>
      </c>
      <c r="D36" s="92">
        <f t="array" aca="1" ref="D36" ca="1">AVERAGE(IF(WEEKDAY(D4)=WEEKDAY('All Vendors 2018'!$B$3:$NB$3),'All Vendors 2018'!$B$31:$NB$31))</f>
        <v>315866.95512820513</v>
      </c>
      <c r="N36"/>
    </row>
    <row r="37" spans="2:14" ht="16.5" thickTop="1" thickBot="1" x14ac:dyDescent="0.3">
      <c r="B37" s="92">
        <f t="array" aca="1" ref="B37" ca="1">AVERAGE(IF(WEEKDAY(B4)=WEEKDAY('All Vendors 2018'!$B$3:$NB$3),'All Vendors 2018'!$B$32:$NB$32))</f>
        <v>191.95192307692307</v>
      </c>
      <c r="C37" s="92">
        <f t="array" ref="C37">AVERAGE(IF(WEEKDAY(C4)=WEEKDAY('All Vendors 2018'!$B$3:$NB$3),'All Vendors 2018'!$B$32:$NB$32))</f>
        <v>178.70192307692307</v>
      </c>
      <c r="D37" s="92">
        <f t="array" aca="1" ref="D37" ca="1">AVERAGE(IF(WEEKDAY(D4)=WEEKDAY('All Vendors 2018'!$B$3:$NB$3),'All Vendors 2018'!$B$32:$NB$32))</f>
        <v>191.95192307692307</v>
      </c>
      <c r="N37"/>
    </row>
    <row r="38" spans="2:14" ht="15.75" thickTop="1" x14ac:dyDescent="0.25">
      <c r="N38"/>
    </row>
    <row r="39" spans="2:14" x14ac:dyDescent="0.25">
      <c r="N39"/>
    </row>
  </sheetData>
  <mergeCells count="1">
    <mergeCell ref="B1:D1"/>
  </mergeCells>
  <conditionalFormatting sqref="D5:D28 B5:B28">
    <cfRule type="colorScale" priority="4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C28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/>
  <pageMargins left="0.7" right="0.7" top="0.75" bottom="0.75" header="0.3" footer="0.3"/>
  <pageSetup scale="68" fitToWidth="2" orientation="landscape" r:id="rId1"/>
  <headerFooter>
    <oddHeader>&amp;CAvail Call Data for Week of 9/4</oddHeader>
  </headerFooter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7"/>
  <sheetViews>
    <sheetView tabSelected="1" workbookViewId="0">
      <selection activeCell="H9" sqref="H9"/>
    </sheetView>
  </sheetViews>
  <sheetFormatPr defaultColWidth="21.42578125" defaultRowHeight="15" x14ac:dyDescent="0.25"/>
  <cols>
    <col min="1" max="1" width="16.7109375" bestFit="1" customWidth="1"/>
    <col min="2" max="6" width="13.28515625" bestFit="1" customWidth="1"/>
    <col min="7" max="8" width="17.85546875" bestFit="1" customWidth="1"/>
    <col min="9" max="10" width="14.28515625" bestFit="1" customWidth="1"/>
    <col min="11" max="11" width="15.28515625" customWidth="1"/>
    <col min="12" max="12" width="16.42578125" customWidth="1"/>
    <col min="13" max="13" width="16.28515625" style="30" customWidth="1"/>
    <col min="14" max="17" width="15.42578125" customWidth="1"/>
    <col min="18" max="19" width="16.42578125" customWidth="1"/>
    <col min="20" max="21" width="10.7109375" customWidth="1"/>
    <col min="22" max="22" width="15.28515625" customWidth="1"/>
    <col min="23" max="24" width="11.7109375" customWidth="1"/>
    <col min="25" max="25" width="11.5703125" customWidth="1"/>
    <col min="26" max="34" width="10.5703125" customWidth="1"/>
    <col min="35" max="36" width="11.5703125" customWidth="1"/>
    <col min="37" max="37" width="11.28515625" customWidth="1"/>
  </cols>
  <sheetData>
    <row r="1" spans="1:13" x14ac:dyDescent="0.25">
      <c r="B1" s="99" t="s">
        <v>469</v>
      </c>
      <c r="C1" s="99"/>
      <c r="D1" s="99"/>
      <c r="E1" s="99"/>
      <c r="F1" s="99"/>
      <c r="G1" s="99"/>
      <c r="H1" s="99"/>
      <c r="I1" s="99"/>
    </row>
    <row r="2" spans="1:13" x14ac:dyDescent="0.25">
      <c r="A2" s="88" t="s">
        <v>474</v>
      </c>
      <c r="B2" s="86">
        <f ca="1">SUM(OFFSET('All Vendors 2018'!B3:$NB$27,0,(TODAY()-(43473)),1,1))</f>
        <v>43713</v>
      </c>
      <c r="C2" s="86">
        <f ca="1">SUM(OFFSET('All Vendors 2018'!C3:$NB$27,0,(TODAY()-(43473)),1,1))</f>
        <v>43714</v>
      </c>
      <c r="D2" s="86">
        <f ca="1">SUM(OFFSET('All Vendors 2018'!D3:$NB$27,0,(TODAY()-(43473)),1,1))</f>
        <v>43715</v>
      </c>
      <c r="E2" s="86">
        <f ca="1">SUM(OFFSET('All Vendors 2018'!E3:$NB$27,0,(TODAY()-(43473)),1,1))</f>
        <v>43716</v>
      </c>
      <c r="F2" s="86">
        <f ca="1">SUM(OFFSET('All Vendors 2018'!F3:$NB$27,0,(TODAY()-(43473)),1,1))</f>
        <v>43717</v>
      </c>
      <c r="G2" s="86">
        <f ca="1">SUM(OFFSET('All Vendors 2018'!G3:$NB$27,0,(TODAY()-(43473)),1,1))</f>
        <v>43718</v>
      </c>
      <c r="H2" s="86">
        <f ca="1">SUM(OFFSET('All Vendors 2018'!H3:$NB$27,0,(TODAY()-(43473)),1,1))</f>
        <v>43719</v>
      </c>
      <c r="I2" s="86">
        <f ca="1">SUM(OFFSET('All Vendors 2018'!I3:$NB$27,0,(TODAY()-(43473)),1,1))</f>
        <v>43720</v>
      </c>
      <c r="J2" s="86" t="s">
        <v>468</v>
      </c>
      <c r="L2" s="87" t="s">
        <v>471</v>
      </c>
      <c r="M2" s="30" t="s">
        <v>473</v>
      </c>
    </row>
    <row r="3" spans="1:13" x14ac:dyDescent="0.25">
      <c r="A3" s="89">
        <v>0</v>
      </c>
      <c r="B3" s="90">
        <f ca="1">SUM(OFFSET('All Vendors 2018'!B4:NB28,0,(TODAY()-(43473)),1,1))</f>
        <v>254903</v>
      </c>
      <c r="C3" s="90">
        <f ca="1">SUM(OFFSET('All Vendors 2018'!C4:NC28,0,(TODAY()-(43473)),1,1))</f>
        <v>346520</v>
      </c>
      <c r="D3" s="90">
        <f ca="1">SUM(OFFSET('All Vendors 2018'!D4:ND28,0,(TODAY()-(43473)),1,1))</f>
        <v>328835</v>
      </c>
      <c r="E3" s="90">
        <f ca="1">SUM(OFFSET('All Vendors 2018'!E4:NE28,0,(TODAY()-(43473)),1,1))</f>
        <v>319672</v>
      </c>
      <c r="F3" s="90">
        <f ca="1">SUM(OFFSET('All Vendors 2018'!F4:NF28,0,(TODAY()-(43473)),1,1))</f>
        <v>327827</v>
      </c>
      <c r="G3" s="90">
        <f ca="1">SUM(OFFSET('All Vendors 2018'!G4:NG28,0,(TODAY()-(43473)),1,1))</f>
        <v>353217</v>
      </c>
      <c r="H3" s="90">
        <f ca="1">SUM(OFFSET('All Vendors 2018'!H4:NH28,0,(TODAY()-(43473)),1,1))</f>
        <v>394856</v>
      </c>
      <c r="I3" s="90">
        <f ca="1">SUM(OFFSET('All Vendors 2018'!I4:NI28,0,(TODAY()-(43473)),1,1))</f>
        <v>264187</v>
      </c>
      <c r="J3" s="91">
        <f ca="1">SUM(B3:I3)</f>
        <v>2590017</v>
      </c>
      <c r="K3" s="79"/>
      <c r="L3" s="98">
        <v>0</v>
      </c>
      <c r="M3" s="30">
        <v>2745496</v>
      </c>
    </row>
    <row r="4" spans="1:13" x14ac:dyDescent="0.25">
      <c r="A4" s="89">
        <v>4.1666666666666664E-2</v>
      </c>
      <c r="B4" s="90">
        <f ca="1">SUM(OFFSET('All Vendors 2018'!B5:NB29,0,(TODAY()-(43473)),1,1))</f>
        <v>223339</v>
      </c>
      <c r="C4" s="90">
        <f ca="1">SUM(OFFSET('All Vendors 2018'!C5:NC29,0,(TODAY()-(43473)),1,1))</f>
        <v>348161</v>
      </c>
      <c r="D4" s="90">
        <f ca="1">SUM(OFFSET('All Vendors 2018'!D5:ND29,0,(TODAY()-(43473)),1,1))</f>
        <v>302503</v>
      </c>
      <c r="E4" s="90">
        <f ca="1">SUM(OFFSET('All Vendors 2018'!E5:NE29,0,(TODAY()-(43473)),1,1))</f>
        <v>314203</v>
      </c>
      <c r="F4" s="90">
        <f ca="1">SUM(OFFSET('All Vendors 2018'!F5:NF29,0,(TODAY()-(43473)),1,1))</f>
        <v>298312</v>
      </c>
      <c r="G4" s="90">
        <f ca="1">SUM(OFFSET('All Vendors 2018'!G5:NG29,0,(TODAY()-(43473)),1,1))</f>
        <v>366804</v>
      </c>
      <c r="H4" s="90">
        <f ca="1">SUM(OFFSET('All Vendors 2018'!H5:NH29,0,(TODAY()-(43473)),1,1))</f>
        <v>385068</v>
      </c>
      <c r="I4" s="90">
        <f ca="1">SUM(OFFSET('All Vendors 2018'!I5:NI29,0,(TODAY()-(43473)),1,1))</f>
        <v>233007</v>
      </c>
      <c r="J4" s="91">
        <f t="shared" ref="J4:J29" ca="1" si="0">SUM(B4:I4)</f>
        <v>2471397</v>
      </c>
      <c r="K4" s="79"/>
      <c r="L4" s="98">
        <v>4.1666666666666664E-2</v>
      </c>
      <c r="M4" s="30">
        <v>2643473</v>
      </c>
    </row>
    <row r="5" spans="1:13" x14ac:dyDescent="0.25">
      <c r="A5" s="89">
        <v>8.3333333333333329E-2</v>
      </c>
      <c r="B5" s="90">
        <f ca="1">SUM(OFFSET('All Vendors 2018'!B6:NB30,0,(TODAY()-(43473)),1,1))</f>
        <v>231289</v>
      </c>
      <c r="C5" s="90">
        <f ca="1">SUM(OFFSET('All Vendors 2018'!C6:NC30,0,(TODAY()-(43473)),1,1))</f>
        <v>311652</v>
      </c>
      <c r="D5" s="90">
        <f ca="1">SUM(OFFSET('All Vendors 2018'!D6:ND30,0,(TODAY()-(43473)),1,1))</f>
        <v>289538</v>
      </c>
      <c r="E5" s="90">
        <f ca="1">SUM(OFFSET('All Vendors 2018'!E6:NE30,0,(TODAY()-(43473)),1,1))</f>
        <v>282430</v>
      </c>
      <c r="F5" s="90">
        <f ca="1">SUM(OFFSET('All Vendors 2018'!F6:NF30,0,(TODAY()-(43473)),1,1))</f>
        <v>285345</v>
      </c>
      <c r="G5" s="90">
        <f ca="1">SUM(OFFSET('All Vendors 2018'!G6:NG30,0,(TODAY()-(43473)),1,1))</f>
        <v>303896</v>
      </c>
      <c r="H5" s="90">
        <f ca="1">SUM(OFFSET('All Vendors 2018'!H6:NH30,0,(TODAY()-(43473)),1,1))</f>
        <v>328913</v>
      </c>
      <c r="I5" s="90">
        <f ca="1">SUM(OFFSET('All Vendors 2018'!I6:NI30,0,(TODAY()-(43473)),1,1))</f>
        <v>227608</v>
      </c>
      <c r="J5" s="91">
        <f t="shared" ca="1" si="0"/>
        <v>2260671</v>
      </c>
      <c r="K5" s="79"/>
      <c r="L5" s="98">
        <v>8.3333333333333329E-2</v>
      </c>
      <c r="M5" s="30">
        <v>2374880</v>
      </c>
    </row>
    <row r="6" spans="1:13" x14ac:dyDescent="0.25">
      <c r="A6" s="89">
        <v>0.125</v>
      </c>
      <c r="B6" s="90">
        <f ca="1">SUM(OFFSET('All Vendors 2018'!B7:NB31,0,(TODAY()-(43473)),1,1))</f>
        <v>215863</v>
      </c>
      <c r="C6" s="90">
        <f ca="1">SUM(OFFSET('All Vendors 2018'!C7:NC31,0,(TODAY()-(43473)),1,1))</f>
        <v>331508</v>
      </c>
      <c r="D6" s="90">
        <f ca="1">SUM(OFFSET('All Vendors 2018'!D7:ND31,0,(TODAY()-(43473)),1,1))</f>
        <v>301619</v>
      </c>
      <c r="E6" s="90">
        <f ca="1">SUM(OFFSET('All Vendors 2018'!E7:NE31,0,(TODAY()-(43473)),1,1))</f>
        <v>292937</v>
      </c>
      <c r="F6" s="90">
        <f ca="1">SUM(OFFSET('All Vendors 2018'!F7:NF31,0,(TODAY()-(43473)),1,1))</f>
        <v>303892</v>
      </c>
      <c r="G6" s="90">
        <f ca="1">SUM(OFFSET('All Vendors 2018'!G7:NG31,0,(TODAY()-(43473)),1,1))</f>
        <v>335712</v>
      </c>
      <c r="H6" s="90">
        <f ca="1">SUM(OFFSET('All Vendors 2018'!H7:NH31,0,(TODAY()-(43473)),1,1))</f>
        <v>320686</v>
      </c>
      <c r="I6" s="90">
        <f ca="1">SUM(OFFSET('All Vendors 2018'!I7:NI31,0,(TODAY()-(43473)),1,1))</f>
        <v>234071</v>
      </c>
      <c r="J6" s="91">
        <f t="shared" ca="1" si="0"/>
        <v>2336288</v>
      </c>
      <c r="K6" s="79"/>
      <c r="L6" s="98">
        <v>0.125</v>
      </c>
      <c r="M6" s="30">
        <v>2395952</v>
      </c>
    </row>
    <row r="7" spans="1:13" x14ac:dyDescent="0.25">
      <c r="A7" s="89">
        <v>0.16666666666666666</v>
      </c>
      <c r="B7" s="90">
        <f ca="1">SUM(OFFSET('All Vendors 2018'!B8:NB32,0,(TODAY()-(43473)),1,1))</f>
        <v>253161</v>
      </c>
      <c r="C7" s="90">
        <f ca="1">SUM(OFFSET('All Vendors 2018'!C8:NC32,0,(TODAY()-(43473)),1,1))</f>
        <v>314645</v>
      </c>
      <c r="D7" s="90">
        <f ca="1">SUM(OFFSET('All Vendors 2018'!D8:ND32,0,(TODAY()-(43473)),1,1))</f>
        <v>326511</v>
      </c>
      <c r="E7" s="90">
        <f ca="1">SUM(OFFSET('All Vendors 2018'!E8:NE32,0,(TODAY()-(43473)),1,1))</f>
        <v>267119</v>
      </c>
      <c r="F7" s="90">
        <f ca="1">SUM(OFFSET('All Vendors 2018'!F8:NF32,0,(TODAY()-(43473)),1,1))</f>
        <v>282573</v>
      </c>
      <c r="G7" s="90">
        <f ca="1">SUM(OFFSET('All Vendors 2018'!G8:NG32,0,(TODAY()-(43473)),1,1))</f>
        <v>351457</v>
      </c>
      <c r="H7" s="90">
        <f ca="1">SUM(OFFSET('All Vendors 2018'!H8:NH32,0,(TODAY()-(43473)),1,1))</f>
        <v>345453</v>
      </c>
      <c r="I7" s="90">
        <f ca="1">SUM(OFFSET('All Vendors 2018'!I8:NI32,0,(TODAY()-(43473)),1,1))</f>
        <v>223523</v>
      </c>
      <c r="J7" s="91">
        <f t="shared" ca="1" si="0"/>
        <v>2364442</v>
      </c>
      <c r="K7" s="79"/>
      <c r="L7" s="98">
        <v>0.16666666666666666</v>
      </c>
      <c r="M7" s="30">
        <v>2456079</v>
      </c>
    </row>
    <row r="8" spans="1:13" x14ac:dyDescent="0.25">
      <c r="A8" s="89">
        <v>0.20833333333333334</v>
      </c>
      <c r="B8" s="90">
        <f ca="1">SUM(OFFSET('All Vendors 2018'!B9:NB33,0,(TODAY()-(43473)),1,1))</f>
        <v>250468</v>
      </c>
      <c r="C8" s="90">
        <f ca="1">SUM(OFFSET('All Vendors 2018'!C9:NC33,0,(TODAY()-(43473)),1,1))</f>
        <v>316759</v>
      </c>
      <c r="D8" s="90">
        <f ca="1">SUM(OFFSET('All Vendors 2018'!D9:ND33,0,(TODAY()-(43473)),1,1))</f>
        <v>314651</v>
      </c>
      <c r="E8" s="90">
        <f ca="1">SUM(OFFSET('All Vendors 2018'!E9:NE33,0,(TODAY()-(43473)),1,1))</f>
        <v>289049</v>
      </c>
      <c r="F8" s="90">
        <f ca="1">SUM(OFFSET('All Vendors 2018'!F9:NF33,0,(TODAY()-(43473)),1,1))</f>
        <v>281643</v>
      </c>
      <c r="G8" s="90">
        <f ca="1">SUM(OFFSET('All Vendors 2018'!G9:NG33,0,(TODAY()-(43473)),1,1))</f>
        <v>351960</v>
      </c>
      <c r="H8" s="90">
        <f ca="1">SUM(OFFSET('All Vendors 2018'!H9:NH33,0,(TODAY()-(43473)),1,1))</f>
        <v>332646</v>
      </c>
      <c r="I8" s="90">
        <f ca="1">SUM(OFFSET('All Vendors 2018'!I9:NI33,0,(TODAY()-(43473)),1,1))</f>
        <v>234745</v>
      </c>
      <c r="J8" s="91">
        <f t="shared" ca="1" si="0"/>
        <v>2371921</v>
      </c>
      <c r="K8" s="79"/>
      <c r="L8" s="98">
        <v>0.20833333333333334</v>
      </c>
      <c r="M8" s="30">
        <v>2467852</v>
      </c>
    </row>
    <row r="9" spans="1:13" x14ac:dyDescent="0.25">
      <c r="A9" s="89">
        <v>0.25</v>
      </c>
      <c r="B9" s="90">
        <f ca="1">SUM(OFFSET('All Vendors 2018'!B10:NB34,0,(TODAY()-(43473)),1,1))</f>
        <v>244868</v>
      </c>
      <c r="C9" s="90">
        <f ca="1">SUM(OFFSET('All Vendors 2018'!C10:NC34,0,(TODAY()-(43473)),1,1))</f>
        <v>355821</v>
      </c>
      <c r="D9" s="90">
        <f ca="1">SUM(OFFSET('All Vendors 2018'!D10:ND34,0,(TODAY()-(43473)),1,1))</f>
        <v>324988</v>
      </c>
      <c r="E9" s="90">
        <f ca="1">SUM(OFFSET('All Vendors 2018'!E10:NE34,0,(TODAY()-(43473)),1,1))</f>
        <v>316474</v>
      </c>
      <c r="F9" s="90">
        <f ca="1">SUM(OFFSET('All Vendors 2018'!F10:NF34,0,(TODAY()-(43473)),1,1))</f>
        <v>292876</v>
      </c>
      <c r="G9" s="90">
        <f ca="1">SUM(OFFSET('All Vendors 2018'!G10:NG34,0,(TODAY()-(43473)),1,1))</f>
        <v>324796</v>
      </c>
      <c r="H9" s="90">
        <f ca="1">SUM(OFFSET('All Vendors 2018'!H10:NH34,0,(TODAY()-(43473)),1,1))</f>
        <v>409694</v>
      </c>
      <c r="I9" s="90">
        <f ca="1">SUM(OFFSET('All Vendors 2018'!I10:NI34,0,(TODAY()-(43473)),1,1))</f>
        <v>240722</v>
      </c>
      <c r="J9" s="91">
        <f t="shared" ca="1" si="0"/>
        <v>2510239</v>
      </c>
      <c r="K9" s="79"/>
      <c r="L9" s="98">
        <v>0.25</v>
      </c>
      <c r="M9" s="30">
        <v>2614258</v>
      </c>
    </row>
    <row r="10" spans="1:13" x14ac:dyDescent="0.25">
      <c r="A10" s="89">
        <v>0.29166666666666669</v>
      </c>
      <c r="B10" s="90">
        <f ca="1">SUM(OFFSET('All Vendors 2018'!B11:NB35,0,(TODAY()-(43473)),1,1))</f>
        <v>311923</v>
      </c>
      <c r="C10" s="90">
        <f ca="1">SUM(OFFSET('All Vendors 2018'!C11:NC35,0,(TODAY()-(43473)),1,1))</f>
        <v>378725</v>
      </c>
      <c r="D10" s="90">
        <f ca="1">SUM(OFFSET('All Vendors 2018'!D11:ND35,0,(TODAY()-(43473)),1,1))</f>
        <v>349130</v>
      </c>
      <c r="E10" s="90">
        <f ca="1">SUM(OFFSET('All Vendors 2018'!E11:NE35,0,(TODAY()-(43473)),1,1))</f>
        <v>340867</v>
      </c>
      <c r="F10" s="90">
        <f ca="1">SUM(OFFSET('All Vendors 2018'!F11:NF35,0,(TODAY()-(43473)),1,1))</f>
        <v>335026</v>
      </c>
      <c r="G10" s="90">
        <f ca="1">SUM(OFFSET('All Vendors 2018'!G11:NG35,0,(TODAY()-(43473)),1,1))</f>
        <v>380234</v>
      </c>
      <c r="H10" s="90">
        <f ca="1">SUM(OFFSET('All Vendors 2018'!H11:NH35,0,(TODAY()-(43473)),1,1))</f>
        <v>424741</v>
      </c>
      <c r="I10" s="90">
        <f ca="1">SUM(OFFSET('All Vendors 2018'!I11:NI35,0,(TODAY()-(43473)),1,1))</f>
        <v>303674</v>
      </c>
      <c r="J10" s="91">
        <f t="shared" ca="1" si="0"/>
        <v>2824320</v>
      </c>
      <c r="K10" s="79"/>
      <c r="L10" s="98">
        <v>0.29166666666666669</v>
      </c>
      <c r="M10" s="30">
        <v>2874602</v>
      </c>
    </row>
    <row r="11" spans="1:13" x14ac:dyDescent="0.25">
      <c r="A11" s="89">
        <v>0.33333333333333331</v>
      </c>
      <c r="B11" s="90">
        <f ca="1">SUM(OFFSET('All Vendors 2018'!B12:NB36,0,(TODAY()-(43473)),1,1))</f>
        <v>399590</v>
      </c>
      <c r="C11" s="90">
        <f ca="1">SUM(OFFSET('All Vendors 2018'!C12:NC36,0,(TODAY()-(43473)),1,1))</f>
        <v>387001</v>
      </c>
      <c r="D11" s="90">
        <f ca="1">SUM(OFFSET('All Vendors 2018'!D12:ND36,0,(TODAY()-(43473)),1,1))</f>
        <v>385825</v>
      </c>
      <c r="E11" s="90">
        <f ca="1">SUM(OFFSET('All Vendors 2018'!E12:NE36,0,(TODAY()-(43473)),1,1))</f>
        <v>374249</v>
      </c>
      <c r="F11" s="90">
        <f ca="1">SUM(OFFSET('All Vendors 2018'!F12:NF36,0,(TODAY()-(43473)),1,1))</f>
        <v>357505</v>
      </c>
      <c r="G11" s="90">
        <f ca="1">SUM(OFFSET('All Vendors 2018'!G12:NG36,0,(TODAY()-(43473)),1,1))</f>
        <v>427321</v>
      </c>
      <c r="H11" s="90">
        <f ca="1">SUM(OFFSET('All Vendors 2018'!H12:NH36,0,(TODAY()-(43473)),1,1))</f>
        <v>442896</v>
      </c>
      <c r="I11" s="90">
        <f ca="1">SUM(OFFSET('All Vendors 2018'!I12:NI36,0,(TODAY()-(43473)),1,1))</f>
        <v>436287</v>
      </c>
      <c r="J11" s="91">
        <f t="shared" ca="1" si="0"/>
        <v>3210674</v>
      </c>
      <c r="L11" s="98">
        <v>0.33333333333333331</v>
      </c>
      <c r="M11" s="30">
        <v>3145449</v>
      </c>
    </row>
    <row r="12" spans="1:13" x14ac:dyDescent="0.25">
      <c r="A12" s="89">
        <v>0.375</v>
      </c>
      <c r="B12" s="90">
        <f ca="1">SUM(OFFSET('All Vendors 2018'!B13:NB37,0,(TODAY()-(43473)),1,1))</f>
        <v>428365</v>
      </c>
      <c r="C12" s="90">
        <f ca="1">SUM(OFFSET('All Vendors 2018'!C13:NC37,0,(TODAY()-(43473)),1,1))</f>
        <v>406078</v>
      </c>
      <c r="D12" s="90">
        <f ca="1">SUM(OFFSET('All Vendors 2018'!D13:ND37,0,(TODAY()-(43473)),1,1))</f>
        <v>412127</v>
      </c>
      <c r="E12" s="90">
        <f ca="1">SUM(OFFSET('All Vendors 2018'!E13:NE37,0,(TODAY()-(43473)),1,1))</f>
        <v>377552</v>
      </c>
      <c r="F12" s="90">
        <f ca="1">SUM(OFFSET('All Vendors 2018'!F13:NF37,0,(TODAY()-(43473)),1,1))</f>
        <v>419153</v>
      </c>
      <c r="G12" s="90">
        <f ca="1">SUM(OFFSET('All Vendors 2018'!G13:NG37,0,(TODAY()-(43473)),1,1))</f>
        <v>448969</v>
      </c>
      <c r="H12" s="90">
        <f ca="1">SUM(OFFSET('All Vendors 2018'!H13:NH37,0,(TODAY()-(43473)),1,1))</f>
        <v>452410</v>
      </c>
      <c r="I12" s="90">
        <f ca="1">SUM(OFFSET('All Vendors 2018'!I13:NI37,0,(TODAY()-(43473)),1,1))</f>
        <v>458204</v>
      </c>
      <c r="J12" s="91">
        <f t="shared" ca="1" si="0"/>
        <v>3402858</v>
      </c>
      <c r="L12" s="98">
        <v>0.375</v>
      </c>
      <c r="M12" s="30">
        <v>3282487</v>
      </c>
    </row>
    <row r="13" spans="1:13" x14ac:dyDescent="0.25">
      <c r="A13" s="89">
        <v>0.41666666666666669</v>
      </c>
      <c r="B13" s="90">
        <f ca="1">SUM(OFFSET('All Vendors 2018'!B14:NB38,0,(TODAY()-(43473)),1,1))</f>
        <v>411246</v>
      </c>
      <c r="C13" s="90">
        <f ca="1">SUM(OFFSET('All Vendors 2018'!C14:NC38,0,(TODAY()-(43473)),1,1))</f>
        <v>412260</v>
      </c>
      <c r="D13" s="90">
        <f ca="1">SUM(OFFSET('All Vendors 2018'!D14:ND38,0,(TODAY()-(43473)),1,1))</f>
        <v>450433</v>
      </c>
      <c r="E13" s="90">
        <f ca="1">SUM(OFFSET('All Vendors 2018'!E14:NE38,0,(TODAY()-(43473)),1,1))</f>
        <v>393475</v>
      </c>
      <c r="F13" s="90">
        <f ca="1">SUM(OFFSET('All Vendors 2018'!F14:NF38,0,(TODAY()-(43473)),1,1))</f>
        <v>407188</v>
      </c>
      <c r="G13" s="90">
        <f ca="1">SUM(OFFSET('All Vendors 2018'!G14:NG38,0,(TODAY()-(43473)),1,1))</f>
        <v>465667</v>
      </c>
      <c r="H13" s="90">
        <f ca="1">SUM(OFFSET('All Vendors 2018'!H14:NH38,0,(TODAY()-(43473)),1,1))</f>
        <v>467138</v>
      </c>
      <c r="I13" s="90">
        <f ca="1">SUM(OFFSET('All Vendors 2018'!I14:NI38,0,(TODAY()-(43473)),1,1))</f>
        <v>444928</v>
      </c>
      <c r="J13" s="91">
        <f t="shared" ca="1" si="0"/>
        <v>3452335</v>
      </c>
      <c r="L13" s="98">
        <v>0.41666666666666669</v>
      </c>
      <c r="M13" s="30">
        <v>3380747</v>
      </c>
    </row>
    <row r="14" spans="1:13" x14ac:dyDescent="0.25">
      <c r="A14" s="89">
        <v>0.45833333333333331</v>
      </c>
      <c r="B14" s="90">
        <f ca="1">SUM(OFFSET('All Vendors 2018'!B15:NB39,0,(TODAY()-(43473)),1,1))</f>
        <v>421420</v>
      </c>
      <c r="C14" s="90">
        <f ca="1">SUM(OFFSET('All Vendors 2018'!C15:NC39,0,(TODAY()-(43473)),1,1))</f>
        <v>435763</v>
      </c>
      <c r="D14" s="90">
        <f ca="1">SUM(OFFSET('All Vendors 2018'!D15:ND39,0,(TODAY()-(43473)),1,1))</f>
        <v>456441</v>
      </c>
      <c r="E14" s="90">
        <f ca="1">SUM(OFFSET('All Vendors 2018'!E15:NE39,0,(TODAY()-(43473)),1,1))</f>
        <v>370794</v>
      </c>
      <c r="F14" s="90">
        <f ca="1">SUM(OFFSET('All Vendors 2018'!F15:NF39,0,(TODAY()-(43473)),1,1))</f>
        <v>411600</v>
      </c>
      <c r="G14" s="90">
        <f ca="1">SUM(OFFSET('All Vendors 2018'!G15:NG39,0,(TODAY()-(43473)),1,1))</f>
        <v>466999</v>
      </c>
      <c r="H14" s="90">
        <f ca="1">SUM(OFFSET('All Vendors 2018'!H15:NH39,0,(TODAY()-(43473)),1,1))</f>
        <v>469067</v>
      </c>
      <c r="I14" s="90">
        <f ca="1">SUM(OFFSET('All Vendors 2018'!I15:NI39,0,(TODAY()-(43473)),1,1))</f>
        <v>419511</v>
      </c>
      <c r="J14" s="91">
        <f t="shared" ca="1" si="0"/>
        <v>3451595</v>
      </c>
      <c r="L14" s="98">
        <v>0.45833333333333331</v>
      </c>
      <c r="M14" s="30">
        <v>3396041</v>
      </c>
    </row>
    <row r="15" spans="1:13" x14ac:dyDescent="0.25">
      <c r="A15" s="89">
        <v>0.5</v>
      </c>
      <c r="B15" s="90">
        <f ca="1">SUM(OFFSET('All Vendors 2018'!B16:NB40,0,(TODAY()-(43473)),1,1))</f>
        <v>463944</v>
      </c>
      <c r="C15" s="90">
        <f ca="1">SUM(OFFSET('All Vendors 2018'!C16:NC40,0,(TODAY()-(43473)),1,1))</f>
        <v>449164</v>
      </c>
      <c r="D15" s="90">
        <f ca="1">SUM(OFFSET('All Vendors 2018'!D16:ND40,0,(TODAY()-(43473)),1,1))</f>
        <v>441233</v>
      </c>
      <c r="E15" s="90">
        <f ca="1">SUM(OFFSET('All Vendors 2018'!E16:NE40,0,(TODAY()-(43473)),1,1))</f>
        <v>350300</v>
      </c>
      <c r="F15" s="90">
        <f ca="1">SUM(OFFSET('All Vendors 2018'!F16:NF40,0,(TODAY()-(43473)),1,1))</f>
        <v>411420</v>
      </c>
      <c r="G15" s="90">
        <f ca="1">SUM(OFFSET('All Vendors 2018'!G16:NG40,0,(TODAY()-(43473)),1,1))</f>
        <v>396532</v>
      </c>
      <c r="H15" s="90">
        <f ca="1">SUM(OFFSET('All Vendors 2018'!H16:NH40,0,(TODAY()-(43473)),1,1))</f>
        <v>481737</v>
      </c>
      <c r="I15" s="90">
        <f ca="1">SUM(OFFSET('All Vendors 2018'!I16:NI40,0,(TODAY()-(43473)),1,1))</f>
        <v>401220</v>
      </c>
      <c r="J15" s="91">
        <f t="shared" ca="1" si="0"/>
        <v>3395550</v>
      </c>
      <c r="L15" s="98">
        <v>0.5</v>
      </c>
      <c r="M15" s="30">
        <v>3369314</v>
      </c>
    </row>
    <row r="16" spans="1:13" x14ac:dyDescent="0.25">
      <c r="A16" s="89">
        <v>0.54166666666666663</v>
      </c>
      <c r="B16" s="90">
        <f ca="1">SUM(OFFSET('All Vendors 2018'!B17:NB41,0,(TODAY()-(43473)),1,1))</f>
        <v>459234</v>
      </c>
      <c r="C16" s="90">
        <f ca="1">SUM(OFFSET('All Vendors 2018'!C17:NC41,0,(TODAY()-(43473)),1,1))</f>
        <v>457052</v>
      </c>
      <c r="D16" s="90">
        <f ca="1">SUM(OFFSET('All Vendors 2018'!D17:ND41,0,(TODAY()-(43473)),1,1))</f>
        <v>414754</v>
      </c>
      <c r="E16" s="90">
        <f ca="1">SUM(OFFSET('All Vendors 2018'!E17:NE41,0,(TODAY()-(43473)),1,1))</f>
        <v>352581</v>
      </c>
      <c r="F16" s="90">
        <f ca="1">SUM(OFFSET('All Vendors 2018'!F17:NF41,0,(TODAY()-(43473)),1,1))</f>
        <v>410487</v>
      </c>
      <c r="G16" s="90">
        <f ca="1">SUM(OFFSET('All Vendors 2018'!G17:NG41,0,(TODAY()-(43473)),1,1))</f>
        <v>388122</v>
      </c>
      <c r="H16" s="90">
        <f ca="1">SUM(OFFSET('All Vendors 2018'!H17:NH41,0,(TODAY()-(43473)),1,1))</f>
        <v>476354</v>
      </c>
      <c r="I16" s="90">
        <f ca="1">SUM(OFFSET('All Vendors 2018'!I17:NI41,0,(TODAY()-(43473)),1,1))</f>
        <v>416292</v>
      </c>
      <c r="J16" s="91">
        <f t="shared" ca="1" si="0"/>
        <v>3374876</v>
      </c>
      <c r="L16" s="98">
        <v>0.54166666666666663</v>
      </c>
      <c r="M16" s="30">
        <v>3339031</v>
      </c>
    </row>
    <row r="17" spans="1:13" x14ac:dyDescent="0.25">
      <c r="A17" s="89">
        <v>0.58333333333333337</v>
      </c>
      <c r="B17" s="90">
        <f ca="1">SUM(OFFSET('All Vendors 2018'!B18:NB42,0,(TODAY()-(43473)),1,1))</f>
        <v>473271</v>
      </c>
      <c r="C17" s="90">
        <f ca="1">SUM(OFFSET('All Vendors 2018'!C18:NC42,0,(TODAY()-(43473)),1,1))</f>
        <v>454554</v>
      </c>
      <c r="D17" s="90">
        <f ca="1">SUM(OFFSET('All Vendors 2018'!D18:ND42,0,(TODAY()-(43473)),1,1))</f>
        <v>428240</v>
      </c>
      <c r="E17" s="90">
        <f ca="1">SUM(OFFSET('All Vendors 2018'!E18:NE42,0,(TODAY()-(43473)),1,1))</f>
        <v>341580</v>
      </c>
      <c r="F17" s="90">
        <f ca="1">SUM(OFFSET('All Vendors 2018'!F18:NF42,0,(TODAY()-(43473)),1,1))</f>
        <v>422310</v>
      </c>
      <c r="G17" s="90">
        <f ca="1">SUM(OFFSET('All Vendors 2018'!G18:NG42,0,(TODAY()-(43473)),1,1))</f>
        <v>395702</v>
      </c>
      <c r="H17" s="90">
        <f ca="1">SUM(OFFSET('All Vendors 2018'!H18:NH42,0,(TODAY()-(43473)),1,1))</f>
        <v>485608</v>
      </c>
      <c r="I17" s="90">
        <f ca="1">SUM(OFFSET('All Vendors 2018'!I18:NI42,0,(TODAY()-(43473)),1,1))</f>
        <v>391138</v>
      </c>
      <c r="J17" s="91">
        <f t="shared" ca="1" si="0"/>
        <v>3392403</v>
      </c>
      <c r="L17" s="98">
        <v>0.58333333333333337</v>
      </c>
      <c r="M17" s="30">
        <v>3384418</v>
      </c>
    </row>
    <row r="18" spans="1:13" x14ac:dyDescent="0.25">
      <c r="A18" s="89">
        <v>0.625</v>
      </c>
      <c r="B18" s="90">
        <f ca="1">SUM(OFFSET('All Vendors 2018'!B19:NB43,0,(TODAY()-(43473)),1,1))</f>
        <v>388322</v>
      </c>
      <c r="C18" s="90">
        <f ca="1">SUM(OFFSET('All Vendors 2018'!C19:NC43,0,(TODAY()-(43473)),1,1))</f>
        <v>452177</v>
      </c>
      <c r="D18" s="90">
        <f ca="1">SUM(OFFSET('All Vendors 2018'!D19:ND43,0,(TODAY()-(43473)),1,1))</f>
        <v>415524</v>
      </c>
      <c r="E18" s="90">
        <f ca="1">SUM(OFFSET('All Vendors 2018'!E19:NE43,0,(TODAY()-(43473)),1,1))</f>
        <v>345683</v>
      </c>
      <c r="F18" s="90">
        <f ca="1">SUM(OFFSET('All Vendors 2018'!F19:NF43,0,(TODAY()-(43473)),1,1))</f>
        <v>441509</v>
      </c>
      <c r="G18" s="90">
        <f ca="1">SUM(OFFSET('All Vendors 2018'!G19:NG43,0,(TODAY()-(43473)),1,1))</f>
        <v>405902</v>
      </c>
      <c r="H18" s="90">
        <f ca="1">SUM(OFFSET('All Vendors 2018'!H19:NH43,0,(TODAY()-(43473)),1,1))</f>
        <v>466661</v>
      </c>
      <c r="I18" s="90">
        <f ca="1">SUM(OFFSET('All Vendors 2018'!I19:NI43,0,(TODAY()-(43473)),1,1))</f>
        <v>370784</v>
      </c>
      <c r="J18" s="91">
        <f t="shared" ca="1" si="0"/>
        <v>3286562</v>
      </c>
      <c r="L18" s="98">
        <v>0.625</v>
      </c>
      <c r="M18" s="30">
        <v>3295427</v>
      </c>
    </row>
    <row r="19" spans="1:13" x14ac:dyDescent="0.25">
      <c r="A19" s="89">
        <v>0.66666666666666663</v>
      </c>
      <c r="B19" s="90">
        <f ca="1">SUM(OFFSET('All Vendors 2018'!B20:NB44,0,(TODAY()-(43473)),1,1))</f>
        <v>443209</v>
      </c>
      <c r="C19" s="90">
        <f ca="1">SUM(OFFSET('All Vendors 2018'!C20:NC44,0,(TODAY()-(43473)),1,1))</f>
        <v>432860</v>
      </c>
      <c r="D19" s="90">
        <f ca="1">SUM(OFFSET('All Vendors 2018'!D20:ND44,0,(TODAY()-(43473)),1,1))</f>
        <v>414579</v>
      </c>
      <c r="E19" s="90">
        <f ca="1">SUM(OFFSET('All Vendors 2018'!E20:NE44,0,(TODAY()-(43473)),1,1))</f>
        <v>334826</v>
      </c>
      <c r="F19" s="90">
        <f ca="1">SUM(OFFSET('All Vendors 2018'!F20:NF44,0,(TODAY()-(43473)),1,1))</f>
        <v>432453</v>
      </c>
      <c r="G19" s="90">
        <f ca="1">SUM(OFFSET('All Vendors 2018'!G20:NG44,0,(TODAY()-(43473)),1,1))</f>
        <v>372605</v>
      </c>
      <c r="H19" s="90">
        <f ca="1">SUM(OFFSET('All Vendors 2018'!H20:NH44,0,(TODAY()-(43473)),1,1))</f>
        <v>467906</v>
      </c>
      <c r="I19" s="90">
        <f ca="1">SUM(OFFSET('All Vendors 2018'!I20:NI44,0,(TODAY()-(43473)),1,1))</f>
        <v>375246</v>
      </c>
      <c r="J19" s="91">
        <f t="shared" ca="1" si="0"/>
        <v>3273684</v>
      </c>
      <c r="L19" s="98">
        <v>0.66666666666666663</v>
      </c>
      <c r="M19" s="30">
        <v>3260322</v>
      </c>
    </row>
    <row r="20" spans="1:13" x14ac:dyDescent="0.25">
      <c r="A20" s="89">
        <v>0.70833333333333337</v>
      </c>
      <c r="B20" s="90">
        <f ca="1">SUM(OFFSET('All Vendors 2018'!B21:NB45,0,(TODAY()-(43473)),1,1))</f>
        <v>423722</v>
      </c>
      <c r="C20" s="90">
        <f ca="1">SUM(OFFSET('All Vendors 2018'!C21:NC45,0,(TODAY()-(43473)),1,1))</f>
        <v>404865</v>
      </c>
      <c r="D20" s="90">
        <f ca="1">SUM(OFFSET('All Vendors 2018'!D21:ND45,0,(TODAY()-(43473)),1,1))</f>
        <v>380926</v>
      </c>
      <c r="E20" s="90">
        <f ca="1">SUM(OFFSET('All Vendors 2018'!E21:NE45,0,(TODAY()-(43473)),1,1))</f>
        <v>337597</v>
      </c>
      <c r="F20" s="90">
        <f ca="1">SUM(OFFSET('All Vendors 2018'!F21:NF45,0,(TODAY()-(43473)),1,1))</f>
        <v>400708</v>
      </c>
      <c r="G20" s="90">
        <f ca="1">SUM(OFFSET('All Vendors 2018'!G21:NG45,0,(TODAY()-(43473)),1,1))</f>
        <v>380893</v>
      </c>
      <c r="H20" s="90">
        <f ca="1">SUM(OFFSET('All Vendors 2018'!H21:NH45,0,(TODAY()-(43473)),1,1))</f>
        <v>456772</v>
      </c>
      <c r="I20" s="90">
        <f ca="1">SUM(OFFSET('All Vendors 2018'!I21:NI45,0,(TODAY()-(43473)),1,1))</f>
        <v>362397</v>
      </c>
      <c r="J20" s="91">
        <f t="shared" ca="1" si="0"/>
        <v>3147880</v>
      </c>
      <c r="L20" s="98">
        <v>0.70833333333333337</v>
      </c>
      <c r="M20" s="30">
        <v>3164685</v>
      </c>
    </row>
    <row r="21" spans="1:13" x14ac:dyDescent="0.25">
      <c r="A21" s="89">
        <v>0.75</v>
      </c>
      <c r="B21" s="90">
        <f ca="1">SUM(OFFSET('All Vendors 2018'!B22:NB46,0,(TODAY()-(43473)),1,1))</f>
        <v>415546</v>
      </c>
      <c r="C21" s="90">
        <f ca="1">SUM(OFFSET('All Vendors 2018'!C22:NC46,0,(TODAY()-(43473)),1,1))</f>
        <v>377117</v>
      </c>
      <c r="D21" s="90">
        <f ca="1">SUM(OFFSET('All Vendors 2018'!D22:ND46,0,(TODAY()-(43473)),1,1))</f>
        <v>367028</v>
      </c>
      <c r="E21" s="90">
        <f ca="1">SUM(OFFSET('All Vendors 2018'!E22:NE46,0,(TODAY()-(43473)),1,1))</f>
        <v>339619</v>
      </c>
      <c r="F21" s="90">
        <f ca="1">SUM(OFFSET('All Vendors 2018'!F22:NF46,0,(TODAY()-(43473)),1,1))</f>
        <v>398051</v>
      </c>
      <c r="G21" s="90">
        <f ca="1">SUM(OFFSET('All Vendors 2018'!G22:NG46,0,(TODAY()-(43473)),1,1))</f>
        <v>417833</v>
      </c>
      <c r="H21" s="90">
        <f ca="1">SUM(OFFSET('All Vendors 2018'!H22:NH46,0,(TODAY()-(43473)),1,1))</f>
        <v>440649</v>
      </c>
      <c r="I21" s="90">
        <f ca="1">SUM(OFFSET('All Vendors 2018'!I22:NI46,0,(TODAY()-(43473)),1,1))</f>
        <v>362747</v>
      </c>
      <c r="J21" s="91">
        <f t="shared" ca="1" si="0"/>
        <v>3118590</v>
      </c>
      <c r="L21" s="98">
        <v>0.75</v>
      </c>
      <c r="M21" s="30">
        <v>3140924</v>
      </c>
    </row>
    <row r="22" spans="1:13" x14ac:dyDescent="0.25">
      <c r="A22" s="89">
        <v>0.79166666666666663</v>
      </c>
      <c r="B22" s="90">
        <f ca="1">SUM(OFFSET('All Vendors 2018'!B23:NB47,0,(TODAY()-(43473)),1,1))</f>
        <v>396951</v>
      </c>
      <c r="C22" s="90">
        <f ca="1">SUM(OFFSET('All Vendors 2018'!C23:NC47,0,(TODAY()-(43473)),1,1))</f>
        <v>377015</v>
      </c>
      <c r="D22" s="90">
        <f ca="1">SUM(OFFSET('All Vendors 2018'!D23:ND47,0,(TODAY()-(43473)),1,1))</f>
        <v>358002</v>
      </c>
      <c r="E22" s="90">
        <f ca="1">SUM(OFFSET('All Vendors 2018'!E23:NE47,0,(TODAY()-(43473)),1,1))</f>
        <v>356929</v>
      </c>
      <c r="F22" s="90">
        <f ca="1">SUM(OFFSET('All Vendors 2018'!F23:NF47,0,(TODAY()-(43473)),1,1))</f>
        <v>404346</v>
      </c>
      <c r="G22" s="90">
        <f ca="1">SUM(OFFSET('All Vendors 2018'!G23:NG47,0,(TODAY()-(43473)),1,1))</f>
        <v>401621</v>
      </c>
      <c r="H22" s="90">
        <f ca="1">SUM(OFFSET('All Vendors 2018'!H23:NH47,0,(TODAY()-(43473)),1,1))</f>
        <v>466829</v>
      </c>
      <c r="I22" s="90">
        <f ca="1">SUM(OFFSET('All Vendors 2018'!I23:NI47,0,(TODAY()-(43473)),1,1))</f>
        <v>363921</v>
      </c>
      <c r="J22" s="91">
        <f t="shared" ca="1" si="0"/>
        <v>3125614</v>
      </c>
      <c r="L22" s="98">
        <v>0.79166666666666663</v>
      </c>
      <c r="M22" s="30">
        <v>3118583</v>
      </c>
    </row>
    <row r="23" spans="1:13" x14ac:dyDescent="0.25">
      <c r="A23" s="89">
        <v>0.83333333333333337</v>
      </c>
      <c r="B23" s="90">
        <f ca="1">SUM(OFFSET('All Vendors 2018'!B24:NB48,0,(TODAY()-(43473)),1,1))</f>
        <v>396941</v>
      </c>
      <c r="C23" s="90">
        <f ca="1">SUM(OFFSET('All Vendors 2018'!C24:NC48,0,(TODAY()-(43473)),1,1))</f>
        <v>361441</v>
      </c>
      <c r="D23" s="90">
        <f ca="1">SUM(OFFSET('All Vendors 2018'!D24:ND48,0,(TODAY()-(43473)),1,1))</f>
        <v>343360</v>
      </c>
      <c r="E23" s="90">
        <f ca="1">SUM(OFFSET('All Vendors 2018'!E24:NE48,0,(TODAY()-(43473)),1,1))</f>
        <v>340282</v>
      </c>
      <c r="F23" s="90">
        <f ca="1">SUM(OFFSET('All Vendors 2018'!F24:NF48,0,(TODAY()-(43473)),1,1))</f>
        <v>383355</v>
      </c>
      <c r="G23" s="90">
        <f ca="1">SUM(OFFSET('All Vendors 2018'!G24:NG48,0,(TODAY()-(43473)),1,1))</f>
        <v>415343</v>
      </c>
      <c r="H23" s="90">
        <f ca="1">SUM(OFFSET('All Vendors 2018'!H24:NH48,0,(TODAY()-(43473)),1,1))</f>
        <v>486533</v>
      </c>
      <c r="I23" s="90">
        <f ca="1">SUM(OFFSET('All Vendors 2018'!I24:NI48,0,(TODAY()-(43473)),1,1))</f>
        <v>357415</v>
      </c>
      <c r="J23" s="91">
        <f t="shared" ca="1" si="0"/>
        <v>3084670</v>
      </c>
      <c r="L23" s="98">
        <v>0.83333333333333337</v>
      </c>
      <c r="M23" s="30">
        <v>3065711</v>
      </c>
    </row>
    <row r="24" spans="1:13" x14ac:dyDescent="0.25">
      <c r="A24" s="89">
        <v>0.875</v>
      </c>
      <c r="B24" s="90">
        <f ca="1">SUM(OFFSET('All Vendors 2018'!B25:NB49,0,(TODAY()-(43473)),1,1))</f>
        <v>405189</v>
      </c>
      <c r="C24" s="90">
        <f ca="1">SUM(OFFSET('All Vendors 2018'!C25:NC49,0,(TODAY()-(43473)),1,1))</f>
        <v>351085</v>
      </c>
      <c r="D24" s="90">
        <f ca="1">SUM(OFFSET('All Vendors 2018'!D25:ND49,0,(TODAY()-(43473)),1,1))</f>
        <v>333449</v>
      </c>
      <c r="E24" s="90">
        <f ca="1">SUM(OFFSET('All Vendors 2018'!E25:NE49,0,(TODAY()-(43473)),1,1))</f>
        <v>335035</v>
      </c>
      <c r="F24" s="90">
        <f ca="1">SUM(OFFSET('All Vendors 2018'!F25:NF49,0,(TODAY()-(43473)),1,1))</f>
        <v>374499</v>
      </c>
      <c r="G24" s="90">
        <f ca="1">SUM(OFFSET('All Vendors 2018'!G25:NG49,0,(TODAY()-(43473)),1,1))</f>
        <v>406037</v>
      </c>
      <c r="H24" s="90">
        <f ca="1">SUM(OFFSET('All Vendors 2018'!H25:NH49,0,(TODAY()-(43473)),1,1))</f>
        <v>473822</v>
      </c>
      <c r="I24" s="90">
        <f ca="1">SUM(OFFSET('All Vendors 2018'!I25:NI49,0,(TODAY()-(43473)),1,1))</f>
        <v>382804</v>
      </c>
      <c r="J24" s="91">
        <f t="shared" ca="1" si="0"/>
        <v>3061920</v>
      </c>
      <c r="L24" s="98">
        <v>0.875</v>
      </c>
      <c r="M24" s="30">
        <v>3009013</v>
      </c>
    </row>
    <row r="25" spans="1:13" x14ac:dyDescent="0.25">
      <c r="A25" s="89">
        <v>0.91666666666666663</v>
      </c>
      <c r="B25" s="90">
        <f ca="1">SUM(OFFSET('All Vendors 2018'!B26:NB50,0,(TODAY()-(43473)),1,1))</f>
        <v>363742</v>
      </c>
      <c r="C25" s="90">
        <f ca="1">SUM(OFFSET('All Vendors 2018'!C26:NC50,0,(TODAY()-(43473)),1,1))</f>
        <v>328515</v>
      </c>
      <c r="D25" s="90">
        <f ca="1">SUM(OFFSET('All Vendors 2018'!D26:ND50,0,(TODAY()-(43473)),1,1))</f>
        <v>318634</v>
      </c>
      <c r="E25" s="90">
        <f ca="1">SUM(OFFSET('All Vendors 2018'!E26:NE50,0,(TODAY()-(43473)),1,1))</f>
        <v>347253</v>
      </c>
      <c r="F25" s="90">
        <f ca="1">SUM(OFFSET('All Vendors 2018'!F26:NF50,0,(TODAY()-(43473)),1,1))</f>
        <v>394950</v>
      </c>
      <c r="G25" s="90">
        <f ca="1">SUM(OFFSET('All Vendors 2018'!G26:NG50,0,(TODAY()-(43473)),1,1))</f>
        <v>390900</v>
      </c>
      <c r="H25" s="90">
        <f ca="1">SUM(OFFSET('All Vendors 2018'!H26:NH50,0,(TODAY()-(43473)),1,1))</f>
        <v>458088</v>
      </c>
      <c r="I25" s="90">
        <f ca="1">SUM(OFFSET('All Vendors 2018'!I26:NI50,0,(TODAY()-(43473)),1,1))</f>
        <v>363983</v>
      </c>
      <c r="J25" s="91">
        <f t="shared" ca="1" si="0"/>
        <v>2966065</v>
      </c>
      <c r="L25" s="98">
        <v>0.91666666666666663</v>
      </c>
      <c r="M25" s="30">
        <v>2881361</v>
      </c>
    </row>
    <row r="26" spans="1:13" x14ac:dyDescent="0.25">
      <c r="A26" s="89">
        <v>0.95833333333333337</v>
      </c>
      <c r="B26" s="90">
        <f ca="1">SUM(OFFSET('All Vendors 2018'!B27:NB51,0,(TODAY()-(43473)),1,1))</f>
        <v>337601</v>
      </c>
      <c r="C26" s="90">
        <f ca="1">SUM(OFFSET('All Vendors 2018'!C27:NC51,0,(TODAY()-(43473)),1,1))</f>
        <v>302575</v>
      </c>
      <c r="D26" s="90">
        <f ca="1">SUM(OFFSET('All Vendors 2018'!D27:ND51,0,(TODAY()-(43473)),1,1))</f>
        <v>318869</v>
      </c>
      <c r="E26" s="90">
        <f ca="1">SUM(OFFSET('All Vendors 2018'!E27:NE51,0,(TODAY()-(43473)),1,1))</f>
        <v>298625</v>
      </c>
      <c r="F26" s="90">
        <f ca="1">SUM(OFFSET('All Vendors 2018'!F27:NF51,0,(TODAY()-(43473)),1,1))</f>
        <v>340687</v>
      </c>
      <c r="G26" s="90">
        <f ca="1">SUM(OFFSET('All Vendors 2018'!G27:NG51,0,(TODAY()-(43473)),1,1))</f>
        <v>415895</v>
      </c>
      <c r="H26" s="90">
        <f ca="1">SUM(OFFSET('All Vendors 2018'!H27:NH51,0,(TODAY()-(43473)),1,1))</f>
        <v>300892</v>
      </c>
      <c r="I26" s="90">
        <f ca="1">SUM(OFFSET('All Vendors 2018'!I27:NI51,0,(TODAY()-(43473)),1,1))</f>
        <v>339342</v>
      </c>
      <c r="J26" s="91">
        <f t="shared" ca="1" si="0"/>
        <v>2654486</v>
      </c>
      <c r="L26" s="98">
        <v>0.95833333333333337</v>
      </c>
      <c r="M26" s="30">
        <v>2554871</v>
      </c>
    </row>
    <row r="27" spans="1:13" ht="15.75" thickBot="1" x14ac:dyDescent="0.3">
      <c r="A27" s="82" t="s">
        <v>9</v>
      </c>
      <c r="B27" s="92">
        <f ca="1">SUM(B3:B26)</f>
        <v>8614107</v>
      </c>
      <c r="C27" s="92">
        <f t="shared" ref="C27:I27" ca="1" si="1">SUM(C3:C26)</f>
        <v>9093313</v>
      </c>
      <c r="D27" s="92">
        <f t="shared" ca="1" si="1"/>
        <v>8777199</v>
      </c>
      <c r="E27" s="92">
        <f t="shared" ca="1" si="1"/>
        <v>8019131</v>
      </c>
      <c r="F27" s="92">
        <f t="shared" ca="1" si="1"/>
        <v>8817715</v>
      </c>
      <c r="G27" s="92">
        <f t="shared" ca="1" si="1"/>
        <v>9364417</v>
      </c>
      <c r="H27" s="92">
        <f t="shared" ca="1" si="1"/>
        <v>10235419</v>
      </c>
      <c r="I27" s="92">
        <f t="shared" ca="1" si="1"/>
        <v>8207756</v>
      </c>
      <c r="J27" s="92">
        <f t="shared" ca="1" si="0"/>
        <v>71129057</v>
      </c>
      <c r="L27" s="98" t="s">
        <v>472</v>
      </c>
      <c r="M27" s="30">
        <v>71360976</v>
      </c>
    </row>
    <row r="28" spans="1:13" ht="16.5" thickTop="1" thickBot="1" x14ac:dyDescent="0.3">
      <c r="A28" s="82" t="s">
        <v>10</v>
      </c>
      <c r="B28" s="92">
        <f ca="1">MAX(B3:B26)</f>
        <v>473271</v>
      </c>
      <c r="C28" s="92">
        <f t="shared" ref="C28:I28" ca="1" si="2">MAX(C3:C26)</f>
        <v>457052</v>
      </c>
      <c r="D28" s="92">
        <f t="shared" ca="1" si="2"/>
        <v>456441</v>
      </c>
      <c r="E28" s="92">
        <f t="shared" ca="1" si="2"/>
        <v>393475</v>
      </c>
      <c r="F28" s="92">
        <f t="shared" ca="1" si="2"/>
        <v>441509</v>
      </c>
      <c r="G28" s="92">
        <f t="shared" ca="1" si="2"/>
        <v>466999</v>
      </c>
      <c r="H28" s="92">
        <f t="shared" ca="1" si="2"/>
        <v>486533</v>
      </c>
      <c r="I28" s="92">
        <f t="shared" ca="1" si="2"/>
        <v>458204</v>
      </c>
      <c r="J28" s="92">
        <f t="shared" ca="1" si="0"/>
        <v>3633484</v>
      </c>
    </row>
    <row r="29" spans="1:13" ht="16.5" thickTop="1" thickBot="1" x14ac:dyDescent="0.3">
      <c r="A29" s="82" t="s">
        <v>11</v>
      </c>
      <c r="B29" s="92">
        <f ca="1">AVERAGE(B12:B20)</f>
        <v>434748.11111111112</v>
      </c>
      <c r="C29" s="92">
        <f t="shared" ref="C29:I29" ca="1" si="3">AVERAGE(C12:C20)</f>
        <v>433863.66666666669</v>
      </c>
      <c r="D29" s="92">
        <f t="shared" ca="1" si="3"/>
        <v>423806.33333333331</v>
      </c>
      <c r="E29" s="92">
        <f t="shared" ca="1" si="3"/>
        <v>356043.11111111112</v>
      </c>
      <c r="F29" s="92">
        <f t="shared" ca="1" si="3"/>
        <v>417425.33333333331</v>
      </c>
      <c r="G29" s="92">
        <f t="shared" ca="1" si="3"/>
        <v>413487.88888888888</v>
      </c>
      <c r="H29" s="92">
        <f t="shared" ca="1" si="3"/>
        <v>469294.77777777775</v>
      </c>
      <c r="I29" s="92">
        <f t="shared" ca="1" si="3"/>
        <v>404413.33333333331</v>
      </c>
      <c r="J29" s="92">
        <f t="shared" ca="1" si="0"/>
        <v>3353082.5555555555</v>
      </c>
      <c r="L29" s="87" t="s">
        <v>483</v>
      </c>
    </row>
    <row r="30" spans="1:13" ht="16.5" thickTop="1" thickBot="1" x14ac:dyDescent="0.3">
      <c r="A30" s="82" t="s">
        <v>463</v>
      </c>
      <c r="B30" s="93">
        <f ca="1">IF(B26&gt;0,OFFSET('All Vendors 2018'!B32:NB32,0,(TODAY()-(43473)),1,1),"")</f>
        <v>30</v>
      </c>
      <c r="C30" s="93">
        <f ca="1">IF(C26&gt;0,OFFSET('All Vendors 2018'!C32:NC32,0,(TODAY()-(43473)),1,1),"")</f>
        <v>10</v>
      </c>
      <c r="D30" s="93">
        <f ca="1">IF(D26&gt;0,OFFSET('All Vendors 2018'!D32:ND32,0,(TODAY()-(43473)),1,1),"")</f>
        <v>25</v>
      </c>
      <c r="E30" s="93">
        <f ca="1">IF(E26&gt;0,OFFSET('All Vendors 2018'!E32:NE32,0,(TODAY()-(43473)),1,1),"")</f>
        <v>57</v>
      </c>
      <c r="F30" s="93">
        <f ca="1">IF(F26&gt;0,OFFSET('All Vendors 2018'!F32:NF32,0,(TODAY()-(43473)),1,1),"")</f>
        <v>21</v>
      </c>
      <c r="G30" s="93">
        <f ca="1">IF(G26&gt;0,OFFSET('All Vendors 2018'!G32:NG32,0,(TODAY()-(43473)),1,1),"")</f>
        <v>4</v>
      </c>
      <c r="H30" s="93">
        <f ca="1">IF(H26&gt;0,OFFSET('All Vendors 2018'!H32:NH32,0,(TODAY()-(43473)),1,1),"")</f>
        <v>2</v>
      </c>
      <c r="I30" s="93">
        <f ca="1">IF(I26&gt;0,OFFSET('All Vendors 2018'!I32:NI32,0,(TODAY()-(43473)),1,1),"")</f>
        <v>48</v>
      </c>
      <c r="J30" s="94" t="s">
        <v>470</v>
      </c>
      <c r="L30" s="79" t="s">
        <v>475</v>
      </c>
      <c r="M30" s="30">
        <v>16879350</v>
      </c>
    </row>
    <row r="31" spans="1:13" ht="15.75" thickTop="1" x14ac:dyDescent="0.25">
      <c r="A31" s="84"/>
      <c r="B31" s="95"/>
      <c r="C31" s="95"/>
      <c r="D31" s="95"/>
      <c r="E31" s="95"/>
      <c r="F31" s="95"/>
      <c r="G31" s="95"/>
      <c r="H31" s="95"/>
      <c r="I31" s="95"/>
      <c r="J31" s="96"/>
      <c r="L31" s="79" t="s">
        <v>476</v>
      </c>
      <c r="M31" s="30">
        <v>17228214</v>
      </c>
    </row>
    <row r="32" spans="1:13" ht="30.75" thickBot="1" x14ac:dyDescent="0.3">
      <c r="A32" s="83" t="s">
        <v>465</v>
      </c>
      <c r="B32" s="92">
        <f t="array" aca="1" ref="B32" ca="1">AVERAGE(IF(WEEKDAY(B2)=WEEKDAY('All Vendors 2018'!$B$3:$NB$3),'All Vendors 2018'!$B$29:$NB$29))</f>
        <v>6349024.884615385</v>
      </c>
      <c r="C32" s="92">
        <f t="array" aca="1" ref="C32" ca="1">AVERAGE(IF(WEEKDAY(C2)=WEEKDAY('All Vendors 2018'!$B$3:$NB$3),'All Vendors 2018'!$B$29:$NB$29))</f>
        <v>6506694.807692308</v>
      </c>
      <c r="D32" s="92">
        <f t="array" aca="1" ref="D32" ca="1">AVERAGE(IF(WEEKDAY(D2)=WEEKDAY('All Vendors 2018'!$B$3:$NB$3),'All Vendors 2018'!$B$29:$NB$29))</f>
        <v>6497661.711538462</v>
      </c>
      <c r="E32" s="92">
        <f t="array" aca="1" ref="E32" ca="1">AVERAGE(IF(WEEKDAY(E2)=WEEKDAY('All Vendors 2018'!$B$3:$NB$3),'All Vendors 2018'!$B$29:$NB$29))</f>
        <v>6249771.384615385</v>
      </c>
      <c r="F32" s="92">
        <f t="array" aca="1" ref="F32" ca="1">AVERAGE(IF(WEEKDAY(F2)=WEEKDAY('All Vendors 2018'!$B$3:$NB$3),'All Vendors 2018'!$B$29:$NB$29))</f>
        <v>6512673.346153846</v>
      </c>
      <c r="G32" s="92">
        <f t="array" aca="1" ref="G32" ca="1">AVERAGE(IF(WEEKDAY(G2)=WEEKDAY('All Vendors 2018'!$B$3:$NB$3),'All Vendors 2018'!$B$29:$NB$29))</f>
        <v>6689904.4528301889</v>
      </c>
      <c r="H32" s="92">
        <f t="array" aca="1" ref="H32" ca="1">AVERAGE(IF(WEEKDAY(H2)=WEEKDAY('All Vendors 2018'!$B$3:$NB$3),'All Vendors 2018'!$B$29:$NB$29))</f>
        <v>6607554.826923077</v>
      </c>
      <c r="I32" s="92">
        <f t="array" aca="1" ref="I32" ca="1">AVERAGE(IF(WEEKDAY(I2)=WEEKDAY('All Vendors 2018'!$B$3:$NB$3),'All Vendors 2018'!$B$29:$NB$29))</f>
        <v>6349024.884615385</v>
      </c>
      <c r="J32" s="97" t="s">
        <v>470</v>
      </c>
      <c r="L32" s="79" t="s">
        <v>477</v>
      </c>
      <c r="M32" s="30">
        <v>18186626</v>
      </c>
    </row>
    <row r="33" spans="1:13" ht="16.5" thickTop="1" thickBot="1" x14ac:dyDescent="0.3">
      <c r="A33" s="83" t="s">
        <v>466</v>
      </c>
      <c r="B33" s="92">
        <f t="array" aca="1" ref="B33" ca="1">AVERAGE(IF(WEEKDAY(B2)=WEEKDAY('All Vendors 2018'!$B$3:$NB$3),'All Vendors 2018'!$B$30:$NB$30))</f>
        <v>344044.94230769231</v>
      </c>
      <c r="C33" s="92">
        <f t="array" aca="1" ref="C33" ca="1">AVERAGE(IF(WEEKDAY(C2)=WEEKDAY('All Vendors 2018'!$B$3:$NB$3),'All Vendors 2018'!$B$30:$NB$30))</f>
        <v>344678.21153846156</v>
      </c>
      <c r="D33" s="92">
        <f t="array" aca="1" ref="D33" ca="1">AVERAGE(IF(WEEKDAY(D2)=WEEKDAY('All Vendors 2018'!$B$3:$NB$3),'All Vendors 2018'!$B$30:$NB$30))</f>
        <v>349965.84615384613</v>
      </c>
      <c r="E33" s="92">
        <f t="array" aca="1" ref="E33" ca="1">AVERAGE(IF(WEEKDAY(E2)=WEEKDAY('All Vendors 2018'!$B$3:$NB$3),'All Vendors 2018'!$B$30:$NB$30))</f>
        <v>332715.30769230769</v>
      </c>
      <c r="F33" s="92">
        <f t="array" aca="1" ref="F33" ca="1">AVERAGE(IF(WEEKDAY(F2)=WEEKDAY('All Vendors 2018'!$B$3:$NB$3),'All Vendors 2018'!$B$30:$NB$30))</f>
        <v>342824.67307692306</v>
      </c>
      <c r="G33" s="92">
        <f t="array" aca="1" ref="G33" ca="1">AVERAGE(IF(WEEKDAY(G2)=WEEKDAY('All Vendors 2018'!$B$3:$NB$3),'All Vendors 2018'!$B$30:$NB$30))</f>
        <v>358349.43396226416</v>
      </c>
      <c r="H33" s="92">
        <f t="array" aca="1" ref="H33" ca="1">AVERAGE(IF(WEEKDAY(H2)=WEEKDAY('All Vendors 2018'!$B$3:$NB$3),'All Vendors 2018'!$B$30:$NB$30))</f>
        <v>354951.19230769231</v>
      </c>
      <c r="I33" s="92">
        <f t="array" aca="1" ref="I33" ca="1">AVERAGE(IF(WEEKDAY(I2)=WEEKDAY('All Vendors 2018'!$B$3:$NB$3),'All Vendors 2018'!$B$30:$NB$30))</f>
        <v>344044.94230769231</v>
      </c>
      <c r="J33" s="97" t="s">
        <v>470</v>
      </c>
      <c r="L33" s="79" t="s">
        <v>478</v>
      </c>
      <c r="M33" s="30">
        <v>17554398</v>
      </c>
    </row>
    <row r="34" spans="1:13" ht="31.5" thickTop="1" thickBot="1" x14ac:dyDescent="0.3">
      <c r="A34" s="83" t="s">
        <v>464</v>
      </c>
      <c r="B34" s="92">
        <f t="array" aca="1" ref="B34" ca="1">AVERAGE(IF(WEEKDAY(B2)=WEEKDAY('All Vendors 2018'!$B$3:$NB$3),'All Vendors 2018'!$B$31:$NB$31))</f>
        <v>315866.95512820513</v>
      </c>
      <c r="C34" s="92">
        <f t="array" aca="1" ref="C34" ca="1">AVERAGE(IF(WEEKDAY(C2)=WEEKDAY('All Vendors 2018'!$B$3:$NB$3),'All Vendors 2018'!$B$31:$NB$31))</f>
        <v>316845.21153846156</v>
      </c>
      <c r="D34" s="92">
        <f t="array" aca="1" ref="D34" ca="1">AVERAGE(IF(WEEKDAY(D2)=WEEKDAY('All Vendors 2018'!$B$3:$NB$3),'All Vendors 2018'!$B$31:$NB$31))</f>
        <v>319599.297008547</v>
      </c>
      <c r="E34" s="92">
        <f t="array" aca="1" ref="E34" ca="1">AVERAGE(IF(WEEKDAY(E2)=WEEKDAY('All Vendors 2018'!$B$3:$NB$3),'All Vendors 2018'!$B$31:$NB$31))</f>
        <v>302499.11538461538</v>
      </c>
      <c r="F34" s="92">
        <f t="array" aca="1" ref="F34" ca="1">AVERAGE(IF(WEEKDAY(F2)=WEEKDAY('All Vendors 2018'!$B$3:$NB$3),'All Vendors 2018'!$B$31:$NB$31))</f>
        <v>316809.83760683762</v>
      </c>
      <c r="G34" s="92">
        <f t="array" aca="1" ref="G34" ca="1">AVERAGE(IF(WEEKDAY(G2)=WEEKDAY('All Vendors 2018'!$B$3:$NB$3),'All Vendors 2018'!$B$31:$NB$31))</f>
        <v>326461.76939203357</v>
      </c>
      <c r="H34" s="92">
        <f t="array" aca="1" ref="H34" ca="1">AVERAGE(IF(WEEKDAY(H2)=WEEKDAY('All Vendors 2018'!$B$3:$NB$3),'All Vendors 2018'!$B$31:$NB$31))</f>
        <v>324246.83547008556</v>
      </c>
      <c r="I34" s="92">
        <f t="array" aca="1" ref="I34" ca="1">AVERAGE(IF(WEEKDAY(I2)=WEEKDAY('All Vendors 2018'!$B$3:$NB$3),'All Vendors 2018'!$B$31:$NB$31))</f>
        <v>315866.95512820513</v>
      </c>
      <c r="J34" s="97" t="s">
        <v>470</v>
      </c>
      <c r="L34" s="79" t="s">
        <v>479</v>
      </c>
      <c r="M34" s="30">
        <v>16038262</v>
      </c>
    </row>
    <row r="35" spans="1:13" ht="31.5" thickTop="1" thickBot="1" x14ac:dyDescent="0.3">
      <c r="A35" s="85" t="s">
        <v>467</v>
      </c>
      <c r="B35" s="92">
        <f t="array" aca="1" ref="B35" ca="1">AVERAGE(IF(WEEKDAY(B2)=WEEKDAY('All Vendors 2018'!$B$3:$NB$3),'All Vendors 2018'!$B$32:$NB$32))</f>
        <v>191.95192307692307</v>
      </c>
      <c r="C35" s="92">
        <f t="array" aca="1" ref="C35" ca="1">AVERAGE(IF(WEEKDAY(C2)=WEEKDAY('All Vendors 2018'!$B$3:$NB$3),'All Vendors 2018'!$B$32:$NB$32))</f>
        <v>180.72115384615384</v>
      </c>
      <c r="D35" s="92">
        <f t="array" aca="1" ref="D35" ca="1">AVERAGE(IF(WEEKDAY(D2)=WEEKDAY('All Vendors 2018'!$B$3:$NB$3),'All Vendors 2018'!$B$32:$NB$32))</f>
        <v>182.71153846153845</v>
      </c>
      <c r="E35" s="92">
        <f t="array" aca="1" ref="E35" ca="1">AVERAGE(IF(WEEKDAY(E2)=WEEKDAY('All Vendors 2018'!$B$3:$NB$3),'All Vendors 2018'!$B$32:$NB$32))</f>
        <v>198.32692307692307</v>
      </c>
      <c r="F35" s="92">
        <f t="array" aca="1" ref="F35" ca="1">AVERAGE(IF(WEEKDAY(F2)=WEEKDAY('All Vendors 2018'!$B$3:$NB$3),'All Vendors 2018'!$B$32:$NB$32))</f>
        <v>178.55769230769232</v>
      </c>
      <c r="G35" s="92">
        <f t="array" aca="1" ref="G35" ca="1">AVERAGE(IF(WEEKDAY(G2)=WEEKDAY('All Vendors 2018'!$B$3:$NB$3),'All Vendors 2018'!$B$32:$NB$32))</f>
        <v>170.27358490566039</v>
      </c>
      <c r="H35" s="92">
        <f t="array" aca="1" ref="H35" ca="1">AVERAGE(IF(WEEKDAY(H2)=WEEKDAY('All Vendors 2018'!$B$3:$NB$3),'All Vendors 2018'!$B$32:$NB$32))</f>
        <v>178.70192307692307</v>
      </c>
      <c r="I35" s="92">
        <f t="array" aca="1" ref="I35" ca="1">AVERAGE(IF(WEEKDAY(I2)=WEEKDAY('All Vendors 2018'!$B$3:$NB$3),'All Vendors 2018'!$B$32:$NB$32))</f>
        <v>191.95192307692307</v>
      </c>
      <c r="J35" s="97" t="s">
        <v>470</v>
      </c>
      <c r="L35" s="79" t="s">
        <v>480</v>
      </c>
      <c r="M35" s="30">
        <v>17635430</v>
      </c>
    </row>
    <row r="36" spans="1:13" ht="15.75" thickTop="1" x14ac:dyDescent="0.25">
      <c r="L36" s="79" t="s">
        <v>481</v>
      </c>
      <c r="M36" s="30">
        <v>18728834</v>
      </c>
    </row>
    <row r="37" spans="1:13" x14ac:dyDescent="0.25">
      <c r="L37" s="79" t="s">
        <v>482</v>
      </c>
      <c r="M37" s="30">
        <v>20470838</v>
      </c>
    </row>
  </sheetData>
  <mergeCells count="1">
    <mergeCell ref="B1:I1"/>
  </mergeCells>
  <conditionalFormatting sqref="B3:I26">
    <cfRule type="colorScale" priority="6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/>
  <pageMargins left="0.7" right="0.7" top="0.75" bottom="0.75" header="0.3" footer="0.3"/>
  <pageSetup scale="68" fitToWidth="2" orientation="landscape" r:id="rId3"/>
  <headerFooter>
    <oddHeader>&amp;CAvail Call Data for Week of 9/4</oddHeader>
  </headerFooter>
  <colBreaks count="1" manualBreakCount="1">
    <brk id="10" max="1048575" man="1"/>
  </col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67"/>
  <sheetViews>
    <sheetView workbookViewId="0"/>
  </sheetViews>
  <sheetFormatPr defaultRowHeight="15" x14ac:dyDescent="0.25"/>
  <cols>
    <col min="1" max="1" width="16.140625" bestFit="1" customWidth="1"/>
    <col min="2" max="4" width="21.85546875" bestFit="1" customWidth="1"/>
    <col min="5" max="7" width="22.28515625" bestFit="1" customWidth="1"/>
    <col min="8" max="8" width="27.5703125" bestFit="1" customWidth="1"/>
    <col min="9" max="9" width="27.7109375" bestFit="1" customWidth="1"/>
    <col min="10" max="10" width="9" bestFit="1" customWidth="1"/>
    <col min="12" max="14" width="16.140625" bestFit="1" customWidth="1"/>
    <col min="15" max="15" width="9" bestFit="1" customWidth="1"/>
    <col min="19" max="19" width="9" bestFit="1" customWidth="1"/>
    <col min="20" max="20" width="12" bestFit="1" customWidth="1"/>
    <col min="24" max="24" width="11.5703125" bestFit="1" customWidth="1"/>
  </cols>
  <sheetData>
    <row r="1" spans="1:24" x14ac:dyDescent="0.25">
      <c r="A1" s="41" t="s">
        <v>29</v>
      </c>
      <c r="B1" s="42" t="s">
        <v>79</v>
      </c>
      <c r="C1" s="42" t="s">
        <v>14</v>
      </c>
      <c r="D1" s="42" t="s">
        <v>16</v>
      </c>
      <c r="E1" s="42" t="s">
        <v>81</v>
      </c>
      <c r="F1" s="42" t="s">
        <v>15</v>
      </c>
      <c r="G1" s="42" t="s">
        <v>17</v>
      </c>
      <c r="H1" s="42" t="s">
        <v>32</v>
      </c>
      <c r="I1" s="42" t="s">
        <v>30</v>
      </c>
      <c r="L1" s="46" t="s">
        <v>80</v>
      </c>
      <c r="M1" s="47" t="s">
        <v>33</v>
      </c>
      <c r="N1" s="48" t="s">
        <v>34</v>
      </c>
    </row>
    <row r="2" spans="1:24" x14ac:dyDescent="0.25">
      <c r="A2" s="40" t="s">
        <v>18</v>
      </c>
      <c r="B2" s="28">
        <f ca="1">SUM(OFFSET('All Vendors 2018'!$A$29,0,(ROW()-1)*7,1,-7))</f>
        <v>37092274</v>
      </c>
      <c r="C2" s="27">
        <v>26379161</v>
      </c>
      <c r="D2" s="27">
        <v>14726235</v>
      </c>
      <c r="E2" s="62">
        <f ca="1">SUM(OFFSET('All Vendors 2018'!$A$62,0,(ROW()-1)*7,1,-7))</f>
        <v>30132</v>
      </c>
      <c r="F2" s="27">
        <v>34323</v>
      </c>
      <c r="G2" s="27">
        <v>39311</v>
      </c>
      <c r="H2" s="27">
        <f>F2-G2</f>
        <v>-4988</v>
      </c>
      <c r="I2" s="27">
        <f>H2</f>
        <v>-4988</v>
      </c>
      <c r="J2" s="31">
        <f t="shared" ref="J2:J9" si="0">F2/G2-1</f>
        <v>-0.12688560453816999</v>
      </c>
      <c r="L2" s="49">
        <f t="shared" ref="L2:L33" ca="1" si="1">IF(AND(E2&lt;&gt;"", E2&lt;&gt;0),B2/E2, "")</f>
        <v>1230.9927651666003</v>
      </c>
      <c r="M2" s="50">
        <f>C2/F2</f>
        <v>768.5563907583836</v>
      </c>
      <c r="N2" s="51">
        <f>D2/G2</f>
        <v>374.60850652489125</v>
      </c>
      <c r="O2" s="31">
        <f>M2/N2-1</f>
        <v>1.0516255700865034</v>
      </c>
      <c r="R2" s="32"/>
      <c r="S2" s="31">
        <f t="shared" ref="S2:S8" si="2">C2/D2-1</f>
        <v>0.79130381934010963</v>
      </c>
    </row>
    <row r="3" spans="1:24" x14ac:dyDescent="0.25">
      <c r="A3" s="40" t="s">
        <v>19</v>
      </c>
      <c r="B3" s="28">
        <f ca="1">SUM(OFFSET('All Vendors 2018'!$A$29,0,(ROW()-1)*7,1,-7))</f>
        <v>37092274</v>
      </c>
      <c r="C3" s="27">
        <v>23033243</v>
      </c>
      <c r="D3" s="27">
        <v>14968429</v>
      </c>
      <c r="E3" s="62">
        <f ca="1">SUM(OFFSET('All Vendors 2018'!$A$62,0,(ROW()-1)*7,1,-7))</f>
        <v>38717</v>
      </c>
      <c r="F3" s="27">
        <v>40081</v>
      </c>
      <c r="G3" s="27">
        <v>41886</v>
      </c>
      <c r="H3" s="27">
        <f t="shared" ref="H3:H9" si="3">F3-G3</f>
        <v>-1805</v>
      </c>
      <c r="I3" s="27">
        <f>I2+H3</f>
        <v>-6793</v>
      </c>
      <c r="J3" s="31">
        <f t="shared" si="0"/>
        <v>-4.309315761829724E-2</v>
      </c>
      <c r="L3" s="49">
        <f t="shared" ca="1" si="1"/>
        <v>958.03584988506339</v>
      </c>
      <c r="M3" s="50">
        <f t="shared" ref="M3:M11" si="4">C3/F3</f>
        <v>574.66737356852377</v>
      </c>
      <c r="N3" s="51">
        <f t="shared" ref="N3:N11" si="5">D3/G3</f>
        <v>357.36114692259946</v>
      </c>
      <c r="O3" s="31">
        <f t="shared" ref="O3:O17" si="6">M3/N3-1</f>
        <v>0.608085765666603</v>
      </c>
      <c r="R3" s="32"/>
      <c r="S3" s="31">
        <f t="shared" si="2"/>
        <v>0.53878827230299176</v>
      </c>
    </row>
    <row r="4" spans="1:24" x14ac:dyDescent="0.25">
      <c r="A4" s="40" t="s">
        <v>23</v>
      </c>
      <c r="B4" s="28">
        <f ca="1">SUM(OFFSET('All Vendors 2018'!$A$29,0,(ROW()-1)*7,1,-7))</f>
        <v>40992643</v>
      </c>
      <c r="C4" s="27">
        <v>21787501</v>
      </c>
      <c r="D4" s="27">
        <v>14755648</v>
      </c>
      <c r="E4" s="62">
        <f ca="1">SUM(OFFSET('All Vendors 2018'!$A$62,0,(ROW()-1)*7,1,-7))</f>
        <v>30132</v>
      </c>
      <c r="F4" s="27">
        <v>40937</v>
      </c>
      <c r="G4" s="27">
        <v>40745</v>
      </c>
      <c r="H4" s="27">
        <f t="shared" si="3"/>
        <v>192</v>
      </c>
      <c r="I4" s="27">
        <f t="shared" ref="I4:I9" si="7">I3+H4</f>
        <v>-6601</v>
      </c>
      <c r="J4" s="31">
        <f t="shared" si="0"/>
        <v>4.7122346300159101E-3</v>
      </c>
      <c r="L4" s="49">
        <f t="shared" ca="1" si="1"/>
        <v>1360.4355170582769</v>
      </c>
      <c r="M4" s="50">
        <f t="shared" si="4"/>
        <v>532.2202652856829</v>
      </c>
      <c r="N4" s="51">
        <f t="shared" si="5"/>
        <v>362.14622653086269</v>
      </c>
      <c r="O4" s="31">
        <f t="shared" si="6"/>
        <v>0.46962808472153506</v>
      </c>
      <c r="R4" s="32"/>
      <c r="S4" s="31">
        <f t="shared" si="2"/>
        <v>0.47655331707560378</v>
      </c>
      <c r="X4" s="73"/>
    </row>
    <row r="5" spans="1:24" x14ac:dyDescent="0.25">
      <c r="A5" s="40" t="s">
        <v>25</v>
      </c>
      <c r="B5" s="28">
        <f ca="1">SUM(OFFSET('All Vendors 2018'!$A$29,0,(ROW()-1)*7,1,-7))</f>
        <v>37092274</v>
      </c>
      <c r="C5" s="27">
        <v>24349653</v>
      </c>
      <c r="D5" s="27">
        <v>13916612</v>
      </c>
      <c r="E5" s="62">
        <f ca="1">SUM(OFFSET('All Vendors 2018'!$A$62,0,(ROW()-1)*7,1,-7))</f>
        <v>38717</v>
      </c>
      <c r="F5" s="27">
        <v>39225</v>
      </c>
      <c r="G5" s="27">
        <v>40187</v>
      </c>
      <c r="H5" s="27">
        <f t="shared" si="3"/>
        <v>-962</v>
      </c>
      <c r="I5" s="27">
        <f t="shared" si="7"/>
        <v>-7563</v>
      </c>
      <c r="J5" s="31">
        <f t="shared" si="0"/>
        <v>-2.3938089431905896E-2</v>
      </c>
      <c r="L5" s="49">
        <f t="shared" ca="1" si="1"/>
        <v>958.03584988506339</v>
      </c>
      <c r="M5" s="50">
        <f t="shared" si="4"/>
        <v>620.76871892925431</v>
      </c>
      <c r="N5" s="51">
        <f t="shared" si="5"/>
        <v>346.29636449598127</v>
      </c>
      <c r="O5" s="31">
        <f t="shared" si="6"/>
        <v>0.79259380857998663</v>
      </c>
      <c r="R5" s="32"/>
      <c r="S5" s="31">
        <f t="shared" si="2"/>
        <v>0.74968253767511794</v>
      </c>
    </row>
    <row r="6" spans="1:24" x14ac:dyDescent="0.25">
      <c r="A6" s="40" t="s">
        <v>20</v>
      </c>
      <c r="B6" s="28">
        <f ca="1">SUM(OFFSET('All Vendors 2018'!$A$29,0,(ROW()-1)*7,1,-7))</f>
        <v>39594384</v>
      </c>
      <c r="C6" s="27">
        <v>22308897</v>
      </c>
      <c r="D6" s="27">
        <v>14717198</v>
      </c>
      <c r="E6" s="62">
        <f ca="1">SUM(OFFSET('All Vendors 2018'!$A$62,0,(ROW()-1)*7,1,-7))</f>
        <v>37228</v>
      </c>
      <c r="F6" s="27">
        <v>37414</v>
      </c>
      <c r="G6" s="27">
        <v>38287</v>
      </c>
      <c r="H6" s="27">
        <f t="shared" si="3"/>
        <v>-873</v>
      </c>
      <c r="I6" s="27">
        <f t="shared" si="7"/>
        <v>-8436</v>
      </c>
      <c r="J6" s="31">
        <f t="shared" si="0"/>
        <v>-2.2801473084859136E-2</v>
      </c>
      <c r="L6" s="49">
        <f t="shared" ca="1" si="1"/>
        <v>1063.564628774041</v>
      </c>
      <c r="M6" s="50">
        <f t="shared" si="4"/>
        <v>596.2713690062543</v>
      </c>
      <c r="N6" s="51">
        <f t="shared" si="5"/>
        <v>384.39151670279728</v>
      </c>
      <c r="O6" s="31">
        <f t="shared" si="6"/>
        <v>0.55120845049053901</v>
      </c>
      <c r="R6" s="32"/>
      <c r="S6" s="31">
        <f t="shared" si="2"/>
        <v>0.51583861275767307</v>
      </c>
    </row>
    <row r="7" spans="1:24" x14ac:dyDescent="0.25">
      <c r="A7" s="40" t="s">
        <v>21</v>
      </c>
      <c r="B7" s="28">
        <f ca="1">SUM(OFFSET('All Vendors 2018'!$A$29,0,(ROW()-1)*7,1,-7))</f>
        <v>38654656</v>
      </c>
      <c r="C7" s="27">
        <v>21334856</v>
      </c>
      <c r="D7" s="27">
        <v>12215143</v>
      </c>
      <c r="E7" s="62">
        <f ca="1">SUM(OFFSET('All Vendors 2018'!$A$62,0,(ROW()-1)*7,1,-7))</f>
        <v>36689</v>
      </c>
      <c r="F7" s="27">
        <v>36185</v>
      </c>
      <c r="G7" s="27">
        <v>37792</v>
      </c>
      <c r="H7" s="27">
        <f t="shared" si="3"/>
        <v>-1607</v>
      </c>
      <c r="I7" s="27">
        <f t="shared" si="7"/>
        <v>-10043</v>
      </c>
      <c r="J7" s="31">
        <f t="shared" si="0"/>
        <v>-4.2522226926333562E-2</v>
      </c>
      <c r="L7" s="49">
        <f t="shared" ca="1" si="1"/>
        <v>1053.5761672435881</v>
      </c>
      <c r="M7" s="50">
        <f t="shared" si="4"/>
        <v>589.60497443692134</v>
      </c>
      <c r="N7" s="51">
        <f t="shared" si="5"/>
        <v>323.22033763759526</v>
      </c>
      <c r="O7" s="31">
        <f t="shared" si="6"/>
        <v>0.82415803023510503</v>
      </c>
      <c r="R7" s="32"/>
      <c r="S7" s="31">
        <f t="shared" si="2"/>
        <v>0.74659076852395434</v>
      </c>
    </row>
    <row r="8" spans="1:24" x14ac:dyDescent="0.25">
      <c r="A8" s="40" t="s">
        <v>24</v>
      </c>
      <c r="B8" s="28">
        <f ca="1">SUM(OFFSET('All Vendors 2018'!$A$29,0,(ROW()-1)*7,1,-7))</f>
        <v>37092274</v>
      </c>
      <c r="C8" s="27">
        <v>21099335</v>
      </c>
      <c r="D8" s="27">
        <v>12530476</v>
      </c>
      <c r="E8" s="62">
        <f ca="1">SUM(OFFSET('All Vendors 2018'!$A$62,0,(ROW()-1)*7,1,-7))</f>
        <v>32160</v>
      </c>
      <c r="F8" s="27">
        <v>36329</v>
      </c>
      <c r="G8" s="27">
        <v>38172</v>
      </c>
      <c r="H8" s="27">
        <f t="shared" si="3"/>
        <v>-1843</v>
      </c>
      <c r="I8" s="27">
        <f t="shared" si="7"/>
        <v>-11886</v>
      </c>
      <c r="J8" s="31">
        <f t="shared" si="0"/>
        <v>-4.8281462852352464E-2</v>
      </c>
      <c r="L8" s="49">
        <f t="shared" ca="1" si="1"/>
        <v>1153.3667288557215</v>
      </c>
      <c r="M8" s="50">
        <f t="shared" si="4"/>
        <v>580.78491012689585</v>
      </c>
      <c r="N8" s="51">
        <f t="shared" si="5"/>
        <v>328.26354395892275</v>
      </c>
      <c r="O8" s="31">
        <f t="shared" si="6"/>
        <v>0.76926411968418984</v>
      </c>
      <c r="R8" s="32"/>
      <c r="S8" s="31">
        <f t="shared" si="2"/>
        <v>0.68384145981365752</v>
      </c>
    </row>
    <row r="9" spans="1:24" x14ac:dyDescent="0.25">
      <c r="A9" s="40" t="s">
        <v>22</v>
      </c>
      <c r="B9" s="28">
        <f ca="1">SUM(OFFSET('All Vendors 2018'!$A$29,0,(ROW()-1)*7,1,-7))</f>
        <v>40288872</v>
      </c>
      <c r="C9" s="27">
        <v>21630302</v>
      </c>
      <c r="D9" s="27">
        <v>12870673</v>
      </c>
      <c r="E9" s="62">
        <f ca="1">SUM(OFFSET('All Vendors 2018'!$A$62,0,(ROW()-1)*7,1,-7))</f>
        <v>36689</v>
      </c>
      <c r="F9" s="27">
        <v>41006</v>
      </c>
      <c r="G9" s="27">
        <v>39963</v>
      </c>
      <c r="H9" s="27">
        <f t="shared" si="3"/>
        <v>1043</v>
      </c>
      <c r="I9" s="27">
        <f t="shared" si="7"/>
        <v>-10843</v>
      </c>
      <c r="J9" s="31">
        <f t="shared" si="0"/>
        <v>2.6099141706078077E-2</v>
      </c>
      <c r="L9" s="49">
        <f t="shared" ca="1" si="1"/>
        <v>1098.1185641472921</v>
      </c>
      <c r="M9" s="50">
        <f t="shared" si="4"/>
        <v>527.49114763693115</v>
      </c>
      <c r="N9" s="51">
        <f t="shared" si="5"/>
        <v>322.06473487976376</v>
      </c>
      <c r="O9" s="31">
        <f t="shared" si="6"/>
        <v>0.63784199419989007</v>
      </c>
      <c r="R9" s="32"/>
      <c r="S9" s="31">
        <f t="shared" ref="S9:S14" si="8">C9/D9-1</f>
        <v>0.68058826449867849</v>
      </c>
    </row>
    <row r="10" spans="1:24" x14ac:dyDescent="0.25">
      <c r="A10" s="40" t="s">
        <v>26</v>
      </c>
      <c r="B10" s="28">
        <f ca="1">SUM(OFFSET('All Vendors 2018'!$A$29,0,(ROW()-1)*7,1,-7))</f>
        <v>37092274</v>
      </c>
      <c r="C10" s="27">
        <v>22154736</v>
      </c>
      <c r="D10" s="27">
        <v>13384835</v>
      </c>
      <c r="E10" s="62">
        <f ca="1">SUM(OFFSET('All Vendors 2018'!$A$62,0,(ROW()-1)*7,1,-7))</f>
        <v>39164</v>
      </c>
      <c r="F10" s="27">
        <v>43823</v>
      </c>
      <c r="G10" s="27">
        <v>40000</v>
      </c>
      <c r="H10" s="27">
        <f t="shared" ref="H10:H30" si="9">F10-G10</f>
        <v>3823</v>
      </c>
      <c r="I10" s="27">
        <f t="shared" ref="I10:I30" si="10">I9+H10</f>
        <v>-7020</v>
      </c>
      <c r="J10" s="31">
        <f t="shared" ref="J10:J30" si="11">F10/G10-1</f>
        <v>9.5574999999999966E-2</v>
      </c>
      <c r="L10" s="49">
        <f t="shared" ca="1" si="1"/>
        <v>947.10126646920639</v>
      </c>
      <c r="M10" s="50">
        <f t="shared" si="4"/>
        <v>505.55041872989068</v>
      </c>
      <c r="N10" s="51">
        <f t="shared" si="5"/>
        <v>334.62087500000001</v>
      </c>
      <c r="O10" s="31">
        <f t="shared" si="6"/>
        <v>0.51081554230557402</v>
      </c>
      <c r="R10" s="32"/>
      <c r="S10" s="31">
        <f t="shared" si="8"/>
        <v>0.65521173776142927</v>
      </c>
    </row>
    <row r="11" spans="1:24" x14ac:dyDescent="0.25">
      <c r="A11" s="40" t="s">
        <v>27</v>
      </c>
      <c r="B11" s="28">
        <f ca="1">SUM(OFFSET('All Vendors 2018'!$A$29,0,(ROW()-1)*7,1,-7))</f>
        <v>39145783</v>
      </c>
      <c r="C11" s="27">
        <v>27595560</v>
      </c>
      <c r="D11" s="27">
        <v>13395607</v>
      </c>
      <c r="E11" s="62">
        <f ca="1">SUM(OFFSET('All Vendors 2018'!$A$62,0,(ROW()-1)*7,1,-7))</f>
        <v>32652</v>
      </c>
      <c r="F11" s="27">
        <v>40990</v>
      </c>
      <c r="G11" s="27">
        <v>37636</v>
      </c>
      <c r="H11" s="27">
        <f t="shared" si="9"/>
        <v>3354</v>
      </c>
      <c r="I11" s="27">
        <f t="shared" si="10"/>
        <v>-3666</v>
      </c>
      <c r="J11" s="31">
        <f t="shared" si="11"/>
        <v>8.9116803060899086E-2</v>
      </c>
      <c r="L11" s="49">
        <f t="shared" ca="1" si="1"/>
        <v>1198.8785679284576</v>
      </c>
      <c r="M11" s="50">
        <f t="shared" si="4"/>
        <v>673.22664064405956</v>
      </c>
      <c r="N11" s="51">
        <f t="shared" si="5"/>
        <v>355.92536401317886</v>
      </c>
      <c r="O11" s="31">
        <f t="shared" si="6"/>
        <v>0.89148262167439118</v>
      </c>
      <c r="R11" s="32"/>
      <c r="S11" s="31">
        <f t="shared" si="8"/>
        <v>1.0600455059632607</v>
      </c>
    </row>
    <row r="12" spans="1:24" x14ac:dyDescent="0.25">
      <c r="A12" s="40" t="s">
        <v>28</v>
      </c>
      <c r="B12" s="28">
        <f ca="1">SUM(OFFSET('All Vendors 2018'!$A$29,0,(ROW()-1)*7,1,-7))</f>
        <v>49694877</v>
      </c>
      <c r="C12" s="28">
        <v>28815798</v>
      </c>
      <c r="D12" s="28">
        <v>15357852</v>
      </c>
      <c r="E12" s="62">
        <f ca="1">SUM(OFFSET('All Vendors 2018'!$A$62,0,(ROW()-1)*7,1,-7))</f>
        <v>38635</v>
      </c>
      <c r="F12" s="28">
        <v>39014</v>
      </c>
      <c r="G12" s="28">
        <v>34654</v>
      </c>
      <c r="H12" s="27">
        <f t="shared" si="9"/>
        <v>4360</v>
      </c>
      <c r="I12" s="27">
        <f t="shared" si="10"/>
        <v>694</v>
      </c>
      <c r="J12" s="31">
        <f t="shared" si="11"/>
        <v>0.1258152017083165</v>
      </c>
      <c r="L12" s="49">
        <f t="shared" ca="1" si="1"/>
        <v>1286.2657434968294</v>
      </c>
      <c r="M12" s="50">
        <f t="shared" ref="M12:M30" si="12">C12/F12</f>
        <v>738.60147639308968</v>
      </c>
      <c r="N12" s="51">
        <f t="shared" ref="N12:N30" si="13">D12/G12</f>
        <v>443.17689155653028</v>
      </c>
      <c r="O12" s="31">
        <f t="shared" si="6"/>
        <v>0.6666064735437045</v>
      </c>
      <c r="R12" s="32"/>
      <c r="S12" s="31">
        <f t="shared" si="8"/>
        <v>0.87629090318099179</v>
      </c>
    </row>
    <row r="13" spans="1:24" x14ac:dyDescent="0.25">
      <c r="A13" s="40" t="s">
        <v>35</v>
      </c>
      <c r="B13" s="28">
        <f ca="1">SUM(OFFSET('All Vendors 2018'!$A$29,0,(ROW()-1)*7,1,-7))</f>
        <v>56741809</v>
      </c>
      <c r="C13" s="28">
        <v>28284328</v>
      </c>
      <c r="D13" s="28">
        <v>12761849</v>
      </c>
      <c r="E13" s="62">
        <f ca="1">SUM(OFFSET('All Vendors 2018'!$A$62,0,(ROW()-1)*7,1,-7))</f>
        <v>30214</v>
      </c>
      <c r="F13" s="28">
        <v>35989</v>
      </c>
      <c r="G13" s="28">
        <v>28605</v>
      </c>
      <c r="H13" s="27">
        <f t="shared" si="9"/>
        <v>7384</v>
      </c>
      <c r="I13" s="27">
        <f t="shared" si="10"/>
        <v>8078</v>
      </c>
      <c r="J13" s="31">
        <f t="shared" si="11"/>
        <v>0.25813668938996681</v>
      </c>
      <c r="L13" s="49">
        <f t="shared" ca="1" si="1"/>
        <v>1877.9972529291058</v>
      </c>
      <c r="M13" s="50">
        <f t="shared" si="12"/>
        <v>785.91591875295228</v>
      </c>
      <c r="N13" s="51">
        <f t="shared" si="13"/>
        <v>446.14049991260271</v>
      </c>
      <c r="O13" s="31">
        <f t="shared" si="6"/>
        <v>0.76158837609880825</v>
      </c>
      <c r="R13" s="32"/>
      <c r="S13" s="31">
        <f t="shared" si="8"/>
        <v>1.2163189675728026</v>
      </c>
    </row>
    <row r="14" spans="1:24" x14ac:dyDescent="0.25">
      <c r="A14" s="40" t="s">
        <v>36</v>
      </c>
      <c r="B14" s="28">
        <f ca="1">SUM(OFFSET('All Vendors 2018'!$A$29,0,(ROW()-1)*7,1,-7))</f>
        <v>55869675</v>
      </c>
      <c r="C14" s="28">
        <v>30061213</v>
      </c>
      <c r="D14" s="28">
        <v>12908669</v>
      </c>
      <c r="E14" s="62">
        <f ca="1">SUM(OFFSET('All Vendors 2018'!$A$62,0,(ROW()-1)*7,1,-7))</f>
        <v>38635</v>
      </c>
      <c r="F14" s="28">
        <v>34841</v>
      </c>
      <c r="G14" s="28">
        <v>32079</v>
      </c>
      <c r="H14" s="27">
        <f t="shared" si="9"/>
        <v>2762</v>
      </c>
      <c r="I14" s="27">
        <f t="shared" si="10"/>
        <v>10840</v>
      </c>
      <c r="J14" s="31">
        <f t="shared" si="11"/>
        <v>8.6099940771221073E-2</v>
      </c>
      <c r="L14" s="49">
        <f t="shared" ca="1" si="1"/>
        <v>1446.0896855183123</v>
      </c>
      <c r="M14" s="50">
        <f t="shared" si="12"/>
        <v>862.81142906345974</v>
      </c>
      <c r="N14" s="51">
        <f t="shared" si="13"/>
        <v>402.40247513949936</v>
      </c>
      <c r="O14" s="31">
        <f t="shared" si="6"/>
        <v>1.1441504025648754</v>
      </c>
      <c r="R14" s="32"/>
      <c r="S14" s="31">
        <f t="shared" si="8"/>
        <v>1.3287616252303005</v>
      </c>
    </row>
    <row r="15" spans="1:24" x14ac:dyDescent="0.25">
      <c r="A15" s="40" t="s">
        <v>37</v>
      </c>
      <c r="B15" s="28">
        <f ca="1">SUM(OFFSET('All Vendors 2018'!$A$29,0,(ROW()-1)*7,1,-7))</f>
        <v>54605510</v>
      </c>
      <c r="C15" s="28">
        <v>30774460</v>
      </c>
      <c r="D15" s="28">
        <v>12883497</v>
      </c>
      <c r="E15" s="62">
        <f ca="1">SUM(OFFSET('All Vendors 2018'!$A$62,0,(ROW()-1)*7,1,-7))</f>
        <v>35304</v>
      </c>
      <c r="F15" s="28">
        <v>31390</v>
      </c>
      <c r="G15" s="28">
        <v>31778</v>
      </c>
      <c r="H15" s="27">
        <f t="shared" si="9"/>
        <v>-388</v>
      </c>
      <c r="I15" s="27">
        <f t="shared" si="10"/>
        <v>10452</v>
      </c>
      <c r="J15" s="31">
        <f t="shared" si="11"/>
        <v>-1.2209704827238932E-2</v>
      </c>
      <c r="L15" s="49">
        <f t="shared" ca="1" si="1"/>
        <v>1546.7230342170858</v>
      </c>
      <c r="M15" s="50">
        <f t="shared" si="12"/>
        <v>980.39057024530109</v>
      </c>
      <c r="N15" s="51">
        <f t="shared" si="13"/>
        <v>405.42189565107935</v>
      </c>
      <c r="O15" s="31">
        <f t="shared" si="6"/>
        <v>1.4181983774479225</v>
      </c>
      <c r="R15" s="32"/>
      <c r="S15" s="31">
        <f t="shared" ref="S15:S30" si="14">C15/D15-1</f>
        <v>1.3886728890455751</v>
      </c>
    </row>
    <row r="16" spans="1:24" x14ac:dyDescent="0.25">
      <c r="A16" s="40" t="s">
        <v>38</v>
      </c>
      <c r="B16" s="28">
        <f ca="1">SUM(OFFSET('All Vendors 2018'!$A$29,0,(ROW()-1)*7,1,-7))</f>
        <v>50123496</v>
      </c>
      <c r="C16" s="28">
        <v>30190890</v>
      </c>
      <c r="D16" s="28">
        <v>13105211</v>
      </c>
      <c r="E16" s="62">
        <f ca="1">SUM(OFFSET('All Vendors 2018'!$A$62,0,(ROW()-1)*7,1,-7))</f>
        <v>35620</v>
      </c>
      <c r="F16" s="28">
        <v>28107</v>
      </c>
      <c r="G16" s="28">
        <v>31148</v>
      </c>
      <c r="H16" s="27">
        <f t="shared" si="9"/>
        <v>-3041</v>
      </c>
      <c r="I16" s="27">
        <f t="shared" si="10"/>
        <v>7411</v>
      </c>
      <c r="J16" s="31">
        <f t="shared" si="11"/>
        <v>-9.7630666495441165E-2</v>
      </c>
      <c r="L16" s="49">
        <f t="shared" ca="1" si="1"/>
        <v>1407.1728242560359</v>
      </c>
      <c r="M16" s="50">
        <f t="shared" si="12"/>
        <v>1074.1413171096169</v>
      </c>
      <c r="N16" s="51">
        <f t="shared" si="13"/>
        <v>420.74004751508926</v>
      </c>
      <c r="O16" s="31">
        <f t="shared" si="6"/>
        <v>1.5529809283750065</v>
      </c>
      <c r="R16" s="32"/>
      <c r="S16" s="31">
        <f t="shared" si="14"/>
        <v>1.3037316987876042</v>
      </c>
    </row>
    <row r="17" spans="1:19" x14ac:dyDescent="0.25">
      <c r="A17" s="40" t="s">
        <v>39</v>
      </c>
      <c r="B17" s="28">
        <f ca="1">SUM(OFFSET('All Vendors 2018'!$A$29,0,(ROW()-1)*7,1,-7))</f>
        <v>49716009</v>
      </c>
      <c r="C17" s="28">
        <v>30763516</v>
      </c>
      <c r="D17" s="28">
        <v>13057341</v>
      </c>
      <c r="E17" s="62">
        <f ca="1">SUM(OFFSET('All Vendors 2018'!$A$62,0,(ROW()-1)*7,1,-7))</f>
        <v>33229</v>
      </c>
      <c r="F17" s="28">
        <v>29538</v>
      </c>
      <c r="G17" s="28">
        <v>29684</v>
      </c>
      <c r="H17" s="27">
        <f t="shared" si="9"/>
        <v>-146</v>
      </c>
      <c r="I17" s="27">
        <f t="shared" si="10"/>
        <v>7265</v>
      </c>
      <c r="J17" s="31">
        <f t="shared" si="11"/>
        <v>-4.918474599110656E-3</v>
      </c>
      <c r="L17" s="49">
        <f t="shared" ca="1" si="1"/>
        <v>1496.1632610069519</v>
      </c>
      <c r="M17" s="50">
        <f t="shared" si="12"/>
        <v>1041.4894711896541</v>
      </c>
      <c r="N17" s="51">
        <f t="shared" si="13"/>
        <v>439.87808246867002</v>
      </c>
      <c r="O17" s="31">
        <f t="shared" si="6"/>
        <v>1.3676775740783431</v>
      </c>
      <c r="R17" s="32"/>
      <c r="S17" s="31">
        <f t="shared" si="14"/>
        <v>1.356032212071355</v>
      </c>
    </row>
    <row r="18" spans="1:19" x14ac:dyDescent="0.25">
      <c r="A18" s="40" t="s">
        <v>40</v>
      </c>
      <c r="B18" s="28">
        <f ca="1">SUM(OFFSET('All Vendors 2018'!$A$29,0,(ROW()-1)*7,1,-7))</f>
        <v>37092274</v>
      </c>
      <c r="C18" s="28">
        <v>31095973</v>
      </c>
      <c r="D18" s="28">
        <v>13689463</v>
      </c>
      <c r="E18" s="62">
        <f ca="1">SUM(OFFSET('All Vendors 2018'!$A$62,0,(ROW()-1)*7,1,-7))</f>
        <v>35620</v>
      </c>
      <c r="F18" s="28">
        <v>29993</v>
      </c>
      <c r="G18" s="28">
        <v>30299</v>
      </c>
      <c r="H18" s="27">
        <f t="shared" si="9"/>
        <v>-306</v>
      </c>
      <c r="I18" s="27">
        <f t="shared" si="10"/>
        <v>6959</v>
      </c>
      <c r="J18" s="31">
        <f t="shared" si="11"/>
        <v>-1.0099343212647272E-2</v>
      </c>
      <c r="L18" s="49">
        <f t="shared" ca="1" si="1"/>
        <v>1041.3327905670972</v>
      </c>
      <c r="M18" s="50">
        <f t="shared" si="12"/>
        <v>1036.7743473477144</v>
      </c>
      <c r="N18" s="51">
        <f t="shared" si="13"/>
        <v>451.81237004521603</v>
      </c>
      <c r="O18" s="31">
        <f t="shared" ref="O18:O30" si="15">M18/N18-1</f>
        <v>1.2947011106490005</v>
      </c>
      <c r="R18" s="32"/>
      <c r="S18" s="31">
        <f t="shared" si="14"/>
        <v>1.2715261365621133</v>
      </c>
    </row>
    <row r="19" spans="1:19" x14ac:dyDescent="0.25">
      <c r="A19" s="40" t="s">
        <v>41</v>
      </c>
      <c r="B19" s="28">
        <f ca="1">SUM(OFFSET('All Vendors 2018'!$A$29,0,(ROW()-1)*7,1,-7))</f>
        <v>39594384</v>
      </c>
      <c r="C19" s="28">
        <v>28462787</v>
      </c>
      <c r="D19" s="28">
        <v>13201896</v>
      </c>
      <c r="E19" s="62">
        <f ca="1">SUM(OFFSET('All Vendors 2018'!$A$62,0,(ROW()-1)*7,1,-7))</f>
        <v>38952</v>
      </c>
      <c r="F19" s="28">
        <v>28394</v>
      </c>
      <c r="G19" s="28">
        <v>28168</v>
      </c>
      <c r="H19" s="27">
        <f t="shared" si="9"/>
        <v>226</v>
      </c>
      <c r="I19" s="27">
        <f t="shared" si="10"/>
        <v>7185</v>
      </c>
      <c r="J19" s="31">
        <f t="shared" si="11"/>
        <v>8.0232888383982015E-3</v>
      </c>
      <c r="L19" s="49">
        <f t="shared" ca="1" si="1"/>
        <v>1016.4916820702402</v>
      </c>
      <c r="M19" s="50">
        <f t="shared" si="12"/>
        <v>1002.4225892794252</v>
      </c>
      <c r="N19" s="51">
        <f t="shared" si="13"/>
        <v>468.68418063050268</v>
      </c>
      <c r="O19" s="31">
        <f t="shared" si="15"/>
        <v>1.1388018429188391</v>
      </c>
      <c r="R19" s="32"/>
      <c r="S19" s="31">
        <f t="shared" si="14"/>
        <v>1.1559620678726752</v>
      </c>
    </row>
    <row r="20" spans="1:19" x14ac:dyDescent="0.25">
      <c r="A20" s="40" t="s">
        <v>42</v>
      </c>
      <c r="B20" s="28">
        <f ca="1">SUM(OFFSET('All Vendors 2018'!$A$29,0,(ROW()-1)*7,1,-7))</f>
        <v>38654656</v>
      </c>
      <c r="C20" s="28">
        <v>24812792</v>
      </c>
      <c r="D20" s="28">
        <v>14141543</v>
      </c>
      <c r="E20" s="62">
        <f ca="1">SUM(OFFSET('All Vendors 2018'!$A$62,0,(ROW()-1)*7,1,-7))</f>
        <v>35630</v>
      </c>
      <c r="F20" s="28">
        <v>27202</v>
      </c>
      <c r="G20" s="28">
        <v>28863</v>
      </c>
      <c r="H20" s="27">
        <f t="shared" si="9"/>
        <v>-1661</v>
      </c>
      <c r="I20" s="27">
        <f t="shared" si="10"/>
        <v>5524</v>
      </c>
      <c r="J20" s="31">
        <f t="shared" si="11"/>
        <v>-5.7547725461663757E-2</v>
      </c>
      <c r="L20" s="49">
        <f t="shared" ca="1" si="1"/>
        <v>1084.8907100757788</v>
      </c>
      <c r="M20" s="50">
        <f t="shared" si="12"/>
        <v>912.16792882876257</v>
      </c>
      <c r="N20" s="51">
        <f t="shared" si="13"/>
        <v>489.95402418321032</v>
      </c>
      <c r="O20" s="31">
        <f t="shared" si="15"/>
        <v>0.86174188557674181</v>
      </c>
      <c r="R20" s="32"/>
      <c r="S20" s="31">
        <f t="shared" si="14"/>
        <v>0.75460287466509146</v>
      </c>
    </row>
    <row r="21" spans="1:19" x14ac:dyDescent="0.25">
      <c r="A21" s="40" t="s">
        <v>43</v>
      </c>
      <c r="B21" s="28">
        <f ca="1">SUM(OFFSET('All Vendors 2018'!$A$29,0,(ROW()-1)*7,1,-7))</f>
        <v>37092274</v>
      </c>
      <c r="C21" s="28">
        <v>31444941</v>
      </c>
      <c r="D21" s="28">
        <v>14506031</v>
      </c>
      <c r="E21" s="62">
        <f ca="1">SUM(OFFSET('All Vendors 2018'!$A$62,0,(ROW()-1)*7,1,-7))</f>
        <v>38371</v>
      </c>
      <c r="F21" s="28">
        <v>29774</v>
      </c>
      <c r="G21" s="28">
        <v>28917</v>
      </c>
      <c r="H21" s="27">
        <f t="shared" si="9"/>
        <v>857</v>
      </c>
      <c r="I21" s="27">
        <f t="shared" si="10"/>
        <v>6381</v>
      </c>
      <c r="J21" s="31">
        <f t="shared" si="11"/>
        <v>2.9636545976415185E-2</v>
      </c>
      <c r="L21" s="49">
        <f t="shared" ca="1" si="1"/>
        <v>966.67467618774594</v>
      </c>
      <c r="M21" s="50">
        <f t="shared" si="12"/>
        <v>1056.1208101027742</v>
      </c>
      <c r="N21" s="51">
        <f t="shared" si="13"/>
        <v>501.64370439533837</v>
      </c>
      <c r="O21" s="31">
        <f t="shared" si="15"/>
        <v>1.1053205708537313</v>
      </c>
      <c r="R21" s="32"/>
      <c r="S21" s="31">
        <f t="shared" si="14"/>
        <v>1.1677150007469308</v>
      </c>
    </row>
    <row r="22" spans="1:19" x14ac:dyDescent="0.25">
      <c r="A22" s="40" t="s">
        <v>44</v>
      </c>
      <c r="B22" s="28">
        <f ca="1">SUM(OFFSET('All Vendors 2018'!$A$29,0,(ROW()-1)*7,1,-7))</f>
        <v>40288872</v>
      </c>
      <c r="C22" s="28">
        <v>31490818</v>
      </c>
      <c r="D22" s="28">
        <v>12955134</v>
      </c>
      <c r="E22" s="62">
        <f ca="1">SUM(OFFSET('All Vendors 2018'!$A$62,0,(ROW()-1)*7,1,-7))</f>
        <v>30478</v>
      </c>
      <c r="F22" s="28">
        <v>27669</v>
      </c>
      <c r="G22" s="28">
        <v>27095</v>
      </c>
      <c r="H22" s="27">
        <f t="shared" si="9"/>
        <v>574</v>
      </c>
      <c r="I22" s="27">
        <f t="shared" si="10"/>
        <v>6955</v>
      </c>
      <c r="J22" s="31">
        <f t="shared" si="11"/>
        <v>2.1184720428123249E-2</v>
      </c>
      <c r="L22" s="49">
        <f t="shared" ca="1" si="1"/>
        <v>1321.9001246800972</v>
      </c>
      <c r="M22" s="50">
        <f t="shared" si="12"/>
        <v>1138.1263507896924</v>
      </c>
      <c r="N22" s="51">
        <f t="shared" si="13"/>
        <v>478.13744233253368</v>
      </c>
      <c r="O22" s="31">
        <f t="shared" si="15"/>
        <v>1.3803330382106984</v>
      </c>
      <c r="R22" s="32"/>
      <c r="S22" s="31">
        <f t="shared" si="14"/>
        <v>1.4307597281510174</v>
      </c>
    </row>
    <row r="23" spans="1:19" x14ac:dyDescent="0.25">
      <c r="A23" s="40" t="s">
        <v>45</v>
      </c>
      <c r="B23" s="28">
        <f ca="1">SUM(OFFSET('All Vendors 2018'!$A$29,0,(ROW()-1)*7,1,-7))</f>
        <v>37092274</v>
      </c>
      <c r="C23" s="28">
        <v>33282530</v>
      </c>
      <c r="D23" s="28">
        <v>14700311</v>
      </c>
      <c r="E23" s="62">
        <f ca="1">SUM(OFFSET('All Vendors 2018'!$A$62,0,(ROW()-1)*7,1,-7))</f>
        <v>38371</v>
      </c>
      <c r="F23" s="28">
        <v>27361</v>
      </c>
      <c r="G23" s="28">
        <v>26616</v>
      </c>
      <c r="H23" s="27">
        <f t="shared" si="9"/>
        <v>745</v>
      </c>
      <c r="I23" s="27">
        <f t="shared" si="10"/>
        <v>7700</v>
      </c>
      <c r="J23" s="31">
        <f t="shared" si="11"/>
        <v>2.7990682296363145E-2</v>
      </c>
      <c r="L23" s="49">
        <f t="shared" ca="1" si="1"/>
        <v>966.67467618774594</v>
      </c>
      <c r="M23" s="50">
        <f t="shared" si="12"/>
        <v>1216.4222798874309</v>
      </c>
      <c r="N23" s="51">
        <f t="shared" si="13"/>
        <v>552.31105350165319</v>
      </c>
      <c r="O23" s="31">
        <f t="shared" si="15"/>
        <v>1.2024224794620917</v>
      </c>
      <c r="R23" s="32"/>
      <c r="S23" s="31">
        <f t="shared" si="14"/>
        <v>1.2640697873670836</v>
      </c>
    </row>
    <row r="24" spans="1:19" x14ac:dyDescent="0.25">
      <c r="A24" s="40" t="s">
        <v>46</v>
      </c>
      <c r="B24" s="28">
        <f ca="1">SUM(OFFSET('All Vendors 2018'!$A$29,0,(ROW()-1)*7,1,-7))</f>
        <v>39145783</v>
      </c>
      <c r="C24" s="28">
        <v>30034452</v>
      </c>
      <c r="D24" s="28">
        <v>13859423</v>
      </c>
      <c r="E24" s="62">
        <f ca="1">SUM(OFFSET('All Vendors 2018'!$A$62,0,(ROW()-1)*7,1,-7))</f>
        <v>34096</v>
      </c>
      <c r="F24" s="28">
        <v>34388</v>
      </c>
      <c r="G24" s="28">
        <v>32428</v>
      </c>
      <c r="H24" s="27">
        <f t="shared" si="9"/>
        <v>1960</v>
      </c>
      <c r="I24" s="27">
        <f t="shared" si="10"/>
        <v>9660</v>
      </c>
      <c r="J24" s="31">
        <f t="shared" si="11"/>
        <v>6.0441593684470218E-2</v>
      </c>
      <c r="L24" s="49">
        <f t="shared" ca="1" si="1"/>
        <v>1148.1048510089161</v>
      </c>
      <c r="M24" s="50">
        <f t="shared" si="12"/>
        <v>873.39920902640461</v>
      </c>
      <c r="N24" s="51">
        <f t="shared" si="13"/>
        <v>427.3906192179598</v>
      </c>
      <c r="O24" s="31">
        <f t="shared" si="15"/>
        <v>1.0435619542248076</v>
      </c>
      <c r="R24" s="32"/>
      <c r="S24" s="31">
        <f t="shared" si="14"/>
        <v>1.1670780955311053</v>
      </c>
    </row>
    <row r="25" spans="1:19" x14ac:dyDescent="0.25">
      <c r="A25" s="40" t="s">
        <v>47</v>
      </c>
      <c r="B25" s="28">
        <f ca="1">SUM(OFFSET('All Vendors 2018'!$A$29,0,(ROW()-1)*7,1,-7))</f>
        <v>40370155</v>
      </c>
      <c r="C25" s="28">
        <v>28303355</v>
      </c>
      <c r="D25" s="28">
        <v>12784104</v>
      </c>
      <c r="E25" s="62">
        <f ca="1">SUM(OFFSET('All Vendors 2018'!$A$62,0,(ROW()-1)*7,1,-7))</f>
        <v>34299</v>
      </c>
      <c r="F25" s="28">
        <v>30987</v>
      </c>
      <c r="G25" s="28">
        <v>28239</v>
      </c>
      <c r="H25" s="27">
        <f t="shared" si="9"/>
        <v>2748</v>
      </c>
      <c r="I25" s="27">
        <f t="shared" si="10"/>
        <v>12408</v>
      </c>
      <c r="J25" s="31">
        <f t="shared" si="11"/>
        <v>9.7312227770105064E-2</v>
      </c>
      <c r="L25" s="49">
        <f t="shared" ca="1" si="1"/>
        <v>1177.0067640455991</v>
      </c>
      <c r="M25" s="50">
        <f t="shared" si="12"/>
        <v>913.39448801110143</v>
      </c>
      <c r="N25" s="51">
        <f t="shared" si="13"/>
        <v>452.71093169021566</v>
      </c>
      <c r="O25" s="31">
        <f t="shared" si="15"/>
        <v>1.0176108507053363</v>
      </c>
      <c r="R25" s="32"/>
      <c r="S25" s="31">
        <f t="shared" si="14"/>
        <v>1.2139490573606095</v>
      </c>
    </row>
    <row r="26" spans="1:19" x14ac:dyDescent="0.25">
      <c r="A26" s="40" t="s">
        <v>48</v>
      </c>
      <c r="B26" s="28">
        <f ca="1">SUM(OFFSET('All Vendors 2018'!$A$29,0,(ROW()-1)*7,1,-7))</f>
        <v>37092274</v>
      </c>
      <c r="C26" s="28">
        <v>27505357</v>
      </c>
      <c r="D26" s="28">
        <v>13438784</v>
      </c>
      <c r="E26" s="62">
        <f ca="1">SUM(OFFSET('All Vendors 2018'!$A$62,0,(ROW()-1)*7,1,-7))</f>
        <v>34550</v>
      </c>
      <c r="F26" s="28">
        <v>30963</v>
      </c>
      <c r="G26" s="28">
        <v>27363</v>
      </c>
      <c r="H26" s="27">
        <f t="shared" si="9"/>
        <v>3600</v>
      </c>
      <c r="I26" s="27">
        <f t="shared" si="10"/>
        <v>16008</v>
      </c>
      <c r="J26" s="31">
        <f t="shared" si="11"/>
        <v>0.13156452143405328</v>
      </c>
      <c r="L26" s="49">
        <f t="shared" ca="1" si="1"/>
        <v>1073.5824602026048</v>
      </c>
      <c r="M26" s="50">
        <f t="shared" si="12"/>
        <v>888.32984529922805</v>
      </c>
      <c r="N26" s="51">
        <f t="shared" si="13"/>
        <v>491.12977378211451</v>
      </c>
      <c r="O26" s="31">
        <f t="shared" si="15"/>
        <v>0.80874769301469374</v>
      </c>
      <c r="R26" s="32"/>
      <c r="S26" s="31">
        <f t="shared" si="14"/>
        <v>1.04671471764112</v>
      </c>
    </row>
    <row r="27" spans="1:19" x14ac:dyDescent="0.25">
      <c r="A27" s="40" t="s">
        <v>49</v>
      </c>
      <c r="B27" s="28">
        <f ca="1">SUM(OFFSET('All Vendors 2018'!$A$29,0,(ROW()-1)*7,1,-7))</f>
        <v>42700358</v>
      </c>
      <c r="C27" s="28">
        <v>25209662</v>
      </c>
      <c r="D27" s="28">
        <v>14311145</v>
      </c>
      <c r="E27" s="62">
        <f ca="1">SUM(OFFSET('All Vendors 2018'!$A$62,0,(ROW()-1)*7,1,-7))</f>
        <v>34299</v>
      </c>
      <c r="F27" s="28">
        <v>29966</v>
      </c>
      <c r="G27" s="28">
        <v>28238</v>
      </c>
      <c r="H27" s="27">
        <f t="shared" si="9"/>
        <v>1728</v>
      </c>
      <c r="I27" s="27">
        <f t="shared" si="10"/>
        <v>17736</v>
      </c>
      <c r="J27" s="31">
        <f t="shared" si="11"/>
        <v>6.11941355620087E-2</v>
      </c>
      <c r="L27" s="49">
        <f t="shared" ca="1" si="1"/>
        <v>1244.9446922650807</v>
      </c>
      <c r="M27" s="50">
        <f t="shared" si="12"/>
        <v>841.27551224721356</v>
      </c>
      <c r="N27" s="51">
        <f t="shared" si="13"/>
        <v>506.80448332034848</v>
      </c>
      <c r="O27" s="31">
        <f t="shared" si="15"/>
        <v>0.65996067504289946</v>
      </c>
      <c r="R27" s="32"/>
      <c r="S27" s="31">
        <f t="shared" si="14"/>
        <v>0.76154053361907792</v>
      </c>
    </row>
    <row r="28" spans="1:19" x14ac:dyDescent="0.25">
      <c r="A28" s="40" t="s">
        <v>50</v>
      </c>
      <c r="B28" s="28">
        <f ca="1">SUM(OFFSET('All Vendors 2018'!$A$29,0,(ROW()-1)*7,1,-7))</f>
        <v>54746102</v>
      </c>
      <c r="C28" s="28">
        <v>28858667</v>
      </c>
      <c r="D28" s="28">
        <v>15606613</v>
      </c>
      <c r="E28" s="62">
        <f ca="1">SUM(OFFSET('All Vendors 2018'!$A$62,0,(ROW()-1)*7,1,-7))</f>
        <v>38877</v>
      </c>
      <c r="F28" s="28">
        <v>26291</v>
      </c>
      <c r="G28" s="28">
        <v>26829</v>
      </c>
      <c r="H28" s="27">
        <f t="shared" si="9"/>
        <v>-538</v>
      </c>
      <c r="I28" s="27">
        <f t="shared" si="10"/>
        <v>17198</v>
      </c>
      <c r="J28" s="34">
        <f t="shared" si="11"/>
        <v>-2.0052927802005294E-2</v>
      </c>
      <c r="L28" s="49">
        <f t="shared" ca="1" si="1"/>
        <v>1408.1874115801115</v>
      </c>
      <c r="M28" s="50">
        <f t="shared" si="12"/>
        <v>1097.6633448708683</v>
      </c>
      <c r="N28" s="51">
        <f t="shared" si="13"/>
        <v>581.70684706847067</v>
      </c>
      <c r="O28" s="31">
        <f t="shared" si="15"/>
        <v>0.88696995815431112</v>
      </c>
      <c r="R28" s="32"/>
      <c r="S28" s="31">
        <f t="shared" si="14"/>
        <v>0.84913068581888962</v>
      </c>
    </row>
    <row r="29" spans="1:19" x14ac:dyDescent="0.25">
      <c r="A29" s="40" t="s">
        <v>51</v>
      </c>
      <c r="B29" s="28">
        <f ca="1">SUM(OFFSET('All Vendors 2018'!$A$29,0,(ROW()-1)*7,1,-7))</f>
        <v>55408501</v>
      </c>
      <c r="C29" s="28">
        <v>30887472</v>
      </c>
      <c r="D29" s="28">
        <v>15795735</v>
      </c>
      <c r="E29" s="62">
        <f ca="1">SUM(OFFSET('All Vendors 2018'!$A$62,0,(ROW()-1)*7,1,-7))</f>
        <v>33425</v>
      </c>
      <c r="F29" s="28">
        <v>26291</v>
      </c>
      <c r="G29" s="28">
        <v>26829</v>
      </c>
      <c r="H29" s="27">
        <f t="shared" si="9"/>
        <v>-538</v>
      </c>
      <c r="I29" s="27">
        <f t="shared" si="10"/>
        <v>16660</v>
      </c>
      <c r="J29" s="34">
        <f t="shared" si="11"/>
        <v>-2.0052927802005294E-2</v>
      </c>
      <c r="L29" s="49">
        <f t="shared" ca="1" si="1"/>
        <v>1657.6963649962602</v>
      </c>
      <c r="M29" s="50">
        <f t="shared" si="12"/>
        <v>1174.8306264501159</v>
      </c>
      <c r="N29" s="51">
        <f t="shared" si="13"/>
        <v>588.7560102873756</v>
      </c>
      <c r="O29" s="31">
        <f t="shared" si="15"/>
        <v>0.99544566156814862</v>
      </c>
      <c r="R29" s="32"/>
      <c r="S29" s="31">
        <f t="shared" si="14"/>
        <v>0.9554311337838981</v>
      </c>
    </row>
    <row r="30" spans="1:19" x14ac:dyDescent="0.25">
      <c r="A30" s="40" t="s">
        <v>52</v>
      </c>
      <c r="B30" s="28">
        <f ca="1">SUM(OFFSET('All Vendors 2018'!$A$29,0,(ROW()-1)*7,1,-7))</f>
        <v>55906463</v>
      </c>
      <c r="C30" s="28">
        <v>34398871</v>
      </c>
      <c r="D30" s="28">
        <v>12157274</v>
      </c>
      <c r="E30" s="62">
        <f ca="1">SUM(OFFSET('All Vendors 2018'!$A$62,0,(ROW()-1)*7,1,-7))</f>
        <v>29671</v>
      </c>
      <c r="F30" s="28">
        <v>29835</v>
      </c>
      <c r="G30" s="28">
        <v>29680</v>
      </c>
      <c r="H30" s="27">
        <f t="shared" si="9"/>
        <v>155</v>
      </c>
      <c r="I30" s="27">
        <f t="shared" si="10"/>
        <v>16815</v>
      </c>
      <c r="J30" s="34">
        <f t="shared" si="11"/>
        <v>5.2223719676549596E-3</v>
      </c>
      <c r="L30" s="49">
        <f t="shared" ca="1" si="1"/>
        <v>1884.212294833339</v>
      </c>
      <c r="M30" s="50">
        <f t="shared" si="12"/>
        <v>1152.9703703703703</v>
      </c>
      <c r="N30" s="51">
        <f t="shared" si="13"/>
        <v>409.6116576819407</v>
      </c>
      <c r="O30" s="31">
        <f t="shared" si="15"/>
        <v>1.814788956191379</v>
      </c>
      <c r="R30" s="32"/>
      <c r="S30" s="31">
        <f t="shared" si="14"/>
        <v>1.8294888311310578</v>
      </c>
    </row>
    <row r="31" spans="1:19" x14ac:dyDescent="0.25">
      <c r="A31" s="40" t="s">
        <v>53</v>
      </c>
      <c r="B31" s="28">
        <f ca="1">SUM(OFFSET('All Vendors 2018'!$A$29,0,(ROW()-1)*7,1,-7))</f>
        <v>53213316</v>
      </c>
      <c r="C31" s="28">
        <v>34142502</v>
      </c>
      <c r="D31" s="28">
        <v>12981513</v>
      </c>
      <c r="E31" s="62">
        <f ca="1">SUM(OFFSET('All Vendors 2018'!$A$62,0,(ROW()-1)*7,1,-7))</f>
        <v>33604</v>
      </c>
      <c r="F31" s="28">
        <v>28665</v>
      </c>
      <c r="G31" s="28">
        <v>28920</v>
      </c>
      <c r="H31" s="27">
        <f t="shared" ref="H31:H52" si="16">F31-G31</f>
        <v>-255</v>
      </c>
      <c r="I31" s="27">
        <f t="shared" ref="I31:I52" si="17">I30+H31</f>
        <v>16560</v>
      </c>
      <c r="J31" s="34">
        <f t="shared" ref="J31:J52" si="18">F31/G31-1</f>
        <v>-8.8174273858920849E-3</v>
      </c>
      <c r="L31" s="49">
        <f t="shared" ca="1" si="1"/>
        <v>1583.5411260564219</v>
      </c>
      <c r="M31" s="50">
        <f t="shared" ref="M31:M52" si="19">C31/F31</f>
        <v>1191.0867608581893</v>
      </c>
      <c r="N31" s="51">
        <f t="shared" ref="N31:N52" si="20">D31/G31</f>
        <v>448.87665975103732</v>
      </c>
      <c r="O31" s="31">
        <f t="shared" ref="O31:O52" si="21">M31/N31-1</f>
        <v>1.6534833901116794</v>
      </c>
      <c r="R31" s="32"/>
      <c r="S31" s="31">
        <f t="shared" ref="S31:S52" si="22">C31/D31-1</f>
        <v>1.6300864929996988</v>
      </c>
    </row>
    <row r="32" spans="1:19" hidden="1" x14ac:dyDescent="0.25">
      <c r="A32" s="40" t="s">
        <v>54</v>
      </c>
      <c r="B32" s="28">
        <f ca="1">SUM(OFFSET('All Vendors 2018'!$A$29,0,(ROW()-1)*7,1,-7))</f>
        <v>53237781</v>
      </c>
      <c r="C32" s="28"/>
      <c r="D32" s="28"/>
      <c r="E32" s="62">
        <f ca="1">SUM(OFFSET('All Vendors 2018'!$A$62,0,(ROW()-1)*7,1,-7))</f>
        <v>38371</v>
      </c>
      <c r="F32" s="28"/>
      <c r="G32" s="28"/>
      <c r="H32" s="27">
        <f t="shared" si="16"/>
        <v>0</v>
      </c>
      <c r="I32" s="27">
        <f t="shared" si="17"/>
        <v>16560</v>
      </c>
      <c r="J32" s="34" t="e">
        <f t="shared" si="18"/>
        <v>#DIV/0!</v>
      </c>
      <c r="L32" s="49">
        <f t="shared" ca="1" si="1"/>
        <v>1387.4483594381172</v>
      </c>
      <c r="M32" s="50" t="e">
        <f t="shared" si="19"/>
        <v>#DIV/0!</v>
      </c>
      <c r="N32" s="51" t="e">
        <f t="shared" si="20"/>
        <v>#DIV/0!</v>
      </c>
      <c r="O32" s="31" t="e">
        <f t="shared" si="21"/>
        <v>#DIV/0!</v>
      </c>
      <c r="R32" s="32"/>
      <c r="S32" s="31" t="e">
        <f t="shared" si="22"/>
        <v>#DIV/0!</v>
      </c>
    </row>
    <row r="33" spans="1:19" x14ac:dyDescent="0.25">
      <c r="A33" s="40" t="s">
        <v>54</v>
      </c>
      <c r="B33" s="28">
        <f ca="1">SUM(OFFSET('All Vendors 2018'!$A$29,0,(ROW()-1)*7,1,-7))</f>
        <v>52718889</v>
      </c>
      <c r="C33" s="28">
        <v>34361017</v>
      </c>
      <c r="D33" s="28">
        <v>16634578</v>
      </c>
      <c r="E33" s="62">
        <f ca="1">SUM(OFFSET('All Vendors 2018'!$A$62,0,(ROW()-1)*7,1,-7))</f>
        <v>30478</v>
      </c>
      <c r="F33" s="28">
        <v>29701</v>
      </c>
      <c r="G33" s="28">
        <v>27408</v>
      </c>
      <c r="H33" s="27">
        <f t="shared" si="16"/>
        <v>2293</v>
      </c>
      <c r="I33" s="27">
        <f t="shared" si="17"/>
        <v>18853</v>
      </c>
      <c r="J33" s="34">
        <f t="shared" si="18"/>
        <v>8.3661704611792231E-2</v>
      </c>
      <c r="L33" s="49">
        <f t="shared" ca="1" si="1"/>
        <v>1729.7358422468667</v>
      </c>
      <c r="M33" s="50">
        <f t="shared" si="19"/>
        <v>1156.8976465438875</v>
      </c>
      <c r="N33" s="51">
        <f t="shared" si="20"/>
        <v>606.92418272037366</v>
      </c>
      <c r="O33" s="31">
        <f t="shared" si="21"/>
        <v>0.90616501942368877</v>
      </c>
      <c r="R33" s="32"/>
      <c r="S33" s="31">
        <f t="shared" si="22"/>
        <v>1.0656380342200444</v>
      </c>
    </row>
    <row r="34" spans="1:19" x14ac:dyDescent="0.25">
      <c r="A34" s="40" t="s">
        <v>55</v>
      </c>
      <c r="B34" s="28">
        <f ca="1">SUM(OFFSET('All Vendors 2018'!$A$29,0,(ROW()-1)*7,1,-7))</f>
        <v>49590566</v>
      </c>
      <c r="C34" s="28">
        <v>30427468</v>
      </c>
      <c r="D34" s="28">
        <v>16134489</v>
      </c>
      <c r="E34" s="62">
        <f ca="1">SUM(OFFSET('All Vendors 2018'!$A$62,0,(ROW()-1)*7,1,-7))</f>
        <v>38371</v>
      </c>
      <c r="F34" s="28">
        <v>28751</v>
      </c>
      <c r="G34" s="28">
        <v>26772</v>
      </c>
      <c r="H34" s="27">
        <f t="shared" si="16"/>
        <v>1979</v>
      </c>
      <c r="I34" s="27">
        <f t="shared" si="17"/>
        <v>20832</v>
      </c>
      <c r="J34" s="34">
        <f t="shared" si="18"/>
        <v>7.3920513969819135E-2</v>
      </c>
      <c r="L34" s="49">
        <f t="shared" ref="L34:L54" ca="1" si="23">IF(AND(E34&lt;&gt;"", E34&lt;&gt;0),B34/E34, "")</f>
        <v>1292.3970185817413</v>
      </c>
      <c r="M34" s="50">
        <f t="shared" si="19"/>
        <v>1058.3099022642691</v>
      </c>
      <c r="N34" s="51">
        <f t="shared" si="20"/>
        <v>602.66281936351413</v>
      </c>
      <c r="O34" s="31">
        <f t="shared" si="21"/>
        <v>0.75605640212212566</v>
      </c>
      <c r="R34" s="32"/>
      <c r="S34" s="31">
        <f t="shared" si="22"/>
        <v>0.8858649939269847</v>
      </c>
    </row>
    <row r="35" spans="1:19" x14ac:dyDescent="0.25">
      <c r="A35" s="40" t="s">
        <v>56</v>
      </c>
      <c r="B35" s="28">
        <f ca="1">SUM(OFFSET('All Vendors 2018'!$A$29,0,(ROW()-1)*7,1,-7))</f>
        <v>57539437</v>
      </c>
      <c r="C35" s="28">
        <v>26764636</v>
      </c>
      <c r="D35" s="28">
        <v>15905770</v>
      </c>
      <c r="E35" s="62">
        <f ca="1">SUM(OFFSET('All Vendors 2018'!$A$62,0,(ROW()-1)*7,1,-7))</f>
        <v>34096</v>
      </c>
      <c r="F35" s="28">
        <v>28170</v>
      </c>
      <c r="G35" s="28">
        <v>26879</v>
      </c>
      <c r="H35" s="27">
        <f t="shared" si="16"/>
        <v>1291</v>
      </c>
      <c r="I35" s="27">
        <f t="shared" si="17"/>
        <v>22123</v>
      </c>
      <c r="J35" s="34">
        <f t="shared" si="18"/>
        <v>4.8030060642136885E-2</v>
      </c>
      <c r="L35" s="49">
        <f t="shared" ca="1" si="23"/>
        <v>1687.5714746597841</v>
      </c>
      <c r="M35" s="50">
        <f t="shared" si="19"/>
        <v>950.11132410365633</v>
      </c>
      <c r="N35" s="51">
        <f t="shared" si="20"/>
        <v>591.75452955839125</v>
      </c>
      <c r="O35" s="31">
        <f t="shared" si="21"/>
        <v>0.60558352601491028</v>
      </c>
      <c r="R35" s="32"/>
      <c r="S35" s="31">
        <f t="shared" si="22"/>
        <v>0.68269980013542253</v>
      </c>
    </row>
    <row r="36" spans="1:19" x14ac:dyDescent="0.25">
      <c r="A36" s="40" t="s">
        <v>57</v>
      </c>
      <c r="B36" s="28">
        <f ca="1">SUM(OFFSET('All Vendors 2018'!$A$29,0,(ROW()-1)*7,1,-7))</f>
        <v>59729153</v>
      </c>
      <c r="C36" s="28">
        <v>27808720</v>
      </c>
      <c r="D36" s="28">
        <v>15424866</v>
      </c>
      <c r="E36" s="62">
        <f ca="1">SUM(OFFSET('All Vendors 2018'!$A$62,0,(ROW()-1)*7,1,-7))</f>
        <v>34299</v>
      </c>
      <c r="F36" s="28">
        <v>27352</v>
      </c>
      <c r="G36" s="28">
        <v>25155</v>
      </c>
      <c r="H36" s="27">
        <f t="shared" si="16"/>
        <v>2197</v>
      </c>
      <c r="I36" s="27">
        <f t="shared" si="17"/>
        <v>24320</v>
      </c>
      <c r="J36" s="34">
        <f t="shared" si="18"/>
        <v>8.7338501291989612E-2</v>
      </c>
      <c r="L36" s="49">
        <f t="shared" ca="1" si="23"/>
        <v>1741.4254934546198</v>
      </c>
      <c r="M36" s="50">
        <f t="shared" si="19"/>
        <v>1016.6978648727699</v>
      </c>
      <c r="N36" s="51">
        <f t="shared" si="20"/>
        <v>613.1928443649374</v>
      </c>
      <c r="O36" s="31">
        <f t="shared" si="21"/>
        <v>0.6580393496367829</v>
      </c>
      <c r="R36" s="32"/>
      <c r="S36" s="31">
        <f t="shared" si="22"/>
        <v>0.80285002151720475</v>
      </c>
    </row>
    <row r="37" spans="1:19" x14ac:dyDescent="0.25">
      <c r="A37" s="40" t="s">
        <v>58</v>
      </c>
      <c r="B37" s="28">
        <f ca="1">SUM(OFFSET('All Vendors 2018'!$A$29,0,(ROW()-1)*7,1,-7))</f>
        <v>62847916</v>
      </c>
      <c r="C37" s="28">
        <v>27364743</v>
      </c>
      <c r="D37" s="28">
        <v>15485507</v>
      </c>
      <c r="E37" s="62">
        <f ca="1">SUM(OFFSET('All Vendors 2018'!$A$62,0,(ROW()-1)*7,1,-7))</f>
        <v>34550</v>
      </c>
      <c r="F37" s="28">
        <v>24582</v>
      </c>
      <c r="G37" s="28">
        <v>26229</v>
      </c>
      <c r="H37" s="27">
        <f t="shared" si="16"/>
        <v>-1647</v>
      </c>
      <c r="I37" s="27">
        <f t="shared" si="17"/>
        <v>22673</v>
      </c>
      <c r="J37" s="34">
        <f t="shared" si="18"/>
        <v>-6.2793091616150098E-2</v>
      </c>
      <c r="L37" s="49">
        <f t="shared" ca="1" si="23"/>
        <v>1819.0424312590449</v>
      </c>
      <c r="M37" s="50">
        <f t="shared" si="19"/>
        <v>1113.2024652184525</v>
      </c>
      <c r="N37" s="51">
        <f t="shared" si="20"/>
        <v>590.39639330512034</v>
      </c>
      <c r="O37" s="31">
        <f t="shared" si="21"/>
        <v>0.88551704895518046</v>
      </c>
      <c r="R37" s="32"/>
      <c r="S37" s="31">
        <f t="shared" si="22"/>
        <v>0.76711960415632507</v>
      </c>
    </row>
    <row r="38" spans="1:19" x14ac:dyDescent="0.25">
      <c r="A38" s="40" t="s">
        <v>59</v>
      </c>
      <c r="B38" s="28">
        <f ca="1">SUM(OFFSET('All Vendors 2018'!$A$29,0,(ROW()-1)*7,1,-7))</f>
        <v>59666226</v>
      </c>
      <c r="C38" s="28">
        <v>27964679</v>
      </c>
      <c r="D38" s="28">
        <v>15152515</v>
      </c>
      <c r="E38" s="62">
        <f ca="1">SUM(OFFSET('All Vendors 2018'!$A$62,0,(ROW()-1)*7,1,-7))</f>
        <v>34299</v>
      </c>
      <c r="F38" s="28">
        <v>20106</v>
      </c>
      <c r="G38" s="28">
        <v>24899</v>
      </c>
      <c r="H38" s="27">
        <f t="shared" si="16"/>
        <v>-4793</v>
      </c>
      <c r="I38" s="27">
        <f t="shared" si="17"/>
        <v>17880</v>
      </c>
      <c r="J38" s="34">
        <f t="shared" si="18"/>
        <v>-0.19249769067030809</v>
      </c>
      <c r="L38" s="49">
        <f t="shared" ca="1" si="23"/>
        <v>1739.5908335519987</v>
      </c>
      <c r="M38" s="50">
        <f t="shared" si="19"/>
        <v>1390.862379389237</v>
      </c>
      <c r="N38" s="51">
        <f t="shared" si="20"/>
        <v>608.55917908349738</v>
      </c>
      <c r="O38" s="31">
        <f t="shared" si="21"/>
        <v>1.2855006171855043</v>
      </c>
      <c r="R38" s="32"/>
      <c r="S38" s="31">
        <f t="shared" si="22"/>
        <v>0.84554702635173107</v>
      </c>
    </row>
    <row r="39" spans="1:19" x14ac:dyDescent="0.25">
      <c r="A39" s="40" t="s">
        <v>60</v>
      </c>
      <c r="B39" s="28">
        <f ca="1">SUM(OFFSET('All Vendors 2018'!$A$29,0,(ROW()-1)*7,1,-7))</f>
        <v>53472245</v>
      </c>
      <c r="C39" s="28">
        <v>25970227</v>
      </c>
      <c r="D39" s="28">
        <v>17063767</v>
      </c>
      <c r="E39" s="62">
        <f ca="1">SUM(OFFSET('All Vendors 2018'!$A$62,0,(ROW()-1)*7,1,-7))</f>
        <v>38877</v>
      </c>
      <c r="F39" s="28">
        <v>23365</v>
      </c>
      <c r="G39" s="28">
        <v>27557</v>
      </c>
      <c r="H39" s="27">
        <f t="shared" si="16"/>
        <v>-4192</v>
      </c>
      <c r="I39" s="27">
        <f t="shared" si="17"/>
        <v>13688</v>
      </c>
      <c r="J39" s="34">
        <f t="shared" si="18"/>
        <v>-0.15212105817033783</v>
      </c>
      <c r="L39" s="49">
        <f t="shared" ca="1" si="23"/>
        <v>1375.4210715847416</v>
      </c>
      <c r="M39" s="50">
        <f t="shared" si="19"/>
        <v>1111.5012625722234</v>
      </c>
      <c r="N39" s="51">
        <f t="shared" si="20"/>
        <v>619.21714990746455</v>
      </c>
      <c r="O39" s="31">
        <f t="shared" si="21"/>
        <v>0.79501046238516726</v>
      </c>
      <c r="R39" s="32"/>
      <c r="S39" s="31">
        <f t="shared" si="22"/>
        <v>0.52195157142030824</v>
      </c>
    </row>
    <row r="40" spans="1:19" x14ac:dyDescent="0.25">
      <c r="A40" s="40" t="s">
        <v>61</v>
      </c>
      <c r="B40" s="28">
        <f ca="1">SUM(OFFSET('All Vendors 2018'!$A$29,0,(ROW()-1)*7,1,-7))</f>
        <v>44190254</v>
      </c>
      <c r="C40" s="28">
        <v>28318534</v>
      </c>
      <c r="D40" s="28">
        <v>18786645</v>
      </c>
      <c r="E40" s="62">
        <f ca="1">SUM(OFFSET('All Vendors 2018'!$A$62,0,(ROW()-1)*7,1,-7))</f>
        <v>32691</v>
      </c>
      <c r="F40" s="28">
        <v>27347</v>
      </c>
      <c r="G40" s="28">
        <v>26893</v>
      </c>
      <c r="H40" s="27">
        <f t="shared" si="16"/>
        <v>454</v>
      </c>
      <c r="I40" s="27">
        <f t="shared" si="17"/>
        <v>14142</v>
      </c>
      <c r="J40" s="34">
        <f t="shared" si="18"/>
        <v>1.6881716431785154E-2</v>
      </c>
      <c r="L40" s="49">
        <f t="shared" ca="1" si="23"/>
        <v>1351.7559572971154</v>
      </c>
      <c r="M40" s="50">
        <f t="shared" si="19"/>
        <v>1035.5261637473945</v>
      </c>
      <c r="N40" s="51">
        <f t="shared" si="20"/>
        <v>698.5700739969509</v>
      </c>
      <c r="O40" s="31">
        <f t="shared" si="21"/>
        <v>0.48235116603622852</v>
      </c>
      <c r="R40" s="32"/>
      <c r="S40" s="31">
        <f t="shared" si="22"/>
        <v>0.50737579807357824</v>
      </c>
    </row>
    <row r="41" spans="1:19" x14ac:dyDescent="0.25">
      <c r="A41" s="40" t="s">
        <v>62</v>
      </c>
      <c r="B41" s="28">
        <f ca="1">SUM(OFFSET('All Vendors 2018'!$A$29,0,(ROW()-1)*7,1,-7))</f>
        <v>49402327</v>
      </c>
      <c r="C41" s="28">
        <v>31572319</v>
      </c>
      <c r="D41" s="28">
        <v>19789107</v>
      </c>
      <c r="E41" s="62">
        <f ca="1">SUM(OFFSET('All Vendors 2018'!$A$62,0,(ROW()-1)*7,1,-7))</f>
        <v>32847</v>
      </c>
      <c r="F41" s="28">
        <v>25974</v>
      </c>
      <c r="G41" s="28">
        <v>26663</v>
      </c>
      <c r="H41" s="27">
        <f t="shared" si="16"/>
        <v>-689</v>
      </c>
      <c r="I41" s="27">
        <f t="shared" si="17"/>
        <v>13453</v>
      </c>
      <c r="J41" s="34">
        <f t="shared" si="18"/>
        <v>-2.5841053144807447E-2</v>
      </c>
      <c r="L41" s="49">
        <f t="shared" ca="1" si="23"/>
        <v>1504.0133649952811</v>
      </c>
      <c r="M41" s="50">
        <f t="shared" si="19"/>
        <v>1215.535497035497</v>
      </c>
      <c r="N41" s="51">
        <f t="shared" si="20"/>
        <v>742.19356411506578</v>
      </c>
      <c r="O41" s="31">
        <f t="shared" si="21"/>
        <v>0.63776076189074415</v>
      </c>
      <c r="R41" s="32"/>
      <c r="S41" s="31">
        <f t="shared" si="22"/>
        <v>0.59543929900424519</v>
      </c>
    </row>
    <row r="42" spans="1:19" x14ac:dyDescent="0.25">
      <c r="A42" s="40" t="s">
        <v>63</v>
      </c>
      <c r="B42" s="28">
        <f ca="1">SUM(OFFSET('All Vendors 2018'!$A$29,0,(ROW()-1)*7,1,-7))</f>
        <v>59161502</v>
      </c>
      <c r="C42" s="28">
        <v>33231227</v>
      </c>
      <c r="D42" s="28">
        <v>22477231</v>
      </c>
      <c r="E42" s="62">
        <f ca="1">SUM(OFFSET('All Vendors 2018'!$A$62,0,(ROW()-1)*7,1,-7))</f>
        <v>28969</v>
      </c>
      <c r="F42" s="28">
        <v>24428</v>
      </c>
      <c r="G42" s="28">
        <v>26352</v>
      </c>
      <c r="H42" s="27">
        <f t="shared" si="16"/>
        <v>-1924</v>
      </c>
      <c r="I42" s="27">
        <f t="shared" si="17"/>
        <v>11529</v>
      </c>
      <c r="J42" s="34">
        <f t="shared" si="18"/>
        <v>-7.3011536126290189E-2</v>
      </c>
      <c r="L42" s="49">
        <f t="shared" ca="1" si="23"/>
        <v>2042.2348717594671</v>
      </c>
      <c r="M42" s="50">
        <f t="shared" si="19"/>
        <v>1360.3744473554937</v>
      </c>
      <c r="N42" s="51">
        <f t="shared" si="20"/>
        <v>852.96110352155438</v>
      </c>
      <c r="O42" s="31">
        <f t="shared" si="21"/>
        <v>0.59488450497803602</v>
      </c>
      <c r="R42" s="32"/>
      <c r="S42" s="31">
        <f t="shared" si="22"/>
        <v>0.47843953732557187</v>
      </c>
    </row>
    <row r="43" spans="1:19" x14ac:dyDescent="0.25">
      <c r="A43" s="40" t="s">
        <v>64</v>
      </c>
      <c r="B43" s="28">
        <f ca="1">SUM(OFFSET('All Vendors 2018'!$A$29,0,(ROW()-1)*7,1,-7))</f>
        <v>51179142</v>
      </c>
      <c r="C43" s="28">
        <v>31996614</v>
      </c>
      <c r="D43" s="28">
        <v>20893244</v>
      </c>
      <c r="E43" s="62">
        <f ca="1">SUM(OFFSET('All Vendors 2018'!$A$62,0,(ROW()-1)*7,1,-7))</f>
        <v>28614</v>
      </c>
      <c r="F43" s="28">
        <v>27138</v>
      </c>
      <c r="G43" s="28">
        <v>25892</v>
      </c>
      <c r="H43" s="27">
        <f t="shared" si="16"/>
        <v>1246</v>
      </c>
      <c r="I43" s="27">
        <f t="shared" si="17"/>
        <v>12775</v>
      </c>
      <c r="J43" s="34">
        <f t="shared" si="18"/>
        <v>4.8122972346670734E-2</v>
      </c>
      <c r="L43" s="49">
        <f t="shared" ca="1" si="23"/>
        <v>1788.6049486265465</v>
      </c>
      <c r="M43" s="50">
        <f t="shared" si="19"/>
        <v>1179.0336060137076</v>
      </c>
      <c r="N43" s="51">
        <f t="shared" si="20"/>
        <v>806.93820485091919</v>
      </c>
      <c r="O43" s="31">
        <f t="shared" si="21"/>
        <v>0.46112006957401719</v>
      </c>
      <c r="R43" s="32"/>
      <c r="S43" s="31">
        <f t="shared" si="22"/>
        <v>0.53143351027729357</v>
      </c>
    </row>
    <row r="44" spans="1:19" x14ac:dyDescent="0.25">
      <c r="A44" s="40" t="s">
        <v>65</v>
      </c>
      <c r="B44" s="28">
        <f ca="1">SUM(OFFSET('All Vendors 2018'!$A$29,0,(ROW()-1)*7,1,-7))</f>
        <v>50095080</v>
      </c>
      <c r="C44" s="28">
        <v>33570892</v>
      </c>
      <c r="D44" s="28">
        <v>22154356</v>
      </c>
      <c r="E44" s="62">
        <f ca="1">SUM(OFFSET('All Vendors 2018'!$A$62,0,(ROW()-1)*7,1,-7))</f>
        <v>31623</v>
      </c>
      <c r="F44" s="28">
        <v>24344</v>
      </c>
      <c r="G44" s="28">
        <v>25219</v>
      </c>
      <c r="H44" s="27">
        <f t="shared" si="16"/>
        <v>-875</v>
      </c>
      <c r="I44" s="27">
        <f t="shared" si="17"/>
        <v>11900</v>
      </c>
      <c r="J44" s="34">
        <f t="shared" si="18"/>
        <v>-3.4696062492565183E-2</v>
      </c>
      <c r="L44" s="49">
        <f t="shared" ca="1" si="23"/>
        <v>1584.1343326060146</v>
      </c>
      <c r="M44" s="50">
        <f t="shared" si="19"/>
        <v>1379.0211961879725</v>
      </c>
      <c r="N44" s="51">
        <f t="shared" si="20"/>
        <v>878.47876600975451</v>
      </c>
      <c r="O44" s="31">
        <f t="shared" si="21"/>
        <v>0.56978318605444822</v>
      </c>
      <c r="R44" s="32"/>
      <c r="S44" s="31">
        <f t="shared" si="22"/>
        <v>0.51531789053132493</v>
      </c>
    </row>
    <row r="45" spans="1:19" x14ac:dyDescent="0.25">
      <c r="A45" s="40" t="s">
        <v>66</v>
      </c>
      <c r="B45" s="28">
        <f ca="1">SUM(OFFSET('All Vendors 2018'!$A$29,0,(ROW()-1)*7,1,-7))</f>
        <v>42475364</v>
      </c>
      <c r="C45" s="28">
        <v>36487413</v>
      </c>
      <c r="D45" s="28">
        <v>23313474</v>
      </c>
      <c r="E45" s="62">
        <f ca="1">SUM(OFFSET('All Vendors 2018'!$A$62,0,(ROW()-1)*7,1,-7))</f>
        <v>38635</v>
      </c>
      <c r="F45" s="28">
        <v>24640</v>
      </c>
      <c r="G45" s="28">
        <v>24897</v>
      </c>
      <c r="H45" s="27">
        <f t="shared" si="16"/>
        <v>-257</v>
      </c>
      <c r="I45" s="27">
        <f t="shared" si="17"/>
        <v>11643</v>
      </c>
      <c r="J45" s="34">
        <f t="shared" si="18"/>
        <v>-1.032252881873319E-2</v>
      </c>
      <c r="L45" s="49">
        <f t="shared" ca="1" si="23"/>
        <v>1099.4011647469911</v>
      </c>
      <c r="M45" s="50">
        <f t="shared" si="19"/>
        <v>1480.8203327922079</v>
      </c>
      <c r="N45" s="51">
        <f t="shared" si="20"/>
        <v>936.39691529099889</v>
      </c>
      <c r="O45" s="31">
        <f t="shared" si="21"/>
        <v>0.58140240384284203</v>
      </c>
      <c r="R45" s="32"/>
      <c r="S45" s="31">
        <f t="shared" si="22"/>
        <v>0.56507833195516044</v>
      </c>
    </row>
    <row r="46" spans="1:19" x14ac:dyDescent="0.25">
      <c r="A46" s="40" t="s">
        <v>67</v>
      </c>
      <c r="B46" s="28">
        <f ca="1">SUM(OFFSET('All Vendors 2018'!$A$29,0,(ROW()-1)*7,1,-7))</f>
        <v>37092274</v>
      </c>
      <c r="C46" s="28">
        <v>34977115</v>
      </c>
      <c r="D46" s="28">
        <v>26063644</v>
      </c>
      <c r="E46" s="62">
        <f ca="1">SUM(OFFSET('All Vendors 2018'!$A$62,0,(ROW()-1)*7,1,-7))</f>
        <v>30214</v>
      </c>
      <c r="F46" s="28">
        <v>24139</v>
      </c>
      <c r="G46" s="28">
        <v>24098</v>
      </c>
      <c r="H46" s="27">
        <f t="shared" si="16"/>
        <v>41</v>
      </c>
      <c r="I46" s="27">
        <f t="shared" si="17"/>
        <v>11684</v>
      </c>
      <c r="J46" s="34">
        <f t="shared" si="18"/>
        <v>1.7013860071375397E-3</v>
      </c>
      <c r="L46" s="49">
        <f t="shared" ca="1" si="23"/>
        <v>1227.6518832329384</v>
      </c>
      <c r="M46" s="50">
        <f t="shared" si="19"/>
        <v>1448.9877376859024</v>
      </c>
      <c r="N46" s="51">
        <f t="shared" si="20"/>
        <v>1081.5687608930202</v>
      </c>
      <c r="O46" s="31">
        <f t="shared" si="21"/>
        <v>0.33970930936421917</v>
      </c>
      <c r="R46" s="32"/>
      <c r="S46" s="31">
        <f t="shared" si="22"/>
        <v>0.3419886720368035</v>
      </c>
    </row>
    <row r="47" spans="1:19" x14ac:dyDescent="0.25">
      <c r="A47" s="40" t="s">
        <v>68</v>
      </c>
      <c r="B47" s="28">
        <f ca="1">SUM(OFFSET('All Vendors 2018'!$A$29,0,(ROW()-1)*7,1,-7))</f>
        <v>40694604</v>
      </c>
      <c r="C47" s="28">
        <v>37816277</v>
      </c>
      <c r="D47" s="28">
        <v>26680755</v>
      </c>
      <c r="E47" s="62">
        <f ca="1">SUM(OFFSET('All Vendors 2018'!$A$62,0,(ROW()-1)*7,1,-7))</f>
        <v>38635</v>
      </c>
      <c r="F47" s="28">
        <v>24543</v>
      </c>
      <c r="G47" s="28">
        <v>24742</v>
      </c>
      <c r="H47" s="27">
        <f t="shared" si="16"/>
        <v>-199</v>
      </c>
      <c r="I47" s="27">
        <f t="shared" si="17"/>
        <v>11485</v>
      </c>
      <c r="J47" s="34">
        <f t="shared" si="18"/>
        <v>-8.0430037992078596E-3</v>
      </c>
      <c r="L47" s="49">
        <f t="shared" ca="1" si="23"/>
        <v>1053.3092791510289</v>
      </c>
      <c r="M47" s="50">
        <f t="shared" si="19"/>
        <v>1540.817218758913</v>
      </c>
      <c r="N47" s="51">
        <f t="shared" si="20"/>
        <v>1078.3588634710209</v>
      </c>
      <c r="O47" s="31">
        <f t="shared" si="21"/>
        <v>0.42885385464290748</v>
      </c>
      <c r="R47" s="32"/>
      <c r="S47" s="31">
        <f t="shared" si="22"/>
        <v>0.41736157766150161</v>
      </c>
    </row>
    <row r="48" spans="1:19" x14ac:dyDescent="0.25">
      <c r="A48" s="40" t="s">
        <v>69</v>
      </c>
      <c r="B48" s="28">
        <f ca="1">SUM(OFFSET('All Vendors 2018'!$A$29,0,(ROW()-1)*7,1,-7))</f>
        <v>37092274</v>
      </c>
      <c r="C48" s="28">
        <v>38471664</v>
      </c>
      <c r="D48" s="28">
        <v>24862652</v>
      </c>
      <c r="E48" s="62">
        <f ca="1">SUM(OFFSET('All Vendors 2018'!$A$62,0,(ROW()-1)*7,1,-7))</f>
        <v>35304</v>
      </c>
      <c r="F48" s="28">
        <v>25584</v>
      </c>
      <c r="G48" s="28">
        <v>24897</v>
      </c>
      <c r="H48" s="27">
        <f t="shared" si="16"/>
        <v>687</v>
      </c>
      <c r="I48" s="27">
        <f t="shared" si="17"/>
        <v>12172</v>
      </c>
      <c r="J48" s="34">
        <f t="shared" si="18"/>
        <v>2.7593685986263328E-2</v>
      </c>
      <c r="L48" s="49">
        <f t="shared" ca="1" si="23"/>
        <v>1050.6535803308407</v>
      </c>
      <c r="M48" s="50">
        <f t="shared" si="19"/>
        <v>1503.7392120075046</v>
      </c>
      <c r="N48" s="51">
        <f t="shared" si="20"/>
        <v>998.62039603165044</v>
      </c>
      <c r="O48" s="31">
        <f t="shared" si="21"/>
        <v>0.50581664262327442</v>
      </c>
      <c r="R48" s="32"/>
      <c r="S48" s="31">
        <f t="shared" si="22"/>
        <v>0.54736767421271071</v>
      </c>
    </row>
    <row r="49" spans="1:19" x14ac:dyDescent="0.25">
      <c r="A49" s="40" t="s">
        <v>70</v>
      </c>
      <c r="B49" s="28">
        <f ca="1">SUM(OFFSET('All Vendors 2018'!$A$29,0,(ROW()-1)*7,1,-7))</f>
        <v>37092274</v>
      </c>
      <c r="C49" s="28">
        <v>37600731</v>
      </c>
      <c r="D49" s="28">
        <v>24604404</v>
      </c>
      <c r="E49" s="62">
        <f ca="1">SUM(OFFSET('All Vendors 2018'!$A$62,0,(ROW()-1)*7,1,-7))</f>
        <v>35620</v>
      </c>
      <c r="F49" s="28">
        <v>21588</v>
      </c>
      <c r="G49" s="28">
        <v>20662</v>
      </c>
      <c r="H49" s="27">
        <f t="shared" si="16"/>
        <v>926</v>
      </c>
      <c r="I49" s="27">
        <f t="shared" si="17"/>
        <v>13098</v>
      </c>
      <c r="J49" s="34">
        <f t="shared" si="18"/>
        <v>4.4816571483883516E-2</v>
      </c>
      <c r="L49" s="49">
        <f t="shared" ca="1" si="23"/>
        <v>1041.3327905670972</v>
      </c>
      <c r="M49" s="50">
        <f t="shared" si="19"/>
        <v>1741.7422178988327</v>
      </c>
      <c r="N49" s="51">
        <f t="shared" si="20"/>
        <v>1190.8045687735939</v>
      </c>
      <c r="O49" s="31">
        <f t="shared" si="21"/>
        <v>0.46266000616091674</v>
      </c>
      <c r="R49" s="32"/>
      <c r="S49" s="31">
        <f t="shared" si="22"/>
        <v>0.52821141288364482</v>
      </c>
    </row>
    <row r="50" spans="1:19" x14ac:dyDescent="0.25">
      <c r="A50" s="40" t="s">
        <v>71</v>
      </c>
      <c r="B50" s="28">
        <f ca="1">SUM(OFFSET('All Vendors 2018'!$A$29,0,(ROW()-1)*7,1,-7))</f>
        <v>40992643</v>
      </c>
      <c r="C50" s="28">
        <v>35043125</v>
      </c>
      <c r="D50" s="28">
        <v>24028451</v>
      </c>
      <c r="E50" s="62">
        <f ca="1">SUM(OFFSET('All Vendors 2018'!$A$62,0,(ROW()-1)*7,1,-7))</f>
        <v>33229</v>
      </c>
      <c r="F50" s="28">
        <v>28820</v>
      </c>
      <c r="G50" s="28">
        <v>27785</v>
      </c>
      <c r="H50" s="27">
        <f t="shared" si="16"/>
        <v>1035</v>
      </c>
      <c r="I50" s="27">
        <f t="shared" si="17"/>
        <v>14133</v>
      </c>
      <c r="J50" s="34">
        <f t="shared" si="18"/>
        <v>3.7250314918121363E-2</v>
      </c>
      <c r="L50" s="49">
        <f t="shared" ca="1" si="23"/>
        <v>1233.6405850311476</v>
      </c>
      <c r="M50" s="50">
        <f t="shared" si="19"/>
        <v>1215.9307772380291</v>
      </c>
      <c r="N50" s="51">
        <f t="shared" si="20"/>
        <v>864.7993881590786</v>
      </c>
      <c r="O50" s="31">
        <f t="shared" si="21"/>
        <v>0.40602640784287924</v>
      </c>
      <c r="R50" s="32"/>
      <c r="S50" s="31">
        <f t="shared" si="22"/>
        <v>0.45840133431822139</v>
      </c>
    </row>
    <row r="51" spans="1:19" x14ac:dyDescent="0.25">
      <c r="A51" s="40" t="s">
        <v>72</v>
      </c>
      <c r="B51" s="28">
        <f ca="1">SUM(OFFSET('All Vendors 2018'!$A$29,0,(ROW()-1)*7,1,-7))</f>
        <v>37092274</v>
      </c>
      <c r="C51" s="28">
        <v>31974878</v>
      </c>
      <c r="D51" s="28">
        <v>24956079</v>
      </c>
      <c r="E51" s="62">
        <f ca="1">SUM(OFFSET('All Vendors 2018'!$A$62,0,(ROW()-1)*7,1,-7))</f>
        <v>35620</v>
      </c>
      <c r="F51" s="28">
        <v>21419</v>
      </c>
      <c r="G51" s="28">
        <v>21810</v>
      </c>
      <c r="H51" s="27">
        <f t="shared" si="16"/>
        <v>-391</v>
      </c>
      <c r="I51" s="27">
        <f t="shared" si="17"/>
        <v>13742</v>
      </c>
      <c r="J51" s="34">
        <f t="shared" si="18"/>
        <v>-1.7927556166895897E-2</v>
      </c>
      <c r="L51" s="49">
        <f t="shared" ca="1" si="23"/>
        <v>1041.3327905670972</v>
      </c>
      <c r="M51" s="50">
        <f t="shared" si="19"/>
        <v>1492.8277697371493</v>
      </c>
      <c r="N51" s="51">
        <f t="shared" si="20"/>
        <v>1144.2493810178817</v>
      </c>
      <c r="O51" s="31">
        <f t="shared" si="21"/>
        <v>0.30463498123912935</v>
      </c>
      <c r="R51" s="32"/>
      <c r="S51" s="31">
        <f t="shared" si="22"/>
        <v>0.28124606433566757</v>
      </c>
    </row>
    <row r="52" spans="1:19" x14ac:dyDescent="0.25">
      <c r="A52" s="40" t="s">
        <v>73</v>
      </c>
      <c r="B52" s="28">
        <f ca="1">SUM(OFFSET('All Vendors 2018'!$A$29,0,(ROW()-1)*7,1,-7))</f>
        <v>39594384</v>
      </c>
      <c r="C52" s="28">
        <v>30126060</v>
      </c>
      <c r="D52" s="28">
        <v>24299539</v>
      </c>
      <c r="E52" s="62">
        <f ca="1">SUM(OFFSET('All Vendors 2018'!$A$62,0,(ROW()-1)*7,1,-7))</f>
        <v>38952</v>
      </c>
      <c r="F52" s="28">
        <v>19943</v>
      </c>
      <c r="G52" s="28">
        <v>20540</v>
      </c>
      <c r="H52" s="27">
        <f t="shared" si="16"/>
        <v>-597</v>
      </c>
      <c r="I52" s="27">
        <f t="shared" si="17"/>
        <v>13145</v>
      </c>
      <c r="J52" s="34">
        <f t="shared" si="18"/>
        <v>-2.9065238558909412E-2</v>
      </c>
      <c r="L52" s="49">
        <f t="shared" ca="1" si="23"/>
        <v>1016.4916820702402</v>
      </c>
      <c r="M52" s="50">
        <f t="shared" si="19"/>
        <v>1510.6082334653763</v>
      </c>
      <c r="N52" s="51">
        <f t="shared" si="20"/>
        <v>1183.0350048685491</v>
      </c>
      <c r="O52" s="31">
        <f t="shared" si="21"/>
        <v>0.27689225360937231</v>
      </c>
      <c r="R52" s="32"/>
      <c r="S52" s="31">
        <f t="shared" si="22"/>
        <v>0.23977907564419221</v>
      </c>
    </row>
    <row r="53" spans="1:19" x14ac:dyDescent="0.25">
      <c r="A53" s="40" t="s">
        <v>77</v>
      </c>
      <c r="B53" s="28">
        <f ca="1">SUM(OFFSET('All Vendors 2018'!$A$29,0,(ROW()-1)*7,1,-7))</f>
        <v>38654656</v>
      </c>
      <c r="C53" s="28">
        <v>33034037</v>
      </c>
      <c r="D53" s="28">
        <v>26302837</v>
      </c>
      <c r="E53" s="62">
        <f ca="1">SUM(OFFSET('All Vendors 2018'!$A$62,0,(ROW()-1)*7,1,-7))</f>
        <v>35630</v>
      </c>
      <c r="F53" s="28">
        <v>19632</v>
      </c>
      <c r="G53" s="28">
        <v>18751</v>
      </c>
      <c r="H53" s="27">
        <f>F53-G53</f>
        <v>881</v>
      </c>
      <c r="I53" s="27">
        <f>I52+H53</f>
        <v>14026</v>
      </c>
      <c r="J53" s="34">
        <f>F53/G53-1</f>
        <v>4.6984160844754985E-2</v>
      </c>
      <c r="L53" s="49">
        <f t="shared" ca="1" si="23"/>
        <v>1084.8907100757788</v>
      </c>
      <c r="M53" s="50">
        <f>C53/F53</f>
        <v>1682.6628463732682</v>
      </c>
      <c r="N53" s="51">
        <f>D53/G53</f>
        <v>1402.7431603647806</v>
      </c>
      <c r="O53" s="31">
        <f>M53/N53-1</f>
        <v>0.19955163134475384</v>
      </c>
      <c r="R53" s="32"/>
      <c r="S53" s="31">
        <f>C53/D53-1</f>
        <v>0.25591155813344391</v>
      </c>
    </row>
    <row r="54" spans="1:19" x14ac:dyDescent="0.25">
      <c r="A54" s="40" t="s">
        <v>78</v>
      </c>
      <c r="B54" s="28">
        <f ca="1">SUM(OFFSET('All Vendors 2018'!$A$29,0,(ROW()-1)*7,1,-7))</f>
        <v>5282711</v>
      </c>
      <c r="C54" s="28">
        <v>33080974</v>
      </c>
      <c r="D54" s="28">
        <v>23765260</v>
      </c>
      <c r="E54" s="62">
        <f ca="1">SUM(OFFSET('All Vendors 2018'!$A$62,0,(ROW()-1)*7,1,-7))</f>
        <v>3575</v>
      </c>
      <c r="F54" s="28">
        <v>18088</v>
      </c>
      <c r="G54" s="28">
        <v>21357</v>
      </c>
      <c r="H54" s="27">
        <f>F54-G54</f>
        <v>-3269</v>
      </c>
      <c r="I54" s="27">
        <f>I53+H54</f>
        <v>10757</v>
      </c>
      <c r="J54" s="34">
        <f>F54/G54-1</f>
        <v>-0.15306456899377252</v>
      </c>
      <c r="L54" s="49">
        <f t="shared" ca="1" si="23"/>
        <v>1477.6813986013985</v>
      </c>
      <c r="M54" s="52">
        <f>C54/F54</f>
        <v>1828.890645731977</v>
      </c>
      <c r="N54" s="53">
        <f>D54/G54</f>
        <v>1112.7620920541274</v>
      </c>
      <c r="O54" s="31">
        <f>M54/N54-1</f>
        <v>0.6435594443695476</v>
      </c>
      <c r="R54" s="32"/>
      <c r="S54" s="31">
        <f>C54/D54-1</f>
        <v>0.39198872640147853</v>
      </c>
    </row>
    <row r="55" spans="1:19" x14ac:dyDescent="0.25">
      <c r="A55" s="40" t="s">
        <v>9</v>
      </c>
      <c r="B55" s="29">
        <f t="shared" ref="B55:G55" ca="1" si="24">SUM(B2:B54)</f>
        <v>2368180746</v>
      </c>
      <c r="C55" s="29">
        <f t="shared" si="24"/>
        <v>1538456978</v>
      </c>
      <c r="D55" s="29">
        <f t="shared" si="24"/>
        <v>876463414</v>
      </c>
      <c r="E55" s="29">
        <f t="shared" ca="1" si="24"/>
        <v>1817659</v>
      </c>
      <c r="F55" s="29">
        <f t="shared" si="24"/>
        <v>1536625</v>
      </c>
      <c r="G55" s="29">
        <f t="shared" si="24"/>
        <v>1525868</v>
      </c>
      <c r="H55" s="36"/>
      <c r="I55" s="36"/>
      <c r="J55" s="34"/>
      <c r="M55" s="37"/>
      <c r="N55" s="37"/>
      <c r="O55" s="31"/>
      <c r="R55" s="32"/>
      <c r="S55" s="31"/>
    </row>
    <row r="56" spans="1:19" x14ac:dyDescent="0.25">
      <c r="A56" s="44" t="s">
        <v>31</v>
      </c>
      <c r="B56" s="43"/>
      <c r="C56" s="40"/>
      <c r="D56" s="26">
        <f>C55/D55-1</f>
        <v>0.75530085275185255</v>
      </c>
      <c r="E56" s="38"/>
      <c r="G56" s="26">
        <f>F55/G55-1</f>
        <v>7.0497579082855477E-3</v>
      </c>
      <c r="H56" s="36"/>
      <c r="I56" s="45">
        <f>SUM('All Vendors 2018'!CV69:DB69)</f>
        <v>50123496</v>
      </c>
      <c r="J56" s="30"/>
    </row>
    <row r="57" spans="1:19" x14ac:dyDescent="0.25">
      <c r="A57" s="63"/>
      <c r="B57" s="64"/>
      <c r="C57" s="64"/>
      <c r="D57" s="64"/>
      <c r="E57" s="64"/>
      <c r="F57" s="64"/>
      <c r="G57" s="64"/>
      <c r="H57" s="65"/>
      <c r="I57" s="45">
        <f>SUM('All Vendors 2018'!CV70:DB70)</f>
        <v>35620</v>
      </c>
      <c r="J57" s="30"/>
    </row>
    <row r="58" spans="1:19" x14ac:dyDescent="0.25">
      <c r="A58" s="38"/>
      <c r="B58" s="38"/>
      <c r="D58" s="38"/>
      <c r="E58" s="38"/>
      <c r="G58" s="38"/>
    </row>
    <row r="59" spans="1:19" x14ac:dyDescent="0.25">
      <c r="D59" s="38"/>
      <c r="E59" s="38"/>
      <c r="G59" s="38"/>
    </row>
    <row r="66" spans="20:20" x14ac:dyDescent="0.25">
      <c r="T66" s="32"/>
    </row>
    <row r="67" spans="20:20" x14ac:dyDescent="0.25">
      <c r="T67" s="33"/>
    </row>
  </sheetData>
  <pageMargins left="0.7" right="0.7" top="0.75" bottom="0.75" header="0.3" footer="0.3"/>
  <pageSetup scale="28" fitToWidth="4" orientation="landscape" r:id="rId1"/>
  <rowBreaks count="1" manualBreakCount="1">
    <brk id="57" max="26" man="1"/>
  </rowBreaks>
  <colBreaks count="1" manualBreakCount="1">
    <brk id="10" max="121" man="1"/>
  </colBreaks>
  <ignoredErrors>
    <ignoredError sqref="J32 M32:O32 S32" evalError="1"/>
  </ignoredErrors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33"/>
  <sheetViews>
    <sheetView workbookViewId="0"/>
  </sheetViews>
  <sheetFormatPr defaultRowHeight="15" x14ac:dyDescent="0.25"/>
  <cols>
    <col min="1" max="1" width="9.140625" customWidth="1"/>
    <col min="2" max="25" width="12" customWidth="1"/>
  </cols>
  <sheetData>
    <row r="1" spans="1:25" ht="25.5" customHeight="1" x14ac:dyDescent="0.25"/>
    <row r="2" spans="1:25" ht="15.75" thickBot="1" x14ac:dyDescent="0.3"/>
    <row r="3" spans="1:25" x14ac:dyDescent="0.25">
      <c r="A3" s="100" t="s">
        <v>87</v>
      </c>
      <c r="B3" s="101"/>
    </row>
    <row r="4" spans="1:25" x14ac:dyDescent="0.25">
      <c r="A4" s="58" t="s">
        <v>82</v>
      </c>
      <c r="B4" s="59"/>
      <c r="C4" s="59">
        <v>42737</v>
      </c>
      <c r="D4" s="59">
        <v>42738</v>
      </c>
      <c r="E4" s="59">
        <v>42739</v>
      </c>
      <c r="F4" s="59">
        <v>42740</v>
      </c>
      <c r="G4" s="59">
        <v>42741</v>
      </c>
      <c r="H4" s="59">
        <v>42742</v>
      </c>
      <c r="I4" s="59">
        <v>42743</v>
      </c>
      <c r="J4" s="59">
        <v>42744</v>
      </c>
      <c r="K4" s="59">
        <v>42745</v>
      </c>
      <c r="L4" s="59">
        <v>42746</v>
      </c>
      <c r="M4" s="59">
        <v>42747</v>
      </c>
      <c r="N4" s="59">
        <v>42748</v>
      </c>
      <c r="O4" s="59">
        <v>42749</v>
      </c>
      <c r="P4" s="59">
        <v>42750</v>
      </c>
      <c r="Q4" s="59">
        <v>42751</v>
      </c>
      <c r="R4" s="59">
        <v>42752</v>
      </c>
      <c r="S4" s="59">
        <v>42753</v>
      </c>
      <c r="T4" s="59">
        <v>42754</v>
      </c>
      <c r="U4" s="59">
        <v>42755</v>
      </c>
      <c r="V4" s="59">
        <v>42756</v>
      </c>
      <c r="W4" s="59">
        <v>42757</v>
      </c>
      <c r="X4" s="59">
        <v>42758</v>
      </c>
      <c r="Y4" s="59">
        <v>42759</v>
      </c>
    </row>
    <row r="5" spans="1:25" s="56" customFormat="1" x14ac:dyDescent="0.25">
      <c r="A5" s="60" t="s">
        <v>83</v>
      </c>
      <c r="B5" s="57"/>
      <c r="C5" s="57" t="e">
        <f>#REF!</f>
        <v>#REF!</v>
      </c>
      <c r="D5" s="57" t="e">
        <f>#REF!</f>
        <v>#REF!</v>
      </c>
      <c r="E5" s="57" t="e">
        <f>#REF!</f>
        <v>#REF!</v>
      </c>
      <c r="F5" s="57" t="e">
        <f>#REF!</f>
        <v>#REF!</v>
      </c>
      <c r="G5" s="57" t="e">
        <f>#REF!</f>
        <v>#REF!</v>
      </c>
      <c r="H5" s="57" t="e">
        <f>#REF!</f>
        <v>#REF!</v>
      </c>
      <c r="I5" s="57" t="e">
        <f>#REF!</f>
        <v>#REF!</v>
      </c>
      <c r="J5" s="57" t="e">
        <f>#REF!</f>
        <v>#REF!</v>
      </c>
      <c r="K5" s="57" t="e">
        <f>#REF!</f>
        <v>#REF!</v>
      </c>
      <c r="L5" s="57" t="e">
        <f>#REF!</f>
        <v>#REF!</v>
      </c>
      <c r="M5" s="57" t="e">
        <f>#REF!</f>
        <v>#REF!</v>
      </c>
      <c r="N5" s="57" t="e">
        <f>#REF!</f>
        <v>#REF!</v>
      </c>
      <c r="O5" s="57" t="e">
        <f>#REF!</f>
        <v>#REF!</v>
      </c>
      <c r="P5" s="57" t="e">
        <f>#REF!</f>
        <v>#REF!</v>
      </c>
      <c r="Q5" s="57" t="e">
        <f>#REF!</f>
        <v>#REF!</v>
      </c>
      <c r="R5" s="57" t="e">
        <f>#REF!</f>
        <v>#REF!</v>
      </c>
      <c r="S5" s="57" t="e">
        <f>#REF!</f>
        <v>#REF!</v>
      </c>
      <c r="T5" s="57" t="e">
        <f>#REF!</f>
        <v>#REF!</v>
      </c>
      <c r="U5" s="57" t="e">
        <f>#REF!</f>
        <v>#REF!</v>
      </c>
      <c r="V5" s="57" t="e">
        <f>#REF!</f>
        <v>#REF!</v>
      </c>
      <c r="W5" s="57" t="e">
        <f>#REF!</f>
        <v>#REF!</v>
      </c>
      <c r="X5" s="57" t="e">
        <f>#REF!</f>
        <v>#REF!</v>
      </c>
      <c r="Y5" s="57" t="e">
        <f>#REF!</f>
        <v>#REF!</v>
      </c>
    </row>
    <row r="6" spans="1:25" s="56" customFormat="1" x14ac:dyDescent="0.25">
      <c r="A6" s="60" t="s">
        <v>84</v>
      </c>
      <c r="B6" s="57"/>
      <c r="C6" s="57"/>
      <c r="D6" s="57"/>
      <c r="E6" s="57"/>
      <c r="F6" s="57"/>
      <c r="G6" s="57"/>
      <c r="H6" s="57"/>
      <c r="I6" s="57"/>
      <c r="J6" s="57">
        <v>239615</v>
      </c>
      <c r="K6" s="57">
        <v>245223</v>
      </c>
      <c r="L6" s="57">
        <v>225748</v>
      </c>
      <c r="M6" s="57">
        <v>250744</v>
      </c>
      <c r="N6" s="57">
        <v>177619</v>
      </c>
      <c r="O6" s="57">
        <v>175544</v>
      </c>
      <c r="P6" s="57">
        <v>205726</v>
      </c>
      <c r="Q6" s="57">
        <v>236614</v>
      </c>
      <c r="R6" s="57">
        <v>236771</v>
      </c>
      <c r="S6" s="57">
        <v>251335</v>
      </c>
      <c r="T6" s="57">
        <v>226442</v>
      </c>
      <c r="U6" s="57">
        <v>188437</v>
      </c>
      <c r="V6" s="57">
        <v>146975</v>
      </c>
      <c r="W6" s="57">
        <v>168052</v>
      </c>
      <c r="X6" s="57">
        <v>222085</v>
      </c>
      <c r="Y6" s="57">
        <v>239832</v>
      </c>
    </row>
    <row r="7" spans="1:25" s="56" customFormat="1" x14ac:dyDescent="0.25">
      <c r="A7" s="60" t="s">
        <v>85</v>
      </c>
      <c r="B7" s="57"/>
      <c r="C7" s="57"/>
      <c r="D7" s="57"/>
      <c r="E7" s="57"/>
      <c r="F7" s="57"/>
      <c r="G7" s="57"/>
      <c r="H7" s="57"/>
      <c r="I7" s="57"/>
      <c r="J7" s="57">
        <v>154223</v>
      </c>
      <c r="K7" s="57">
        <v>170171</v>
      </c>
      <c r="L7" s="57">
        <v>137974</v>
      </c>
      <c r="M7" s="57">
        <v>123415</v>
      </c>
      <c r="N7" s="57">
        <v>99790</v>
      </c>
      <c r="O7" s="57">
        <v>103870</v>
      </c>
      <c r="P7" s="57">
        <v>110795</v>
      </c>
      <c r="Q7" s="57">
        <v>161115</v>
      </c>
      <c r="R7" s="57">
        <v>172997</v>
      </c>
      <c r="S7" s="57">
        <v>148781</v>
      </c>
      <c r="T7" s="57">
        <v>117765</v>
      </c>
      <c r="U7" s="57">
        <v>100592</v>
      </c>
      <c r="V7" s="57">
        <v>92640</v>
      </c>
      <c r="W7" s="57">
        <v>114069</v>
      </c>
      <c r="X7" s="57">
        <v>140529</v>
      </c>
      <c r="Y7" s="57">
        <v>156056</v>
      </c>
    </row>
    <row r="8" spans="1:25" s="56" customFormat="1" x14ac:dyDescent="0.25">
      <c r="A8" s="60" t="s">
        <v>86</v>
      </c>
      <c r="B8" s="57"/>
      <c r="C8" s="57"/>
      <c r="D8" s="57"/>
      <c r="E8" s="57"/>
      <c r="F8" s="57"/>
      <c r="G8" s="57"/>
      <c r="H8" s="57"/>
      <c r="I8" s="57"/>
      <c r="J8" s="57">
        <v>113978</v>
      </c>
      <c r="K8" s="57">
        <v>132750</v>
      </c>
      <c r="L8" s="57">
        <v>126174</v>
      </c>
      <c r="M8" s="57">
        <v>101604</v>
      </c>
      <c r="N8" s="57">
        <v>82080</v>
      </c>
      <c r="O8" s="57">
        <v>79566</v>
      </c>
      <c r="P8" s="57">
        <v>85006</v>
      </c>
      <c r="Q8" s="57">
        <v>107278</v>
      </c>
      <c r="R8" s="57">
        <v>94056</v>
      </c>
      <c r="S8" s="57">
        <v>104137</v>
      </c>
      <c r="T8" s="57">
        <v>85196</v>
      </c>
      <c r="U8" s="57">
        <v>72246</v>
      </c>
      <c r="V8" s="57">
        <v>67692</v>
      </c>
      <c r="W8" s="57">
        <v>82175</v>
      </c>
      <c r="X8" s="57">
        <v>92837</v>
      </c>
      <c r="Y8" s="57">
        <v>101813</v>
      </c>
    </row>
    <row r="9" spans="1:25" s="56" customFormat="1" x14ac:dyDescent="0.25">
      <c r="A9" s="60" t="s">
        <v>9</v>
      </c>
      <c r="B9" s="61"/>
      <c r="C9" s="61" t="e">
        <f>#REF!</f>
        <v>#REF!</v>
      </c>
      <c r="D9" s="61" t="e">
        <f>#REF!</f>
        <v>#REF!</v>
      </c>
      <c r="E9" s="61" t="e">
        <f>#REF!</f>
        <v>#REF!</v>
      </c>
      <c r="F9" s="61" t="e">
        <f>#REF!</f>
        <v>#REF!</v>
      </c>
      <c r="G9" s="61" t="e">
        <f>#REF!</f>
        <v>#REF!</v>
      </c>
      <c r="H9" s="61" t="e">
        <f>#REF!</f>
        <v>#REF!</v>
      </c>
      <c r="I9" s="61" t="e">
        <f>#REF!</f>
        <v>#REF!</v>
      </c>
      <c r="J9" s="61" t="e">
        <f>#REF!</f>
        <v>#REF!</v>
      </c>
      <c r="K9" s="61" t="e">
        <f>#REF!</f>
        <v>#REF!</v>
      </c>
      <c r="L9" s="61" t="e">
        <f>#REF!</f>
        <v>#REF!</v>
      </c>
      <c r="M9" s="61" t="e">
        <f>#REF!</f>
        <v>#REF!</v>
      </c>
      <c r="N9" s="61" t="e">
        <f>#REF!</f>
        <v>#REF!</v>
      </c>
      <c r="O9" s="61" t="e">
        <f>#REF!</f>
        <v>#REF!</v>
      </c>
      <c r="P9" s="61" t="e">
        <f>#REF!</f>
        <v>#REF!</v>
      </c>
      <c r="Q9" s="61" t="e">
        <f>#REF!</f>
        <v>#REF!</v>
      </c>
      <c r="R9" s="61" t="e">
        <f>#REF!</f>
        <v>#REF!</v>
      </c>
      <c r="S9" s="61" t="e">
        <f>#REF!</f>
        <v>#REF!</v>
      </c>
      <c r="T9" s="61" t="e">
        <f>#REF!</f>
        <v>#REF!</v>
      </c>
      <c r="U9" s="61" t="e">
        <f>#REF!</f>
        <v>#REF!</v>
      </c>
      <c r="V9" s="61" t="e">
        <f>#REF!</f>
        <v>#REF!</v>
      </c>
      <c r="W9" s="61" t="e">
        <f>#REF!</f>
        <v>#REF!</v>
      </c>
      <c r="X9" s="61" t="e">
        <f>#REF!</f>
        <v>#REF!</v>
      </c>
      <c r="Y9" s="61" t="e">
        <f>#REF!</f>
        <v>#REF!</v>
      </c>
    </row>
    <row r="10" spans="1:25" ht="15.75" thickBot="1" x14ac:dyDescent="0.3">
      <c r="A10" s="54"/>
      <c r="B10" s="55"/>
      <c r="C10" s="55"/>
    </row>
    <row r="11" spans="1:25" x14ac:dyDescent="0.25">
      <c r="A11" s="100" t="s">
        <v>88</v>
      </c>
      <c r="B11" s="101"/>
    </row>
    <row r="12" spans="1:25" x14ac:dyDescent="0.25">
      <c r="A12" s="58" t="s">
        <v>82</v>
      </c>
      <c r="B12" s="59"/>
      <c r="C12" s="59">
        <v>43101</v>
      </c>
      <c r="D12" s="59">
        <v>43102</v>
      </c>
      <c r="E12" s="59">
        <v>43103</v>
      </c>
      <c r="F12" s="59">
        <v>43104</v>
      </c>
      <c r="G12" s="59">
        <v>43105</v>
      </c>
      <c r="H12" s="59">
        <v>43106</v>
      </c>
      <c r="I12" s="59">
        <v>43107</v>
      </c>
      <c r="J12" s="59">
        <v>43108</v>
      </c>
      <c r="K12" s="59">
        <v>43109</v>
      </c>
      <c r="L12" s="59">
        <v>43110</v>
      </c>
      <c r="M12" s="59">
        <v>43111</v>
      </c>
      <c r="N12" s="59">
        <v>43112</v>
      </c>
      <c r="O12" s="59">
        <v>43113</v>
      </c>
      <c r="P12" s="59">
        <v>43114</v>
      </c>
      <c r="Q12" s="59">
        <v>43115</v>
      </c>
      <c r="R12" s="59">
        <v>43116</v>
      </c>
      <c r="S12" s="59">
        <v>43117</v>
      </c>
      <c r="T12" s="59">
        <v>43118</v>
      </c>
      <c r="U12" s="59">
        <v>43119</v>
      </c>
      <c r="V12" s="59">
        <v>43120</v>
      </c>
      <c r="W12" s="59">
        <v>43121</v>
      </c>
      <c r="X12" s="59">
        <v>43122</v>
      </c>
      <c r="Y12" s="59">
        <v>43123</v>
      </c>
    </row>
    <row r="13" spans="1:25" s="56" customFormat="1" x14ac:dyDescent="0.25">
      <c r="A13" s="60" t="s">
        <v>83</v>
      </c>
      <c r="B13" s="50"/>
      <c r="C13" s="57" t="e">
        <f>#REF!</f>
        <v>#REF!</v>
      </c>
      <c r="D13" s="57" t="e">
        <f>#REF!</f>
        <v>#REF!</v>
      </c>
      <c r="E13" s="57" t="e">
        <f>#REF!</f>
        <v>#REF!</v>
      </c>
      <c r="F13" s="57" t="e">
        <f>#REF!</f>
        <v>#REF!</v>
      </c>
      <c r="G13" s="57" t="e">
        <f>#REF!</f>
        <v>#REF!</v>
      </c>
      <c r="H13" s="57" t="e">
        <f>#REF!</f>
        <v>#REF!</v>
      </c>
      <c r="I13" s="57" t="e">
        <f>#REF!</f>
        <v>#REF!</v>
      </c>
      <c r="J13" s="57" t="e">
        <f>#REF!</f>
        <v>#REF!</v>
      </c>
      <c r="K13" s="57" t="e">
        <f>#REF!</f>
        <v>#REF!</v>
      </c>
      <c r="L13" s="57" t="e">
        <f>#REF!</f>
        <v>#REF!</v>
      </c>
      <c r="M13" s="57" t="e">
        <f>#REF!</f>
        <v>#REF!</v>
      </c>
      <c r="N13" s="57" t="e">
        <f>#REF!</f>
        <v>#REF!</v>
      </c>
      <c r="O13" s="57" t="e">
        <f>#REF!</f>
        <v>#REF!</v>
      </c>
      <c r="P13" s="57" t="e">
        <f>#REF!</f>
        <v>#REF!</v>
      </c>
      <c r="Q13" s="57" t="e">
        <f>#REF!</f>
        <v>#REF!</v>
      </c>
      <c r="R13" s="57" t="e">
        <f>#REF!</f>
        <v>#REF!</v>
      </c>
      <c r="S13" s="57" t="e">
        <f>#REF!</f>
        <v>#REF!</v>
      </c>
      <c r="T13" s="57" t="e">
        <f>#REF!</f>
        <v>#REF!</v>
      </c>
      <c r="U13" s="57" t="e">
        <f>#REF!</f>
        <v>#REF!</v>
      </c>
      <c r="V13" s="57" t="e">
        <f>#REF!</f>
        <v>#REF!</v>
      </c>
      <c r="W13" s="57" t="e">
        <f>#REF!</f>
        <v>#REF!</v>
      </c>
      <c r="X13" s="57" t="e">
        <f>#REF!</f>
        <v>#REF!</v>
      </c>
      <c r="Y13" s="57" t="e">
        <f>#REF!</f>
        <v>#REF!</v>
      </c>
    </row>
    <row r="14" spans="1:25" s="56" customFormat="1" x14ac:dyDescent="0.25">
      <c r="A14" s="60" t="s">
        <v>84</v>
      </c>
      <c r="B14" s="50"/>
      <c r="C14" s="50">
        <v>188060</v>
      </c>
      <c r="D14" s="50">
        <v>214856</v>
      </c>
      <c r="E14" s="50">
        <v>228394</v>
      </c>
      <c r="F14" s="50">
        <v>247369</v>
      </c>
      <c r="G14" s="50">
        <v>151869</v>
      </c>
      <c r="H14" s="50">
        <v>130240</v>
      </c>
      <c r="I14" s="50">
        <v>197746</v>
      </c>
      <c r="J14" s="50">
        <v>241711</v>
      </c>
      <c r="K14" s="50">
        <v>254219</v>
      </c>
      <c r="L14" s="50">
        <v>196586</v>
      </c>
      <c r="M14" s="50">
        <v>179455</v>
      </c>
      <c r="N14" s="50">
        <v>136842</v>
      </c>
      <c r="O14" s="50">
        <v>160390</v>
      </c>
      <c r="P14" s="50">
        <v>170232</v>
      </c>
      <c r="Q14" s="57">
        <v>228913</v>
      </c>
      <c r="R14" s="57">
        <v>224609</v>
      </c>
      <c r="S14" s="57">
        <v>227451</v>
      </c>
      <c r="T14" s="57">
        <v>239881</v>
      </c>
      <c r="U14" s="57">
        <v>182790</v>
      </c>
      <c r="V14" s="57">
        <v>154308</v>
      </c>
      <c r="W14" s="50">
        <v>181640</v>
      </c>
      <c r="X14" s="50">
        <v>226474</v>
      </c>
      <c r="Y14" s="50">
        <v>250652</v>
      </c>
    </row>
    <row r="15" spans="1:25" s="56" customFormat="1" x14ac:dyDescent="0.25">
      <c r="A15" s="60" t="s">
        <v>85</v>
      </c>
      <c r="B15" s="50"/>
      <c r="C15" s="50">
        <v>81476</v>
      </c>
      <c r="D15" s="50">
        <v>144121</v>
      </c>
      <c r="E15" s="50">
        <v>131017</v>
      </c>
      <c r="F15" s="50">
        <v>107089</v>
      </c>
      <c r="G15" s="50">
        <v>115008</v>
      </c>
      <c r="H15" s="50">
        <v>83182</v>
      </c>
      <c r="I15" s="50">
        <v>92596</v>
      </c>
      <c r="J15" s="50">
        <v>119933</v>
      </c>
      <c r="K15" s="50">
        <v>128150</v>
      </c>
      <c r="L15" s="50">
        <v>106084</v>
      </c>
      <c r="M15" s="50">
        <v>94327</v>
      </c>
      <c r="N15" s="50">
        <v>91344</v>
      </c>
      <c r="O15" s="50">
        <v>108888</v>
      </c>
      <c r="P15" s="50">
        <v>92880</v>
      </c>
      <c r="Q15" s="57">
        <v>112227</v>
      </c>
      <c r="R15" s="57">
        <v>125886</v>
      </c>
      <c r="S15" s="57">
        <v>135228</v>
      </c>
      <c r="T15" s="57">
        <v>100445</v>
      </c>
      <c r="U15" s="57">
        <v>116670</v>
      </c>
      <c r="V15" s="57">
        <v>102191</v>
      </c>
      <c r="W15" s="50">
        <v>99001</v>
      </c>
      <c r="X15" s="50">
        <v>129749</v>
      </c>
      <c r="Y15" s="50">
        <v>126065</v>
      </c>
    </row>
    <row r="16" spans="1:25" s="56" customFormat="1" x14ac:dyDescent="0.25">
      <c r="A16" s="60" t="s">
        <v>86</v>
      </c>
      <c r="B16" s="50"/>
      <c r="C16" s="50">
        <v>91437</v>
      </c>
      <c r="D16" s="50">
        <v>114603</v>
      </c>
      <c r="E16" s="50">
        <v>123498</v>
      </c>
      <c r="F16" s="50">
        <v>128024</v>
      </c>
      <c r="G16" s="50">
        <v>85656</v>
      </c>
      <c r="H16" s="50">
        <v>81864</v>
      </c>
      <c r="I16" s="50">
        <v>102862</v>
      </c>
      <c r="J16" s="50">
        <v>115266</v>
      </c>
      <c r="K16" s="50">
        <v>102095</v>
      </c>
      <c r="L16" s="50">
        <v>103406</v>
      </c>
      <c r="M16" s="50">
        <v>99145</v>
      </c>
      <c r="N16" s="50">
        <v>85591</v>
      </c>
      <c r="O16" s="50">
        <v>76588</v>
      </c>
      <c r="P16" s="50">
        <v>91687</v>
      </c>
      <c r="Q16" s="57">
        <v>112288</v>
      </c>
      <c r="R16" s="57">
        <v>122532</v>
      </c>
      <c r="S16" s="57">
        <v>133415</v>
      </c>
      <c r="T16" s="57">
        <v>122415</v>
      </c>
      <c r="U16" s="57">
        <v>93557</v>
      </c>
      <c r="V16" s="57">
        <v>78527</v>
      </c>
      <c r="W16" s="50">
        <v>104692</v>
      </c>
      <c r="X16" s="50">
        <v>118057</v>
      </c>
      <c r="Y16" s="50">
        <v>112066</v>
      </c>
    </row>
    <row r="17" spans="1:47" s="56" customFormat="1" x14ac:dyDescent="0.25">
      <c r="A17" s="60" t="s">
        <v>9</v>
      </c>
      <c r="B17" s="61"/>
      <c r="C17" s="61">
        <f>'All Vendors 2018'!B29</f>
        <v>4369975</v>
      </c>
      <c r="D17" s="61">
        <f>'All Vendors 2018'!C29</f>
        <v>5466263</v>
      </c>
      <c r="E17" s="61">
        <f>'All Vendors 2018'!D29</f>
        <v>5986482</v>
      </c>
      <c r="F17" s="61">
        <f>'All Vendors 2018'!E29</f>
        <v>5744873</v>
      </c>
      <c r="G17" s="61">
        <f>'All Vendors 2018'!F29</f>
        <v>5522386</v>
      </c>
      <c r="H17" s="61">
        <f>'All Vendors 2018'!G29</f>
        <v>4719584</v>
      </c>
      <c r="I17" s="61">
        <f>'All Vendors 2018'!H29</f>
        <v>5282711</v>
      </c>
      <c r="J17" s="61">
        <f>'All Vendors 2018'!I29</f>
        <v>4369975</v>
      </c>
      <c r="K17" s="61">
        <f>'All Vendors 2018'!J29</f>
        <v>5466263</v>
      </c>
      <c r="L17" s="61">
        <f>'All Vendors 2018'!K29</f>
        <v>5986482</v>
      </c>
      <c r="M17" s="61">
        <f>'All Vendors 2018'!L29</f>
        <v>5744873</v>
      </c>
      <c r="N17" s="61">
        <f>'All Vendors 2018'!M29</f>
        <v>5522386</v>
      </c>
      <c r="O17" s="61">
        <f>'All Vendors 2018'!N29</f>
        <v>4719584</v>
      </c>
      <c r="P17" s="61">
        <f>'All Vendors 2018'!O29</f>
        <v>5282711</v>
      </c>
      <c r="Q17" s="61">
        <f>'All Vendors 2018'!P29</f>
        <v>5920385</v>
      </c>
      <c r="R17" s="61">
        <f>'All Vendors 2018'!Q29</f>
        <v>5969362</v>
      </c>
      <c r="S17" s="61">
        <f>'All Vendors 2018'!R29</f>
        <v>6435083</v>
      </c>
      <c r="T17" s="61">
        <f>'All Vendors 2018'!S29</f>
        <v>6845093</v>
      </c>
      <c r="U17" s="61">
        <f>'All Vendors 2018'!T29</f>
        <v>4369975</v>
      </c>
      <c r="V17" s="61">
        <f>'All Vendors 2018'!U29</f>
        <v>5466263</v>
      </c>
      <c r="W17" s="61">
        <f>'All Vendors 2018'!V29</f>
        <v>5986482</v>
      </c>
      <c r="X17" s="61">
        <f>'All Vendors 2018'!W29</f>
        <v>5744873</v>
      </c>
      <c r="Y17" s="61">
        <f>'All Vendors 2018'!X29</f>
        <v>5522386</v>
      </c>
    </row>
    <row r="18" spans="1:47" ht="15.75" thickBot="1" x14ac:dyDescent="0.3">
      <c r="AP18" t="s">
        <v>91</v>
      </c>
      <c r="AQ18" t="s">
        <v>92</v>
      </c>
      <c r="AR18" t="s">
        <v>93</v>
      </c>
      <c r="AS18" t="s">
        <v>94</v>
      </c>
      <c r="AT18" t="s">
        <v>95</v>
      </c>
      <c r="AU18" t="s">
        <v>96</v>
      </c>
    </row>
    <row r="19" spans="1:47" x14ac:dyDescent="0.25">
      <c r="B19" s="100" t="s">
        <v>89</v>
      </c>
      <c r="C19" s="101"/>
    </row>
    <row r="20" spans="1:47" x14ac:dyDescent="0.25">
      <c r="A20" s="58" t="s">
        <v>82</v>
      </c>
      <c r="B20" s="59"/>
      <c r="C20" s="59">
        <v>42737</v>
      </c>
      <c r="D20" s="59">
        <v>42738</v>
      </c>
      <c r="E20" s="59">
        <v>42739</v>
      </c>
      <c r="F20" s="59">
        <v>42740</v>
      </c>
      <c r="G20" s="59">
        <v>42741</v>
      </c>
      <c r="H20" s="59">
        <v>42742</v>
      </c>
      <c r="I20" s="59">
        <v>42743</v>
      </c>
      <c r="J20" s="59">
        <v>42744</v>
      </c>
      <c r="K20" s="59">
        <v>42745</v>
      </c>
      <c r="L20" s="59">
        <v>42746</v>
      </c>
      <c r="M20" s="59">
        <v>42747</v>
      </c>
      <c r="N20" s="59">
        <v>42748</v>
      </c>
      <c r="O20" s="59">
        <v>42749</v>
      </c>
      <c r="P20" s="59">
        <v>42750</v>
      </c>
      <c r="Q20" s="59">
        <v>42751</v>
      </c>
      <c r="R20" s="59">
        <v>42752</v>
      </c>
      <c r="S20" s="59">
        <v>42753</v>
      </c>
      <c r="T20" s="59">
        <v>42754</v>
      </c>
      <c r="U20" s="59">
        <v>42755</v>
      </c>
      <c r="V20" s="59">
        <v>42756</v>
      </c>
      <c r="W20" s="59">
        <v>42757</v>
      </c>
      <c r="X20" s="59">
        <v>42758</v>
      </c>
      <c r="Y20" s="59">
        <v>42759</v>
      </c>
    </row>
    <row r="21" spans="1:47" s="56" customFormat="1" x14ac:dyDescent="0.25">
      <c r="A21" s="60" t="s">
        <v>83</v>
      </c>
      <c r="B21" s="57"/>
      <c r="C21" s="57" t="e">
        <f>#REF!</f>
        <v>#REF!</v>
      </c>
      <c r="D21" s="57" t="e">
        <f>#REF!</f>
        <v>#REF!</v>
      </c>
      <c r="E21" s="57" t="e">
        <f>#REF!</f>
        <v>#REF!</v>
      </c>
      <c r="F21" s="57" t="e">
        <f>#REF!</f>
        <v>#REF!</v>
      </c>
      <c r="G21" s="57" t="e">
        <f>#REF!</f>
        <v>#REF!</v>
      </c>
      <c r="H21" s="57" t="e">
        <f>#REF!</f>
        <v>#REF!</v>
      </c>
      <c r="I21" s="57" t="e">
        <f>#REF!</f>
        <v>#REF!</v>
      </c>
      <c r="J21" s="57" t="e">
        <f>#REF!</f>
        <v>#REF!</v>
      </c>
      <c r="K21" s="57" t="e">
        <f>#REF!</f>
        <v>#REF!</v>
      </c>
      <c r="L21" s="57" t="e">
        <f>#REF!</f>
        <v>#REF!</v>
      </c>
      <c r="M21" s="57" t="e">
        <f>#REF!</f>
        <v>#REF!</v>
      </c>
      <c r="N21" s="57" t="e">
        <f>#REF!</f>
        <v>#REF!</v>
      </c>
      <c r="O21" s="57" t="e">
        <f>#REF!</f>
        <v>#REF!</v>
      </c>
      <c r="P21" s="57" t="e">
        <f>#REF!</f>
        <v>#REF!</v>
      </c>
      <c r="Q21" s="57" t="e">
        <f>#REF!</f>
        <v>#REF!</v>
      </c>
      <c r="R21" s="57" t="e">
        <f>#REF!</f>
        <v>#REF!</v>
      </c>
      <c r="S21" s="57" t="e">
        <f>#REF!</f>
        <v>#REF!</v>
      </c>
      <c r="T21" s="57" t="e">
        <f>#REF!</f>
        <v>#REF!</v>
      </c>
      <c r="U21" s="57" t="e">
        <f>#REF!</f>
        <v>#REF!</v>
      </c>
      <c r="V21" s="57" t="e">
        <f>#REF!</f>
        <v>#REF!</v>
      </c>
      <c r="W21" s="57" t="e">
        <f>#REF!</f>
        <v>#REF!</v>
      </c>
      <c r="X21" s="57" t="e">
        <f>#REF!</f>
        <v>#REF!</v>
      </c>
      <c r="Y21" s="57" t="e">
        <f>#REF!</f>
        <v>#REF!</v>
      </c>
    </row>
    <row r="22" spans="1:47" s="56" customFormat="1" x14ac:dyDescent="0.25">
      <c r="A22" s="60" t="s">
        <v>84</v>
      </c>
      <c r="B22" s="50"/>
      <c r="C22" s="50"/>
      <c r="D22" s="50"/>
      <c r="E22" s="50"/>
      <c r="F22" s="50"/>
      <c r="G22" s="50"/>
      <c r="H22" s="50"/>
      <c r="I22" s="50"/>
      <c r="J22" s="50">
        <v>2153</v>
      </c>
      <c r="K22" s="50">
        <v>2195</v>
      </c>
      <c r="L22" s="50">
        <v>2051</v>
      </c>
      <c r="M22" s="50">
        <v>2152</v>
      </c>
      <c r="N22" s="50">
        <v>2217</v>
      </c>
      <c r="O22" s="50">
        <v>1041</v>
      </c>
      <c r="P22" s="50">
        <v>641</v>
      </c>
      <c r="Q22" s="57">
        <v>2399</v>
      </c>
      <c r="R22" s="57">
        <v>2325</v>
      </c>
      <c r="S22" s="57">
        <v>2316</v>
      </c>
      <c r="T22" s="57">
        <v>2273</v>
      </c>
      <c r="U22" s="57">
        <v>2231</v>
      </c>
      <c r="V22" s="57">
        <v>925</v>
      </c>
      <c r="W22" s="50">
        <v>681</v>
      </c>
      <c r="X22" s="50">
        <v>2382</v>
      </c>
      <c r="Y22" s="50">
        <v>2375</v>
      </c>
    </row>
    <row r="23" spans="1:47" s="56" customFormat="1" x14ac:dyDescent="0.25">
      <c r="A23" s="60" t="s">
        <v>85</v>
      </c>
      <c r="B23" s="50"/>
      <c r="C23" s="50"/>
      <c r="D23" s="50"/>
      <c r="E23" s="50"/>
      <c r="F23" s="50"/>
      <c r="G23" s="50"/>
      <c r="H23" s="50"/>
      <c r="I23" s="50"/>
      <c r="J23" s="50">
        <v>1521</v>
      </c>
      <c r="K23" s="50">
        <v>1713</v>
      </c>
      <c r="L23" s="50">
        <v>1708</v>
      </c>
      <c r="M23" s="50">
        <v>1561</v>
      </c>
      <c r="N23" s="50">
        <v>1598</v>
      </c>
      <c r="O23" s="50">
        <v>1106</v>
      </c>
      <c r="P23" s="50">
        <v>1039</v>
      </c>
      <c r="Q23" s="57">
        <v>1504</v>
      </c>
      <c r="R23" s="57">
        <v>1685</v>
      </c>
      <c r="S23" s="57">
        <v>1783</v>
      </c>
      <c r="T23" s="57">
        <v>1666</v>
      </c>
      <c r="U23" s="57">
        <v>1571</v>
      </c>
      <c r="V23" s="57">
        <v>1128</v>
      </c>
      <c r="W23" s="50">
        <v>1236</v>
      </c>
      <c r="X23" s="50">
        <v>1852</v>
      </c>
      <c r="Y23" s="50">
        <v>1530</v>
      </c>
    </row>
    <row r="24" spans="1:47" s="56" customFormat="1" x14ac:dyDescent="0.25">
      <c r="A24" s="60" t="s">
        <v>86</v>
      </c>
      <c r="B24" s="50"/>
      <c r="C24" s="50"/>
      <c r="D24" s="50"/>
      <c r="E24" s="50"/>
      <c r="F24" s="50"/>
      <c r="G24" s="50"/>
      <c r="H24" s="50"/>
      <c r="I24" s="50"/>
      <c r="J24" s="50">
        <v>309</v>
      </c>
      <c r="K24" s="50">
        <v>424</v>
      </c>
      <c r="L24" s="50">
        <v>346</v>
      </c>
      <c r="M24" s="50">
        <v>370</v>
      </c>
      <c r="N24" s="50">
        <v>370</v>
      </c>
      <c r="O24" s="50">
        <v>233</v>
      </c>
      <c r="P24" s="50">
        <v>179</v>
      </c>
      <c r="Q24" s="57">
        <v>382</v>
      </c>
      <c r="R24" s="57">
        <v>381</v>
      </c>
      <c r="S24" s="57">
        <v>425</v>
      </c>
      <c r="T24" s="57">
        <v>374</v>
      </c>
      <c r="U24" s="57">
        <v>334</v>
      </c>
      <c r="V24" s="57">
        <v>172</v>
      </c>
      <c r="W24" s="50">
        <v>156</v>
      </c>
      <c r="X24" s="50">
        <v>333</v>
      </c>
      <c r="Y24" s="50">
        <v>348</v>
      </c>
    </row>
    <row r="25" spans="1:47" s="56" customFormat="1" x14ac:dyDescent="0.25">
      <c r="A25" s="60" t="s">
        <v>9</v>
      </c>
      <c r="B25" s="61"/>
      <c r="C25" s="61" t="e">
        <f>#REF!</f>
        <v>#REF!</v>
      </c>
      <c r="D25" s="61" t="e">
        <f>#REF!</f>
        <v>#REF!</v>
      </c>
      <c r="E25" s="61" t="e">
        <f>#REF!</f>
        <v>#REF!</v>
      </c>
      <c r="F25" s="61" t="e">
        <f>#REF!</f>
        <v>#REF!</v>
      </c>
      <c r="G25" s="61" t="e">
        <f>#REF!</f>
        <v>#REF!</v>
      </c>
      <c r="H25" s="61" t="e">
        <f>#REF!</f>
        <v>#REF!</v>
      </c>
      <c r="I25" s="61" t="e">
        <f>#REF!</f>
        <v>#REF!</v>
      </c>
      <c r="J25" s="61" t="e">
        <f>#REF!</f>
        <v>#REF!</v>
      </c>
      <c r="K25" s="61" t="e">
        <f>#REF!</f>
        <v>#REF!</v>
      </c>
      <c r="L25" s="61" t="e">
        <f>#REF!</f>
        <v>#REF!</v>
      </c>
      <c r="M25" s="61" t="e">
        <f>#REF!</f>
        <v>#REF!</v>
      </c>
      <c r="N25" s="61" t="e">
        <f>#REF!</f>
        <v>#REF!</v>
      </c>
      <c r="O25" s="61" t="e">
        <f>#REF!</f>
        <v>#REF!</v>
      </c>
      <c r="P25" s="61" t="e">
        <f>#REF!</f>
        <v>#REF!</v>
      </c>
      <c r="Q25" s="61" t="e">
        <f>#REF!</f>
        <v>#REF!</v>
      </c>
      <c r="R25" s="61" t="e">
        <f>#REF!</f>
        <v>#REF!</v>
      </c>
      <c r="S25" s="61" t="e">
        <f>#REF!</f>
        <v>#REF!</v>
      </c>
      <c r="T25" s="61" t="e">
        <f>#REF!</f>
        <v>#REF!</v>
      </c>
      <c r="U25" s="61" t="e">
        <f>#REF!</f>
        <v>#REF!</v>
      </c>
      <c r="V25" s="61" t="e">
        <f>#REF!</f>
        <v>#REF!</v>
      </c>
      <c r="W25" s="61" t="e">
        <f>#REF!</f>
        <v>#REF!</v>
      </c>
      <c r="X25" s="61" t="e">
        <f>#REF!</f>
        <v>#REF!</v>
      </c>
      <c r="Y25" s="61" t="e">
        <f>#REF!</f>
        <v>#REF!</v>
      </c>
    </row>
    <row r="26" spans="1:47" ht="15.75" thickBot="1" x14ac:dyDescent="0.3"/>
    <row r="27" spans="1:47" x14ac:dyDescent="0.25">
      <c r="B27" s="100" t="s">
        <v>90</v>
      </c>
      <c r="C27" s="101"/>
    </row>
    <row r="28" spans="1:47" x14ac:dyDescent="0.25">
      <c r="A28" s="58" t="s">
        <v>82</v>
      </c>
      <c r="B28" s="59"/>
      <c r="C28" s="59">
        <v>43101</v>
      </c>
      <c r="D28" s="59">
        <v>43102</v>
      </c>
      <c r="E28" s="59">
        <v>43103</v>
      </c>
      <c r="F28" s="59">
        <v>43104</v>
      </c>
      <c r="G28" s="59">
        <v>43105</v>
      </c>
      <c r="H28" s="59">
        <v>43106</v>
      </c>
      <c r="I28" s="59">
        <v>43107</v>
      </c>
      <c r="J28" s="59">
        <v>43108</v>
      </c>
      <c r="K28" s="59">
        <v>43109</v>
      </c>
      <c r="L28" s="59">
        <v>43110</v>
      </c>
      <c r="M28" s="59">
        <v>43111</v>
      </c>
      <c r="N28" s="59">
        <v>43112</v>
      </c>
      <c r="O28" s="59">
        <v>43113</v>
      </c>
      <c r="P28" s="59">
        <v>43114</v>
      </c>
      <c r="Q28" s="59">
        <v>43115</v>
      </c>
      <c r="R28" s="59">
        <v>43116</v>
      </c>
      <c r="S28" s="59">
        <v>43117</v>
      </c>
      <c r="T28" s="59">
        <v>43118</v>
      </c>
      <c r="U28" s="59">
        <v>43119</v>
      </c>
      <c r="V28" s="59">
        <v>43120</v>
      </c>
      <c r="W28" s="59">
        <v>43121</v>
      </c>
      <c r="X28" s="59">
        <v>43122</v>
      </c>
      <c r="Y28" s="59">
        <v>43123</v>
      </c>
    </row>
    <row r="29" spans="1:47" s="56" customFormat="1" x14ac:dyDescent="0.25">
      <c r="A29" s="60" t="s">
        <v>83</v>
      </c>
      <c r="B29" s="57"/>
      <c r="C29" s="57" t="e">
        <f>#REF!</f>
        <v>#REF!</v>
      </c>
      <c r="D29" s="57" t="e">
        <f>#REF!</f>
        <v>#REF!</v>
      </c>
      <c r="E29" s="57" t="e">
        <f>#REF!</f>
        <v>#REF!</v>
      </c>
      <c r="F29" s="57" t="e">
        <f>#REF!</f>
        <v>#REF!</v>
      </c>
      <c r="G29" s="57" t="e">
        <f>#REF!</f>
        <v>#REF!</v>
      </c>
      <c r="H29" s="57" t="e">
        <f>#REF!</f>
        <v>#REF!</v>
      </c>
      <c r="I29" s="57" t="e">
        <f>#REF!</f>
        <v>#REF!</v>
      </c>
      <c r="J29" s="57" t="e">
        <f>#REF!</f>
        <v>#REF!</v>
      </c>
      <c r="K29" s="57" t="e">
        <f>#REF!</f>
        <v>#REF!</v>
      </c>
      <c r="L29" s="57" t="e">
        <f>#REF!</f>
        <v>#REF!</v>
      </c>
      <c r="M29" s="57" t="e">
        <f>#REF!</f>
        <v>#REF!</v>
      </c>
      <c r="N29" s="57" t="e">
        <f>#REF!</f>
        <v>#REF!</v>
      </c>
      <c r="O29" s="57" t="e">
        <f>#REF!</f>
        <v>#REF!</v>
      </c>
      <c r="P29" s="57" t="e">
        <f>#REF!</f>
        <v>#REF!</v>
      </c>
      <c r="Q29" s="57" t="e">
        <f>#REF!</f>
        <v>#REF!</v>
      </c>
      <c r="R29" s="57" t="e">
        <f>#REF!</f>
        <v>#REF!</v>
      </c>
      <c r="S29" s="57" t="e">
        <f>#REF!</f>
        <v>#REF!</v>
      </c>
      <c r="T29" s="57" t="e">
        <f>#REF!</f>
        <v>#REF!</v>
      </c>
      <c r="U29" s="57" t="e">
        <f>#REF!</f>
        <v>#REF!</v>
      </c>
      <c r="V29" s="57" t="e">
        <f>#REF!</f>
        <v>#REF!</v>
      </c>
      <c r="W29" s="57" t="e">
        <f>#REF!</f>
        <v>#REF!</v>
      </c>
      <c r="X29" s="57" t="e">
        <f>#REF!</f>
        <v>#REF!</v>
      </c>
      <c r="Y29" s="57" t="e">
        <f>#REF!</f>
        <v>#REF!</v>
      </c>
    </row>
    <row r="30" spans="1:47" s="56" customFormat="1" x14ac:dyDescent="0.25">
      <c r="A30" s="60" t="s">
        <v>84</v>
      </c>
      <c r="B30" s="50"/>
      <c r="C30" s="50">
        <v>334</v>
      </c>
      <c r="D30" s="50">
        <v>1649</v>
      </c>
      <c r="E30" s="50">
        <v>1776</v>
      </c>
      <c r="F30" s="50">
        <v>1940</v>
      </c>
      <c r="G30" s="50">
        <v>1900</v>
      </c>
      <c r="H30" s="50">
        <v>857</v>
      </c>
      <c r="I30" s="50">
        <v>613</v>
      </c>
      <c r="J30" s="50">
        <v>2236</v>
      </c>
      <c r="K30" s="50">
        <v>2124</v>
      </c>
      <c r="L30" s="50">
        <v>2088</v>
      </c>
      <c r="M30" s="50">
        <v>2342</v>
      </c>
      <c r="N30" s="50">
        <v>2335</v>
      </c>
      <c r="O30" s="50">
        <v>976</v>
      </c>
      <c r="P30" s="50">
        <v>622</v>
      </c>
      <c r="Q30" s="57">
        <v>2209</v>
      </c>
      <c r="R30" s="57">
        <v>2244</v>
      </c>
      <c r="S30" s="57">
        <v>2184</v>
      </c>
      <c r="T30" s="57">
        <v>2226</v>
      </c>
      <c r="U30" s="57">
        <v>2260</v>
      </c>
      <c r="V30" s="57">
        <v>924</v>
      </c>
      <c r="W30" s="50">
        <v>665</v>
      </c>
      <c r="X30" s="50">
        <v>2314</v>
      </c>
      <c r="Y30" s="50">
        <v>2252</v>
      </c>
    </row>
    <row r="31" spans="1:47" s="56" customFormat="1" x14ac:dyDescent="0.25">
      <c r="A31" s="60" t="s">
        <v>85</v>
      </c>
      <c r="B31" s="50"/>
      <c r="C31" s="50">
        <v>534</v>
      </c>
      <c r="D31" s="50">
        <v>1166</v>
      </c>
      <c r="E31" s="50">
        <v>1252</v>
      </c>
      <c r="F31" s="50">
        <v>1251</v>
      </c>
      <c r="G31" s="50">
        <v>1330</v>
      </c>
      <c r="H31" s="50">
        <v>928</v>
      </c>
      <c r="I31" s="50">
        <v>955</v>
      </c>
      <c r="J31" s="50">
        <v>1315</v>
      </c>
      <c r="K31" s="50">
        <v>1395</v>
      </c>
      <c r="L31" s="50">
        <v>1440</v>
      </c>
      <c r="M31" s="50">
        <v>1319</v>
      </c>
      <c r="N31" s="50">
        <v>1424</v>
      </c>
      <c r="O31" s="50">
        <v>1000</v>
      </c>
      <c r="P31" s="50">
        <v>1060</v>
      </c>
      <c r="Q31" s="57">
        <v>1526</v>
      </c>
      <c r="R31" s="57">
        <v>1377</v>
      </c>
      <c r="S31" s="57">
        <v>1497</v>
      </c>
      <c r="T31" s="57">
        <v>1286</v>
      </c>
      <c r="U31" s="57">
        <v>1334</v>
      </c>
      <c r="V31" s="57">
        <v>1010</v>
      </c>
      <c r="W31" s="50">
        <v>1013</v>
      </c>
      <c r="X31" s="50">
        <v>1626</v>
      </c>
      <c r="Y31" s="50">
        <v>1270</v>
      </c>
    </row>
    <row r="32" spans="1:47" s="56" customFormat="1" x14ac:dyDescent="0.25">
      <c r="A32" s="60" t="s">
        <v>86</v>
      </c>
      <c r="B32" s="50"/>
      <c r="C32" s="50">
        <v>108</v>
      </c>
      <c r="D32" s="50">
        <v>294</v>
      </c>
      <c r="E32" s="50">
        <v>326</v>
      </c>
      <c r="F32" s="50">
        <v>367</v>
      </c>
      <c r="G32" s="50">
        <v>369</v>
      </c>
      <c r="H32" s="50">
        <v>229</v>
      </c>
      <c r="I32" s="50">
        <v>199</v>
      </c>
      <c r="J32" s="50">
        <v>409</v>
      </c>
      <c r="K32" s="50">
        <v>453</v>
      </c>
      <c r="L32" s="50">
        <v>533</v>
      </c>
      <c r="M32" s="50">
        <v>426</v>
      </c>
      <c r="N32" s="50">
        <v>478</v>
      </c>
      <c r="O32" s="50">
        <v>273</v>
      </c>
      <c r="P32" s="50">
        <v>215</v>
      </c>
      <c r="Q32" s="57">
        <v>383</v>
      </c>
      <c r="R32" s="57">
        <v>400</v>
      </c>
      <c r="S32" s="57">
        <v>461</v>
      </c>
      <c r="T32" s="57">
        <v>534</v>
      </c>
      <c r="U32" s="57">
        <v>416</v>
      </c>
      <c r="V32" s="57">
        <v>260</v>
      </c>
      <c r="W32" s="50">
        <v>240</v>
      </c>
      <c r="X32" s="50">
        <v>440</v>
      </c>
      <c r="Y32" s="50">
        <v>445</v>
      </c>
    </row>
    <row r="33" spans="1:25" s="56" customFormat="1" x14ac:dyDescent="0.25">
      <c r="A33" s="60" t="s">
        <v>9</v>
      </c>
      <c r="B33" s="61"/>
      <c r="C33" s="61">
        <f>'All Vendors 2018'!B62</f>
        <v>1900</v>
      </c>
      <c r="D33" s="61">
        <f>'All Vendors 2018'!C62</f>
        <v>5047</v>
      </c>
      <c r="E33" s="61">
        <f>'All Vendors 2018'!D62</f>
        <v>5272</v>
      </c>
      <c r="F33" s="61">
        <f>'All Vendors 2018'!E62</f>
        <v>5486</v>
      </c>
      <c r="G33" s="61">
        <f>'All Vendors 2018'!F62</f>
        <v>5586</v>
      </c>
      <c r="H33" s="61">
        <f>'All Vendors 2018'!G62</f>
        <v>3575</v>
      </c>
      <c r="I33" s="61">
        <f>'All Vendors 2018'!H62</f>
        <v>3266</v>
      </c>
      <c r="J33" s="61">
        <f>'All Vendors 2018'!I62</f>
        <v>6067</v>
      </c>
      <c r="K33" s="61">
        <f>'All Vendors 2018'!J62</f>
        <v>6368</v>
      </c>
      <c r="L33" s="61">
        <f>'All Vendors 2018'!K62</f>
        <v>6341</v>
      </c>
      <c r="M33" s="61">
        <f>'All Vendors 2018'!L62</f>
        <v>6318</v>
      </c>
      <c r="N33" s="61">
        <f>'All Vendors 2018'!M62</f>
        <v>6436</v>
      </c>
      <c r="O33" s="61">
        <f>'All Vendors 2018'!N62</f>
        <v>3839</v>
      </c>
      <c r="P33" s="61">
        <f>'All Vendors 2018'!O62</f>
        <v>3348</v>
      </c>
      <c r="Q33" s="61">
        <f>'All Vendors 2018'!P62</f>
        <v>1900</v>
      </c>
      <c r="R33" s="61">
        <f>'All Vendors 2018'!Q62</f>
        <v>5047</v>
      </c>
      <c r="S33" s="61">
        <f>'All Vendors 2018'!R62</f>
        <v>5272</v>
      </c>
      <c r="T33" s="61">
        <f>'All Vendors 2018'!S62</f>
        <v>5486</v>
      </c>
      <c r="U33" s="61">
        <f>'All Vendors 2018'!T62</f>
        <v>5586</v>
      </c>
      <c r="V33" s="61">
        <f>'All Vendors 2018'!U62</f>
        <v>3575</v>
      </c>
      <c r="W33" s="61">
        <f>'All Vendors 2018'!V62</f>
        <v>3266</v>
      </c>
      <c r="X33" s="61">
        <f>'All Vendors 2018'!W62</f>
        <v>6067</v>
      </c>
      <c r="Y33" s="61">
        <f>'All Vendors 2018'!X62</f>
        <v>6368</v>
      </c>
    </row>
  </sheetData>
  <mergeCells count="4">
    <mergeCell ref="B27:C27"/>
    <mergeCell ref="A3:B3"/>
    <mergeCell ref="B19:C19"/>
    <mergeCell ref="A11:B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2"/>
  <sheetViews>
    <sheetView topLeftCell="IR1" workbookViewId="0">
      <selection activeCell="IT5" sqref="IT5"/>
    </sheetView>
  </sheetViews>
  <sheetFormatPr defaultColWidth="6.42578125" defaultRowHeight="15" x14ac:dyDescent="0.25"/>
  <cols>
    <col min="1" max="1" width="35.85546875" style="5" bestFit="1" customWidth="1"/>
    <col min="2" max="3" width="13.42578125" style="1" bestFit="1" customWidth="1"/>
    <col min="4" max="4" width="14" style="1" bestFit="1" customWidth="1"/>
    <col min="5" max="5" width="13.42578125" style="1" bestFit="1" customWidth="1"/>
    <col min="6" max="6" width="12.42578125" style="1" bestFit="1" customWidth="1"/>
    <col min="7" max="7" width="13" style="1" bestFit="1" customWidth="1"/>
    <col min="8" max="8" width="13.5703125" style="1" bestFit="1" customWidth="1"/>
    <col min="9" max="9" width="13.85546875" style="1" bestFit="1" customWidth="1"/>
    <col min="10" max="10" width="13.42578125" style="1" bestFit="1" customWidth="1"/>
    <col min="11" max="11" width="15" style="1" bestFit="1" customWidth="1"/>
    <col min="12" max="12" width="14" style="1" bestFit="1" customWidth="1"/>
    <col min="13" max="13" width="13" style="1" bestFit="1" customWidth="1"/>
    <col min="14" max="14" width="14" style="1" bestFit="1" customWidth="1"/>
    <col min="15" max="15" width="14.5703125" style="1" bestFit="1" customWidth="1"/>
    <col min="16" max="16" width="14.85546875" style="1" bestFit="1" customWidth="1"/>
    <col min="17" max="17" width="14.42578125" style="1" bestFit="1" customWidth="1"/>
    <col min="18" max="18" width="15" style="1" bestFit="1" customWidth="1"/>
    <col min="19" max="19" width="14.42578125" style="1" bestFit="1" customWidth="1"/>
    <col min="20" max="20" width="13" style="1" bestFit="1" customWidth="1"/>
    <col min="21" max="21" width="14.42578125" style="1" bestFit="1" customWidth="1"/>
    <col min="22" max="22" width="14.5703125" style="1" bestFit="1" customWidth="1"/>
    <col min="23" max="23" width="15.28515625" style="1" bestFit="1" customWidth="1"/>
    <col min="24" max="24" width="14.85546875" style="1" bestFit="1" customWidth="1"/>
    <col min="25" max="25" width="15.42578125" style="1" bestFit="1" customWidth="1"/>
    <col min="26" max="26" width="14.85546875" style="1" bestFit="1" customWidth="1"/>
    <col min="27" max="27" width="13.42578125" style="1" bestFit="1" customWidth="1"/>
    <col min="28" max="28" width="14.42578125" style="1" bestFit="1" customWidth="1"/>
    <col min="29" max="29" width="15" style="1" bestFit="1" customWidth="1"/>
    <col min="30" max="30" width="15.28515625" style="1" bestFit="1" customWidth="1"/>
    <col min="31" max="31" width="14.85546875" style="1" bestFit="1" customWidth="1"/>
    <col min="32" max="32" width="15" style="1" bestFit="1" customWidth="1"/>
    <col min="33" max="33" width="13.140625" style="1" bestFit="1" customWidth="1"/>
    <col min="34" max="34" width="12.140625" style="1" bestFit="1" customWidth="1"/>
    <col min="35" max="35" width="13.140625" style="1" bestFit="1" customWidth="1"/>
    <col min="36" max="36" width="13.85546875" style="1" bestFit="1" customWidth="1"/>
    <col min="37" max="37" width="14" style="1" bestFit="1" customWidth="1"/>
    <col min="38" max="38" width="13.5703125" style="1" bestFit="1" customWidth="1"/>
    <col min="39" max="39" width="14.28515625" style="1" bestFit="1" customWidth="1"/>
    <col min="40" max="40" width="13.5703125" style="1" bestFit="1" customWidth="1"/>
    <col min="41" max="41" width="12.42578125" style="1" bestFit="1" customWidth="1"/>
    <col min="42" max="42" width="14.28515625" style="1" bestFit="1" customWidth="1"/>
    <col min="43" max="43" width="14.42578125" style="1" bestFit="1" customWidth="1"/>
    <col min="44" max="44" width="15" style="1" bestFit="1" customWidth="1"/>
    <col min="45" max="45" width="14.5703125" style="1" bestFit="1" customWidth="1"/>
    <col min="46" max="46" width="15.28515625" style="1" bestFit="1" customWidth="1"/>
    <col min="47" max="47" width="14.5703125" style="1" bestFit="1" customWidth="1"/>
    <col min="48" max="48" width="13.140625" style="1" bestFit="1" customWidth="1"/>
    <col min="49" max="49" width="14.28515625" style="1" bestFit="1" customWidth="1"/>
    <col min="50" max="50" width="14.85546875" style="1" bestFit="1" customWidth="1"/>
    <col min="51" max="52" width="15" style="1" bestFit="1" customWidth="1"/>
    <col min="53" max="53" width="15.28515625" style="1" bestFit="1" customWidth="1"/>
    <col min="54" max="54" width="15" style="1" bestFit="1" customWidth="1"/>
    <col min="55" max="55" width="13.5703125" style="1" bestFit="1" customWidth="1"/>
    <col min="56" max="56" width="14.5703125" style="1" bestFit="1" customWidth="1"/>
    <col min="57" max="57" width="15.28515625" style="1" bestFit="1" customWidth="1"/>
    <col min="58" max="58" width="15.42578125" style="1" bestFit="1" customWidth="1"/>
    <col min="59" max="59" width="15" style="1" bestFit="1" customWidth="1"/>
    <col min="60" max="60" width="15.7109375" style="1" bestFit="1" customWidth="1"/>
    <col min="61" max="61" width="13" style="1" bestFit="1" customWidth="1"/>
    <col min="62" max="62" width="12.42578125" style="1" bestFit="1" customWidth="1"/>
    <col min="63" max="63" width="13" style="1" bestFit="1" customWidth="1"/>
    <col min="64" max="64" width="13.5703125" style="1" bestFit="1" customWidth="1"/>
    <col min="65" max="65" width="13.85546875" style="1" bestFit="1" customWidth="1"/>
    <col min="66" max="66" width="13.42578125" style="1" bestFit="1" customWidth="1"/>
    <col min="67" max="67" width="14" style="1" bestFit="1" customWidth="1"/>
    <col min="68" max="68" width="13.42578125" style="1" bestFit="1" customWidth="1"/>
    <col min="69" max="69" width="12.42578125" style="1" bestFit="1" customWidth="1"/>
    <col min="70" max="70" width="14" style="1" bestFit="1" customWidth="1"/>
    <col min="71" max="71" width="14.28515625" style="1" bestFit="1" customWidth="1"/>
    <col min="72" max="72" width="14.85546875" style="1" bestFit="1" customWidth="1"/>
    <col min="73" max="73" width="14.42578125" style="1" bestFit="1" customWidth="1"/>
    <col min="74" max="74" width="15" style="1" bestFit="1" customWidth="1"/>
    <col min="75" max="75" width="14.42578125" style="1" bestFit="1" customWidth="1"/>
    <col min="76" max="76" width="13" style="1" bestFit="1" customWidth="1"/>
    <col min="77" max="77" width="14" style="1" bestFit="1" customWidth="1"/>
    <col min="78" max="78" width="14.5703125" style="1" bestFit="1" customWidth="1"/>
    <col min="79" max="80" width="14.85546875" style="1" bestFit="1" customWidth="1"/>
    <col min="81" max="81" width="15" style="1" bestFit="1" customWidth="1"/>
    <col min="82" max="82" width="14.85546875" style="1" bestFit="1" customWidth="1"/>
    <col min="83" max="83" width="13.42578125" style="1" bestFit="1" customWidth="1"/>
    <col min="84" max="84" width="14.42578125" style="1" bestFit="1" customWidth="1"/>
    <col min="85" max="85" width="15" style="1" bestFit="1" customWidth="1"/>
    <col min="86" max="86" width="15.28515625" style="1" bestFit="1" customWidth="1"/>
    <col min="87" max="87" width="14.85546875" style="1" bestFit="1" customWidth="1"/>
    <col min="88" max="88" width="15.42578125" style="1" bestFit="1" customWidth="1"/>
    <col min="89" max="89" width="14.85546875" style="1" bestFit="1" customWidth="1"/>
    <col min="90" max="90" width="13.42578125" style="1" bestFit="1" customWidth="1"/>
    <col min="91" max="91" width="14" style="1" bestFit="1" customWidth="1"/>
    <col min="92" max="92" width="13" style="1" bestFit="1" customWidth="1"/>
    <col min="93" max="93" width="13.5703125" style="1" bestFit="1" customWidth="1"/>
    <col min="94" max="94" width="13.140625" style="1" bestFit="1" customWidth="1"/>
    <col min="95" max="95" width="13.85546875" style="1" bestFit="1" customWidth="1"/>
    <col min="96" max="96" width="13.140625" style="1" bestFit="1" customWidth="1"/>
    <col min="97" max="97" width="12.42578125" style="1" bestFit="1" customWidth="1"/>
    <col min="98" max="98" width="12.85546875" style="1" bestFit="1" customWidth="1"/>
    <col min="99" max="99" width="13.42578125" style="1" bestFit="1" customWidth="1"/>
    <col min="100" max="100" width="13.5703125" style="1" bestFit="1" customWidth="1"/>
    <col min="101" max="101" width="14.28515625" style="1" bestFit="1" customWidth="1"/>
    <col min="102" max="102" width="14.42578125" style="1" bestFit="1" customWidth="1"/>
    <col min="103" max="103" width="14.28515625" style="1" bestFit="1" customWidth="1"/>
    <col min="104" max="104" width="12.85546875" style="1" bestFit="1" customWidth="1"/>
    <col min="105" max="105" width="13.85546875" style="1" bestFit="1" customWidth="1"/>
    <col min="106" max="106" width="14.42578125" style="1" bestFit="1" customWidth="1"/>
    <col min="107" max="107" width="14.5703125" style="1" bestFit="1" customWidth="1"/>
    <col min="108" max="108" width="14.28515625" style="1" bestFit="1" customWidth="1"/>
    <col min="109" max="109" width="14.85546875" style="1" bestFit="1" customWidth="1"/>
    <col min="110" max="110" width="14.28515625" style="1" bestFit="1" customWidth="1"/>
    <col min="111" max="111" width="13.140625" style="1" bestFit="1" customWidth="1"/>
    <col min="112" max="112" width="13.85546875" style="1" bestFit="1" customWidth="1"/>
    <col min="113" max="113" width="14.85546875" style="1" bestFit="1" customWidth="1"/>
    <col min="114" max="114" width="15" style="1" bestFit="1" customWidth="1"/>
    <col min="115" max="115" width="14.5703125" style="1" bestFit="1" customWidth="1"/>
    <col min="116" max="116" width="15.28515625" style="1" bestFit="1" customWidth="1"/>
    <col min="117" max="117" width="14.5703125" style="1" bestFit="1" customWidth="1"/>
    <col min="118" max="118" width="13.140625" style="1" bestFit="1" customWidth="1"/>
    <col min="119" max="119" width="14.28515625" style="1" bestFit="1" customWidth="1"/>
    <col min="120" max="120" width="14.85546875" style="1" bestFit="1" customWidth="1"/>
    <col min="121" max="121" width="15" style="1" bestFit="1" customWidth="1"/>
    <col min="122" max="122" width="13.42578125" style="1" bestFit="1" customWidth="1"/>
    <col min="123" max="123" width="14.42578125" style="1" bestFit="1" customWidth="1"/>
    <col min="124" max="124" width="13.85546875" style="1" bestFit="1" customWidth="1"/>
    <col min="125" max="125" width="12.42578125" style="1" bestFit="1" customWidth="1"/>
    <col min="126" max="126" width="13.42578125" style="1" bestFit="1" customWidth="1"/>
    <col min="127" max="127" width="14" style="1" bestFit="1" customWidth="1"/>
    <col min="128" max="128" width="14.28515625" style="1" bestFit="1" customWidth="1"/>
    <col min="129" max="129" width="13.85546875" style="1" bestFit="1" customWidth="1"/>
    <col min="130" max="130" width="14.42578125" style="1" bestFit="1" customWidth="1"/>
    <col min="131" max="131" width="14.85546875" style="1" bestFit="1" customWidth="1"/>
    <col min="132" max="132" width="13" style="1" bestFit="1" customWidth="1"/>
    <col min="133" max="133" width="14.42578125" style="1" bestFit="1" customWidth="1"/>
    <col min="134" max="134" width="15" style="1" bestFit="1" customWidth="1"/>
    <col min="135" max="135" width="15.28515625" style="1" bestFit="1" customWidth="1"/>
    <col min="136" max="136" width="14.85546875" style="1" bestFit="1" customWidth="1"/>
    <col min="137" max="137" width="15.42578125" style="1" bestFit="1" customWidth="1"/>
    <col min="138" max="138" width="14.85546875" style="1" bestFit="1" customWidth="1"/>
    <col min="139" max="139" width="13.42578125" style="1" bestFit="1" customWidth="1"/>
    <col min="140" max="140" width="14.42578125" style="1" bestFit="1" customWidth="1"/>
    <col min="141" max="141" width="15.42578125" style="1" bestFit="1" customWidth="1"/>
    <col min="142" max="143" width="15.28515625" style="1" bestFit="1" customWidth="1"/>
    <col min="144" max="144" width="15.85546875" style="1" bestFit="1" customWidth="1"/>
    <col min="145" max="145" width="15.28515625" style="1" bestFit="1" customWidth="1"/>
    <col min="146" max="146" width="13.85546875" style="1" bestFit="1" customWidth="1"/>
    <col min="147" max="147" width="14.85546875" style="1" bestFit="1" customWidth="1"/>
    <col min="148" max="148" width="15.42578125" style="1" bestFit="1" customWidth="1"/>
    <col min="149" max="149" width="15.7109375" style="1" bestFit="1" customWidth="1"/>
    <col min="150" max="150" width="15.28515625" style="1" bestFit="1" customWidth="1"/>
    <col min="151" max="151" width="15.85546875" style="1" bestFit="1" customWidth="1"/>
    <col min="152" max="152" width="14.85546875" style="1" bestFit="1" customWidth="1"/>
    <col min="153" max="153" width="12.42578125" style="1" bestFit="1" customWidth="1"/>
    <col min="154" max="154" width="13" style="1" bestFit="1" customWidth="1"/>
    <col min="155" max="155" width="13.5703125" style="1" bestFit="1" customWidth="1"/>
    <col min="156" max="156" width="13.85546875" style="1" bestFit="1" customWidth="1"/>
    <col min="157" max="157" width="13.42578125" style="1" bestFit="1" customWidth="1"/>
    <col min="158" max="158" width="14" style="1" bestFit="1" customWidth="1"/>
    <col min="159" max="159" width="13.42578125" style="1" bestFit="1" customWidth="1"/>
    <col min="160" max="160" width="12.42578125" style="1" bestFit="1" customWidth="1"/>
    <col min="161" max="161" width="13" style="1" bestFit="1" customWidth="1"/>
    <col min="162" max="162" width="14.5703125" style="1" bestFit="1" customWidth="1"/>
    <col min="163" max="164" width="14.42578125" style="1" bestFit="1" customWidth="1"/>
    <col min="165" max="165" width="15" style="1" bestFit="1" customWidth="1"/>
    <col min="166" max="166" width="14.42578125" style="1" bestFit="1" customWidth="1"/>
    <col min="167" max="167" width="13" style="1" bestFit="1" customWidth="1"/>
    <col min="168" max="168" width="14" style="1" bestFit="1" customWidth="1"/>
    <col min="169" max="169" width="14.5703125" style="1" bestFit="1" customWidth="1"/>
    <col min="170" max="170" width="14.85546875" style="1" bestFit="1" customWidth="1"/>
    <col min="171" max="171" width="14.42578125" style="1" bestFit="1" customWidth="1"/>
    <col min="172" max="172" width="15.42578125" style="1" bestFit="1" customWidth="1"/>
    <col min="173" max="173" width="14.42578125" style="1" bestFit="1" customWidth="1"/>
    <col min="174" max="174" width="13.42578125" style="1" bestFit="1" customWidth="1"/>
    <col min="175" max="175" width="14.42578125" style="1" bestFit="1" customWidth="1"/>
    <col min="176" max="176" width="15" style="1" bestFit="1" customWidth="1"/>
    <col min="177" max="177" width="15.28515625" style="1" bestFit="1" customWidth="1"/>
    <col min="178" max="178" width="14.85546875" style="1" bestFit="1" customWidth="1"/>
    <col min="179" max="179" width="15.42578125" style="1" bestFit="1" customWidth="1"/>
    <col min="180" max="180" width="14.85546875" style="1" bestFit="1" customWidth="1"/>
    <col min="181" max="181" width="13.42578125" style="1" bestFit="1" customWidth="1"/>
    <col min="182" max="182" width="14.42578125" style="1" bestFit="1" customWidth="1"/>
    <col min="183" max="183" width="12.42578125" style="1" bestFit="1" customWidth="1"/>
    <col min="184" max="184" width="13.5703125" style="1" bestFit="1" customWidth="1"/>
    <col min="185" max="185" width="12.5703125" style="1" bestFit="1" customWidth="1"/>
    <col min="186" max="186" width="13.140625" style="1" bestFit="1" customWidth="1"/>
    <col min="187" max="187" width="12.85546875" style="1" bestFit="1" customWidth="1"/>
    <col min="188" max="188" width="12" style="1" bestFit="1" customWidth="1"/>
    <col min="189" max="189" width="12.42578125" style="1" bestFit="1" customWidth="1"/>
    <col min="190" max="190" width="12.85546875" style="1" bestFit="1" customWidth="1"/>
    <col min="191" max="192" width="13.5703125" style="1" bestFit="1" customWidth="1"/>
    <col min="193" max="193" width="13.85546875" style="1" bestFit="1" customWidth="1"/>
    <col min="194" max="194" width="13.5703125" style="1" bestFit="1" customWidth="1"/>
    <col min="195" max="195" width="12.42578125" style="1" bestFit="1" customWidth="1"/>
    <col min="196" max="196" width="13.140625" style="1" bestFit="1" customWidth="1"/>
    <col min="197" max="197" width="13.85546875" style="1" bestFit="1" customWidth="1"/>
    <col min="198" max="198" width="14" style="1" bestFit="1" customWidth="1"/>
    <col min="199" max="199" width="13.5703125" style="1" bestFit="1" customWidth="1"/>
    <col min="200" max="200" width="14.28515625" style="1" bestFit="1" customWidth="1"/>
    <col min="201" max="201" width="13.5703125" style="1" bestFit="1" customWidth="1"/>
    <col min="202" max="202" width="12.5703125" style="1" bestFit="1" customWidth="1"/>
    <col min="203" max="203" width="13.140625" style="1" bestFit="1" customWidth="1"/>
    <col min="204" max="204" width="14.28515625" style="1" bestFit="1" customWidth="1"/>
    <col min="205" max="205" width="14.42578125" style="1" bestFit="1" customWidth="1"/>
    <col min="206" max="206" width="14" style="1" bestFit="1" customWidth="1"/>
    <col min="207" max="207" width="14.5703125" style="1" bestFit="1" customWidth="1"/>
    <col min="208" max="208" width="14" style="1" bestFit="1" customWidth="1"/>
    <col min="209" max="209" width="12.5703125" style="1" bestFit="1" customWidth="1"/>
    <col min="210" max="210" width="13.5703125" style="1" bestFit="1" customWidth="1"/>
    <col min="211" max="211" width="14.28515625" style="1" bestFit="1" customWidth="1"/>
    <col min="212" max="212" width="14.42578125" style="1" bestFit="1" customWidth="1"/>
    <col min="213" max="213" width="13.5703125" style="1" bestFit="1" customWidth="1"/>
    <col min="214" max="214" width="14" style="1" bestFit="1" customWidth="1"/>
    <col min="215" max="215" width="13.85546875" style="1" bestFit="1" customWidth="1"/>
    <col min="216" max="216" width="12.42578125" style="1" bestFit="1" customWidth="1"/>
    <col min="217" max="217" width="13.42578125" style="1" bestFit="1" customWidth="1"/>
    <col min="218" max="218" width="14" style="1" bestFit="1" customWidth="1"/>
    <col min="219" max="219" width="14.28515625" style="1" bestFit="1" customWidth="1"/>
    <col min="220" max="220" width="13.85546875" style="1" bestFit="1" customWidth="1"/>
    <col min="221" max="221" width="14.42578125" style="1" bestFit="1" customWidth="1"/>
    <col min="222" max="222" width="13.85546875" style="1" bestFit="1" customWidth="1"/>
    <col min="223" max="223" width="13.42578125" style="1" bestFit="1" customWidth="1"/>
    <col min="224" max="224" width="14" style="1" bestFit="1" customWidth="1"/>
    <col min="225" max="225" width="15" style="1" bestFit="1" customWidth="1"/>
    <col min="226" max="226" width="15.28515625" style="1" bestFit="1" customWidth="1"/>
    <col min="227" max="227" width="14.85546875" style="1" bestFit="1" customWidth="1"/>
    <col min="228" max="228" width="15.42578125" style="1" bestFit="1" customWidth="1"/>
    <col min="229" max="229" width="14.85546875" style="1" bestFit="1" customWidth="1"/>
    <col min="230" max="230" width="13.42578125" style="1" bestFit="1" customWidth="1"/>
    <col min="231" max="231" width="14.42578125" style="1" bestFit="1" customWidth="1"/>
    <col min="232" max="232" width="15" style="1" bestFit="1" customWidth="1"/>
    <col min="233" max="233" width="15.7109375" style="1" bestFit="1" customWidth="1"/>
    <col min="234" max="234" width="14.85546875" style="1" bestFit="1" customWidth="1"/>
    <col min="235" max="235" width="15.85546875" style="1" bestFit="1" customWidth="1"/>
    <col min="236" max="236" width="15.28515625" style="1" bestFit="1" customWidth="1"/>
    <col min="237" max="237" width="13.85546875" style="1" bestFit="1" customWidth="1"/>
    <col min="238" max="238" width="14.85546875" style="1" bestFit="1" customWidth="1"/>
    <col min="239" max="239" width="15.42578125" style="1" bestFit="1" customWidth="1"/>
    <col min="240" max="240" width="15.7109375" style="1" bestFit="1" customWidth="1"/>
    <col min="241" max="241" width="15.28515625" style="1" bestFit="1" customWidth="1"/>
    <col min="242" max="242" width="15.85546875" style="1" bestFit="1" customWidth="1"/>
    <col min="243" max="243" width="15.28515625" style="1" bestFit="1" customWidth="1"/>
    <col min="244" max="244" width="13.42578125" style="1" bestFit="1" customWidth="1"/>
    <col min="245" max="245" width="13" style="1" bestFit="1" customWidth="1"/>
    <col min="246" max="246" width="14" style="1" bestFit="1" customWidth="1"/>
    <col min="247" max="247" width="14.28515625" style="1" bestFit="1" customWidth="1"/>
    <col min="248" max="248" width="13.85546875" style="1" bestFit="1" customWidth="1"/>
    <col min="249" max="249" width="14.42578125" style="1" bestFit="1" customWidth="1"/>
    <col min="250" max="250" width="13.85546875" style="1" bestFit="1" customWidth="1"/>
    <col min="251" max="251" width="12.42578125" style="1" bestFit="1" customWidth="1"/>
    <col min="252" max="252" width="13.42578125" style="1" bestFit="1" customWidth="1"/>
    <col min="253" max="253" width="14" style="1" bestFit="1" customWidth="1"/>
    <col min="254" max="254" width="15.28515625" style="1" bestFit="1" customWidth="1"/>
    <col min="255" max="255" width="14.42578125" style="1" bestFit="1" customWidth="1"/>
    <col min="256" max="256" width="15.42578125" style="1" bestFit="1" customWidth="1"/>
    <col min="257" max="257" width="14.85546875" style="1" bestFit="1" customWidth="1"/>
    <col min="258" max="258" width="13.42578125" style="1" bestFit="1" customWidth="1"/>
    <col min="259" max="259" width="14.42578125" style="1" bestFit="1" customWidth="1"/>
    <col min="260" max="260" width="15" style="1" bestFit="1" customWidth="1"/>
    <col min="261" max="261" width="15.28515625" style="1" bestFit="1" customWidth="1"/>
    <col min="262" max="262" width="14.85546875" style="1" bestFit="1" customWidth="1"/>
    <col min="263" max="263" width="15.42578125" style="1" bestFit="1" customWidth="1"/>
    <col min="264" max="264" width="15.28515625" style="1" bestFit="1" customWidth="1"/>
    <col min="265" max="265" width="13.42578125" style="1" bestFit="1" customWidth="1"/>
    <col min="266" max="266" width="14.85546875" style="1" bestFit="1" customWidth="1"/>
    <col min="267" max="267" width="15.42578125" style="1" bestFit="1" customWidth="1"/>
    <col min="268" max="268" width="15.7109375" style="1" bestFit="1" customWidth="1"/>
    <col min="269" max="269" width="15.28515625" style="1" bestFit="1" customWidth="1"/>
    <col min="270" max="270" width="15.85546875" style="1" bestFit="1" customWidth="1"/>
    <col min="271" max="271" width="15.28515625" style="1" bestFit="1" customWidth="1"/>
    <col min="272" max="272" width="13.85546875" style="1" bestFit="1" customWidth="1"/>
    <col min="273" max="273" width="14.85546875" style="1" bestFit="1" customWidth="1"/>
    <col min="274" max="274" width="15.42578125" style="1" bestFit="1" customWidth="1"/>
    <col min="275" max="276" width="13.42578125" style="1" bestFit="1" customWidth="1"/>
    <col min="277" max="277" width="14" style="1" bestFit="1" customWidth="1"/>
    <col min="278" max="278" width="13.42578125" style="1" bestFit="1" customWidth="1"/>
    <col min="279" max="279" width="12.42578125" style="1" bestFit="1" customWidth="1"/>
    <col min="280" max="280" width="13" style="1" bestFit="1" customWidth="1"/>
    <col min="281" max="281" width="13.5703125" style="1" bestFit="1" customWidth="1"/>
    <col min="282" max="282" width="13.85546875" style="1" bestFit="1" customWidth="1"/>
    <col min="283" max="283" width="13.42578125" style="1" bestFit="1" customWidth="1"/>
    <col min="284" max="284" width="15" style="1" bestFit="1" customWidth="1"/>
    <col min="285" max="285" width="14" style="1" bestFit="1" customWidth="1"/>
    <col min="286" max="286" width="13" style="1" bestFit="1" customWidth="1"/>
    <col min="287" max="287" width="14" style="1" bestFit="1" customWidth="1"/>
    <col min="288" max="288" width="14.5703125" style="1" bestFit="1" customWidth="1"/>
    <col min="289" max="289" width="14.85546875" style="1" bestFit="1" customWidth="1"/>
    <col min="290" max="290" width="14.42578125" style="1" bestFit="1" customWidth="1"/>
    <col min="291" max="291" width="15" style="1" bestFit="1" customWidth="1"/>
    <col min="292" max="292" width="14.42578125" style="1" bestFit="1" customWidth="1"/>
    <col min="293" max="293" width="13" style="1" bestFit="1" customWidth="1"/>
    <col min="294" max="294" width="14.42578125" style="1" bestFit="1" customWidth="1"/>
    <col min="295" max="295" width="14.5703125" style="1" bestFit="1" customWidth="1"/>
    <col min="296" max="296" width="15.28515625" style="1" bestFit="1" customWidth="1"/>
    <col min="297" max="297" width="14.85546875" style="1" bestFit="1" customWidth="1"/>
    <col min="298" max="298" width="15.42578125" style="1" bestFit="1" customWidth="1"/>
    <col min="299" max="299" width="14.85546875" style="1" bestFit="1" customWidth="1"/>
    <col min="300" max="300" width="13.42578125" style="1" bestFit="1" customWidth="1"/>
    <col min="301" max="301" width="14.42578125" style="1" bestFit="1" customWidth="1"/>
    <col min="302" max="302" width="15" style="1" bestFit="1" customWidth="1"/>
    <col min="303" max="303" width="15.28515625" style="1" bestFit="1" customWidth="1"/>
    <col min="304" max="304" width="14.85546875" style="1" bestFit="1" customWidth="1"/>
    <col min="305" max="305" width="15" style="1" bestFit="1" customWidth="1"/>
    <col min="306" max="306" width="13.140625" style="1" bestFit="1" customWidth="1"/>
    <col min="307" max="308" width="12.42578125" style="1" bestFit="1" customWidth="1"/>
    <col min="309" max="309" width="13.140625" style="1" bestFit="1" customWidth="1"/>
    <col min="310" max="310" width="13.85546875" style="1" bestFit="1" customWidth="1"/>
    <col min="311" max="311" width="14" style="1" bestFit="1" customWidth="1"/>
    <col min="312" max="312" width="13.5703125" style="1" bestFit="1" customWidth="1"/>
    <col min="313" max="313" width="14.28515625" style="1" bestFit="1" customWidth="1"/>
    <col min="314" max="314" width="13.5703125" style="1" bestFit="1" customWidth="1"/>
    <col min="315" max="315" width="13.140625" style="1" bestFit="1" customWidth="1"/>
    <col min="316" max="316" width="13.85546875" style="1" bestFit="1" customWidth="1"/>
    <col min="317" max="317" width="14.85546875" style="1" bestFit="1" customWidth="1"/>
    <col min="318" max="318" width="15" style="1" bestFit="1" customWidth="1"/>
    <col min="319" max="319" width="14.5703125" style="1" bestFit="1" customWidth="1"/>
    <col min="320" max="320" width="15.28515625" style="1" bestFit="1" customWidth="1"/>
    <col min="321" max="321" width="14.5703125" style="1" bestFit="1" customWidth="1"/>
    <col min="322" max="322" width="13.140625" style="1" bestFit="1" customWidth="1"/>
    <col min="323" max="323" width="14.28515625" style="1" bestFit="1" customWidth="1"/>
    <col min="324" max="324" width="14.85546875" style="1" bestFit="1" customWidth="1"/>
    <col min="325" max="325" width="15.42578125" style="1" bestFit="1" customWidth="1"/>
    <col min="326" max="326" width="14.5703125" style="1" bestFit="1" customWidth="1"/>
    <col min="327" max="327" width="15.7109375" style="1" bestFit="1" customWidth="1"/>
    <col min="328" max="328" width="15" style="1" bestFit="1" customWidth="1"/>
    <col min="329" max="329" width="13.5703125" style="1" bestFit="1" customWidth="1"/>
    <col min="330" max="330" width="14.5703125" style="1" bestFit="1" customWidth="1"/>
    <col min="331" max="331" width="15.28515625" style="1" bestFit="1" customWidth="1"/>
    <col min="332" max="332" width="15.42578125" style="1" bestFit="1" customWidth="1"/>
    <col min="333" max="333" width="15" style="1" bestFit="1" customWidth="1"/>
    <col min="334" max="334" width="15.7109375" style="1" bestFit="1" customWidth="1"/>
    <col min="335" max="335" width="15" style="1" bestFit="1" customWidth="1"/>
    <col min="336" max="336" width="12.42578125" style="1" bestFit="1" customWidth="1"/>
    <col min="337" max="337" width="13.42578125" style="1" bestFit="1" customWidth="1"/>
    <col min="338" max="338" width="14" style="1" bestFit="1" customWidth="1"/>
    <col min="339" max="339" width="14.28515625" style="1" bestFit="1" customWidth="1"/>
    <col min="340" max="340" width="13.85546875" style="1" bestFit="1" customWidth="1"/>
    <col min="341" max="341" width="14.42578125" style="1" bestFit="1" customWidth="1"/>
    <col min="342" max="342" width="13.85546875" style="1" bestFit="1" customWidth="1"/>
    <col min="343" max="343" width="12.42578125" style="1" bestFit="1" customWidth="1"/>
    <col min="344" max="344" width="13.42578125" style="1" bestFit="1" customWidth="1"/>
    <col min="345" max="345" width="15" style="1" bestFit="1" customWidth="1"/>
    <col min="346" max="347" width="14.85546875" style="1" bestFit="1" customWidth="1"/>
    <col min="348" max="348" width="15.42578125" style="1" bestFit="1" customWidth="1"/>
    <col min="349" max="349" width="14.85546875" style="1" bestFit="1" customWidth="1"/>
    <col min="350" max="350" width="13.42578125" style="1" bestFit="1" customWidth="1"/>
    <col min="351" max="351" width="14.42578125" style="1" bestFit="1" customWidth="1"/>
    <col min="352" max="352" width="15" style="1" bestFit="1" customWidth="1"/>
    <col min="353" max="353" width="15.28515625" style="1" bestFit="1" customWidth="1"/>
    <col min="354" max="354" width="14.85546875" style="1" bestFit="1" customWidth="1"/>
    <col min="355" max="355" width="15.85546875" style="1" bestFit="1" customWidth="1"/>
    <col min="356" max="356" width="14.85546875" style="1" bestFit="1" customWidth="1"/>
    <col min="357" max="357" width="13.85546875" style="1" bestFit="1" customWidth="1"/>
    <col min="358" max="358" width="14.85546875" style="1" bestFit="1" customWidth="1"/>
    <col min="359" max="359" width="15.42578125" style="1" bestFit="1" customWidth="1"/>
    <col min="360" max="360" width="15.7109375" style="1" bestFit="1" customWidth="1"/>
    <col min="361" max="361" width="15.28515625" style="1" bestFit="1" customWidth="1"/>
    <col min="362" max="362" width="15.85546875" style="1" bestFit="1" customWidth="1"/>
    <col min="363" max="363" width="15.28515625" style="1" bestFit="1" customWidth="1"/>
    <col min="364" max="364" width="13.85546875" style="1" bestFit="1" customWidth="1"/>
    <col min="365" max="365" width="14.85546875" style="1" bestFit="1" customWidth="1"/>
    <col min="366" max="366" width="15" style="1" bestFit="1" customWidth="1"/>
    <col min="367" max="367" width="6.42578125" bestFit="1" customWidth="1"/>
  </cols>
  <sheetData>
    <row r="1" spans="1:16384" x14ac:dyDescent="0.25">
      <c r="A1" s="5" t="s">
        <v>1</v>
      </c>
      <c r="KS1" s="80"/>
      <c r="KT1" s="8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10" customFormat="1" x14ac:dyDescent="0.25">
      <c r="A2" s="6" t="s">
        <v>12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2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2</v>
      </c>
      <c r="W2" s="10" t="s">
        <v>3</v>
      </c>
      <c r="X2" s="10" t="s">
        <v>4</v>
      </c>
      <c r="Y2" s="10" t="s">
        <v>5</v>
      </c>
      <c r="Z2" s="10" t="s">
        <v>6</v>
      </c>
      <c r="AA2" s="10" t="s">
        <v>7</v>
      </c>
      <c r="AB2" s="10" t="s">
        <v>8</v>
      </c>
      <c r="AC2" s="10" t="s">
        <v>2</v>
      </c>
      <c r="AD2" s="10" t="s">
        <v>3</v>
      </c>
      <c r="AE2" s="10" t="s">
        <v>4</v>
      </c>
      <c r="AF2" s="10" t="s">
        <v>5</v>
      </c>
      <c r="AG2" s="10" t="s">
        <v>6</v>
      </c>
      <c r="AH2" s="10" t="s">
        <v>7</v>
      </c>
      <c r="AI2" s="10" t="s">
        <v>8</v>
      </c>
      <c r="AJ2" s="10" t="s">
        <v>2</v>
      </c>
      <c r="AK2" s="10" t="s">
        <v>3</v>
      </c>
      <c r="AL2" s="10" t="s">
        <v>4</v>
      </c>
      <c r="AM2" s="10" t="s">
        <v>5</v>
      </c>
      <c r="AN2" s="10" t="s">
        <v>6</v>
      </c>
      <c r="AO2" s="10" t="s">
        <v>7</v>
      </c>
      <c r="AP2" s="10" t="s">
        <v>8</v>
      </c>
      <c r="AQ2" s="10" t="s">
        <v>2</v>
      </c>
      <c r="AR2" s="10" t="s">
        <v>3</v>
      </c>
      <c r="AS2" s="10" t="s">
        <v>4</v>
      </c>
      <c r="AT2" s="10" t="s">
        <v>5</v>
      </c>
      <c r="AU2" s="10" t="s">
        <v>6</v>
      </c>
      <c r="AV2" s="10" t="s">
        <v>7</v>
      </c>
      <c r="AW2" s="10" t="s">
        <v>8</v>
      </c>
      <c r="AX2" s="10" t="s">
        <v>2</v>
      </c>
      <c r="AY2" s="10" t="s">
        <v>3</v>
      </c>
      <c r="AZ2" s="10" t="s">
        <v>4</v>
      </c>
      <c r="BA2" s="10" t="s">
        <v>5</v>
      </c>
      <c r="BB2" s="10" t="s">
        <v>6</v>
      </c>
      <c r="BC2" s="10" t="s">
        <v>7</v>
      </c>
      <c r="BD2" s="10" t="s">
        <v>8</v>
      </c>
      <c r="BE2" s="10" t="s">
        <v>2</v>
      </c>
      <c r="BF2" s="10" t="s">
        <v>3</v>
      </c>
      <c r="BG2" s="10" t="s">
        <v>4</v>
      </c>
      <c r="BH2" s="10" t="s">
        <v>5</v>
      </c>
      <c r="BI2" s="10" t="s">
        <v>6</v>
      </c>
      <c r="BJ2" s="10" t="s">
        <v>7</v>
      </c>
      <c r="BK2" s="10" t="s">
        <v>8</v>
      </c>
      <c r="BL2" s="10" t="s">
        <v>2</v>
      </c>
      <c r="BM2" s="10" t="s">
        <v>3</v>
      </c>
      <c r="BN2" s="10" t="s">
        <v>4</v>
      </c>
      <c r="BO2" s="10" t="s">
        <v>5</v>
      </c>
      <c r="BP2" s="10" t="s">
        <v>6</v>
      </c>
      <c r="BQ2" s="10" t="s">
        <v>7</v>
      </c>
      <c r="BR2" s="10" t="s">
        <v>8</v>
      </c>
      <c r="BS2" s="10" t="s">
        <v>2</v>
      </c>
      <c r="BT2" s="10" t="s">
        <v>3</v>
      </c>
      <c r="BU2" s="10" t="s">
        <v>4</v>
      </c>
      <c r="BV2" s="10" t="s">
        <v>5</v>
      </c>
      <c r="BW2" s="10" t="s">
        <v>6</v>
      </c>
      <c r="BX2" s="10" t="s">
        <v>7</v>
      </c>
      <c r="BY2" s="10" t="s">
        <v>8</v>
      </c>
      <c r="BZ2" s="10" t="s">
        <v>2</v>
      </c>
      <c r="CA2" s="10" t="s">
        <v>3</v>
      </c>
      <c r="CB2" s="10" t="s">
        <v>4</v>
      </c>
      <c r="CC2" s="10" t="s">
        <v>5</v>
      </c>
      <c r="CD2" s="10" t="s">
        <v>6</v>
      </c>
      <c r="CE2" s="10" t="s">
        <v>7</v>
      </c>
      <c r="CF2" s="10" t="s">
        <v>8</v>
      </c>
      <c r="CG2" s="10" t="s">
        <v>2</v>
      </c>
      <c r="CH2" s="10" t="s">
        <v>3</v>
      </c>
      <c r="CI2" s="10" t="s">
        <v>4</v>
      </c>
      <c r="CJ2" s="10" t="s">
        <v>5</v>
      </c>
      <c r="CK2" s="10" t="s">
        <v>6</v>
      </c>
      <c r="CL2" s="10" t="s">
        <v>7</v>
      </c>
      <c r="CM2" s="10" t="s">
        <v>8</v>
      </c>
      <c r="CN2" s="10" t="s">
        <v>2</v>
      </c>
      <c r="CO2" s="10" t="s">
        <v>3</v>
      </c>
      <c r="CP2" s="10" t="s">
        <v>4</v>
      </c>
      <c r="CQ2" s="10" t="s">
        <v>5</v>
      </c>
      <c r="CR2" s="10" t="s">
        <v>6</v>
      </c>
      <c r="CS2" s="10" t="s">
        <v>7</v>
      </c>
      <c r="CT2" s="10" t="s">
        <v>8</v>
      </c>
      <c r="CU2" s="10" t="s">
        <v>2</v>
      </c>
      <c r="CV2" s="10" t="s">
        <v>3</v>
      </c>
      <c r="CW2" s="10" t="s">
        <v>4</v>
      </c>
      <c r="CX2" s="10" t="s">
        <v>5</v>
      </c>
      <c r="CY2" s="10" t="s">
        <v>6</v>
      </c>
      <c r="CZ2" s="10" t="s">
        <v>7</v>
      </c>
      <c r="DA2" s="10" t="s">
        <v>8</v>
      </c>
      <c r="DB2" s="10" t="s">
        <v>2</v>
      </c>
      <c r="DC2" s="10" t="s">
        <v>3</v>
      </c>
      <c r="DD2" s="10" t="s">
        <v>4</v>
      </c>
      <c r="DE2" s="10" t="s">
        <v>5</v>
      </c>
      <c r="DF2" s="10" t="s">
        <v>6</v>
      </c>
      <c r="DG2" s="10" t="s">
        <v>7</v>
      </c>
      <c r="DH2" s="10" t="s">
        <v>8</v>
      </c>
      <c r="DI2" s="10" t="s">
        <v>2</v>
      </c>
      <c r="DJ2" s="10" t="s">
        <v>3</v>
      </c>
      <c r="DK2" s="10" t="s">
        <v>4</v>
      </c>
      <c r="DL2" s="10" t="s">
        <v>5</v>
      </c>
      <c r="DM2" s="10" t="s">
        <v>6</v>
      </c>
      <c r="DN2" s="10" t="s">
        <v>7</v>
      </c>
      <c r="DO2" s="10" t="s">
        <v>8</v>
      </c>
      <c r="DP2" s="10" t="s">
        <v>2</v>
      </c>
      <c r="DQ2" s="10" t="s">
        <v>3</v>
      </c>
      <c r="DR2" s="10" t="s">
        <v>4</v>
      </c>
      <c r="DS2" s="10" t="s">
        <v>5</v>
      </c>
      <c r="DT2" s="10" t="s">
        <v>6</v>
      </c>
      <c r="DU2" s="10" t="s">
        <v>7</v>
      </c>
      <c r="DV2" s="10" t="s">
        <v>8</v>
      </c>
      <c r="DW2" s="10" t="s">
        <v>2</v>
      </c>
      <c r="DX2" s="10" t="s">
        <v>3</v>
      </c>
      <c r="DY2" s="10" t="s">
        <v>4</v>
      </c>
      <c r="DZ2" s="10" t="s">
        <v>5</v>
      </c>
      <c r="EA2" s="10" t="s">
        <v>6</v>
      </c>
      <c r="EB2" s="10" t="s">
        <v>7</v>
      </c>
      <c r="EC2" s="10" t="s">
        <v>8</v>
      </c>
      <c r="ED2" s="10" t="s">
        <v>2</v>
      </c>
      <c r="EE2" s="10" t="s">
        <v>3</v>
      </c>
      <c r="EF2" s="10" t="s">
        <v>4</v>
      </c>
      <c r="EG2" s="10" t="s">
        <v>5</v>
      </c>
      <c r="EH2" s="10" t="s">
        <v>6</v>
      </c>
      <c r="EI2" s="10" t="s">
        <v>7</v>
      </c>
      <c r="EJ2" s="10" t="s">
        <v>8</v>
      </c>
      <c r="EK2" s="10" t="s">
        <v>2</v>
      </c>
      <c r="EL2" s="10" t="s">
        <v>3</v>
      </c>
      <c r="EM2" s="10" t="s">
        <v>4</v>
      </c>
      <c r="EN2" s="10" t="s">
        <v>5</v>
      </c>
      <c r="EO2" s="10" t="s">
        <v>6</v>
      </c>
      <c r="EP2" s="10" t="s">
        <v>7</v>
      </c>
      <c r="EQ2" s="10" t="s">
        <v>8</v>
      </c>
      <c r="ER2" s="10" t="s">
        <v>2</v>
      </c>
      <c r="ES2" s="10" t="s">
        <v>3</v>
      </c>
      <c r="ET2" s="10" t="s">
        <v>4</v>
      </c>
      <c r="EU2" s="10" t="s">
        <v>5</v>
      </c>
      <c r="EV2" s="10" t="s">
        <v>6</v>
      </c>
      <c r="EW2" s="10" t="s">
        <v>7</v>
      </c>
      <c r="EX2" s="10" t="s">
        <v>8</v>
      </c>
      <c r="EY2" s="10" t="s">
        <v>2</v>
      </c>
      <c r="EZ2" s="10" t="s">
        <v>3</v>
      </c>
      <c r="FA2" s="10" t="s">
        <v>4</v>
      </c>
      <c r="FB2" s="10" t="s">
        <v>5</v>
      </c>
      <c r="FC2" s="10" t="s">
        <v>6</v>
      </c>
      <c r="FD2" s="10" t="s">
        <v>7</v>
      </c>
      <c r="FE2" s="10" t="s">
        <v>8</v>
      </c>
      <c r="FF2" s="10" t="s">
        <v>2</v>
      </c>
      <c r="FG2" s="10" t="s">
        <v>3</v>
      </c>
      <c r="FH2" s="10" t="s">
        <v>4</v>
      </c>
      <c r="FI2" s="10" t="s">
        <v>5</v>
      </c>
      <c r="FJ2" s="10" t="s">
        <v>6</v>
      </c>
      <c r="FK2" s="10" t="s">
        <v>7</v>
      </c>
      <c r="FL2" s="10" t="s">
        <v>8</v>
      </c>
      <c r="FM2" s="10" t="s">
        <v>2</v>
      </c>
      <c r="FN2" s="10" t="s">
        <v>3</v>
      </c>
      <c r="FO2" s="10" t="s">
        <v>4</v>
      </c>
      <c r="FP2" s="10" t="s">
        <v>5</v>
      </c>
      <c r="FQ2" s="10" t="s">
        <v>6</v>
      </c>
      <c r="FR2" s="10" t="s">
        <v>7</v>
      </c>
      <c r="FS2" s="10" t="s">
        <v>8</v>
      </c>
      <c r="FT2" s="10" t="s">
        <v>2</v>
      </c>
      <c r="FU2" s="10" t="s">
        <v>3</v>
      </c>
      <c r="FV2" s="10" t="s">
        <v>4</v>
      </c>
      <c r="FW2" s="10" t="s">
        <v>5</v>
      </c>
      <c r="FX2" s="10" t="s">
        <v>6</v>
      </c>
      <c r="FY2" s="10" t="s">
        <v>7</v>
      </c>
      <c r="FZ2" s="10" t="s">
        <v>8</v>
      </c>
      <c r="GA2" s="10" t="s">
        <v>2</v>
      </c>
      <c r="GB2" s="10" t="s">
        <v>3</v>
      </c>
      <c r="GC2" s="10" t="s">
        <v>4</v>
      </c>
      <c r="GD2" s="10" t="s">
        <v>5</v>
      </c>
      <c r="GE2" s="10" t="s">
        <v>6</v>
      </c>
      <c r="GF2" s="10" t="s">
        <v>7</v>
      </c>
      <c r="GG2" s="10" t="s">
        <v>8</v>
      </c>
      <c r="GH2" s="10" t="s">
        <v>2</v>
      </c>
      <c r="GI2" s="10" t="s">
        <v>3</v>
      </c>
      <c r="GJ2" s="10" t="s">
        <v>4</v>
      </c>
      <c r="GK2" s="10" t="s">
        <v>5</v>
      </c>
      <c r="GL2" s="10" t="s">
        <v>6</v>
      </c>
      <c r="GM2" s="10" t="s">
        <v>7</v>
      </c>
      <c r="GN2" s="10" t="s">
        <v>8</v>
      </c>
      <c r="GO2" s="10" t="s">
        <v>2</v>
      </c>
      <c r="GP2" s="10" t="s">
        <v>3</v>
      </c>
      <c r="GQ2" s="10" t="s">
        <v>4</v>
      </c>
      <c r="GR2" s="10" t="s">
        <v>5</v>
      </c>
      <c r="GS2" s="10" t="s">
        <v>6</v>
      </c>
      <c r="GT2" s="10" t="s">
        <v>7</v>
      </c>
      <c r="GU2" s="10" t="s">
        <v>8</v>
      </c>
      <c r="GV2" s="10" t="s">
        <v>2</v>
      </c>
      <c r="GW2" s="10" t="s">
        <v>3</v>
      </c>
      <c r="GX2" s="10" t="s">
        <v>4</v>
      </c>
      <c r="GY2" s="10" t="s">
        <v>5</v>
      </c>
      <c r="GZ2" s="10" t="s">
        <v>6</v>
      </c>
      <c r="HA2" s="10" t="s">
        <v>7</v>
      </c>
      <c r="HB2" s="10" t="s">
        <v>8</v>
      </c>
      <c r="HC2" s="10" t="s">
        <v>2</v>
      </c>
      <c r="HD2" s="10" t="s">
        <v>3</v>
      </c>
      <c r="HE2" s="10" t="s">
        <v>4</v>
      </c>
      <c r="HF2" s="10" t="s">
        <v>5</v>
      </c>
      <c r="HG2" s="10" t="s">
        <v>6</v>
      </c>
      <c r="HH2" s="10" t="s">
        <v>7</v>
      </c>
      <c r="HI2" s="10" t="s">
        <v>8</v>
      </c>
      <c r="HJ2" s="10" t="s">
        <v>2</v>
      </c>
      <c r="HK2" s="10" t="s">
        <v>3</v>
      </c>
      <c r="HL2" s="10" t="s">
        <v>4</v>
      </c>
      <c r="HM2" s="10" t="s">
        <v>5</v>
      </c>
      <c r="HN2" s="10" t="s">
        <v>6</v>
      </c>
      <c r="HO2" s="10" t="s">
        <v>7</v>
      </c>
      <c r="HP2" s="10" t="s">
        <v>8</v>
      </c>
      <c r="HQ2" s="10" t="s">
        <v>2</v>
      </c>
      <c r="HR2" s="10" t="s">
        <v>3</v>
      </c>
      <c r="HS2" s="10" t="s">
        <v>4</v>
      </c>
      <c r="HT2" s="10" t="s">
        <v>5</v>
      </c>
      <c r="HU2" s="10" t="s">
        <v>6</v>
      </c>
      <c r="HV2" s="10" t="s">
        <v>7</v>
      </c>
      <c r="HW2" s="10" t="s">
        <v>8</v>
      </c>
      <c r="HX2" s="10" t="s">
        <v>2</v>
      </c>
      <c r="HY2" s="10" t="s">
        <v>3</v>
      </c>
      <c r="HZ2" s="10" t="s">
        <v>4</v>
      </c>
      <c r="IA2" s="10" t="s">
        <v>5</v>
      </c>
      <c r="IB2" s="10" t="s">
        <v>6</v>
      </c>
      <c r="IC2" s="10" t="s">
        <v>7</v>
      </c>
      <c r="ID2" s="10" t="s">
        <v>8</v>
      </c>
      <c r="IE2" s="10" t="s">
        <v>2</v>
      </c>
      <c r="IF2" s="10" t="s">
        <v>3</v>
      </c>
      <c r="IG2" s="10" t="s">
        <v>4</v>
      </c>
      <c r="IH2" s="10" t="s">
        <v>5</v>
      </c>
      <c r="II2" s="10" t="s">
        <v>6</v>
      </c>
      <c r="IJ2" s="10" t="s">
        <v>7</v>
      </c>
      <c r="IK2" s="10" t="s">
        <v>8</v>
      </c>
      <c r="IL2" s="10" t="s">
        <v>2</v>
      </c>
      <c r="IM2" s="10" t="s">
        <v>3</v>
      </c>
      <c r="IN2" s="10" t="s">
        <v>4</v>
      </c>
      <c r="IO2" s="10" t="s">
        <v>5</v>
      </c>
      <c r="IP2" s="10" t="s">
        <v>6</v>
      </c>
      <c r="IQ2" s="10" t="s">
        <v>7</v>
      </c>
      <c r="IR2" s="10" t="s">
        <v>8</v>
      </c>
      <c r="IS2" s="10" t="s">
        <v>2</v>
      </c>
      <c r="IT2" s="10" t="s">
        <v>3</v>
      </c>
      <c r="IU2" s="10" t="s">
        <v>4</v>
      </c>
      <c r="IV2" s="10" t="s">
        <v>5</v>
      </c>
      <c r="IW2" s="10" t="s">
        <v>6</v>
      </c>
      <c r="IX2" s="10" t="s">
        <v>7</v>
      </c>
      <c r="IY2" s="10" t="s">
        <v>8</v>
      </c>
      <c r="IZ2" s="10" t="s">
        <v>2</v>
      </c>
      <c r="JA2" s="10" t="s">
        <v>3</v>
      </c>
      <c r="JB2" s="10" t="s">
        <v>4</v>
      </c>
      <c r="JC2" s="10" t="s">
        <v>5</v>
      </c>
      <c r="JD2" s="10" t="s">
        <v>6</v>
      </c>
      <c r="JE2" s="10" t="s">
        <v>7</v>
      </c>
      <c r="JF2" s="10" t="s">
        <v>8</v>
      </c>
      <c r="JG2" s="10" t="s">
        <v>2</v>
      </c>
      <c r="JH2" s="10" t="s">
        <v>3</v>
      </c>
      <c r="JI2" s="10" t="s">
        <v>4</v>
      </c>
      <c r="JJ2" s="10" t="s">
        <v>5</v>
      </c>
      <c r="JK2" s="10" t="s">
        <v>6</v>
      </c>
      <c r="JL2" s="10" t="s">
        <v>7</v>
      </c>
      <c r="JM2" s="10" t="s">
        <v>8</v>
      </c>
      <c r="JN2" s="10" t="s">
        <v>2</v>
      </c>
      <c r="JO2" s="10" t="s">
        <v>3</v>
      </c>
      <c r="JP2" s="10" t="s">
        <v>4</v>
      </c>
      <c r="JQ2" s="10" t="s">
        <v>5</v>
      </c>
      <c r="JR2" s="10" t="s">
        <v>6</v>
      </c>
      <c r="JS2" s="10" t="s">
        <v>7</v>
      </c>
      <c r="JT2" s="10" t="s">
        <v>8</v>
      </c>
      <c r="JU2" s="10" t="s">
        <v>2</v>
      </c>
      <c r="JV2" s="10" t="s">
        <v>3</v>
      </c>
      <c r="JW2" s="10" t="s">
        <v>4</v>
      </c>
      <c r="JX2" s="10" t="s">
        <v>5</v>
      </c>
      <c r="JY2" s="10" t="s">
        <v>6</v>
      </c>
      <c r="JZ2" s="10" t="s">
        <v>7</v>
      </c>
      <c r="KA2" s="10" t="s">
        <v>8</v>
      </c>
      <c r="KB2" s="10" t="s">
        <v>2</v>
      </c>
      <c r="KC2" s="10" t="s">
        <v>3</v>
      </c>
      <c r="KD2" s="10" t="s">
        <v>4</v>
      </c>
      <c r="KE2" s="10" t="s">
        <v>5</v>
      </c>
      <c r="KF2" s="10" t="s">
        <v>6</v>
      </c>
      <c r="KG2" s="10" t="s">
        <v>7</v>
      </c>
      <c r="KH2" s="10" t="s">
        <v>8</v>
      </c>
      <c r="KI2" s="10" t="s">
        <v>2</v>
      </c>
      <c r="KJ2" s="10" t="s">
        <v>3</v>
      </c>
      <c r="KK2" s="10" t="s">
        <v>4</v>
      </c>
      <c r="KL2" s="10" t="s">
        <v>5</v>
      </c>
      <c r="KM2" s="10" t="s">
        <v>6</v>
      </c>
      <c r="KN2" s="10" t="s">
        <v>7</v>
      </c>
      <c r="KO2" s="10" t="s">
        <v>8</v>
      </c>
      <c r="KP2" s="10" t="s">
        <v>2</v>
      </c>
      <c r="KQ2" s="10" t="s">
        <v>3</v>
      </c>
      <c r="KR2" s="10" t="s">
        <v>4</v>
      </c>
      <c r="KS2" s="10" t="s">
        <v>5</v>
      </c>
      <c r="KT2" s="10" t="s">
        <v>6</v>
      </c>
      <c r="KU2" s="10" t="s">
        <v>7</v>
      </c>
      <c r="KV2" s="10" t="s">
        <v>8</v>
      </c>
      <c r="KW2" s="10" t="s">
        <v>2</v>
      </c>
      <c r="KX2" s="10" t="s">
        <v>3</v>
      </c>
      <c r="KY2" s="10" t="s">
        <v>4</v>
      </c>
      <c r="KZ2" s="10" t="s">
        <v>5</v>
      </c>
      <c r="LA2" s="10" t="s">
        <v>6</v>
      </c>
      <c r="LB2" s="10" t="s">
        <v>7</v>
      </c>
      <c r="LC2" s="10" t="s">
        <v>8</v>
      </c>
      <c r="LD2" s="10" t="s">
        <v>2</v>
      </c>
      <c r="LE2" s="10" t="s">
        <v>3</v>
      </c>
      <c r="LF2" s="10" t="s">
        <v>4</v>
      </c>
      <c r="LG2" s="10" t="s">
        <v>5</v>
      </c>
      <c r="LH2" s="10" t="s">
        <v>6</v>
      </c>
      <c r="LI2" s="10" t="s">
        <v>7</v>
      </c>
      <c r="LJ2" s="10" t="s">
        <v>8</v>
      </c>
      <c r="LK2" s="10" t="s">
        <v>2</v>
      </c>
      <c r="LL2" s="10" t="s">
        <v>3</v>
      </c>
      <c r="LM2" s="10" t="s">
        <v>4</v>
      </c>
      <c r="LN2" s="10" t="s">
        <v>5</v>
      </c>
      <c r="LO2" s="10" t="s">
        <v>6</v>
      </c>
      <c r="LP2" s="10" t="s">
        <v>7</v>
      </c>
      <c r="LQ2" s="10" t="s">
        <v>8</v>
      </c>
      <c r="LR2" s="10" t="s">
        <v>2</v>
      </c>
      <c r="LS2" s="10" t="s">
        <v>3</v>
      </c>
      <c r="LT2" s="10" t="s">
        <v>4</v>
      </c>
      <c r="LU2" s="10" t="s">
        <v>5</v>
      </c>
      <c r="LV2" s="10" t="s">
        <v>6</v>
      </c>
      <c r="LW2" s="10" t="s">
        <v>7</v>
      </c>
      <c r="LX2" s="10" t="s">
        <v>8</v>
      </c>
      <c r="LY2" s="10" t="s">
        <v>2</v>
      </c>
      <c r="LZ2" s="10" t="s">
        <v>3</v>
      </c>
      <c r="MA2" s="10" t="s">
        <v>4</v>
      </c>
      <c r="MB2" s="10" t="s">
        <v>5</v>
      </c>
      <c r="MC2" s="10" t="s">
        <v>6</v>
      </c>
      <c r="MD2" s="10" t="s">
        <v>7</v>
      </c>
      <c r="ME2" s="10" t="s">
        <v>8</v>
      </c>
      <c r="MF2" s="10" t="s">
        <v>2</v>
      </c>
      <c r="MG2" s="10" t="s">
        <v>3</v>
      </c>
      <c r="MH2" s="10" t="s">
        <v>4</v>
      </c>
      <c r="MI2" s="10" t="s">
        <v>5</v>
      </c>
      <c r="MJ2" s="10" t="s">
        <v>6</v>
      </c>
      <c r="MK2" s="10" t="s">
        <v>7</v>
      </c>
      <c r="ML2" s="10" t="s">
        <v>8</v>
      </c>
      <c r="MM2" s="10" t="s">
        <v>2</v>
      </c>
      <c r="MN2" s="10" t="s">
        <v>3</v>
      </c>
      <c r="MO2" s="10" t="s">
        <v>4</v>
      </c>
      <c r="MP2" s="10" t="s">
        <v>5</v>
      </c>
      <c r="MQ2" s="10" t="s">
        <v>6</v>
      </c>
      <c r="MR2" s="10" t="s">
        <v>7</v>
      </c>
      <c r="MS2" s="10" t="s">
        <v>8</v>
      </c>
      <c r="MT2" s="10" t="s">
        <v>2</v>
      </c>
      <c r="MU2" s="10" t="s">
        <v>3</v>
      </c>
      <c r="MV2" s="10" t="s">
        <v>4</v>
      </c>
      <c r="MW2" s="10" t="s">
        <v>5</v>
      </c>
      <c r="MX2" s="10" t="s">
        <v>6</v>
      </c>
      <c r="MY2" s="10" t="s">
        <v>7</v>
      </c>
      <c r="MZ2" s="10" t="s">
        <v>8</v>
      </c>
      <c r="NA2" s="10" t="s">
        <v>2</v>
      </c>
      <c r="NB2" s="10" t="s">
        <v>3</v>
      </c>
    </row>
    <row r="3" spans="1:16384" s="5" customFormat="1" x14ac:dyDescent="0.25">
      <c r="A3" s="104" t="s">
        <v>0</v>
      </c>
      <c r="B3" s="103">
        <v>43466</v>
      </c>
      <c r="C3" s="103">
        <v>43467</v>
      </c>
      <c r="D3" s="103">
        <v>43468</v>
      </c>
      <c r="E3" s="103">
        <v>43469</v>
      </c>
      <c r="F3" s="103">
        <v>43470</v>
      </c>
      <c r="G3" s="103">
        <v>43471</v>
      </c>
      <c r="H3" s="103">
        <v>43472</v>
      </c>
      <c r="I3" s="103">
        <v>43473</v>
      </c>
      <c r="J3" s="103">
        <v>43474</v>
      </c>
      <c r="K3" s="103">
        <v>43475</v>
      </c>
      <c r="L3" s="103">
        <v>43476</v>
      </c>
      <c r="M3" s="103">
        <v>43477</v>
      </c>
      <c r="N3" s="103">
        <v>43478</v>
      </c>
      <c r="O3" s="103">
        <v>43479</v>
      </c>
      <c r="P3" s="103">
        <v>43480</v>
      </c>
      <c r="Q3" s="103">
        <v>43481</v>
      </c>
      <c r="R3" s="103">
        <v>43482</v>
      </c>
      <c r="S3" s="103">
        <v>43483</v>
      </c>
      <c r="T3" s="103">
        <v>43484</v>
      </c>
      <c r="U3" s="103">
        <v>43485</v>
      </c>
      <c r="V3" s="103">
        <v>43486</v>
      </c>
      <c r="W3" s="103">
        <v>43487</v>
      </c>
      <c r="X3" s="103">
        <v>43488</v>
      </c>
      <c r="Y3" s="103">
        <v>43489</v>
      </c>
      <c r="Z3" s="103">
        <v>43490</v>
      </c>
      <c r="AA3" s="103">
        <v>43491</v>
      </c>
      <c r="AB3" s="103">
        <v>43492</v>
      </c>
      <c r="AC3" s="103">
        <v>43493</v>
      </c>
      <c r="AD3" s="103">
        <v>43494</v>
      </c>
      <c r="AE3" s="103">
        <v>43495</v>
      </c>
      <c r="AF3" s="103">
        <v>43496</v>
      </c>
      <c r="AG3" s="103">
        <v>43497</v>
      </c>
      <c r="AH3" s="103">
        <v>43498</v>
      </c>
      <c r="AI3" s="103">
        <v>43499</v>
      </c>
      <c r="AJ3" s="103">
        <v>43500</v>
      </c>
      <c r="AK3" s="103">
        <v>43501</v>
      </c>
      <c r="AL3" s="103">
        <v>43502</v>
      </c>
      <c r="AM3" s="103">
        <v>43503</v>
      </c>
      <c r="AN3" s="103">
        <v>43504</v>
      </c>
      <c r="AO3" s="103">
        <v>43505</v>
      </c>
      <c r="AP3" s="103">
        <v>43506</v>
      </c>
      <c r="AQ3" s="103">
        <v>43507</v>
      </c>
      <c r="AR3" s="103">
        <v>43508</v>
      </c>
      <c r="AS3" s="103">
        <v>43509</v>
      </c>
      <c r="AT3" s="103">
        <v>43510</v>
      </c>
      <c r="AU3" s="103">
        <v>43511</v>
      </c>
      <c r="AV3" s="103">
        <v>43512</v>
      </c>
      <c r="AW3" s="103">
        <v>43513</v>
      </c>
      <c r="AX3" s="103">
        <v>43514</v>
      </c>
      <c r="AY3" s="103">
        <v>43515</v>
      </c>
      <c r="AZ3" s="103">
        <v>43516</v>
      </c>
      <c r="BA3" s="103">
        <v>43517</v>
      </c>
      <c r="BB3" s="103">
        <v>43518</v>
      </c>
      <c r="BC3" s="103">
        <v>43519</v>
      </c>
      <c r="BD3" s="103">
        <v>43520</v>
      </c>
      <c r="BE3" s="103">
        <v>43521</v>
      </c>
      <c r="BF3" s="103">
        <v>43522</v>
      </c>
      <c r="BG3" s="103">
        <v>43523</v>
      </c>
      <c r="BH3" s="103">
        <v>43524</v>
      </c>
      <c r="BI3" s="103">
        <v>43525</v>
      </c>
      <c r="BJ3" s="103">
        <v>43526</v>
      </c>
      <c r="BK3" s="103">
        <v>43527</v>
      </c>
      <c r="BL3" s="103">
        <v>43528</v>
      </c>
      <c r="BM3" s="103">
        <v>43529</v>
      </c>
      <c r="BN3" s="103">
        <v>43530</v>
      </c>
      <c r="BO3" s="103">
        <v>43531</v>
      </c>
      <c r="BP3" s="103">
        <v>43532</v>
      </c>
      <c r="BQ3" s="103">
        <v>43533</v>
      </c>
      <c r="BR3" s="103">
        <v>43534</v>
      </c>
      <c r="BS3" s="103">
        <v>43535</v>
      </c>
      <c r="BT3" s="103">
        <v>43536</v>
      </c>
      <c r="BU3" s="103">
        <v>43537</v>
      </c>
      <c r="BV3" s="103">
        <v>43538</v>
      </c>
      <c r="BW3" s="103">
        <v>43539</v>
      </c>
      <c r="BX3" s="103">
        <v>43540</v>
      </c>
      <c r="BY3" s="103">
        <v>43541</v>
      </c>
      <c r="BZ3" s="103">
        <v>43542</v>
      </c>
      <c r="CA3" s="103">
        <v>43543</v>
      </c>
      <c r="CB3" s="103">
        <v>43544</v>
      </c>
      <c r="CC3" s="103">
        <v>43545</v>
      </c>
      <c r="CD3" s="103">
        <v>43546</v>
      </c>
      <c r="CE3" s="103">
        <v>43547</v>
      </c>
      <c r="CF3" s="103">
        <v>43548</v>
      </c>
      <c r="CG3" s="103">
        <v>43549</v>
      </c>
      <c r="CH3" s="103">
        <v>43550</v>
      </c>
      <c r="CI3" s="103">
        <v>43551</v>
      </c>
      <c r="CJ3" s="103">
        <v>43552</v>
      </c>
      <c r="CK3" s="103">
        <v>43553</v>
      </c>
      <c r="CL3" s="103">
        <v>43554</v>
      </c>
      <c r="CM3" s="103">
        <v>43555</v>
      </c>
      <c r="CN3" s="103">
        <v>43556</v>
      </c>
      <c r="CO3" s="103">
        <v>43557</v>
      </c>
      <c r="CP3" s="103">
        <v>43558</v>
      </c>
      <c r="CQ3" s="103">
        <v>43559</v>
      </c>
      <c r="CR3" s="103">
        <v>43560</v>
      </c>
      <c r="CS3" s="103">
        <v>43561</v>
      </c>
      <c r="CT3" s="103">
        <v>43562</v>
      </c>
      <c r="CU3" s="103">
        <v>43563</v>
      </c>
      <c r="CV3" s="103">
        <v>43564</v>
      </c>
      <c r="CW3" s="103">
        <v>43565</v>
      </c>
      <c r="CX3" s="103">
        <v>43566</v>
      </c>
      <c r="CY3" s="103">
        <v>43567</v>
      </c>
      <c r="CZ3" s="103">
        <v>43568</v>
      </c>
      <c r="DA3" s="103">
        <v>43569</v>
      </c>
      <c r="DB3" s="103">
        <v>43570</v>
      </c>
      <c r="DC3" s="103">
        <v>43571</v>
      </c>
      <c r="DD3" s="103">
        <v>43572</v>
      </c>
      <c r="DE3" s="103">
        <v>43573</v>
      </c>
      <c r="DF3" s="103">
        <v>43574</v>
      </c>
      <c r="DG3" s="103">
        <v>43575</v>
      </c>
      <c r="DH3" s="103">
        <v>43576</v>
      </c>
      <c r="DI3" s="103">
        <v>43577</v>
      </c>
      <c r="DJ3" s="103">
        <v>43578</v>
      </c>
      <c r="DK3" s="103">
        <v>43579</v>
      </c>
      <c r="DL3" s="103">
        <v>43580</v>
      </c>
      <c r="DM3" s="103">
        <v>43581</v>
      </c>
      <c r="DN3" s="103">
        <v>43582</v>
      </c>
      <c r="DO3" s="103">
        <v>43583</v>
      </c>
      <c r="DP3" s="103">
        <v>43584</v>
      </c>
      <c r="DQ3" s="103">
        <v>43585</v>
      </c>
      <c r="DR3" s="103">
        <v>43586</v>
      </c>
      <c r="DS3" s="103">
        <v>43587</v>
      </c>
      <c r="DT3" s="103">
        <v>43588</v>
      </c>
      <c r="DU3" s="103">
        <v>43589</v>
      </c>
      <c r="DV3" s="103">
        <v>43590</v>
      </c>
      <c r="DW3" s="103">
        <v>43591</v>
      </c>
      <c r="DX3" s="103">
        <v>43592</v>
      </c>
      <c r="DY3" s="103">
        <v>43593</v>
      </c>
      <c r="DZ3" s="103">
        <v>43594</v>
      </c>
      <c r="EA3" s="103">
        <v>43595</v>
      </c>
      <c r="EB3" s="103">
        <v>43596</v>
      </c>
      <c r="EC3" s="103">
        <v>43597</v>
      </c>
      <c r="ED3" s="103">
        <v>43598</v>
      </c>
      <c r="EE3" s="103">
        <v>43599</v>
      </c>
      <c r="EF3" s="103">
        <v>43600</v>
      </c>
      <c r="EG3" s="103">
        <v>43601</v>
      </c>
      <c r="EH3" s="103">
        <v>43602</v>
      </c>
      <c r="EI3" s="103">
        <v>43603</v>
      </c>
      <c r="EJ3" s="103">
        <v>43604</v>
      </c>
      <c r="EK3" s="103">
        <v>43605</v>
      </c>
      <c r="EL3" s="103">
        <v>43606</v>
      </c>
      <c r="EM3" s="103">
        <v>43607</v>
      </c>
      <c r="EN3" s="103">
        <v>43608</v>
      </c>
      <c r="EO3" s="103">
        <v>43609</v>
      </c>
      <c r="EP3" s="103">
        <v>43610</v>
      </c>
      <c r="EQ3" s="103">
        <v>43611</v>
      </c>
      <c r="ER3" s="103">
        <v>43612</v>
      </c>
      <c r="ES3" s="103">
        <v>43613</v>
      </c>
      <c r="ET3" s="103">
        <v>43614</v>
      </c>
      <c r="EU3" s="103">
        <v>43615</v>
      </c>
      <c r="EV3" s="103">
        <v>43616</v>
      </c>
      <c r="EW3" s="103">
        <v>43617</v>
      </c>
      <c r="EX3" s="103">
        <v>43618</v>
      </c>
      <c r="EY3" s="103">
        <v>43619</v>
      </c>
      <c r="EZ3" s="103">
        <v>43620</v>
      </c>
      <c r="FA3" s="103">
        <v>43621</v>
      </c>
      <c r="FB3" s="103">
        <v>43622</v>
      </c>
      <c r="FC3" s="103">
        <v>43623</v>
      </c>
      <c r="FD3" s="103">
        <v>43624</v>
      </c>
      <c r="FE3" s="103">
        <v>43625</v>
      </c>
      <c r="FF3" s="103">
        <v>43626</v>
      </c>
      <c r="FG3" s="103">
        <v>43627</v>
      </c>
      <c r="FH3" s="103">
        <v>43628</v>
      </c>
      <c r="FI3" s="103">
        <v>43629</v>
      </c>
      <c r="FJ3" s="103">
        <v>43630</v>
      </c>
      <c r="FK3" s="103">
        <v>43631</v>
      </c>
      <c r="FL3" s="103">
        <v>43632</v>
      </c>
      <c r="FM3" s="103">
        <v>43633</v>
      </c>
      <c r="FN3" s="103">
        <v>43634</v>
      </c>
      <c r="FO3" s="103">
        <v>43635</v>
      </c>
      <c r="FP3" s="103">
        <v>43636</v>
      </c>
      <c r="FQ3" s="103">
        <v>43637</v>
      </c>
      <c r="FR3" s="103">
        <v>43638</v>
      </c>
      <c r="FS3" s="103">
        <v>43639</v>
      </c>
      <c r="FT3" s="103">
        <v>43640</v>
      </c>
      <c r="FU3" s="103">
        <v>43641</v>
      </c>
      <c r="FV3" s="103">
        <v>43642</v>
      </c>
      <c r="FW3" s="103">
        <v>43643</v>
      </c>
      <c r="FX3" s="103">
        <v>43644</v>
      </c>
      <c r="FY3" s="103">
        <v>43645</v>
      </c>
      <c r="FZ3" s="103">
        <v>43646</v>
      </c>
      <c r="GA3" s="103">
        <v>43647</v>
      </c>
      <c r="GB3" s="103">
        <v>43648</v>
      </c>
      <c r="GC3" s="103">
        <v>43649</v>
      </c>
      <c r="GD3" s="103">
        <v>43650</v>
      </c>
      <c r="GE3" s="103">
        <v>43651</v>
      </c>
      <c r="GF3" s="103">
        <v>43652</v>
      </c>
      <c r="GG3" s="103">
        <v>43653</v>
      </c>
      <c r="GH3" s="103">
        <v>43654</v>
      </c>
      <c r="GI3" s="103">
        <v>43655</v>
      </c>
      <c r="GJ3" s="103">
        <v>43656</v>
      </c>
      <c r="GK3" s="103">
        <v>43657</v>
      </c>
      <c r="GL3" s="103">
        <v>43658</v>
      </c>
      <c r="GM3" s="103">
        <v>43659</v>
      </c>
      <c r="GN3" s="103">
        <v>43660</v>
      </c>
      <c r="GO3" s="103">
        <v>43661</v>
      </c>
      <c r="GP3" s="103">
        <v>43662</v>
      </c>
      <c r="GQ3" s="103">
        <v>43663</v>
      </c>
      <c r="GR3" s="103">
        <v>43664</v>
      </c>
      <c r="GS3" s="103">
        <v>43665</v>
      </c>
      <c r="GT3" s="103">
        <v>43666</v>
      </c>
      <c r="GU3" s="103">
        <v>43667</v>
      </c>
      <c r="GV3" s="103">
        <v>43668</v>
      </c>
      <c r="GW3" s="103">
        <v>43669</v>
      </c>
      <c r="GX3" s="103">
        <v>43670</v>
      </c>
      <c r="GY3" s="103">
        <v>43671</v>
      </c>
      <c r="GZ3" s="103">
        <v>43672</v>
      </c>
      <c r="HA3" s="103">
        <v>43673</v>
      </c>
      <c r="HB3" s="103">
        <v>43674</v>
      </c>
      <c r="HC3" s="103">
        <v>43675</v>
      </c>
      <c r="HD3" s="103">
        <v>43676</v>
      </c>
      <c r="HE3" s="103">
        <v>43677</v>
      </c>
      <c r="HF3" s="103">
        <v>43678</v>
      </c>
      <c r="HG3" s="103">
        <v>43679</v>
      </c>
      <c r="HH3" s="103">
        <v>43680</v>
      </c>
      <c r="HI3" s="103">
        <v>43681</v>
      </c>
      <c r="HJ3" s="103">
        <v>43682</v>
      </c>
      <c r="HK3" s="103">
        <v>43683</v>
      </c>
      <c r="HL3" s="103">
        <v>43684</v>
      </c>
      <c r="HM3" s="103">
        <v>43685</v>
      </c>
      <c r="HN3" s="103">
        <v>43686</v>
      </c>
      <c r="HO3" s="103">
        <v>43687</v>
      </c>
      <c r="HP3" s="103">
        <v>43688</v>
      </c>
      <c r="HQ3" s="103">
        <v>43689</v>
      </c>
      <c r="HR3" s="103">
        <v>43690</v>
      </c>
      <c r="HS3" s="103">
        <v>43691</v>
      </c>
      <c r="HT3" s="103">
        <v>43692</v>
      </c>
      <c r="HU3" s="103">
        <v>43693</v>
      </c>
      <c r="HV3" s="103">
        <v>43694</v>
      </c>
      <c r="HW3" s="103">
        <v>43695</v>
      </c>
      <c r="HX3" s="103">
        <v>43696</v>
      </c>
      <c r="HY3" s="103">
        <v>43697</v>
      </c>
      <c r="HZ3" s="103">
        <v>43698</v>
      </c>
      <c r="IA3" s="103">
        <v>43699</v>
      </c>
      <c r="IB3" s="103">
        <v>43700</v>
      </c>
      <c r="IC3" s="103">
        <v>43701</v>
      </c>
      <c r="ID3" s="103">
        <v>43702</v>
      </c>
      <c r="IE3" s="103">
        <v>43703</v>
      </c>
      <c r="IF3" s="103">
        <v>43704</v>
      </c>
      <c r="IG3" s="103">
        <v>43705</v>
      </c>
      <c r="IH3" s="103">
        <v>43706</v>
      </c>
      <c r="II3" s="103">
        <v>43707</v>
      </c>
      <c r="IJ3" s="103">
        <v>43708</v>
      </c>
      <c r="IK3" s="103">
        <v>43709</v>
      </c>
      <c r="IL3" s="103">
        <v>43710</v>
      </c>
      <c r="IM3" s="103">
        <v>43711</v>
      </c>
      <c r="IN3" s="103">
        <v>43712</v>
      </c>
      <c r="IO3" s="103">
        <v>43713</v>
      </c>
      <c r="IP3" s="103">
        <v>43714</v>
      </c>
      <c r="IQ3" s="103">
        <v>43715</v>
      </c>
      <c r="IR3" s="103">
        <v>43716</v>
      </c>
      <c r="IS3" s="103">
        <v>43717</v>
      </c>
      <c r="IT3" s="103">
        <v>43718</v>
      </c>
      <c r="IU3" s="103">
        <v>43719</v>
      </c>
      <c r="IV3" s="103">
        <v>43720</v>
      </c>
      <c r="IW3" s="103">
        <v>43721</v>
      </c>
      <c r="IX3" s="103">
        <v>43722</v>
      </c>
      <c r="IY3" s="103">
        <v>43723</v>
      </c>
      <c r="IZ3" s="103">
        <v>43724</v>
      </c>
      <c r="JA3" s="103">
        <v>43725</v>
      </c>
      <c r="JB3" s="103">
        <v>43726</v>
      </c>
      <c r="JC3" s="103">
        <v>43727</v>
      </c>
      <c r="JD3" s="103">
        <v>43728</v>
      </c>
      <c r="JE3" s="103">
        <v>43729</v>
      </c>
      <c r="JF3" s="103">
        <v>43730</v>
      </c>
      <c r="JG3" s="103">
        <v>43731</v>
      </c>
      <c r="JH3" s="103">
        <v>43732</v>
      </c>
      <c r="JI3" s="103">
        <v>43733</v>
      </c>
      <c r="JJ3" s="103">
        <v>43734</v>
      </c>
      <c r="JK3" s="103">
        <v>43735</v>
      </c>
      <c r="JL3" s="103">
        <v>43736</v>
      </c>
      <c r="JM3" s="103">
        <v>43737</v>
      </c>
      <c r="JN3" s="103">
        <v>43738</v>
      </c>
      <c r="JO3" s="103">
        <v>43739</v>
      </c>
      <c r="JP3" s="103">
        <v>43740</v>
      </c>
      <c r="JQ3" s="103">
        <v>43741</v>
      </c>
      <c r="JR3" s="103">
        <v>43742</v>
      </c>
      <c r="JS3" s="103">
        <v>43743</v>
      </c>
      <c r="JT3" s="103">
        <v>43744</v>
      </c>
      <c r="JU3" s="103">
        <v>43745</v>
      </c>
      <c r="JV3" s="103">
        <v>43746</v>
      </c>
      <c r="JW3" s="103">
        <v>43747</v>
      </c>
      <c r="JX3" s="103">
        <v>43748</v>
      </c>
      <c r="JY3" s="103">
        <v>43749</v>
      </c>
      <c r="JZ3" s="103">
        <v>43750</v>
      </c>
      <c r="KA3" s="103">
        <v>43751</v>
      </c>
      <c r="KB3" s="103">
        <v>43752</v>
      </c>
      <c r="KC3" s="103">
        <v>43753</v>
      </c>
      <c r="KD3" s="103">
        <v>43754</v>
      </c>
      <c r="KE3" s="103">
        <v>43755</v>
      </c>
      <c r="KF3" s="103">
        <v>43756</v>
      </c>
      <c r="KG3" s="103">
        <v>43757</v>
      </c>
      <c r="KH3" s="103">
        <v>43758</v>
      </c>
      <c r="KI3" s="103">
        <v>43759</v>
      </c>
      <c r="KJ3" s="103">
        <v>43760</v>
      </c>
      <c r="KK3" s="103">
        <v>43761</v>
      </c>
      <c r="KL3" s="103">
        <v>43762</v>
      </c>
      <c r="KM3" s="103">
        <v>43763</v>
      </c>
      <c r="KN3" s="103">
        <v>43764</v>
      </c>
      <c r="KO3" s="103">
        <v>43765</v>
      </c>
      <c r="KP3" s="103">
        <v>43766</v>
      </c>
      <c r="KQ3" s="103">
        <v>43767</v>
      </c>
      <c r="KR3" s="103">
        <v>43768</v>
      </c>
      <c r="KS3" s="103">
        <v>43769</v>
      </c>
      <c r="KT3" s="103">
        <v>43770</v>
      </c>
      <c r="KU3" s="103">
        <v>43771</v>
      </c>
      <c r="KV3" s="103">
        <v>43772</v>
      </c>
      <c r="KW3" s="103">
        <v>43773</v>
      </c>
      <c r="KX3" s="103">
        <v>43774</v>
      </c>
      <c r="KY3" s="103">
        <v>43775</v>
      </c>
      <c r="KZ3" s="103">
        <v>43776</v>
      </c>
      <c r="LA3" s="103">
        <v>43777</v>
      </c>
      <c r="LB3" s="103">
        <v>43778</v>
      </c>
      <c r="LC3" s="103">
        <v>43779</v>
      </c>
      <c r="LD3" s="103">
        <v>43780</v>
      </c>
      <c r="LE3" s="103">
        <v>43781</v>
      </c>
      <c r="LF3" s="103">
        <v>43782</v>
      </c>
      <c r="LG3" s="103">
        <v>43783</v>
      </c>
      <c r="LH3" s="103">
        <v>43784</v>
      </c>
      <c r="LI3" s="103">
        <v>43785</v>
      </c>
      <c r="LJ3" s="103">
        <v>43786</v>
      </c>
      <c r="LK3" s="103">
        <v>43787</v>
      </c>
      <c r="LL3" s="103">
        <v>43788</v>
      </c>
      <c r="LM3" s="103">
        <v>43789</v>
      </c>
      <c r="LN3" s="103">
        <v>43790</v>
      </c>
      <c r="LO3" s="103">
        <v>43791</v>
      </c>
      <c r="LP3" s="103">
        <v>43792</v>
      </c>
      <c r="LQ3" s="103">
        <v>43793</v>
      </c>
      <c r="LR3" s="103">
        <v>43794</v>
      </c>
      <c r="LS3" s="103">
        <v>43795</v>
      </c>
      <c r="LT3" s="103">
        <v>43796</v>
      </c>
      <c r="LU3" s="103">
        <v>43797</v>
      </c>
      <c r="LV3" s="103">
        <v>43798</v>
      </c>
      <c r="LW3" s="103">
        <v>43799</v>
      </c>
      <c r="LX3" s="103">
        <v>43800</v>
      </c>
      <c r="LY3" s="103">
        <v>43801</v>
      </c>
      <c r="LZ3" s="103">
        <v>43802</v>
      </c>
      <c r="MA3" s="103">
        <v>43803</v>
      </c>
      <c r="MB3" s="103">
        <v>43804</v>
      </c>
      <c r="MC3" s="103">
        <v>43805</v>
      </c>
      <c r="MD3" s="103">
        <v>43806</v>
      </c>
      <c r="ME3" s="103">
        <v>43807</v>
      </c>
      <c r="MF3" s="103">
        <v>43808</v>
      </c>
      <c r="MG3" s="103">
        <v>43809</v>
      </c>
      <c r="MH3" s="103">
        <v>43810</v>
      </c>
      <c r="MI3" s="103">
        <v>43811</v>
      </c>
      <c r="MJ3" s="103">
        <v>43812</v>
      </c>
      <c r="MK3" s="103">
        <v>43813</v>
      </c>
      <c r="ML3" s="103">
        <v>43814</v>
      </c>
      <c r="MM3" s="103">
        <v>43815</v>
      </c>
      <c r="MN3" s="103">
        <v>43816</v>
      </c>
      <c r="MO3" s="103">
        <v>43817</v>
      </c>
      <c r="MP3" s="103">
        <v>43818</v>
      </c>
      <c r="MQ3" s="103">
        <v>43819</v>
      </c>
      <c r="MR3" s="103">
        <v>43820</v>
      </c>
      <c r="MS3" s="103">
        <v>43821</v>
      </c>
      <c r="MT3" s="103">
        <v>43822</v>
      </c>
      <c r="MU3" s="103">
        <v>43823</v>
      </c>
      <c r="MV3" s="103">
        <v>43824</v>
      </c>
      <c r="MW3" s="103">
        <v>43825</v>
      </c>
      <c r="MX3" s="103">
        <v>43826</v>
      </c>
      <c r="MY3" s="103">
        <v>43827</v>
      </c>
      <c r="MZ3" s="103">
        <v>43828</v>
      </c>
      <c r="NA3" s="103">
        <v>43829</v>
      </c>
      <c r="NB3" s="103">
        <v>43830</v>
      </c>
    </row>
    <row r="4" spans="1:16384" x14ac:dyDescent="0.25">
      <c r="A4" s="8">
        <v>0</v>
      </c>
      <c r="B4" s="22">
        <v>178893</v>
      </c>
      <c r="C4" s="22">
        <v>140877</v>
      </c>
      <c r="D4" s="22">
        <v>156346</v>
      </c>
      <c r="E4" s="22">
        <v>169001</v>
      </c>
      <c r="F4" s="22">
        <v>172877</v>
      </c>
      <c r="G4" s="22">
        <v>156746</v>
      </c>
      <c r="H4" s="22">
        <v>165180</v>
      </c>
      <c r="I4" s="22">
        <v>178893</v>
      </c>
      <c r="J4" s="22">
        <v>140877</v>
      </c>
      <c r="K4" s="22">
        <v>156346</v>
      </c>
      <c r="L4" s="22">
        <v>169001</v>
      </c>
      <c r="M4" s="22">
        <v>172877</v>
      </c>
      <c r="N4" s="22">
        <v>156746</v>
      </c>
      <c r="O4" s="22">
        <v>165180</v>
      </c>
      <c r="P4" s="22">
        <v>190170</v>
      </c>
      <c r="Q4" s="19">
        <v>149876</v>
      </c>
      <c r="R4" s="19">
        <v>145772</v>
      </c>
      <c r="S4" s="19">
        <v>198169</v>
      </c>
      <c r="T4" s="22">
        <v>178893</v>
      </c>
      <c r="U4" s="22">
        <v>140877</v>
      </c>
      <c r="V4" s="22">
        <v>156346</v>
      </c>
      <c r="W4" s="22">
        <v>169001</v>
      </c>
      <c r="X4" s="22">
        <v>172877</v>
      </c>
      <c r="Y4" s="22">
        <v>156746</v>
      </c>
      <c r="Z4" s="22">
        <v>165180</v>
      </c>
      <c r="AA4" s="22">
        <v>178893</v>
      </c>
      <c r="AB4" s="22">
        <v>140877</v>
      </c>
      <c r="AC4" s="22">
        <v>156346</v>
      </c>
      <c r="AD4" s="22">
        <v>169001</v>
      </c>
      <c r="AE4" s="22">
        <v>172877</v>
      </c>
      <c r="AF4" s="22">
        <v>156746</v>
      </c>
      <c r="AG4" s="22">
        <v>165180</v>
      </c>
      <c r="AH4" s="22">
        <v>190170</v>
      </c>
      <c r="AI4" s="19">
        <v>149876</v>
      </c>
      <c r="AJ4" s="19">
        <v>145772</v>
      </c>
      <c r="AK4" s="19">
        <v>198169</v>
      </c>
      <c r="AL4" s="22">
        <v>178893</v>
      </c>
      <c r="AM4" s="22">
        <v>140877</v>
      </c>
      <c r="AN4" s="22">
        <v>156346</v>
      </c>
      <c r="AO4" s="22">
        <v>169001</v>
      </c>
      <c r="AP4" s="22">
        <v>172877</v>
      </c>
      <c r="AQ4" s="22">
        <v>156746</v>
      </c>
      <c r="AR4" s="22">
        <v>165180</v>
      </c>
      <c r="AS4" s="22">
        <v>178893</v>
      </c>
      <c r="AT4" s="22">
        <v>140877</v>
      </c>
      <c r="AU4" s="22">
        <v>156346</v>
      </c>
      <c r="AV4" s="22">
        <v>169001</v>
      </c>
      <c r="AW4" s="22">
        <v>172877</v>
      </c>
      <c r="AX4" s="22">
        <v>156746</v>
      </c>
      <c r="AY4" s="22">
        <v>165180</v>
      </c>
      <c r="AZ4" s="22">
        <v>190170</v>
      </c>
      <c r="BA4" s="19">
        <v>149876</v>
      </c>
      <c r="BB4" s="19">
        <v>145772</v>
      </c>
      <c r="BC4" s="19">
        <v>198169</v>
      </c>
      <c r="BD4" s="22">
        <v>178893</v>
      </c>
      <c r="BE4" s="22">
        <v>140877</v>
      </c>
      <c r="BF4" s="22">
        <v>156346</v>
      </c>
      <c r="BG4" s="22">
        <v>169001</v>
      </c>
      <c r="BH4" s="22">
        <v>172877</v>
      </c>
      <c r="BI4" s="22">
        <v>156746</v>
      </c>
      <c r="BJ4" s="22">
        <v>165180</v>
      </c>
      <c r="BK4" s="22">
        <v>178893</v>
      </c>
      <c r="BL4" s="22">
        <v>140877</v>
      </c>
      <c r="BM4" s="22">
        <v>156346</v>
      </c>
      <c r="BN4" s="22">
        <v>169001</v>
      </c>
      <c r="BO4" s="22">
        <v>172877</v>
      </c>
      <c r="BP4" s="22">
        <v>156746</v>
      </c>
      <c r="BQ4" s="22">
        <v>165180</v>
      </c>
      <c r="BR4" s="22">
        <v>190170</v>
      </c>
      <c r="BS4" s="19">
        <v>149876</v>
      </c>
      <c r="BT4" s="19">
        <v>145772</v>
      </c>
      <c r="BU4" s="19">
        <v>198169</v>
      </c>
      <c r="BV4" s="19">
        <v>283424</v>
      </c>
      <c r="BW4" s="19">
        <v>255888</v>
      </c>
      <c r="BX4" s="19">
        <v>277699</v>
      </c>
      <c r="BY4" s="19">
        <v>249793</v>
      </c>
      <c r="BZ4" s="19">
        <v>281973</v>
      </c>
      <c r="CA4" s="19">
        <v>282345</v>
      </c>
      <c r="CB4" s="19">
        <v>266270</v>
      </c>
      <c r="CC4" s="19">
        <v>324206</v>
      </c>
      <c r="CD4" s="19">
        <v>325641</v>
      </c>
      <c r="CE4" s="19">
        <v>315583</v>
      </c>
      <c r="CF4" s="19">
        <v>286544</v>
      </c>
      <c r="CG4" s="19">
        <v>315579</v>
      </c>
      <c r="CH4" s="19">
        <v>264029</v>
      </c>
      <c r="CI4" s="19">
        <v>232779</v>
      </c>
      <c r="CJ4" s="19">
        <v>330047</v>
      </c>
      <c r="CK4" s="19">
        <v>302180</v>
      </c>
      <c r="CL4" s="19">
        <v>269192</v>
      </c>
      <c r="CM4" s="19">
        <v>260661</v>
      </c>
      <c r="CN4" s="19">
        <v>262855</v>
      </c>
      <c r="CO4" s="19">
        <v>272927</v>
      </c>
      <c r="CP4" s="19">
        <v>234282</v>
      </c>
      <c r="CQ4" s="19">
        <v>251773</v>
      </c>
      <c r="CR4" s="19">
        <v>276927</v>
      </c>
      <c r="CS4" s="19">
        <v>255540</v>
      </c>
      <c r="CT4" s="19">
        <v>232343</v>
      </c>
      <c r="CU4" s="19">
        <v>250791</v>
      </c>
      <c r="CV4" s="19">
        <v>269607</v>
      </c>
      <c r="CW4" s="19">
        <v>241509</v>
      </c>
      <c r="CX4" s="19">
        <v>242496</v>
      </c>
      <c r="CY4" s="19">
        <v>210365</v>
      </c>
      <c r="CZ4" s="19">
        <v>210029</v>
      </c>
      <c r="DA4" s="19">
        <v>209086</v>
      </c>
      <c r="DB4" s="19">
        <v>231323</v>
      </c>
      <c r="DC4" s="74">
        <v>246734</v>
      </c>
      <c r="DD4" s="74">
        <v>314888</v>
      </c>
      <c r="DE4" s="74">
        <v>220052</v>
      </c>
      <c r="DF4" s="74">
        <v>275041</v>
      </c>
      <c r="DG4" s="22">
        <v>178893</v>
      </c>
      <c r="DH4" s="22">
        <v>140877</v>
      </c>
      <c r="DI4" s="22">
        <v>156346</v>
      </c>
      <c r="DJ4" s="22">
        <v>169001</v>
      </c>
      <c r="DK4" s="22">
        <v>172877</v>
      </c>
      <c r="DL4" s="22">
        <v>156746</v>
      </c>
      <c r="DM4" s="22">
        <v>165180</v>
      </c>
      <c r="DN4" s="22">
        <v>178893</v>
      </c>
      <c r="DO4" s="22">
        <v>140877</v>
      </c>
      <c r="DP4" s="22">
        <v>156346</v>
      </c>
      <c r="DQ4" s="22">
        <v>169001</v>
      </c>
      <c r="DR4" s="22">
        <v>172877</v>
      </c>
      <c r="DS4" s="22">
        <v>156746</v>
      </c>
      <c r="DT4" s="22">
        <v>165180</v>
      </c>
      <c r="DU4" s="22">
        <v>190170</v>
      </c>
      <c r="DV4" s="19">
        <v>149876</v>
      </c>
      <c r="DW4" s="19">
        <v>145772</v>
      </c>
      <c r="DX4" s="19">
        <v>198169</v>
      </c>
      <c r="DY4" s="22">
        <v>178893</v>
      </c>
      <c r="DZ4" s="22">
        <v>140877</v>
      </c>
      <c r="EA4" s="22">
        <v>156346</v>
      </c>
      <c r="EB4" s="22">
        <v>169001</v>
      </c>
      <c r="EC4" s="22">
        <v>172877</v>
      </c>
      <c r="ED4" s="22">
        <v>156746</v>
      </c>
      <c r="EE4" s="22">
        <v>165180</v>
      </c>
      <c r="EF4" s="22">
        <v>178893</v>
      </c>
      <c r="EG4" s="22">
        <v>140877</v>
      </c>
      <c r="EH4" s="22">
        <v>156346</v>
      </c>
      <c r="EI4" s="22">
        <v>169001</v>
      </c>
      <c r="EJ4" s="22">
        <v>172877</v>
      </c>
      <c r="EK4" s="22">
        <v>156746</v>
      </c>
      <c r="EL4" s="22">
        <v>165180</v>
      </c>
      <c r="EM4" s="22">
        <v>190170</v>
      </c>
      <c r="EN4" s="19">
        <v>149876</v>
      </c>
      <c r="EO4" s="19">
        <v>145772</v>
      </c>
      <c r="EP4" s="19">
        <v>198169</v>
      </c>
      <c r="EQ4" s="22">
        <v>178893</v>
      </c>
      <c r="ER4" s="22">
        <v>140877</v>
      </c>
      <c r="ES4" s="22">
        <v>156346</v>
      </c>
      <c r="ET4" s="22">
        <v>169001</v>
      </c>
      <c r="EU4" s="22">
        <v>172877</v>
      </c>
      <c r="EV4" s="22">
        <v>156746</v>
      </c>
      <c r="EW4" s="22">
        <v>165180</v>
      </c>
      <c r="EX4" s="22">
        <v>178893</v>
      </c>
      <c r="EY4" s="22">
        <v>140877</v>
      </c>
      <c r="EZ4" s="22">
        <v>156346</v>
      </c>
      <c r="FA4" s="22">
        <v>169001</v>
      </c>
      <c r="FB4" s="22">
        <v>172877</v>
      </c>
      <c r="FC4" s="22">
        <v>156746</v>
      </c>
      <c r="FD4" s="22">
        <v>165180</v>
      </c>
      <c r="FE4" s="22">
        <v>190170</v>
      </c>
      <c r="FF4" s="19">
        <v>149876</v>
      </c>
      <c r="FG4" s="19">
        <v>145772</v>
      </c>
      <c r="FH4" s="19">
        <v>198169</v>
      </c>
      <c r="FI4" s="22">
        <v>178893</v>
      </c>
      <c r="FJ4" s="22">
        <v>140877</v>
      </c>
      <c r="FK4" s="22">
        <v>156346</v>
      </c>
      <c r="FL4" s="22">
        <v>169001</v>
      </c>
      <c r="FM4" s="22">
        <v>172877</v>
      </c>
      <c r="FN4" s="22">
        <v>156746</v>
      </c>
      <c r="FO4" s="22">
        <v>165180</v>
      </c>
      <c r="FP4" s="22">
        <v>178893</v>
      </c>
      <c r="FQ4" s="22">
        <v>140877</v>
      </c>
      <c r="FR4" s="22">
        <v>156346</v>
      </c>
      <c r="FS4" s="22">
        <v>169001</v>
      </c>
      <c r="FT4" s="22">
        <v>172877</v>
      </c>
      <c r="FU4" s="22">
        <v>156746</v>
      </c>
      <c r="FV4" s="22">
        <v>165180</v>
      </c>
      <c r="FW4" s="22">
        <v>190170</v>
      </c>
      <c r="FX4" s="19">
        <v>149876</v>
      </c>
      <c r="FY4" s="19">
        <v>145772</v>
      </c>
      <c r="FZ4" s="19">
        <v>198169</v>
      </c>
      <c r="GA4" s="19">
        <v>283424</v>
      </c>
      <c r="GB4" s="19">
        <v>255888</v>
      </c>
      <c r="GC4" s="19">
        <v>277699</v>
      </c>
      <c r="GD4" s="19">
        <v>249793</v>
      </c>
      <c r="GE4" s="19">
        <v>281973</v>
      </c>
      <c r="GF4" s="19">
        <v>282345</v>
      </c>
      <c r="GG4" s="19">
        <v>266270</v>
      </c>
      <c r="GH4" s="19">
        <v>324206</v>
      </c>
      <c r="GI4" s="19">
        <v>325641</v>
      </c>
      <c r="GJ4" s="19">
        <v>315583</v>
      </c>
      <c r="GK4" s="19">
        <v>286544</v>
      </c>
      <c r="GL4" s="19">
        <v>315579</v>
      </c>
      <c r="GM4" s="19">
        <v>264029</v>
      </c>
      <c r="GN4" s="19">
        <v>232779</v>
      </c>
      <c r="GO4" s="19">
        <v>330047</v>
      </c>
      <c r="GP4" s="19">
        <v>302180</v>
      </c>
      <c r="GQ4" s="19">
        <v>269192</v>
      </c>
      <c r="GR4" s="19">
        <v>260661</v>
      </c>
      <c r="GS4" s="19">
        <v>262855</v>
      </c>
      <c r="GT4" s="19">
        <v>272927</v>
      </c>
      <c r="GU4" s="19">
        <v>234282</v>
      </c>
      <c r="GV4" s="19">
        <v>251773</v>
      </c>
      <c r="GW4" s="19">
        <v>276927</v>
      </c>
      <c r="GX4" s="19">
        <v>255540</v>
      </c>
      <c r="GY4" s="19">
        <v>232343</v>
      </c>
      <c r="GZ4" s="19">
        <v>250791</v>
      </c>
      <c r="HA4" s="19">
        <v>269607</v>
      </c>
      <c r="HB4" s="19">
        <v>241509</v>
      </c>
      <c r="HC4" s="19">
        <v>242496</v>
      </c>
      <c r="HD4" s="19">
        <v>210365</v>
      </c>
      <c r="HE4" s="19">
        <v>210029</v>
      </c>
      <c r="HF4" s="19">
        <v>209086</v>
      </c>
      <c r="HG4" s="19">
        <v>231323</v>
      </c>
      <c r="HH4" s="76">
        <v>246734</v>
      </c>
      <c r="HI4" s="76">
        <v>314888</v>
      </c>
      <c r="HJ4" s="76">
        <v>220052</v>
      </c>
      <c r="HK4" s="76">
        <v>275041</v>
      </c>
      <c r="HL4" s="35">
        <v>335415</v>
      </c>
      <c r="HM4" s="35">
        <v>228566</v>
      </c>
      <c r="HN4" s="35">
        <v>280164</v>
      </c>
      <c r="HO4" s="35">
        <v>276496</v>
      </c>
      <c r="HP4" s="35">
        <v>289659</v>
      </c>
      <c r="HQ4" s="35">
        <v>263565</v>
      </c>
      <c r="HR4" s="76">
        <v>274489</v>
      </c>
      <c r="HS4" s="76">
        <v>254349</v>
      </c>
      <c r="HT4" s="76">
        <v>248219</v>
      </c>
      <c r="HU4" s="76">
        <v>261318</v>
      </c>
      <c r="HV4" s="76">
        <v>321391</v>
      </c>
      <c r="HW4" s="76">
        <v>270948</v>
      </c>
      <c r="HX4" s="76">
        <v>359608</v>
      </c>
      <c r="HY4" s="76">
        <v>319437</v>
      </c>
      <c r="HZ4" s="76">
        <v>287497</v>
      </c>
      <c r="IA4" s="76">
        <v>244366</v>
      </c>
      <c r="IB4" s="76">
        <v>272030</v>
      </c>
      <c r="IC4" s="76">
        <v>384935</v>
      </c>
      <c r="ID4" s="76">
        <v>307470</v>
      </c>
      <c r="IE4" s="76">
        <v>300825</v>
      </c>
      <c r="IF4" s="77">
        <v>325563</v>
      </c>
      <c r="IG4" s="76">
        <v>359191</v>
      </c>
      <c r="IH4" s="76">
        <v>239177</v>
      </c>
      <c r="II4" s="76">
        <v>322210</v>
      </c>
      <c r="IJ4" s="76">
        <v>319327</v>
      </c>
      <c r="IK4" s="76">
        <v>299669</v>
      </c>
      <c r="IL4" s="76">
        <v>327887</v>
      </c>
      <c r="IM4" s="76">
        <v>344310</v>
      </c>
      <c r="IN4" s="76">
        <v>419666</v>
      </c>
      <c r="IO4" s="76">
        <v>254903</v>
      </c>
      <c r="IP4" s="76">
        <v>346520</v>
      </c>
      <c r="IQ4" s="76">
        <v>328835</v>
      </c>
      <c r="IR4" s="76">
        <v>319672</v>
      </c>
      <c r="IS4" s="76">
        <v>327827</v>
      </c>
      <c r="IT4" s="77">
        <v>353217</v>
      </c>
      <c r="IU4" s="19">
        <v>394856</v>
      </c>
      <c r="IV4" s="19">
        <v>264187</v>
      </c>
      <c r="IW4" s="19">
        <v>332302</v>
      </c>
      <c r="IX4" s="19">
        <v>310751</v>
      </c>
      <c r="IY4" s="19">
        <v>287867</v>
      </c>
      <c r="IZ4" s="19">
        <v>291413</v>
      </c>
      <c r="JA4" s="19">
        <v>316914</v>
      </c>
      <c r="JB4" s="19">
        <v>388356</v>
      </c>
      <c r="JC4" s="19">
        <v>201690</v>
      </c>
      <c r="JD4" s="19">
        <v>293078</v>
      </c>
      <c r="JE4" s="19">
        <v>322577</v>
      </c>
      <c r="JF4" s="19">
        <v>225460</v>
      </c>
      <c r="JG4" s="19">
        <v>232420</v>
      </c>
      <c r="JH4" s="19">
        <v>267592</v>
      </c>
      <c r="JI4" s="19">
        <v>243243</v>
      </c>
      <c r="JJ4" s="19">
        <v>210817</v>
      </c>
      <c r="JK4" s="19">
        <v>218708</v>
      </c>
      <c r="JL4" s="19">
        <v>223953</v>
      </c>
      <c r="JM4" s="19">
        <v>225665</v>
      </c>
      <c r="JN4" s="19">
        <v>226997</v>
      </c>
      <c r="JO4" s="19">
        <v>226626</v>
      </c>
      <c r="JP4" s="19">
        <v>244884</v>
      </c>
      <c r="JQ4" s="19">
        <v>230644</v>
      </c>
      <c r="JR4" s="19">
        <v>218624</v>
      </c>
      <c r="JS4" s="19">
        <v>166749</v>
      </c>
      <c r="JT4" s="19">
        <v>271644</v>
      </c>
      <c r="JU4" s="19">
        <v>278995</v>
      </c>
      <c r="JV4" s="19">
        <v>301231</v>
      </c>
      <c r="JW4" s="19">
        <v>284604</v>
      </c>
      <c r="JX4" s="19">
        <v>276429</v>
      </c>
      <c r="JY4" s="19">
        <v>313907</v>
      </c>
      <c r="JZ4" s="19">
        <v>302411</v>
      </c>
      <c r="KA4" s="19">
        <v>283531</v>
      </c>
      <c r="KB4" s="19">
        <v>296578</v>
      </c>
      <c r="KC4" s="19">
        <v>297650</v>
      </c>
      <c r="KD4" s="19">
        <v>324131</v>
      </c>
      <c r="KE4" s="19">
        <v>252898</v>
      </c>
      <c r="KF4" s="19">
        <v>207915</v>
      </c>
      <c r="KG4" s="19">
        <v>245058</v>
      </c>
      <c r="KH4" s="19">
        <v>227739</v>
      </c>
      <c r="KI4" s="19">
        <v>240100</v>
      </c>
      <c r="KJ4" s="19">
        <v>277721</v>
      </c>
      <c r="KK4" s="19">
        <v>240100</v>
      </c>
      <c r="KL4" s="19">
        <v>185349</v>
      </c>
      <c r="KM4" s="19">
        <v>239729</v>
      </c>
      <c r="KN4" s="19">
        <v>295895</v>
      </c>
      <c r="KO4" s="19">
        <v>257785</v>
      </c>
      <c r="KP4" s="19">
        <v>275683</v>
      </c>
      <c r="KQ4" s="19">
        <v>268952</v>
      </c>
      <c r="KR4" s="19">
        <v>293569</v>
      </c>
      <c r="KS4" s="19">
        <v>238959</v>
      </c>
      <c r="KT4" s="22">
        <v>178893</v>
      </c>
      <c r="KU4" s="22">
        <v>140877</v>
      </c>
      <c r="KV4" s="22">
        <v>156346</v>
      </c>
      <c r="KW4" s="22">
        <v>169001</v>
      </c>
      <c r="KX4" s="22">
        <v>172877</v>
      </c>
      <c r="KY4" s="22">
        <v>156746</v>
      </c>
      <c r="KZ4" s="22">
        <v>165180</v>
      </c>
      <c r="LA4" s="22">
        <v>178893</v>
      </c>
      <c r="LB4" s="22">
        <v>140877</v>
      </c>
      <c r="LC4" s="22">
        <v>156346</v>
      </c>
      <c r="LD4" s="22">
        <v>169001</v>
      </c>
      <c r="LE4" s="22">
        <v>172877</v>
      </c>
      <c r="LF4" s="22">
        <v>156746</v>
      </c>
      <c r="LG4" s="22">
        <v>165180</v>
      </c>
      <c r="LH4" s="22">
        <v>190170</v>
      </c>
      <c r="LI4" s="19">
        <v>149876</v>
      </c>
      <c r="LJ4" s="19">
        <v>145772</v>
      </c>
      <c r="LK4" s="19">
        <v>198169</v>
      </c>
      <c r="LL4" s="22">
        <v>178893</v>
      </c>
      <c r="LM4" s="22">
        <v>140877</v>
      </c>
      <c r="LN4" s="22">
        <v>156346</v>
      </c>
      <c r="LO4" s="22">
        <v>169001</v>
      </c>
      <c r="LP4" s="22">
        <v>172877</v>
      </c>
      <c r="LQ4" s="22">
        <v>156746</v>
      </c>
      <c r="LR4" s="22">
        <v>165180</v>
      </c>
      <c r="LS4" s="22">
        <v>178893</v>
      </c>
      <c r="LT4" s="22">
        <v>140877</v>
      </c>
      <c r="LU4" s="22">
        <v>156346</v>
      </c>
      <c r="LV4" s="22">
        <v>169001</v>
      </c>
      <c r="LW4" s="22">
        <v>172877</v>
      </c>
      <c r="LX4" s="22">
        <v>156746</v>
      </c>
      <c r="LY4" s="22">
        <v>165180</v>
      </c>
      <c r="LZ4" s="22">
        <v>190170</v>
      </c>
      <c r="MA4" s="19">
        <v>149876</v>
      </c>
      <c r="MB4" s="19">
        <v>145772</v>
      </c>
      <c r="MC4" s="19">
        <v>198169</v>
      </c>
      <c r="MD4" s="22">
        <v>178893</v>
      </c>
      <c r="ME4" s="22">
        <v>140877</v>
      </c>
      <c r="MF4" s="22">
        <v>156346</v>
      </c>
      <c r="MG4" s="22">
        <v>169001</v>
      </c>
      <c r="MH4" s="22">
        <v>172877</v>
      </c>
      <c r="MI4" s="22">
        <v>156746</v>
      </c>
      <c r="MJ4" s="22">
        <v>165180</v>
      </c>
      <c r="MK4" s="22">
        <v>178893</v>
      </c>
      <c r="ML4" s="22">
        <v>140877</v>
      </c>
      <c r="MM4" s="22">
        <v>156346</v>
      </c>
      <c r="MN4" s="22">
        <v>169001</v>
      </c>
      <c r="MO4" s="22">
        <v>172877</v>
      </c>
      <c r="MP4" s="22">
        <v>156746</v>
      </c>
      <c r="MQ4" s="22">
        <v>165180</v>
      </c>
      <c r="MR4" s="22">
        <v>190170</v>
      </c>
      <c r="MS4" s="19">
        <v>149876</v>
      </c>
      <c r="MT4" s="19">
        <v>145772</v>
      </c>
      <c r="MU4" s="19">
        <v>198169</v>
      </c>
      <c r="MV4" s="22">
        <v>178893</v>
      </c>
      <c r="MW4" s="22">
        <v>140877</v>
      </c>
      <c r="MX4" s="22">
        <v>156346</v>
      </c>
      <c r="MY4" s="22">
        <v>169001</v>
      </c>
      <c r="MZ4" s="22">
        <v>172877</v>
      </c>
      <c r="NA4" s="22">
        <v>156746</v>
      </c>
      <c r="NB4" s="22">
        <v>165180</v>
      </c>
    </row>
    <row r="5" spans="1:16384" x14ac:dyDescent="0.25">
      <c r="A5" s="8">
        <v>4.1666666666666664E-2</v>
      </c>
      <c r="B5" s="22">
        <v>168334</v>
      </c>
      <c r="C5" s="22">
        <v>148324</v>
      </c>
      <c r="D5" s="22">
        <v>161115</v>
      </c>
      <c r="E5" s="22">
        <v>162348</v>
      </c>
      <c r="F5" s="22">
        <v>170706</v>
      </c>
      <c r="G5" s="22">
        <v>135281</v>
      </c>
      <c r="H5" s="22">
        <v>166435</v>
      </c>
      <c r="I5" s="22">
        <v>168334</v>
      </c>
      <c r="J5" s="22">
        <v>148324</v>
      </c>
      <c r="K5" s="22">
        <v>161115</v>
      </c>
      <c r="L5" s="22">
        <v>162348</v>
      </c>
      <c r="M5" s="22">
        <v>170706</v>
      </c>
      <c r="N5" s="22">
        <v>135281</v>
      </c>
      <c r="O5" s="22">
        <v>166435</v>
      </c>
      <c r="P5" s="22">
        <v>189064</v>
      </c>
      <c r="Q5" s="19">
        <v>176239</v>
      </c>
      <c r="R5" s="19">
        <v>146701</v>
      </c>
      <c r="S5" s="19">
        <v>198404</v>
      </c>
      <c r="T5" s="22">
        <v>168334</v>
      </c>
      <c r="U5" s="22">
        <v>148324</v>
      </c>
      <c r="V5" s="22">
        <v>161115</v>
      </c>
      <c r="W5" s="22">
        <v>162348</v>
      </c>
      <c r="X5" s="22">
        <v>170706</v>
      </c>
      <c r="Y5" s="22">
        <v>135281</v>
      </c>
      <c r="Z5" s="22">
        <v>166435</v>
      </c>
      <c r="AA5" s="22">
        <v>168334</v>
      </c>
      <c r="AB5" s="22">
        <v>148324</v>
      </c>
      <c r="AC5" s="22">
        <v>161115</v>
      </c>
      <c r="AD5" s="22">
        <v>162348</v>
      </c>
      <c r="AE5" s="22">
        <v>170706</v>
      </c>
      <c r="AF5" s="22">
        <v>135281</v>
      </c>
      <c r="AG5" s="22">
        <v>166435</v>
      </c>
      <c r="AH5" s="22">
        <v>189064</v>
      </c>
      <c r="AI5" s="19">
        <v>176239</v>
      </c>
      <c r="AJ5" s="19">
        <v>146701</v>
      </c>
      <c r="AK5" s="19">
        <v>198404</v>
      </c>
      <c r="AL5" s="22">
        <v>168334</v>
      </c>
      <c r="AM5" s="22">
        <v>148324</v>
      </c>
      <c r="AN5" s="22">
        <v>161115</v>
      </c>
      <c r="AO5" s="22">
        <v>162348</v>
      </c>
      <c r="AP5" s="22">
        <v>170706</v>
      </c>
      <c r="AQ5" s="22">
        <v>135281</v>
      </c>
      <c r="AR5" s="22">
        <v>166435</v>
      </c>
      <c r="AS5" s="22">
        <v>168334</v>
      </c>
      <c r="AT5" s="22">
        <v>148324</v>
      </c>
      <c r="AU5" s="22">
        <v>161115</v>
      </c>
      <c r="AV5" s="22">
        <v>162348</v>
      </c>
      <c r="AW5" s="22">
        <v>170706</v>
      </c>
      <c r="AX5" s="22">
        <v>135281</v>
      </c>
      <c r="AY5" s="22">
        <v>166435</v>
      </c>
      <c r="AZ5" s="22">
        <v>189064</v>
      </c>
      <c r="BA5" s="19">
        <v>176239</v>
      </c>
      <c r="BB5" s="19">
        <v>146701</v>
      </c>
      <c r="BC5" s="19">
        <v>198404</v>
      </c>
      <c r="BD5" s="22">
        <v>168334</v>
      </c>
      <c r="BE5" s="22">
        <v>148324</v>
      </c>
      <c r="BF5" s="22">
        <v>161115</v>
      </c>
      <c r="BG5" s="22">
        <v>162348</v>
      </c>
      <c r="BH5" s="22">
        <v>170706</v>
      </c>
      <c r="BI5" s="22">
        <v>135281</v>
      </c>
      <c r="BJ5" s="22">
        <v>166435</v>
      </c>
      <c r="BK5" s="22">
        <v>168334</v>
      </c>
      <c r="BL5" s="22">
        <v>148324</v>
      </c>
      <c r="BM5" s="22">
        <v>161115</v>
      </c>
      <c r="BN5" s="22">
        <v>162348</v>
      </c>
      <c r="BO5" s="22">
        <v>170706</v>
      </c>
      <c r="BP5" s="22">
        <v>135281</v>
      </c>
      <c r="BQ5" s="22">
        <v>166435</v>
      </c>
      <c r="BR5" s="22">
        <v>189064</v>
      </c>
      <c r="BS5" s="19">
        <v>176239</v>
      </c>
      <c r="BT5" s="19">
        <v>146701</v>
      </c>
      <c r="BU5" s="19">
        <v>198404</v>
      </c>
      <c r="BV5" s="19">
        <v>253035</v>
      </c>
      <c r="BW5" s="19">
        <v>254659</v>
      </c>
      <c r="BX5" s="19">
        <v>266606</v>
      </c>
      <c r="BY5" s="19">
        <v>254188</v>
      </c>
      <c r="BZ5" s="19">
        <v>273740</v>
      </c>
      <c r="CA5" s="19">
        <v>256099</v>
      </c>
      <c r="CB5" s="19">
        <v>254923</v>
      </c>
      <c r="CC5" s="19">
        <v>317194</v>
      </c>
      <c r="CD5" s="19">
        <v>324647</v>
      </c>
      <c r="CE5" s="19">
        <v>288631</v>
      </c>
      <c r="CF5" s="19">
        <v>289120</v>
      </c>
      <c r="CG5" s="19">
        <v>310882</v>
      </c>
      <c r="CH5" s="19">
        <v>264295</v>
      </c>
      <c r="CI5" s="19">
        <v>232269</v>
      </c>
      <c r="CJ5" s="19">
        <v>314781</v>
      </c>
      <c r="CK5" s="19">
        <v>307675</v>
      </c>
      <c r="CL5" s="19">
        <v>291501</v>
      </c>
      <c r="CM5" s="19">
        <v>248089</v>
      </c>
      <c r="CN5" s="19">
        <v>252237</v>
      </c>
      <c r="CO5" s="19">
        <v>249846</v>
      </c>
      <c r="CP5" s="19">
        <v>225361</v>
      </c>
      <c r="CQ5" s="19">
        <v>224619</v>
      </c>
      <c r="CR5" s="19">
        <v>281177</v>
      </c>
      <c r="CS5" s="19">
        <v>249684</v>
      </c>
      <c r="CT5" s="19">
        <v>227283</v>
      </c>
      <c r="CU5" s="19">
        <v>248921</v>
      </c>
      <c r="CV5" s="19">
        <v>268021</v>
      </c>
      <c r="CW5" s="19">
        <v>213860</v>
      </c>
      <c r="CX5" s="19">
        <v>253962</v>
      </c>
      <c r="CY5" s="19">
        <v>200326</v>
      </c>
      <c r="CZ5" s="19">
        <v>227994</v>
      </c>
      <c r="DA5" s="19">
        <v>214692</v>
      </c>
      <c r="DB5" s="19">
        <v>220379</v>
      </c>
      <c r="DC5" s="74">
        <v>246689</v>
      </c>
      <c r="DD5" s="74">
        <v>299073</v>
      </c>
      <c r="DE5" s="74">
        <v>209007</v>
      </c>
      <c r="DF5" s="74">
        <v>269372</v>
      </c>
      <c r="DG5" s="22">
        <v>168334</v>
      </c>
      <c r="DH5" s="22">
        <v>148324</v>
      </c>
      <c r="DI5" s="22">
        <v>161115</v>
      </c>
      <c r="DJ5" s="22">
        <v>162348</v>
      </c>
      <c r="DK5" s="22">
        <v>170706</v>
      </c>
      <c r="DL5" s="22">
        <v>135281</v>
      </c>
      <c r="DM5" s="22">
        <v>166435</v>
      </c>
      <c r="DN5" s="22">
        <v>168334</v>
      </c>
      <c r="DO5" s="22">
        <v>148324</v>
      </c>
      <c r="DP5" s="22">
        <v>161115</v>
      </c>
      <c r="DQ5" s="22">
        <v>162348</v>
      </c>
      <c r="DR5" s="22">
        <v>170706</v>
      </c>
      <c r="DS5" s="22">
        <v>135281</v>
      </c>
      <c r="DT5" s="22">
        <v>166435</v>
      </c>
      <c r="DU5" s="22">
        <v>189064</v>
      </c>
      <c r="DV5" s="19">
        <v>176239</v>
      </c>
      <c r="DW5" s="19">
        <v>146701</v>
      </c>
      <c r="DX5" s="19">
        <v>198404</v>
      </c>
      <c r="DY5" s="22">
        <v>168334</v>
      </c>
      <c r="DZ5" s="22">
        <v>148324</v>
      </c>
      <c r="EA5" s="22">
        <v>161115</v>
      </c>
      <c r="EB5" s="22">
        <v>162348</v>
      </c>
      <c r="EC5" s="22">
        <v>170706</v>
      </c>
      <c r="ED5" s="22">
        <v>135281</v>
      </c>
      <c r="EE5" s="22">
        <v>166435</v>
      </c>
      <c r="EF5" s="22">
        <v>168334</v>
      </c>
      <c r="EG5" s="22">
        <v>148324</v>
      </c>
      <c r="EH5" s="22">
        <v>161115</v>
      </c>
      <c r="EI5" s="22">
        <v>162348</v>
      </c>
      <c r="EJ5" s="22">
        <v>170706</v>
      </c>
      <c r="EK5" s="22">
        <v>135281</v>
      </c>
      <c r="EL5" s="22">
        <v>166435</v>
      </c>
      <c r="EM5" s="22">
        <v>189064</v>
      </c>
      <c r="EN5" s="19">
        <v>176239</v>
      </c>
      <c r="EO5" s="19">
        <v>146701</v>
      </c>
      <c r="EP5" s="19">
        <v>198404</v>
      </c>
      <c r="EQ5" s="22">
        <v>168334</v>
      </c>
      <c r="ER5" s="22">
        <v>148324</v>
      </c>
      <c r="ES5" s="22">
        <v>161115</v>
      </c>
      <c r="ET5" s="22">
        <v>162348</v>
      </c>
      <c r="EU5" s="22">
        <v>170706</v>
      </c>
      <c r="EV5" s="22">
        <v>135281</v>
      </c>
      <c r="EW5" s="22">
        <v>166435</v>
      </c>
      <c r="EX5" s="22">
        <v>168334</v>
      </c>
      <c r="EY5" s="22">
        <v>148324</v>
      </c>
      <c r="EZ5" s="22">
        <v>161115</v>
      </c>
      <c r="FA5" s="22">
        <v>162348</v>
      </c>
      <c r="FB5" s="22">
        <v>170706</v>
      </c>
      <c r="FC5" s="22">
        <v>135281</v>
      </c>
      <c r="FD5" s="22">
        <v>166435</v>
      </c>
      <c r="FE5" s="22">
        <v>189064</v>
      </c>
      <c r="FF5" s="19">
        <v>176239</v>
      </c>
      <c r="FG5" s="19">
        <v>146701</v>
      </c>
      <c r="FH5" s="19">
        <v>198404</v>
      </c>
      <c r="FI5" s="22">
        <v>168334</v>
      </c>
      <c r="FJ5" s="22">
        <v>148324</v>
      </c>
      <c r="FK5" s="22">
        <v>161115</v>
      </c>
      <c r="FL5" s="22">
        <v>162348</v>
      </c>
      <c r="FM5" s="22">
        <v>170706</v>
      </c>
      <c r="FN5" s="22">
        <v>135281</v>
      </c>
      <c r="FO5" s="22">
        <v>166435</v>
      </c>
      <c r="FP5" s="22">
        <v>168334</v>
      </c>
      <c r="FQ5" s="22">
        <v>148324</v>
      </c>
      <c r="FR5" s="22">
        <v>161115</v>
      </c>
      <c r="FS5" s="22">
        <v>162348</v>
      </c>
      <c r="FT5" s="22">
        <v>170706</v>
      </c>
      <c r="FU5" s="22">
        <v>135281</v>
      </c>
      <c r="FV5" s="22">
        <v>166435</v>
      </c>
      <c r="FW5" s="22">
        <v>189064</v>
      </c>
      <c r="FX5" s="19">
        <v>176239</v>
      </c>
      <c r="FY5" s="19">
        <v>146701</v>
      </c>
      <c r="FZ5" s="19">
        <v>198404</v>
      </c>
      <c r="GA5" s="19">
        <v>253035</v>
      </c>
      <c r="GB5" s="19">
        <v>254659</v>
      </c>
      <c r="GC5" s="19">
        <v>266606</v>
      </c>
      <c r="GD5" s="19">
        <v>254188</v>
      </c>
      <c r="GE5" s="19">
        <v>273740</v>
      </c>
      <c r="GF5" s="19">
        <v>256099</v>
      </c>
      <c r="GG5" s="19">
        <v>254923</v>
      </c>
      <c r="GH5" s="19">
        <v>317194</v>
      </c>
      <c r="GI5" s="19">
        <v>324647</v>
      </c>
      <c r="GJ5" s="19">
        <v>288631</v>
      </c>
      <c r="GK5" s="19">
        <v>289120</v>
      </c>
      <c r="GL5" s="19">
        <v>310882</v>
      </c>
      <c r="GM5" s="19">
        <v>264295</v>
      </c>
      <c r="GN5" s="19">
        <v>232269</v>
      </c>
      <c r="GO5" s="19">
        <v>314781</v>
      </c>
      <c r="GP5" s="19">
        <v>307675</v>
      </c>
      <c r="GQ5" s="19">
        <v>291501</v>
      </c>
      <c r="GR5" s="19">
        <v>248089</v>
      </c>
      <c r="GS5" s="19">
        <v>252237</v>
      </c>
      <c r="GT5" s="19">
        <v>249846</v>
      </c>
      <c r="GU5" s="19">
        <v>225361</v>
      </c>
      <c r="GV5" s="19">
        <v>224619</v>
      </c>
      <c r="GW5" s="19">
        <v>281177</v>
      </c>
      <c r="GX5" s="19">
        <v>249684</v>
      </c>
      <c r="GY5" s="19">
        <v>227283</v>
      </c>
      <c r="GZ5" s="19">
        <v>248921</v>
      </c>
      <c r="HA5" s="19">
        <v>268021</v>
      </c>
      <c r="HB5" s="19">
        <v>213860</v>
      </c>
      <c r="HC5" s="19">
        <v>253962</v>
      </c>
      <c r="HD5" s="19">
        <v>200326</v>
      </c>
      <c r="HE5" s="19">
        <v>227994</v>
      </c>
      <c r="HF5" s="19">
        <v>214692</v>
      </c>
      <c r="HG5" s="19">
        <v>220379</v>
      </c>
      <c r="HH5" s="76">
        <v>246689</v>
      </c>
      <c r="HI5" s="76">
        <v>299073</v>
      </c>
      <c r="HJ5" s="76">
        <v>209007</v>
      </c>
      <c r="HK5" s="76">
        <v>269372</v>
      </c>
      <c r="HL5" s="35">
        <v>323619</v>
      </c>
      <c r="HM5" s="35">
        <v>229925</v>
      </c>
      <c r="HN5" s="35">
        <v>277216</v>
      </c>
      <c r="HO5" s="35">
        <v>265762</v>
      </c>
      <c r="HP5" s="35">
        <v>261338</v>
      </c>
      <c r="HQ5" s="35">
        <v>259190</v>
      </c>
      <c r="HR5" s="76">
        <v>274442</v>
      </c>
      <c r="HS5" s="76">
        <v>244369</v>
      </c>
      <c r="HT5" s="76">
        <v>234750</v>
      </c>
      <c r="HU5" s="76">
        <v>249597</v>
      </c>
      <c r="HV5" s="76">
        <v>303989</v>
      </c>
      <c r="HW5" s="76">
        <v>255894</v>
      </c>
      <c r="HX5" s="76">
        <v>283476</v>
      </c>
      <c r="HY5" s="76">
        <v>311927</v>
      </c>
      <c r="HZ5" s="76">
        <v>286982</v>
      </c>
      <c r="IA5" s="76">
        <v>251429</v>
      </c>
      <c r="IB5" s="76">
        <v>278044</v>
      </c>
      <c r="IC5" s="76">
        <v>366879</v>
      </c>
      <c r="ID5" s="76">
        <v>294546</v>
      </c>
      <c r="IE5" s="76">
        <v>312571</v>
      </c>
      <c r="IF5" s="77">
        <v>293300</v>
      </c>
      <c r="IG5" s="76">
        <v>318783</v>
      </c>
      <c r="IH5" s="76">
        <v>205406</v>
      </c>
      <c r="II5" s="76">
        <v>326462</v>
      </c>
      <c r="IJ5" s="76">
        <v>316738</v>
      </c>
      <c r="IK5" s="76">
        <v>310973</v>
      </c>
      <c r="IL5" s="76">
        <v>292347</v>
      </c>
      <c r="IM5" s="76">
        <v>336093</v>
      </c>
      <c r="IN5" s="76">
        <v>405083</v>
      </c>
      <c r="IO5" s="76">
        <v>223339</v>
      </c>
      <c r="IP5" s="76">
        <v>348161</v>
      </c>
      <c r="IQ5" s="76">
        <v>302503</v>
      </c>
      <c r="IR5" s="76">
        <v>314203</v>
      </c>
      <c r="IS5" s="76">
        <v>298312</v>
      </c>
      <c r="IT5" s="77">
        <v>366804</v>
      </c>
      <c r="IU5" s="19">
        <v>385068</v>
      </c>
      <c r="IV5" s="19">
        <v>233007</v>
      </c>
      <c r="IW5" s="19">
        <v>333743</v>
      </c>
      <c r="IX5" s="19">
        <v>336050</v>
      </c>
      <c r="IY5" s="19">
        <v>288771</v>
      </c>
      <c r="IZ5" s="19">
        <v>291682</v>
      </c>
      <c r="JA5" s="19">
        <v>314070</v>
      </c>
      <c r="JB5" s="19">
        <v>385061</v>
      </c>
      <c r="JC5" s="19">
        <v>178362</v>
      </c>
      <c r="JD5" s="19">
        <v>303194</v>
      </c>
      <c r="JE5" s="19">
        <v>322922</v>
      </c>
      <c r="JF5" s="19">
        <v>228377</v>
      </c>
      <c r="JG5" s="19">
        <v>246007</v>
      </c>
      <c r="JH5" s="19">
        <v>274542</v>
      </c>
      <c r="JI5" s="19">
        <v>250014</v>
      </c>
      <c r="JJ5" s="19">
        <v>187063</v>
      </c>
      <c r="JK5" s="19">
        <v>226125</v>
      </c>
      <c r="JL5" s="19">
        <v>236541</v>
      </c>
      <c r="JM5" s="19">
        <v>207717</v>
      </c>
      <c r="JN5" s="19">
        <v>228756</v>
      </c>
      <c r="JO5" s="19">
        <v>222625</v>
      </c>
      <c r="JP5" s="19">
        <v>230333</v>
      </c>
      <c r="JQ5" s="19">
        <v>228629</v>
      </c>
      <c r="JR5" s="19">
        <v>216840</v>
      </c>
      <c r="JS5" s="19">
        <v>184544</v>
      </c>
      <c r="JT5" s="19">
        <v>284695</v>
      </c>
      <c r="JU5" s="19">
        <v>279393</v>
      </c>
      <c r="JV5" s="19">
        <v>296295</v>
      </c>
      <c r="JW5" s="19">
        <v>293225</v>
      </c>
      <c r="JX5" s="19">
        <v>237545</v>
      </c>
      <c r="JY5" s="19">
        <v>296565</v>
      </c>
      <c r="JZ5" s="19">
        <v>286555</v>
      </c>
      <c r="KA5" s="19">
        <v>275437</v>
      </c>
      <c r="KB5" s="19">
        <v>272525</v>
      </c>
      <c r="KC5" s="19">
        <v>314111</v>
      </c>
      <c r="KD5" s="19">
        <v>297841</v>
      </c>
      <c r="KE5" s="19">
        <v>253777</v>
      </c>
      <c r="KF5" s="19">
        <v>195608</v>
      </c>
      <c r="KG5" s="19">
        <v>246623</v>
      </c>
      <c r="KH5" s="19">
        <v>250866</v>
      </c>
      <c r="KI5" s="19">
        <v>249080</v>
      </c>
      <c r="KJ5" s="19">
        <v>275087</v>
      </c>
      <c r="KK5" s="19">
        <v>249080</v>
      </c>
      <c r="KL5" s="19">
        <v>202551</v>
      </c>
      <c r="KM5" s="19">
        <v>225367</v>
      </c>
      <c r="KN5" s="19">
        <v>279282</v>
      </c>
      <c r="KO5" s="19">
        <v>270895</v>
      </c>
      <c r="KP5" s="19">
        <v>259123</v>
      </c>
      <c r="KQ5" s="19">
        <v>284424</v>
      </c>
      <c r="KR5" s="19">
        <v>323168</v>
      </c>
      <c r="KS5" s="19">
        <v>237250</v>
      </c>
      <c r="KT5" s="22">
        <v>168334</v>
      </c>
      <c r="KU5" s="22">
        <v>148324</v>
      </c>
      <c r="KV5" s="22">
        <v>161115</v>
      </c>
      <c r="KW5" s="22">
        <v>162348</v>
      </c>
      <c r="KX5" s="22">
        <v>170706</v>
      </c>
      <c r="KY5" s="22">
        <v>135281</v>
      </c>
      <c r="KZ5" s="22">
        <v>166435</v>
      </c>
      <c r="LA5" s="22">
        <v>168334</v>
      </c>
      <c r="LB5" s="22">
        <v>148324</v>
      </c>
      <c r="LC5" s="22">
        <v>161115</v>
      </c>
      <c r="LD5" s="22">
        <v>162348</v>
      </c>
      <c r="LE5" s="22">
        <v>170706</v>
      </c>
      <c r="LF5" s="22">
        <v>135281</v>
      </c>
      <c r="LG5" s="22">
        <v>166435</v>
      </c>
      <c r="LH5" s="22">
        <v>189064</v>
      </c>
      <c r="LI5" s="19">
        <v>176239</v>
      </c>
      <c r="LJ5" s="19">
        <v>146701</v>
      </c>
      <c r="LK5" s="19">
        <v>198404</v>
      </c>
      <c r="LL5" s="22">
        <v>168334</v>
      </c>
      <c r="LM5" s="22">
        <v>148324</v>
      </c>
      <c r="LN5" s="22">
        <v>161115</v>
      </c>
      <c r="LO5" s="22">
        <v>162348</v>
      </c>
      <c r="LP5" s="22">
        <v>170706</v>
      </c>
      <c r="LQ5" s="22">
        <v>135281</v>
      </c>
      <c r="LR5" s="22">
        <v>166435</v>
      </c>
      <c r="LS5" s="22">
        <v>168334</v>
      </c>
      <c r="LT5" s="22">
        <v>148324</v>
      </c>
      <c r="LU5" s="22">
        <v>161115</v>
      </c>
      <c r="LV5" s="22">
        <v>162348</v>
      </c>
      <c r="LW5" s="22">
        <v>170706</v>
      </c>
      <c r="LX5" s="22">
        <v>135281</v>
      </c>
      <c r="LY5" s="22">
        <v>166435</v>
      </c>
      <c r="LZ5" s="22">
        <v>189064</v>
      </c>
      <c r="MA5" s="19">
        <v>176239</v>
      </c>
      <c r="MB5" s="19">
        <v>146701</v>
      </c>
      <c r="MC5" s="19">
        <v>198404</v>
      </c>
      <c r="MD5" s="22">
        <v>168334</v>
      </c>
      <c r="ME5" s="22">
        <v>148324</v>
      </c>
      <c r="MF5" s="22">
        <v>161115</v>
      </c>
      <c r="MG5" s="22">
        <v>162348</v>
      </c>
      <c r="MH5" s="22">
        <v>170706</v>
      </c>
      <c r="MI5" s="22">
        <v>135281</v>
      </c>
      <c r="MJ5" s="22">
        <v>166435</v>
      </c>
      <c r="MK5" s="22">
        <v>168334</v>
      </c>
      <c r="ML5" s="22">
        <v>148324</v>
      </c>
      <c r="MM5" s="22">
        <v>161115</v>
      </c>
      <c r="MN5" s="22">
        <v>162348</v>
      </c>
      <c r="MO5" s="22">
        <v>170706</v>
      </c>
      <c r="MP5" s="22">
        <v>135281</v>
      </c>
      <c r="MQ5" s="22">
        <v>166435</v>
      </c>
      <c r="MR5" s="22">
        <v>189064</v>
      </c>
      <c r="MS5" s="19">
        <v>176239</v>
      </c>
      <c r="MT5" s="19">
        <v>146701</v>
      </c>
      <c r="MU5" s="19">
        <v>198404</v>
      </c>
      <c r="MV5" s="22">
        <v>168334</v>
      </c>
      <c r="MW5" s="22">
        <v>148324</v>
      </c>
      <c r="MX5" s="22">
        <v>161115</v>
      </c>
      <c r="MY5" s="22">
        <v>162348</v>
      </c>
      <c r="MZ5" s="22">
        <v>170706</v>
      </c>
      <c r="NA5" s="22">
        <v>135281</v>
      </c>
      <c r="NB5" s="22">
        <v>166435</v>
      </c>
    </row>
    <row r="6" spans="1:16384" x14ac:dyDescent="0.25">
      <c r="A6" s="8">
        <v>8.3333333333333329E-2</v>
      </c>
      <c r="B6" s="22">
        <v>142202</v>
      </c>
      <c r="C6" s="22">
        <v>174798</v>
      </c>
      <c r="D6" s="22">
        <v>194157</v>
      </c>
      <c r="E6" s="22">
        <v>193304</v>
      </c>
      <c r="F6" s="22">
        <v>188637</v>
      </c>
      <c r="G6" s="22">
        <v>133929</v>
      </c>
      <c r="H6" s="22">
        <v>137028</v>
      </c>
      <c r="I6" s="22">
        <v>142202</v>
      </c>
      <c r="J6" s="22">
        <v>174798</v>
      </c>
      <c r="K6" s="22">
        <v>194157</v>
      </c>
      <c r="L6" s="22">
        <v>193304</v>
      </c>
      <c r="M6" s="22">
        <v>188637</v>
      </c>
      <c r="N6" s="22">
        <v>133929</v>
      </c>
      <c r="O6" s="22">
        <v>137028</v>
      </c>
      <c r="P6" s="22">
        <v>173629</v>
      </c>
      <c r="Q6" s="19">
        <v>165746</v>
      </c>
      <c r="R6" s="19">
        <v>143850</v>
      </c>
      <c r="S6" s="19">
        <v>196308</v>
      </c>
      <c r="T6" s="22">
        <v>142202</v>
      </c>
      <c r="U6" s="22">
        <v>174798</v>
      </c>
      <c r="V6" s="22">
        <v>194157</v>
      </c>
      <c r="W6" s="22">
        <v>193304</v>
      </c>
      <c r="X6" s="22">
        <v>188637</v>
      </c>
      <c r="Y6" s="22">
        <v>133929</v>
      </c>
      <c r="Z6" s="22">
        <v>137028</v>
      </c>
      <c r="AA6" s="22">
        <v>142202</v>
      </c>
      <c r="AB6" s="22">
        <v>174798</v>
      </c>
      <c r="AC6" s="22">
        <v>194157</v>
      </c>
      <c r="AD6" s="22">
        <v>193304</v>
      </c>
      <c r="AE6" s="22">
        <v>188637</v>
      </c>
      <c r="AF6" s="22">
        <v>133929</v>
      </c>
      <c r="AG6" s="22">
        <v>137028</v>
      </c>
      <c r="AH6" s="22">
        <v>173629</v>
      </c>
      <c r="AI6" s="19">
        <v>165746</v>
      </c>
      <c r="AJ6" s="19">
        <v>143850</v>
      </c>
      <c r="AK6" s="19">
        <v>196308</v>
      </c>
      <c r="AL6" s="22">
        <v>142202</v>
      </c>
      <c r="AM6" s="22">
        <v>174798</v>
      </c>
      <c r="AN6" s="22">
        <v>194157</v>
      </c>
      <c r="AO6" s="22">
        <v>193304</v>
      </c>
      <c r="AP6" s="22">
        <v>188637</v>
      </c>
      <c r="AQ6" s="22">
        <v>133929</v>
      </c>
      <c r="AR6" s="22">
        <v>137028</v>
      </c>
      <c r="AS6" s="22">
        <v>142202</v>
      </c>
      <c r="AT6" s="22">
        <v>174798</v>
      </c>
      <c r="AU6" s="22">
        <v>194157</v>
      </c>
      <c r="AV6" s="22">
        <v>193304</v>
      </c>
      <c r="AW6" s="22">
        <v>188637</v>
      </c>
      <c r="AX6" s="22">
        <v>133929</v>
      </c>
      <c r="AY6" s="22">
        <v>137028</v>
      </c>
      <c r="AZ6" s="22">
        <v>173629</v>
      </c>
      <c r="BA6" s="19">
        <v>165746</v>
      </c>
      <c r="BB6" s="19">
        <v>143850</v>
      </c>
      <c r="BC6" s="19">
        <v>196308</v>
      </c>
      <c r="BD6" s="22">
        <v>142202</v>
      </c>
      <c r="BE6" s="22">
        <v>174798</v>
      </c>
      <c r="BF6" s="22">
        <v>194157</v>
      </c>
      <c r="BG6" s="22">
        <v>193304</v>
      </c>
      <c r="BH6" s="22">
        <v>188637</v>
      </c>
      <c r="BI6" s="22">
        <v>133929</v>
      </c>
      <c r="BJ6" s="22">
        <v>137028</v>
      </c>
      <c r="BK6" s="22">
        <v>142202</v>
      </c>
      <c r="BL6" s="22">
        <v>174798</v>
      </c>
      <c r="BM6" s="22">
        <v>194157</v>
      </c>
      <c r="BN6" s="22">
        <v>193304</v>
      </c>
      <c r="BO6" s="22">
        <v>188637</v>
      </c>
      <c r="BP6" s="22">
        <v>133929</v>
      </c>
      <c r="BQ6" s="22">
        <v>137028</v>
      </c>
      <c r="BR6" s="22">
        <v>173629</v>
      </c>
      <c r="BS6" s="19">
        <v>165746</v>
      </c>
      <c r="BT6" s="19">
        <v>143850</v>
      </c>
      <c r="BU6" s="19">
        <v>196308</v>
      </c>
      <c r="BV6" s="19">
        <v>210005</v>
      </c>
      <c r="BW6" s="19">
        <v>223252</v>
      </c>
      <c r="BX6" s="19">
        <v>236087</v>
      </c>
      <c r="BY6" s="19">
        <v>209483</v>
      </c>
      <c r="BZ6" s="19">
        <v>250429</v>
      </c>
      <c r="CA6" s="19">
        <v>231758</v>
      </c>
      <c r="CB6" s="19">
        <v>260063</v>
      </c>
      <c r="CC6" s="19">
        <v>278478</v>
      </c>
      <c r="CD6" s="19">
        <v>272663</v>
      </c>
      <c r="CE6" s="19">
        <v>267485</v>
      </c>
      <c r="CF6" s="19">
        <v>237525</v>
      </c>
      <c r="CG6" s="19">
        <v>268130</v>
      </c>
      <c r="CH6" s="19">
        <v>236021</v>
      </c>
      <c r="CI6" s="19">
        <v>238476</v>
      </c>
      <c r="CJ6" s="19">
        <v>290531</v>
      </c>
      <c r="CK6" s="19">
        <v>277707</v>
      </c>
      <c r="CL6" s="19">
        <v>269749</v>
      </c>
      <c r="CM6" s="19">
        <v>295154</v>
      </c>
      <c r="CN6" s="19">
        <v>247010</v>
      </c>
      <c r="CO6" s="19">
        <v>284177</v>
      </c>
      <c r="CP6" s="19">
        <v>250513</v>
      </c>
      <c r="CQ6" s="19">
        <v>244117</v>
      </c>
      <c r="CR6" s="19">
        <v>259289</v>
      </c>
      <c r="CS6" s="19">
        <v>248340</v>
      </c>
      <c r="CT6" s="19">
        <v>246850</v>
      </c>
      <c r="CU6" s="19">
        <v>265618</v>
      </c>
      <c r="CV6" s="19">
        <v>281828</v>
      </c>
      <c r="CW6" s="19">
        <v>239152</v>
      </c>
      <c r="CX6" s="19">
        <v>232385</v>
      </c>
      <c r="CY6" s="19">
        <v>220420</v>
      </c>
      <c r="CZ6" s="19">
        <v>205716</v>
      </c>
      <c r="DA6" s="19">
        <v>220949</v>
      </c>
      <c r="DB6" s="19">
        <v>223294</v>
      </c>
      <c r="DC6" s="74">
        <v>247305</v>
      </c>
      <c r="DD6" s="74">
        <v>320180</v>
      </c>
      <c r="DE6" s="74">
        <v>213273</v>
      </c>
      <c r="DF6" s="74">
        <v>228991</v>
      </c>
      <c r="DG6" s="22">
        <v>142202</v>
      </c>
      <c r="DH6" s="22">
        <v>174798</v>
      </c>
      <c r="DI6" s="22">
        <v>194157</v>
      </c>
      <c r="DJ6" s="22">
        <v>193304</v>
      </c>
      <c r="DK6" s="22">
        <v>188637</v>
      </c>
      <c r="DL6" s="22">
        <v>133929</v>
      </c>
      <c r="DM6" s="22">
        <v>137028</v>
      </c>
      <c r="DN6" s="22">
        <v>142202</v>
      </c>
      <c r="DO6" s="22">
        <v>174798</v>
      </c>
      <c r="DP6" s="22">
        <v>194157</v>
      </c>
      <c r="DQ6" s="22">
        <v>193304</v>
      </c>
      <c r="DR6" s="22">
        <v>188637</v>
      </c>
      <c r="DS6" s="22">
        <v>133929</v>
      </c>
      <c r="DT6" s="22">
        <v>137028</v>
      </c>
      <c r="DU6" s="22">
        <v>173629</v>
      </c>
      <c r="DV6" s="19">
        <v>165746</v>
      </c>
      <c r="DW6" s="19">
        <v>143850</v>
      </c>
      <c r="DX6" s="19">
        <v>196308</v>
      </c>
      <c r="DY6" s="22">
        <v>142202</v>
      </c>
      <c r="DZ6" s="22">
        <v>174798</v>
      </c>
      <c r="EA6" s="22">
        <v>194157</v>
      </c>
      <c r="EB6" s="22">
        <v>193304</v>
      </c>
      <c r="EC6" s="22">
        <v>188637</v>
      </c>
      <c r="ED6" s="22">
        <v>133929</v>
      </c>
      <c r="EE6" s="22">
        <v>137028</v>
      </c>
      <c r="EF6" s="22">
        <v>142202</v>
      </c>
      <c r="EG6" s="22">
        <v>174798</v>
      </c>
      <c r="EH6" s="22">
        <v>194157</v>
      </c>
      <c r="EI6" s="22">
        <v>193304</v>
      </c>
      <c r="EJ6" s="22">
        <v>188637</v>
      </c>
      <c r="EK6" s="22">
        <v>133929</v>
      </c>
      <c r="EL6" s="22">
        <v>137028</v>
      </c>
      <c r="EM6" s="22">
        <v>173629</v>
      </c>
      <c r="EN6" s="19">
        <v>165746</v>
      </c>
      <c r="EO6" s="19">
        <v>143850</v>
      </c>
      <c r="EP6" s="19">
        <v>196308</v>
      </c>
      <c r="EQ6" s="22">
        <v>142202</v>
      </c>
      <c r="ER6" s="22">
        <v>174798</v>
      </c>
      <c r="ES6" s="22">
        <v>194157</v>
      </c>
      <c r="ET6" s="22">
        <v>193304</v>
      </c>
      <c r="EU6" s="22">
        <v>188637</v>
      </c>
      <c r="EV6" s="22">
        <v>133929</v>
      </c>
      <c r="EW6" s="22">
        <v>137028</v>
      </c>
      <c r="EX6" s="22">
        <v>142202</v>
      </c>
      <c r="EY6" s="22">
        <v>174798</v>
      </c>
      <c r="EZ6" s="22">
        <v>194157</v>
      </c>
      <c r="FA6" s="22">
        <v>193304</v>
      </c>
      <c r="FB6" s="22">
        <v>188637</v>
      </c>
      <c r="FC6" s="22">
        <v>133929</v>
      </c>
      <c r="FD6" s="22">
        <v>137028</v>
      </c>
      <c r="FE6" s="22">
        <v>173629</v>
      </c>
      <c r="FF6" s="19">
        <v>165746</v>
      </c>
      <c r="FG6" s="19">
        <v>143850</v>
      </c>
      <c r="FH6" s="19">
        <v>196308</v>
      </c>
      <c r="FI6" s="22">
        <v>142202</v>
      </c>
      <c r="FJ6" s="22">
        <v>174798</v>
      </c>
      <c r="FK6" s="22">
        <v>194157</v>
      </c>
      <c r="FL6" s="22">
        <v>193304</v>
      </c>
      <c r="FM6" s="22">
        <v>188637</v>
      </c>
      <c r="FN6" s="22">
        <v>133929</v>
      </c>
      <c r="FO6" s="22">
        <v>137028</v>
      </c>
      <c r="FP6" s="22">
        <v>142202</v>
      </c>
      <c r="FQ6" s="22">
        <v>174798</v>
      </c>
      <c r="FR6" s="22">
        <v>194157</v>
      </c>
      <c r="FS6" s="22">
        <v>193304</v>
      </c>
      <c r="FT6" s="22">
        <v>188637</v>
      </c>
      <c r="FU6" s="22">
        <v>133929</v>
      </c>
      <c r="FV6" s="22">
        <v>137028</v>
      </c>
      <c r="FW6" s="22">
        <v>173629</v>
      </c>
      <c r="FX6" s="19">
        <v>165746</v>
      </c>
      <c r="FY6" s="19">
        <v>143850</v>
      </c>
      <c r="FZ6" s="19">
        <v>196308</v>
      </c>
      <c r="GA6" s="19">
        <v>210005</v>
      </c>
      <c r="GB6" s="19">
        <v>223252</v>
      </c>
      <c r="GC6" s="19">
        <v>236087</v>
      </c>
      <c r="GD6" s="19">
        <v>209483</v>
      </c>
      <c r="GE6" s="19">
        <v>250429</v>
      </c>
      <c r="GF6" s="19">
        <v>231758</v>
      </c>
      <c r="GG6" s="19">
        <v>260063</v>
      </c>
      <c r="GH6" s="19">
        <v>278478</v>
      </c>
      <c r="GI6" s="19">
        <v>272663</v>
      </c>
      <c r="GJ6" s="19">
        <v>267485</v>
      </c>
      <c r="GK6" s="19">
        <v>237525</v>
      </c>
      <c r="GL6" s="19">
        <v>268130</v>
      </c>
      <c r="GM6" s="19">
        <v>236021</v>
      </c>
      <c r="GN6" s="19">
        <v>238476</v>
      </c>
      <c r="GO6" s="19">
        <v>290531</v>
      </c>
      <c r="GP6" s="19">
        <v>277707</v>
      </c>
      <c r="GQ6" s="19">
        <v>269749</v>
      </c>
      <c r="GR6" s="19">
        <v>295154</v>
      </c>
      <c r="GS6" s="19">
        <v>247010</v>
      </c>
      <c r="GT6" s="19">
        <v>284177</v>
      </c>
      <c r="GU6" s="19">
        <v>250513</v>
      </c>
      <c r="GV6" s="19">
        <v>244117</v>
      </c>
      <c r="GW6" s="19">
        <v>259289</v>
      </c>
      <c r="GX6" s="19">
        <v>248340</v>
      </c>
      <c r="GY6" s="19">
        <v>246850</v>
      </c>
      <c r="GZ6" s="19">
        <v>265618</v>
      </c>
      <c r="HA6" s="19">
        <v>281828</v>
      </c>
      <c r="HB6" s="19">
        <v>239152</v>
      </c>
      <c r="HC6" s="19">
        <v>232385</v>
      </c>
      <c r="HD6" s="19">
        <v>220420</v>
      </c>
      <c r="HE6" s="19">
        <v>205716</v>
      </c>
      <c r="HF6" s="19">
        <v>220949</v>
      </c>
      <c r="HG6" s="19">
        <v>223294</v>
      </c>
      <c r="HH6" s="76">
        <v>247305</v>
      </c>
      <c r="HI6" s="76">
        <v>320180</v>
      </c>
      <c r="HJ6" s="76">
        <v>213273</v>
      </c>
      <c r="HK6" s="76">
        <v>228991</v>
      </c>
      <c r="HL6" s="35">
        <v>286566</v>
      </c>
      <c r="HM6" s="35">
        <v>202017</v>
      </c>
      <c r="HN6" s="35">
        <v>238150</v>
      </c>
      <c r="HO6" s="35">
        <v>225703</v>
      </c>
      <c r="HP6" s="35">
        <v>207424</v>
      </c>
      <c r="HQ6" s="35">
        <v>226052</v>
      </c>
      <c r="HR6" s="76">
        <v>242399</v>
      </c>
      <c r="HS6" s="76">
        <v>210599</v>
      </c>
      <c r="HT6" s="76">
        <v>222204</v>
      </c>
      <c r="HU6" s="76">
        <v>214277</v>
      </c>
      <c r="HV6" s="76">
        <v>269236</v>
      </c>
      <c r="HW6" s="76">
        <v>226585</v>
      </c>
      <c r="HX6" s="76">
        <v>209560</v>
      </c>
      <c r="HY6" s="76">
        <v>278355</v>
      </c>
      <c r="HZ6" s="76">
        <v>246215</v>
      </c>
      <c r="IA6" s="76">
        <v>244388</v>
      </c>
      <c r="IB6" s="76">
        <v>257283</v>
      </c>
      <c r="IC6" s="76">
        <v>329804</v>
      </c>
      <c r="ID6" s="76">
        <v>258926</v>
      </c>
      <c r="IE6" s="76">
        <v>247827</v>
      </c>
      <c r="IF6" s="77">
        <v>291357</v>
      </c>
      <c r="IG6" s="76">
        <v>296536</v>
      </c>
      <c r="IH6" s="76">
        <v>214968</v>
      </c>
      <c r="II6" s="76">
        <v>338541</v>
      </c>
      <c r="IJ6" s="76">
        <v>301076</v>
      </c>
      <c r="IK6" s="76">
        <v>304949</v>
      </c>
      <c r="IL6" s="76">
        <v>274346</v>
      </c>
      <c r="IM6" s="76">
        <v>299649</v>
      </c>
      <c r="IN6" s="76">
        <v>341817</v>
      </c>
      <c r="IO6" s="76">
        <v>231289</v>
      </c>
      <c r="IP6" s="76">
        <v>311652</v>
      </c>
      <c r="IQ6" s="76">
        <v>289538</v>
      </c>
      <c r="IR6" s="76">
        <v>282430</v>
      </c>
      <c r="IS6" s="76">
        <v>285345</v>
      </c>
      <c r="IT6" s="77">
        <v>303896</v>
      </c>
      <c r="IU6" s="19">
        <v>328913</v>
      </c>
      <c r="IV6" s="19">
        <v>227608</v>
      </c>
      <c r="IW6" s="19">
        <v>319391</v>
      </c>
      <c r="IX6" s="19">
        <v>286703</v>
      </c>
      <c r="IY6" s="19">
        <v>275356</v>
      </c>
      <c r="IZ6" s="19">
        <v>271483</v>
      </c>
      <c r="JA6" s="19">
        <v>322319</v>
      </c>
      <c r="JB6" s="19">
        <v>348864</v>
      </c>
      <c r="JC6" s="19">
        <v>182731</v>
      </c>
      <c r="JD6" s="19">
        <v>284178</v>
      </c>
      <c r="JE6" s="19">
        <v>301730</v>
      </c>
      <c r="JF6" s="19">
        <v>210714</v>
      </c>
      <c r="JG6" s="19">
        <v>222442</v>
      </c>
      <c r="JH6" s="19">
        <v>257223</v>
      </c>
      <c r="JI6" s="19">
        <v>231758</v>
      </c>
      <c r="JJ6" s="19">
        <v>189333</v>
      </c>
      <c r="JK6" s="19">
        <v>213370</v>
      </c>
      <c r="JL6" s="19">
        <v>217219</v>
      </c>
      <c r="JM6" s="19">
        <v>188936</v>
      </c>
      <c r="JN6" s="19">
        <v>210246</v>
      </c>
      <c r="JO6" s="19">
        <v>181526</v>
      </c>
      <c r="JP6" s="19">
        <v>193580</v>
      </c>
      <c r="JQ6" s="19">
        <v>233841</v>
      </c>
      <c r="JR6" s="19">
        <v>208998</v>
      </c>
      <c r="JS6" s="19">
        <v>191772</v>
      </c>
      <c r="JT6" s="19">
        <v>282529</v>
      </c>
      <c r="JU6" s="19">
        <v>268926</v>
      </c>
      <c r="JV6" s="19">
        <v>288951</v>
      </c>
      <c r="JW6" s="19">
        <v>277722</v>
      </c>
      <c r="JX6" s="19">
        <v>252366</v>
      </c>
      <c r="JY6" s="19">
        <v>296444</v>
      </c>
      <c r="JZ6" s="19">
        <v>293219</v>
      </c>
      <c r="KA6" s="19">
        <v>272201</v>
      </c>
      <c r="KB6" s="19">
        <v>290478</v>
      </c>
      <c r="KC6" s="19">
        <v>293058</v>
      </c>
      <c r="KD6" s="19">
        <v>296484</v>
      </c>
      <c r="KE6" s="19">
        <v>249760</v>
      </c>
      <c r="KF6" s="19">
        <v>209304</v>
      </c>
      <c r="KG6" s="19">
        <v>252163</v>
      </c>
      <c r="KH6" s="19">
        <v>248548</v>
      </c>
      <c r="KI6" s="19">
        <v>248630</v>
      </c>
      <c r="KJ6" s="19">
        <v>271955</v>
      </c>
      <c r="KK6" s="19">
        <v>248630</v>
      </c>
      <c r="KL6" s="19">
        <v>216029</v>
      </c>
      <c r="KM6" s="19">
        <v>237980</v>
      </c>
      <c r="KN6" s="19">
        <v>311442</v>
      </c>
      <c r="KO6" s="19">
        <v>269425</v>
      </c>
      <c r="KP6" s="19">
        <v>277152</v>
      </c>
      <c r="KQ6" s="19">
        <v>276274</v>
      </c>
      <c r="KR6" s="19">
        <v>292437</v>
      </c>
      <c r="KS6" s="19">
        <v>212988</v>
      </c>
      <c r="KT6" s="22">
        <v>142202</v>
      </c>
      <c r="KU6" s="22">
        <v>174798</v>
      </c>
      <c r="KV6" s="22">
        <v>194157</v>
      </c>
      <c r="KW6" s="22">
        <v>193304</v>
      </c>
      <c r="KX6" s="22">
        <v>188637</v>
      </c>
      <c r="KY6" s="22">
        <v>133929</v>
      </c>
      <c r="KZ6" s="22">
        <v>137028</v>
      </c>
      <c r="LA6" s="22">
        <v>142202</v>
      </c>
      <c r="LB6" s="22">
        <v>174798</v>
      </c>
      <c r="LC6" s="22">
        <v>194157</v>
      </c>
      <c r="LD6" s="22">
        <v>193304</v>
      </c>
      <c r="LE6" s="22">
        <v>188637</v>
      </c>
      <c r="LF6" s="22">
        <v>133929</v>
      </c>
      <c r="LG6" s="22">
        <v>137028</v>
      </c>
      <c r="LH6" s="22">
        <v>173629</v>
      </c>
      <c r="LI6" s="19">
        <v>165746</v>
      </c>
      <c r="LJ6" s="19">
        <v>143850</v>
      </c>
      <c r="LK6" s="19">
        <v>196308</v>
      </c>
      <c r="LL6" s="22">
        <v>142202</v>
      </c>
      <c r="LM6" s="22">
        <v>174798</v>
      </c>
      <c r="LN6" s="22">
        <v>194157</v>
      </c>
      <c r="LO6" s="22">
        <v>193304</v>
      </c>
      <c r="LP6" s="22">
        <v>188637</v>
      </c>
      <c r="LQ6" s="22">
        <v>133929</v>
      </c>
      <c r="LR6" s="22">
        <v>137028</v>
      </c>
      <c r="LS6" s="22">
        <v>142202</v>
      </c>
      <c r="LT6" s="22">
        <v>174798</v>
      </c>
      <c r="LU6" s="22">
        <v>194157</v>
      </c>
      <c r="LV6" s="22">
        <v>193304</v>
      </c>
      <c r="LW6" s="22">
        <v>188637</v>
      </c>
      <c r="LX6" s="22">
        <v>133929</v>
      </c>
      <c r="LY6" s="22">
        <v>137028</v>
      </c>
      <c r="LZ6" s="22">
        <v>173629</v>
      </c>
      <c r="MA6" s="19">
        <v>165746</v>
      </c>
      <c r="MB6" s="19">
        <v>143850</v>
      </c>
      <c r="MC6" s="19">
        <v>196308</v>
      </c>
      <c r="MD6" s="22">
        <v>142202</v>
      </c>
      <c r="ME6" s="22">
        <v>174798</v>
      </c>
      <c r="MF6" s="22">
        <v>194157</v>
      </c>
      <c r="MG6" s="22">
        <v>193304</v>
      </c>
      <c r="MH6" s="22">
        <v>188637</v>
      </c>
      <c r="MI6" s="22">
        <v>133929</v>
      </c>
      <c r="MJ6" s="22">
        <v>137028</v>
      </c>
      <c r="MK6" s="22">
        <v>142202</v>
      </c>
      <c r="ML6" s="22">
        <v>174798</v>
      </c>
      <c r="MM6" s="22">
        <v>194157</v>
      </c>
      <c r="MN6" s="22">
        <v>193304</v>
      </c>
      <c r="MO6" s="22">
        <v>188637</v>
      </c>
      <c r="MP6" s="22">
        <v>133929</v>
      </c>
      <c r="MQ6" s="22">
        <v>137028</v>
      </c>
      <c r="MR6" s="22">
        <v>173629</v>
      </c>
      <c r="MS6" s="19">
        <v>165746</v>
      </c>
      <c r="MT6" s="19">
        <v>143850</v>
      </c>
      <c r="MU6" s="19">
        <v>196308</v>
      </c>
      <c r="MV6" s="22">
        <v>142202</v>
      </c>
      <c r="MW6" s="22">
        <v>174798</v>
      </c>
      <c r="MX6" s="22">
        <v>194157</v>
      </c>
      <c r="MY6" s="22">
        <v>193304</v>
      </c>
      <c r="MZ6" s="22">
        <v>188637</v>
      </c>
      <c r="NA6" s="22">
        <v>133929</v>
      </c>
      <c r="NB6" s="22">
        <v>137028</v>
      </c>
    </row>
    <row r="7" spans="1:16384" x14ac:dyDescent="0.25">
      <c r="A7" s="8">
        <v>0.125</v>
      </c>
      <c r="B7" s="22">
        <v>126748</v>
      </c>
      <c r="C7" s="22">
        <v>171246</v>
      </c>
      <c r="D7" s="22">
        <v>200706</v>
      </c>
      <c r="E7" s="22">
        <v>195027</v>
      </c>
      <c r="F7" s="22">
        <v>196097</v>
      </c>
      <c r="G7" s="22">
        <v>136242</v>
      </c>
      <c r="H7" s="22">
        <v>158531</v>
      </c>
      <c r="I7" s="22">
        <v>126748</v>
      </c>
      <c r="J7" s="22">
        <v>171246</v>
      </c>
      <c r="K7" s="22">
        <v>200706</v>
      </c>
      <c r="L7" s="22">
        <v>195027</v>
      </c>
      <c r="M7" s="22">
        <v>196097</v>
      </c>
      <c r="N7" s="22">
        <v>136242</v>
      </c>
      <c r="O7" s="22">
        <v>158531</v>
      </c>
      <c r="P7" s="22">
        <v>175652</v>
      </c>
      <c r="Q7" s="19">
        <v>168740</v>
      </c>
      <c r="R7" s="19">
        <v>190860</v>
      </c>
      <c r="S7" s="19">
        <v>198581</v>
      </c>
      <c r="T7" s="22">
        <v>126748</v>
      </c>
      <c r="U7" s="22">
        <v>171246</v>
      </c>
      <c r="V7" s="22">
        <v>200706</v>
      </c>
      <c r="W7" s="22">
        <v>195027</v>
      </c>
      <c r="X7" s="22">
        <v>196097</v>
      </c>
      <c r="Y7" s="22">
        <v>136242</v>
      </c>
      <c r="Z7" s="22">
        <v>158531</v>
      </c>
      <c r="AA7" s="22">
        <v>126748</v>
      </c>
      <c r="AB7" s="22">
        <v>171246</v>
      </c>
      <c r="AC7" s="22">
        <v>200706</v>
      </c>
      <c r="AD7" s="22">
        <v>195027</v>
      </c>
      <c r="AE7" s="22">
        <v>196097</v>
      </c>
      <c r="AF7" s="22">
        <v>136242</v>
      </c>
      <c r="AG7" s="22">
        <v>158531</v>
      </c>
      <c r="AH7" s="22">
        <v>175652</v>
      </c>
      <c r="AI7" s="19">
        <v>168740</v>
      </c>
      <c r="AJ7" s="19">
        <v>190860</v>
      </c>
      <c r="AK7" s="19">
        <v>198581</v>
      </c>
      <c r="AL7" s="22">
        <v>126748</v>
      </c>
      <c r="AM7" s="22">
        <v>171246</v>
      </c>
      <c r="AN7" s="22">
        <v>200706</v>
      </c>
      <c r="AO7" s="22">
        <v>195027</v>
      </c>
      <c r="AP7" s="22">
        <v>196097</v>
      </c>
      <c r="AQ7" s="22">
        <v>136242</v>
      </c>
      <c r="AR7" s="22">
        <v>158531</v>
      </c>
      <c r="AS7" s="22">
        <v>126748</v>
      </c>
      <c r="AT7" s="22">
        <v>171246</v>
      </c>
      <c r="AU7" s="22">
        <v>200706</v>
      </c>
      <c r="AV7" s="22">
        <v>195027</v>
      </c>
      <c r="AW7" s="22">
        <v>196097</v>
      </c>
      <c r="AX7" s="22">
        <v>136242</v>
      </c>
      <c r="AY7" s="22">
        <v>158531</v>
      </c>
      <c r="AZ7" s="22">
        <v>175652</v>
      </c>
      <c r="BA7" s="19">
        <v>168740</v>
      </c>
      <c r="BB7" s="19">
        <v>190860</v>
      </c>
      <c r="BC7" s="19">
        <v>198581</v>
      </c>
      <c r="BD7" s="22">
        <v>126748</v>
      </c>
      <c r="BE7" s="22">
        <v>171246</v>
      </c>
      <c r="BF7" s="22">
        <v>200706</v>
      </c>
      <c r="BG7" s="22">
        <v>195027</v>
      </c>
      <c r="BH7" s="22">
        <v>196097</v>
      </c>
      <c r="BI7" s="22">
        <v>136242</v>
      </c>
      <c r="BJ7" s="22">
        <v>158531</v>
      </c>
      <c r="BK7" s="22">
        <v>126748</v>
      </c>
      <c r="BL7" s="22">
        <v>171246</v>
      </c>
      <c r="BM7" s="22">
        <v>200706</v>
      </c>
      <c r="BN7" s="22">
        <v>195027</v>
      </c>
      <c r="BO7" s="22">
        <v>196097</v>
      </c>
      <c r="BP7" s="22">
        <v>136242</v>
      </c>
      <c r="BQ7" s="22">
        <v>158531</v>
      </c>
      <c r="BR7" s="22">
        <v>175652</v>
      </c>
      <c r="BS7" s="19">
        <v>168740</v>
      </c>
      <c r="BT7" s="19">
        <v>190860</v>
      </c>
      <c r="BU7" s="19">
        <v>198581</v>
      </c>
      <c r="BV7" s="19">
        <v>236111</v>
      </c>
      <c r="BW7" s="19">
        <v>228403</v>
      </c>
      <c r="BX7" s="19">
        <v>256045</v>
      </c>
      <c r="BY7" s="19">
        <v>233698</v>
      </c>
      <c r="BZ7" s="19">
        <v>239251</v>
      </c>
      <c r="CA7" s="19">
        <v>243046</v>
      </c>
      <c r="CB7" s="19">
        <v>310640</v>
      </c>
      <c r="CC7" s="19">
        <v>264525</v>
      </c>
      <c r="CD7" s="19">
        <v>275113</v>
      </c>
      <c r="CE7" s="19">
        <v>261548</v>
      </c>
      <c r="CF7" s="19">
        <v>245221</v>
      </c>
      <c r="CG7" s="19">
        <v>263109</v>
      </c>
      <c r="CH7" s="19">
        <v>227500</v>
      </c>
      <c r="CI7" s="19">
        <v>271444</v>
      </c>
      <c r="CJ7" s="19">
        <v>306094</v>
      </c>
      <c r="CK7" s="19">
        <v>273532</v>
      </c>
      <c r="CL7" s="19">
        <v>262850</v>
      </c>
      <c r="CM7" s="19">
        <v>322619</v>
      </c>
      <c r="CN7" s="19">
        <v>309174</v>
      </c>
      <c r="CO7" s="19">
        <v>333026</v>
      </c>
      <c r="CP7" s="19">
        <v>282652</v>
      </c>
      <c r="CQ7" s="19">
        <v>294256</v>
      </c>
      <c r="CR7" s="19">
        <v>298427</v>
      </c>
      <c r="CS7" s="19">
        <v>302432</v>
      </c>
      <c r="CT7" s="19">
        <v>270607</v>
      </c>
      <c r="CU7" s="19">
        <v>284470</v>
      </c>
      <c r="CV7" s="19">
        <v>295835</v>
      </c>
      <c r="CW7" s="19">
        <v>274204</v>
      </c>
      <c r="CX7" s="19">
        <v>274718</v>
      </c>
      <c r="CY7" s="19">
        <v>262469</v>
      </c>
      <c r="CZ7" s="19">
        <v>268618</v>
      </c>
      <c r="DA7" s="19">
        <v>253364</v>
      </c>
      <c r="DB7" s="19">
        <v>262114</v>
      </c>
      <c r="DC7" s="74">
        <v>265007</v>
      </c>
      <c r="DD7" s="74">
        <v>332449</v>
      </c>
      <c r="DE7" s="74">
        <v>246003</v>
      </c>
      <c r="DF7" s="74">
        <v>248856</v>
      </c>
      <c r="DG7" s="22">
        <v>126748</v>
      </c>
      <c r="DH7" s="22">
        <v>171246</v>
      </c>
      <c r="DI7" s="22">
        <v>200706</v>
      </c>
      <c r="DJ7" s="22">
        <v>195027</v>
      </c>
      <c r="DK7" s="22">
        <v>196097</v>
      </c>
      <c r="DL7" s="22">
        <v>136242</v>
      </c>
      <c r="DM7" s="22">
        <v>158531</v>
      </c>
      <c r="DN7" s="22">
        <v>126748</v>
      </c>
      <c r="DO7" s="22">
        <v>171246</v>
      </c>
      <c r="DP7" s="22">
        <v>200706</v>
      </c>
      <c r="DQ7" s="22">
        <v>195027</v>
      </c>
      <c r="DR7" s="22">
        <v>196097</v>
      </c>
      <c r="DS7" s="22">
        <v>136242</v>
      </c>
      <c r="DT7" s="22">
        <v>158531</v>
      </c>
      <c r="DU7" s="22">
        <v>175652</v>
      </c>
      <c r="DV7" s="19">
        <v>168740</v>
      </c>
      <c r="DW7" s="19">
        <v>190860</v>
      </c>
      <c r="DX7" s="19">
        <v>198581</v>
      </c>
      <c r="DY7" s="22">
        <v>126748</v>
      </c>
      <c r="DZ7" s="22">
        <v>171246</v>
      </c>
      <c r="EA7" s="22">
        <v>200706</v>
      </c>
      <c r="EB7" s="22">
        <v>195027</v>
      </c>
      <c r="EC7" s="22">
        <v>196097</v>
      </c>
      <c r="ED7" s="22">
        <v>136242</v>
      </c>
      <c r="EE7" s="22">
        <v>158531</v>
      </c>
      <c r="EF7" s="22">
        <v>126748</v>
      </c>
      <c r="EG7" s="22">
        <v>171246</v>
      </c>
      <c r="EH7" s="22">
        <v>200706</v>
      </c>
      <c r="EI7" s="22">
        <v>195027</v>
      </c>
      <c r="EJ7" s="22">
        <v>196097</v>
      </c>
      <c r="EK7" s="22">
        <v>136242</v>
      </c>
      <c r="EL7" s="22">
        <v>158531</v>
      </c>
      <c r="EM7" s="22">
        <v>175652</v>
      </c>
      <c r="EN7" s="19">
        <v>168740</v>
      </c>
      <c r="EO7" s="19">
        <v>190860</v>
      </c>
      <c r="EP7" s="19">
        <v>198581</v>
      </c>
      <c r="EQ7" s="22">
        <v>126748</v>
      </c>
      <c r="ER7" s="22">
        <v>171246</v>
      </c>
      <c r="ES7" s="22">
        <v>200706</v>
      </c>
      <c r="ET7" s="22">
        <v>195027</v>
      </c>
      <c r="EU7" s="22">
        <v>196097</v>
      </c>
      <c r="EV7" s="22">
        <v>136242</v>
      </c>
      <c r="EW7" s="22">
        <v>158531</v>
      </c>
      <c r="EX7" s="22">
        <v>126748</v>
      </c>
      <c r="EY7" s="22">
        <v>171246</v>
      </c>
      <c r="EZ7" s="22">
        <v>200706</v>
      </c>
      <c r="FA7" s="22">
        <v>195027</v>
      </c>
      <c r="FB7" s="22">
        <v>196097</v>
      </c>
      <c r="FC7" s="22">
        <v>136242</v>
      </c>
      <c r="FD7" s="22">
        <v>158531</v>
      </c>
      <c r="FE7" s="22">
        <v>175652</v>
      </c>
      <c r="FF7" s="19">
        <v>168740</v>
      </c>
      <c r="FG7" s="19">
        <v>190860</v>
      </c>
      <c r="FH7" s="19">
        <v>198581</v>
      </c>
      <c r="FI7" s="22">
        <v>126748</v>
      </c>
      <c r="FJ7" s="22">
        <v>171246</v>
      </c>
      <c r="FK7" s="22">
        <v>200706</v>
      </c>
      <c r="FL7" s="22">
        <v>195027</v>
      </c>
      <c r="FM7" s="22">
        <v>196097</v>
      </c>
      <c r="FN7" s="22">
        <v>136242</v>
      </c>
      <c r="FO7" s="22">
        <v>158531</v>
      </c>
      <c r="FP7" s="22">
        <v>126748</v>
      </c>
      <c r="FQ7" s="22">
        <v>171246</v>
      </c>
      <c r="FR7" s="22">
        <v>200706</v>
      </c>
      <c r="FS7" s="22">
        <v>195027</v>
      </c>
      <c r="FT7" s="22">
        <v>196097</v>
      </c>
      <c r="FU7" s="22">
        <v>136242</v>
      </c>
      <c r="FV7" s="22">
        <v>158531</v>
      </c>
      <c r="FW7" s="22">
        <v>175652</v>
      </c>
      <c r="FX7" s="19">
        <v>168740</v>
      </c>
      <c r="FY7" s="19">
        <v>190860</v>
      </c>
      <c r="FZ7" s="19">
        <v>198581</v>
      </c>
      <c r="GA7" s="19">
        <v>236111</v>
      </c>
      <c r="GB7" s="19">
        <v>228403</v>
      </c>
      <c r="GC7" s="19">
        <v>256045</v>
      </c>
      <c r="GD7" s="19">
        <v>233698</v>
      </c>
      <c r="GE7" s="19">
        <v>239251</v>
      </c>
      <c r="GF7" s="19">
        <v>243046</v>
      </c>
      <c r="GG7" s="19">
        <v>310640</v>
      </c>
      <c r="GH7" s="19">
        <v>264525</v>
      </c>
      <c r="GI7" s="19">
        <v>275113</v>
      </c>
      <c r="GJ7" s="19">
        <v>261548</v>
      </c>
      <c r="GK7" s="19">
        <v>245221</v>
      </c>
      <c r="GL7" s="19">
        <v>263109</v>
      </c>
      <c r="GM7" s="19">
        <v>227500</v>
      </c>
      <c r="GN7" s="19">
        <v>271444</v>
      </c>
      <c r="GO7" s="19">
        <v>306094</v>
      </c>
      <c r="GP7" s="19">
        <v>273532</v>
      </c>
      <c r="GQ7" s="19">
        <v>262850</v>
      </c>
      <c r="GR7" s="19">
        <v>322619</v>
      </c>
      <c r="GS7" s="19">
        <v>309174</v>
      </c>
      <c r="GT7" s="19">
        <v>333026</v>
      </c>
      <c r="GU7" s="19">
        <v>282652</v>
      </c>
      <c r="GV7" s="19">
        <v>294256</v>
      </c>
      <c r="GW7" s="19">
        <v>298427</v>
      </c>
      <c r="GX7" s="19">
        <v>302432</v>
      </c>
      <c r="GY7" s="19">
        <v>270607</v>
      </c>
      <c r="GZ7" s="19">
        <v>284470</v>
      </c>
      <c r="HA7" s="19">
        <v>295835</v>
      </c>
      <c r="HB7" s="19">
        <v>274204</v>
      </c>
      <c r="HC7" s="19">
        <v>274718</v>
      </c>
      <c r="HD7" s="19">
        <v>262469</v>
      </c>
      <c r="HE7" s="19">
        <v>268618</v>
      </c>
      <c r="HF7" s="19">
        <v>253364</v>
      </c>
      <c r="HG7" s="19">
        <v>262114</v>
      </c>
      <c r="HH7" s="76">
        <v>265007</v>
      </c>
      <c r="HI7" s="76">
        <v>332449</v>
      </c>
      <c r="HJ7" s="76">
        <v>246003</v>
      </c>
      <c r="HK7" s="76">
        <v>248856</v>
      </c>
      <c r="HL7" s="35">
        <v>291277</v>
      </c>
      <c r="HM7" s="35">
        <v>186946</v>
      </c>
      <c r="HN7" s="35">
        <v>230077</v>
      </c>
      <c r="HO7" s="35">
        <v>234545</v>
      </c>
      <c r="HP7" s="35">
        <v>217770</v>
      </c>
      <c r="HQ7" s="35">
        <v>204538</v>
      </c>
      <c r="HR7" s="76">
        <v>228811</v>
      </c>
      <c r="HS7" s="76">
        <v>215186</v>
      </c>
      <c r="HT7" s="76">
        <v>204078</v>
      </c>
      <c r="HU7" s="76">
        <v>256082</v>
      </c>
      <c r="HV7" s="76">
        <v>236195</v>
      </c>
      <c r="HW7" s="76">
        <v>209287</v>
      </c>
      <c r="HX7" s="76">
        <v>224652</v>
      </c>
      <c r="HY7" s="76">
        <v>257724</v>
      </c>
      <c r="HZ7" s="76">
        <v>238796</v>
      </c>
      <c r="IA7" s="76">
        <v>211756</v>
      </c>
      <c r="IB7" s="76">
        <v>256391</v>
      </c>
      <c r="IC7" s="76">
        <v>316263</v>
      </c>
      <c r="ID7" s="76">
        <v>263878</v>
      </c>
      <c r="IE7" s="76">
        <v>277680</v>
      </c>
      <c r="IF7" s="77">
        <v>294392</v>
      </c>
      <c r="IG7" s="76">
        <v>282355</v>
      </c>
      <c r="IH7" s="76">
        <v>223670</v>
      </c>
      <c r="II7" s="76">
        <v>327562</v>
      </c>
      <c r="IJ7" s="76">
        <v>329860</v>
      </c>
      <c r="IK7" s="76">
        <v>294054</v>
      </c>
      <c r="IL7" s="76">
        <v>294001</v>
      </c>
      <c r="IM7" s="76">
        <v>330679</v>
      </c>
      <c r="IN7" s="76">
        <v>293735</v>
      </c>
      <c r="IO7" s="76">
        <v>215863</v>
      </c>
      <c r="IP7" s="76">
        <v>331508</v>
      </c>
      <c r="IQ7" s="76">
        <v>301619</v>
      </c>
      <c r="IR7" s="76">
        <v>292937</v>
      </c>
      <c r="IS7" s="76">
        <v>303892</v>
      </c>
      <c r="IT7" s="77">
        <v>335712</v>
      </c>
      <c r="IU7" s="19">
        <v>320686</v>
      </c>
      <c r="IV7" s="19">
        <v>234071</v>
      </c>
      <c r="IW7" s="19">
        <v>323520</v>
      </c>
      <c r="IX7" s="19">
        <v>310851</v>
      </c>
      <c r="IY7" s="19">
        <v>310939</v>
      </c>
      <c r="IZ7" s="19">
        <v>304491</v>
      </c>
      <c r="JA7" s="19">
        <v>321459</v>
      </c>
      <c r="JB7" s="19">
        <v>328786</v>
      </c>
      <c r="JC7" s="19">
        <v>186725</v>
      </c>
      <c r="JD7" s="19">
        <v>276852</v>
      </c>
      <c r="JE7" s="19">
        <v>258144</v>
      </c>
      <c r="JF7" s="19">
        <v>216967</v>
      </c>
      <c r="JG7" s="19">
        <v>241745</v>
      </c>
      <c r="JH7" s="19">
        <v>252536</v>
      </c>
      <c r="JI7" s="19">
        <v>226205</v>
      </c>
      <c r="JJ7" s="19">
        <v>201137</v>
      </c>
      <c r="JK7" s="19">
        <v>218348</v>
      </c>
      <c r="JL7" s="19">
        <v>221246</v>
      </c>
      <c r="JM7" s="19">
        <v>186452</v>
      </c>
      <c r="JN7" s="19">
        <v>199517</v>
      </c>
      <c r="JO7" s="19">
        <v>189800</v>
      </c>
      <c r="JP7" s="19">
        <v>206179</v>
      </c>
      <c r="JQ7" s="19">
        <v>228034</v>
      </c>
      <c r="JR7" s="19">
        <v>172459</v>
      </c>
      <c r="JS7" s="19">
        <v>207037</v>
      </c>
      <c r="JT7" s="19">
        <v>247361</v>
      </c>
      <c r="JU7" s="19">
        <v>260465</v>
      </c>
      <c r="JV7" s="19">
        <v>274487</v>
      </c>
      <c r="JW7" s="19">
        <v>258300</v>
      </c>
      <c r="JX7" s="19">
        <v>249548</v>
      </c>
      <c r="JY7" s="19">
        <v>289659</v>
      </c>
      <c r="JZ7" s="19">
        <v>279021</v>
      </c>
      <c r="KA7" s="19">
        <v>262489</v>
      </c>
      <c r="KB7" s="19">
        <v>276210</v>
      </c>
      <c r="KC7" s="19">
        <v>277321</v>
      </c>
      <c r="KD7" s="19">
        <v>291981</v>
      </c>
      <c r="KE7" s="19">
        <v>237112</v>
      </c>
      <c r="KF7" s="19">
        <v>227657</v>
      </c>
      <c r="KG7" s="19">
        <v>261698</v>
      </c>
      <c r="KH7" s="19">
        <v>270507</v>
      </c>
      <c r="KI7" s="19">
        <v>264006</v>
      </c>
      <c r="KJ7" s="19">
        <v>280235</v>
      </c>
      <c r="KK7" s="19">
        <v>264006</v>
      </c>
      <c r="KL7" s="19">
        <v>148585</v>
      </c>
      <c r="KM7" s="19">
        <v>265300</v>
      </c>
      <c r="KN7" s="19">
        <v>297651</v>
      </c>
      <c r="KO7" s="19">
        <v>265759</v>
      </c>
      <c r="KP7" s="19">
        <v>285828</v>
      </c>
      <c r="KQ7" s="19">
        <v>283099</v>
      </c>
      <c r="KR7" s="19">
        <v>290952</v>
      </c>
      <c r="KS7" s="19">
        <v>218024</v>
      </c>
      <c r="KT7" s="22">
        <v>126748</v>
      </c>
      <c r="KU7" s="22">
        <v>171246</v>
      </c>
      <c r="KV7" s="22">
        <v>200706</v>
      </c>
      <c r="KW7" s="22">
        <v>195027</v>
      </c>
      <c r="KX7" s="22">
        <v>196097</v>
      </c>
      <c r="KY7" s="22">
        <v>136242</v>
      </c>
      <c r="KZ7" s="22">
        <v>158531</v>
      </c>
      <c r="LA7" s="22">
        <v>126748</v>
      </c>
      <c r="LB7" s="22">
        <v>171246</v>
      </c>
      <c r="LC7" s="22">
        <v>200706</v>
      </c>
      <c r="LD7" s="22">
        <v>195027</v>
      </c>
      <c r="LE7" s="22">
        <v>196097</v>
      </c>
      <c r="LF7" s="22">
        <v>136242</v>
      </c>
      <c r="LG7" s="22">
        <v>158531</v>
      </c>
      <c r="LH7" s="22">
        <v>175652</v>
      </c>
      <c r="LI7" s="19">
        <v>168740</v>
      </c>
      <c r="LJ7" s="19">
        <v>190860</v>
      </c>
      <c r="LK7" s="19">
        <v>198581</v>
      </c>
      <c r="LL7" s="22">
        <v>126748</v>
      </c>
      <c r="LM7" s="22">
        <v>171246</v>
      </c>
      <c r="LN7" s="22">
        <v>200706</v>
      </c>
      <c r="LO7" s="22">
        <v>195027</v>
      </c>
      <c r="LP7" s="22">
        <v>196097</v>
      </c>
      <c r="LQ7" s="22">
        <v>136242</v>
      </c>
      <c r="LR7" s="22">
        <v>158531</v>
      </c>
      <c r="LS7" s="22">
        <v>126748</v>
      </c>
      <c r="LT7" s="22">
        <v>171246</v>
      </c>
      <c r="LU7" s="22">
        <v>200706</v>
      </c>
      <c r="LV7" s="22">
        <v>195027</v>
      </c>
      <c r="LW7" s="22">
        <v>196097</v>
      </c>
      <c r="LX7" s="22">
        <v>136242</v>
      </c>
      <c r="LY7" s="22">
        <v>158531</v>
      </c>
      <c r="LZ7" s="22">
        <v>175652</v>
      </c>
      <c r="MA7" s="19">
        <v>168740</v>
      </c>
      <c r="MB7" s="19">
        <v>190860</v>
      </c>
      <c r="MC7" s="19">
        <v>198581</v>
      </c>
      <c r="MD7" s="22">
        <v>126748</v>
      </c>
      <c r="ME7" s="22">
        <v>171246</v>
      </c>
      <c r="MF7" s="22">
        <v>200706</v>
      </c>
      <c r="MG7" s="22">
        <v>195027</v>
      </c>
      <c r="MH7" s="22">
        <v>196097</v>
      </c>
      <c r="MI7" s="22">
        <v>136242</v>
      </c>
      <c r="MJ7" s="22">
        <v>158531</v>
      </c>
      <c r="MK7" s="22">
        <v>126748</v>
      </c>
      <c r="ML7" s="22">
        <v>171246</v>
      </c>
      <c r="MM7" s="22">
        <v>200706</v>
      </c>
      <c r="MN7" s="22">
        <v>195027</v>
      </c>
      <c r="MO7" s="22">
        <v>196097</v>
      </c>
      <c r="MP7" s="22">
        <v>136242</v>
      </c>
      <c r="MQ7" s="22">
        <v>158531</v>
      </c>
      <c r="MR7" s="22">
        <v>175652</v>
      </c>
      <c r="MS7" s="19">
        <v>168740</v>
      </c>
      <c r="MT7" s="19">
        <v>190860</v>
      </c>
      <c r="MU7" s="19">
        <v>198581</v>
      </c>
      <c r="MV7" s="22">
        <v>126748</v>
      </c>
      <c r="MW7" s="22">
        <v>171246</v>
      </c>
      <c r="MX7" s="22">
        <v>200706</v>
      </c>
      <c r="MY7" s="22">
        <v>195027</v>
      </c>
      <c r="MZ7" s="22">
        <v>196097</v>
      </c>
      <c r="NA7" s="22">
        <v>136242</v>
      </c>
      <c r="NB7" s="22">
        <v>158531</v>
      </c>
    </row>
    <row r="8" spans="1:16384" x14ac:dyDescent="0.25">
      <c r="A8" s="8">
        <v>0.16666666666666666</v>
      </c>
      <c r="B8" s="22">
        <v>121210</v>
      </c>
      <c r="C8" s="22">
        <v>133760</v>
      </c>
      <c r="D8" s="22">
        <v>195157</v>
      </c>
      <c r="E8" s="22">
        <v>195382</v>
      </c>
      <c r="F8" s="22">
        <v>186263</v>
      </c>
      <c r="G8" s="22">
        <v>134783</v>
      </c>
      <c r="H8" s="22">
        <v>159077</v>
      </c>
      <c r="I8" s="22">
        <v>121210</v>
      </c>
      <c r="J8" s="22">
        <v>133760</v>
      </c>
      <c r="K8" s="22">
        <v>195157</v>
      </c>
      <c r="L8" s="22">
        <v>195382</v>
      </c>
      <c r="M8" s="22">
        <v>186263</v>
      </c>
      <c r="N8" s="22">
        <v>134783</v>
      </c>
      <c r="O8" s="22">
        <v>159077</v>
      </c>
      <c r="P8" s="22">
        <v>175779</v>
      </c>
      <c r="Q8" s="19">
        <v>177490</v>
      </c>
      <c r="R8" s="19">
        <v>200538</v>
      </c>
      <c r="S8" s="19">
        <v>215145</v>
      </c>
      <c r="T8" s="22">
        <v>121210</v>
      </c>
      <c r="U8" s="22">
        <v>133760</v>
      </c>
      <c r="V8" s="22">
        <v>195157</v>
      </c>
      <c r="W8" s="22">
        <v>195382</v>
      </c>
      <c r="X8" s="22">
        <v>186263</v>
      </c>
      <c r="Y8" s="22">
        <v>134783</v>
      </c>
      <c r="Z8" s="22">
        <v>159077</v>
      </c>
      <c r="AA8" s="22">
        <v>121210</v>
      </c>
      <c r="AB8" s="22">
        <v>133760</v>
      </c>
      <c r="AC8" s="22">
        <v>195157</v>
      </c>
      <c r="AD8" s="22">
        <v>195382</v>
      </c>
      <c r="AE8" s="22">
        <v>186263</v>
      </c>
      <c r="AF8" s="22">
        <v>134783</v>
      </c>
      <c r="AG8" s="22">
        <v>159077</v>
      </c>
      <c r="AH8" s="22">
        <v>175779</v>
      </c>
      <c r="AI8" s="19">
        <v>177490</v>
      </c>
      <c r="AJ8" s="19">
        <v>200538</v>
      </c>
      <c r="AK8" s="19">
        <v>215145</v>
      </c>
      <c r="AL8" s="22">
        <v>121210</v>
      </c>
      <c r="AM8" s="22">
        <v>133760</v>
      </c>
      <c r="AN8" s="22">
        <v>195157</v>
      </c>
      <c r="AO8" s="22">
        <v>195382</v>
      </c>
      <c r="AP8" s="22">
        <v>186263</v>
      </c>
      <c r="AQ8" s="22">
        <v>134783</v>
      </c>
      <c r="AR8" s="22">
        <v>159077</v>
      </c>
      <c r="AS8" s="22">
        <v>121210</v>
      </c>
      <c r="AT8" s="22">
        <v>133760</v>
      </c>
      <c r="AU8" s="22">
        <v>195157</v>
      </c>
      <c r="AV8" s="22">
        <v>195382</v>
      </c>
      <c r="AW8" s="22">
        <v>186263</v>
      </c>
      <c r="AX8" s="22">
        <v>134783</v>
      </c>
      <c r="AY8" s="22">
        <v>159077</v>
      </c>
      <c r="AZ8" s="22">
        <v>175779</v>
      </c>
      <c r="BA8" s="19">
        <v>177490</v>
      </c>
      <c r="BB8" s="19">
        <v>200538</v>
      </c>
      <c r="BC8" s="19">
        <v>215145</v>
      </c>
      <c r="BD8" s="22">
        <v>121210</v>
      </c>
      <c r="BE8" s="22">
        <v>133760</v>
      </c>
      <c r="BF8" s="22">
        <v>195157</v>
      </c>
      <c r="BG8" s="22">
        <v>195382</v>
      </c>
      <c r="BH8" s="22">
        <v>186263</v>
      </c>
      <c r="BI8" s="22">
        <v>134783</v>
      </c>
      <c r="BJ8" s="22">
        <v>159077</v>
      </c>
      <c r="BK8" s="22">
        <v>121210</v>
      </c>
      <c r="BL8" s="22">
        <v>133760</v>
      </c>
      <c r="BM8" s="22">
        <v>195157</v>
      </c>
      <c r="BN8" s="22">
        <v>195382</v>
      </c>
      <c r="BO8" s="22">
        <v>186263</v>
      </c>
      <c r="BP8" s="22">
        <v>134783</v>
      </c>
      <c r="BQ8" s="22">
        <v>159077</v>
      </c>
      <c r="BR8" s="22">
        <v>175779</v>
      </c>
      <c r="BS8" s="19">
        <v>177490</v>
      </c>
      <c r="BT8" s="19">
        <v>200538</v>
      </c>
      <c r="BU8" s="19">
        <v>215145</v>
      </c>
      <c r="BV8" s="19">
        <v>232739</v>
      </c>
      <c r="BW8" s="19">
        <v>251754</v>
      </c>
      <c r="BX8" s="19">
        <v>225156</v>
      </c>
      <c r="BY8" s="19">
        <v>225524</v>
      </c>
      <c r="BZ8" s="19">
        <v>224411</v>
      </c>
      <c r="CA8" s="19">
        <v>225055</v>
      </c>
      <c r="CB8" s="19">
        <v>311867</v>
      </c>
      <c r="CC8" s="19">
        <v>258048</v>
      </c>
      <c r="CD8" s="19">
        <v>281234</v>
      </c>
      <c r="CE8" s="19">
        <v>241476</v>
      </c>
      <c r="CF8" s="19">
        <v>270592</v>
      </c>
      <c r="CG8" s="19">
        <v>266736</v>
      </c>
      <c r="CH8" s="19">
        <v>252061</v>
      </c>
      <c r="CI8" s="19">
        <v>333545</v>
      </c>
      <c r="CJ8" s="19">
        <v>281565</v>
      </c>
      <c r="CK8" s="19">
        <v>270418</v>
      </c>
      <c r="CL8" s="19">
        <v>275958</v>
      </c>
      <c r="CM8" s="19">
        <v>297237</v>
      </c>
      <c r="CN8" s="19">
        <v>313842</v>
      </c>
      <c r="CO8" s="19">
        <v>334811</v>
      </c>
      <c r="CP8" s="19">
        <v>291993</v>
      </c>
      <c r="CQ8" s="19">
        <v>305497</v>
      </c>
      <c r="CR8" s="19">
        <v>301075</v>
      </c>
      <c r="CS8" s="19">
        <v>302868</v>
      </c>
      <c r="CT8" s="19">
        <v>273861</v>
      </c>
      <c r="CU8" s="19">
        <v>285261</v>
      </c>
      <c r="CV8" s="19">
        <v>302412</v>
      </c>
      <c r="CW8" s="19">
        <v>261737</v>
      </c>
      <c r="CX8" s="19">
        <v>279046</v>
      </c>
      <c r="CY8" s="19">
        <v>294274</v>
      </c>
      <c r="CZ8" s="19">
        <v>261968</v>
      </c>
      <c r="DA8" s="19">
        <v>271399</v>
      </c>
      <c r="DB8" s="19">
        <v>268779</v>
      </c>
      <c r="DC8" s="74">
        <v>280660</v>
      </c>
      <c r="DD8" s="74">
        <v>333664</v>
      </c>
      <c r="DE8" s="74">
        <v>263870</v>
      </c>
      <c r="DF8" s="74">
        <v>246607</v>
      </c>
      <c r="DG8" s="22">
        <v>121210</v>
      </c>
      <c r="DH8" s="22">
        <v>133760</v>
      </c>
      <c r="DI8" s="22">
        <v>195157</v>
      </c>
      <c r="DJ8" s="22">
        <v>195382</v>
      </c>
      <c r="DK8" s="22">
        <v>186263</v>
      </c>
      <c r="DL8" s="22">
        <v>134783</v>
      </c>
      <c r="DM8" s="22">
        <v>159077</v>
      </c>
      <c r="DN8" s="22">
        <v>121210</v>
      </c>
      <c r="DO8" s="22">
        <v>133760</v>
      </c>
      <c r="DP8" s="22">
        <v>195157</v>
      </c>
      <c r="DQ8" s="22">
        <v>195382</v>
      </c>
      <c r="DR8" s="22">
        <v>186263</v>
      </c>
      <c r="DS8" s="22">
        <v>134783</v>
      </c>
      <c r="DT8" s="22">
        <v>159077</v>
      </c>
      <c r="DU8" s="22">
        <v>175779</v>
      </c>
      <c r="DV8" s="19">
        <v>177490</v>
      </c>
      <c r="DW8" s="19">
        <v>200538</v>
      </c>
      <c r="DX8" s="19">
        <v>215145</v>
      </c>
      <c r="DY8" s="22">
        <v>121210</v>
      </c>
      <c r="DZ8" s="22">
        <v>133760</v>
      </c>
      <c r="EA8" s="22">
        <v>195157</v>
      </c>
      <c r="EB8" s="22">
        <v>195382</v>
      </c>
      <c r="EC8" s="22">
        <v>186263</v>
      </c>
      <c r="ED8" s="22">
        <v>134783</v>
      </c>
      <c r="EE8" s="22">
        <v>159077</v>
      </c>
      <c r="EF8" s="22">
        <v>121210</v>
      </c>
      <c r="EG8" s="22">
        <v>133760</v>
      </c>
      <c r="EH8" s="22">
        <v>195157</v>
      </c>
      <c r="EI8" s="22">
        <v>195382</v>
      </c>
      <c r="EJ8" s="22">
        <v>186263</v>
      </c>
      <c r="EK8" s="22">
        <v>134783</v>
      </c>
      <c r="EL8" s="22">
        <v>159077</v>
      </c>
      <c r="EM8" s="22">
        <v>175779</v>
      </c>
      <c r="EN8" s="19">
        <v>177490</v>
      </c>
      <c r="EO8" s="19">
        <v>200538</v>
      </c>
      <c r="EP8" s="19">
        <v>215145</v>
      </c>
      <c r="EQ8" s="22">
        <v>121210</v>
      </c>
      <c r="ER8" s="22">
        <v>133760</v>
      </c>
      <c r="ES8" s="22">
        <v>195157</v>
      </c>
      <c r="ET8" s="22">
        <v>195382</v>
      </c>
      <c r="EU8" s="22">
        <v>186263</v>
      </c>
      <c r="EV8" s="22">
        <v>134783</v>
      </c>
      <c r="EW8" s="22">
        <v>159077</v>
      </c>
      <c r="EX8" s="22">
        <v>121210</v>
      </c>
      <c r="EY8" s="22">
        <v>133760</v>
      </c>
      <c r="EZ8" s="22">
        <v>195157</v>
      </c>
      <c r="FA8" s="22">
        <v>195382</v>
      </c>
      <c r="FB8" s="22">
        <v>186263</v>
      </c>
      <c r="FC8" s="22">
        <v>134783</v>
      </c>
      <c r="FD8" s="22">
        <v>159077</v>
      </c>
      <c r="FE8" s="22">
        <v>175779</v>
      </c>
      <c r="FF8" s="19">
        <v>177490</v>
      </c>
      <c r="FG8" s="19">
        <v>200538</v>
      </c>
      <c r="FH8" s="19">
        <v>215145</v>
      </c>
      <c r="FI8" s="22">
        <v>121210</v>
      </c>
      <c r="FJ8" s="22">
        <v>133760</v>
      </c>
      <c r="FK8" s="22">
        <v>195157</v>
      </c>
      <c r="FL8" s="22">
        <v>195382</v>
      </c>
      <c r="FM8" s="22">
        <v>186263</v>
      </c>
      <c r="FN8" s="22">
        <v>134783</v>
      </c>
      <c r="FO8" s="22">
        <v>159077</v>
      </c>
      <c r="FP8" s="22">
        <v>121210</v>
      </c>
      <c r="FQ8" s="22">
        <v>133760</v>
      </c>
      <c r="FR8" s="22">
        <v>195157</v>
      </c>
      <c r="FS8" s="22">
        <v>195382</v>
      </c>
      <c r="FT8" s="22">
        <v>186263</v>
      </c>
      <c r="FU8" s="22">
        <v>134783</v>
      </c>
      <c r="FV8" s="22">
        <v>159077</v>
      </c>
      <c r="FW8" s="22">
        <v>175779</v>
      </c>
      <c r="FX8" s="19">
        <v>177490</v>
      </c>
      <c r="FY8" s="19">
        <v>200538</v>
      </c>
      <c r="FZ8" s="19">
        <v>215145</v>
      </c>
      <c r="GA8" s="19">
        <v>232739</v>
      </c>
      <c r="GB8" s="19">
        <v>251754</v>
      </c>
      <c r="GC8" s="19">
        <v>225156</v>
      </c>
      <c r="GD8" s="19">
        <v>225524</v>
      </c>
      <c r="GE8" s="19">
        <v>224411</v>
      </c>
      <c r="GF8" s="19">
        <v>225055</v>
      </c>
      <c r="GG8" s="19">
        <v>311867</v>
      </c>
      <c r="GH8" s="19">
        <v>258048</v>
      </c>
      <c r="GI8" s="19">
        <v>281234</v>
      </c>
      <c r="GJ8" s="19">
        <v>241476</v>
      </c>
      <c r="GK8" s="19">
        <v>270592</v>
      </c>
      <c r="GL8" s="19">
        <v>266736</v>
      </c>
      <c r="GM8" s="19">
        <v>252061</v>
      </c>
      <c r="GN8" s="19">
        <v>333545</v>
      </c>
      <c r="GO8" s="19">
        <v>281565</v>
      </c>
      <c r="GP8" s="19">
        <v>270418</v>
      </c>
      <c r="GQ8" s="19">
        <v>275958</v>
      </c>
      <c r="GR8" s="19">
        <v>297237</v>
      </c>
      <c r="GS8" s="19">
        <v>313842</v>
      </c>
      <c r="GT8" s="19">
        <v>334811</v>
      </c>
      <c r="GU8" s="19">
        <v>291993</v>
      </c>
      <c r="GV8" s="19">
        <v>305497</v>
      </c>
      <c r="GW8" s="19">
        <v>301075</v>
      </c>
      <c r="GX8" s="19">
        <v>302868</v>
      </c>
      <c r="GY8" s="19">
        <v>273861</v>
      </c>
      <c r="GZ8" s="19">
        <v>285261</v>
      </c>
      <c r="HA8" s="19">
        <v>302412</v>
      </c>
      <c r="HB8" s="19">
        <v>261737</v>
      </c>
      <c r="HC8" s="19">
        <v>279046</v>
      </c>
      <c r="HD8" s="19">
        <v>294274</v>
      </c>
      <c r="HE8" s="19">
        <v>261968</v>
      </c>
      <c r="HF8" s="19">
        <v>271399</v>
      </c>
      <c r="HG8" s="19">
        <v>268779</v>
      </c>
      <c r="HH8" s="76">
        <v>280660</v>
      </c>
      <c r="HI8" s="76">
        <v>333664</v>
      </c>
      <c r="HJ8" s="76">
        <v>263870</v>
      </c>
      <c r="HK8" s="76">
        <v>246607</v>
      </c>
      <c r="HL8" s="35">
        <v>297029</v>
      </c>
      <c r="HM8" s="35">
        <v>175420</v>
      </c>
      <c r="HN8" s="35">
        <v>234765</v>
      </c>
      <c r="HO8" s="35">
        <v>239603</v>
      </c>
      <c r="HP8" s="35">
        <v>205416</v>
      </c>
      <c r="HQ8" s="35">
        <v>211703</v>
      </c>
      <c r="HR8" s="76">
        <v>232624</v>
      </c>
      <c r="HS8" s="76">
        <v>194023</v>
      </c>
      <c r="HT8" s="76">
        <v>208273</v>
      </c>
      <c r="HU8" s="76">
        <v>249993</v>
      </c>
      <c r="HV8" s="76">
        <v>228114</v>
      </c>
      <c r="HW8" s="76">
        <v>213028</v>
      </c>
      <c r="HX8" s="76">
        <v>198198</v>
      </c>
      <c r="HY8" s="76">
        <v>240146</v>
      </c>
      <c r="HZ8" s="76">
        <v>254283</v>
      </c>
      <c r="IA8" s="76">
        <v>179806</v>
      </c>
      <c r="IB8" s="76">
        <v>280157</v>
      </c>
      <c r="IC8" s="76">
        <v>291536</v>
      </c>
      <c r="ID8" s="76">
        <v>261731</v>
      </c>
      <c r="IE8" s="76">
        <v>261456</v>
      </c>
      <c r="IF8" s="77">
        <v>312141</v>
      </c>
      <c r="IG8" s="76">
        <v>264763</v>
      </c>
      <c r="IH8" s="76">
        <v>244202</v>
      </c>
      <c r="II8" s="76">
        <v>341003</v>
      </c>
      <c r="IJ8" s="76">
        <v>320244</v>
      </c>
      <c r="IK8" s="76">
        <v>298891</v>
      </c>
      <c r="IL8" s="76">
        <v>315925</v>
      </c>
      <c r="IM8" s="76">
        <v>405153</v>
      </c>
      <c r="IN8" s="76">
        <v>315160</v>
      </c>
      <c r="IO8" s="76">
        <v>253161</v>
      </c>
      <c r="IP8" s="76">
        <v>314645</v>
      </c>
      <c r="IQ8" s="76">
        <v>326511</v>
      </c>
      <c r="IR8" s="76">
        <v>267119</v>
      </c>
      <c r="IS8" s="76">
        <v>282573</v>
      </c>
      <c r="IT8" s="77">
        <v>351457</v>
      </c>
      <c r="IU8" s="19">
        <v>345453</v>
      </c>
      <c r="IV8" s="19">
        <v>223523</v>
      </c>
      <c r="IW8" s="19">
        <v>323768</v>
      </c>
      <c r="IX8" s="19">
        <v>301611</v>
      </c>
      <c r="IY8" s="19">
        <v>277650</v>
      </c>
      <c r="IZ8" s="19">
        <v>302505</v>
      </c>
      <c r="JA8" s="19">
        <v>325921</v>
      </c>
      <c r="JB8" s="19">
        <v>317903</v>
      </c>
      <c r="JC8" s="19">
        <v>197550</v>
      </c>
      <c r="JD8" s="19">
        <v>278587</v>
      </c>
      <c r="JE8" s="19">
        <v>248827</v>
      </c>
      <c r="JF8" s="19">
        <v>221337</v>
      </c>
      <c r="JG8" s="19">
        <v>229705</v>
      </c>
      <c r="JH8" s="19">
        <v>273320</v>
      </c>
      <c r="JI8" s="19">
        <v>236428</v>
      </c>
      <c r="JJ8" s="19">
        <v>205137</v>
      </c>
      <c r="JK8" s="19">
        <v>227923</v>
      </c>
      <c r="JL8" s="19">
        <v>234812</v>
      </c>
      <c r="JM8" s="19">
        <v>185746</v>
      </c>
      <c r="JN8" s="19">
        <v>196059</v>
      </c>
      <c r="JO8" s="19">
        <v>209839</v>
      </c>
      <c r="JP8" s="19">
        <v>217843</v>
      </c>
      <c r="JQ8" s="19">
        <v>219271</v>
      </c>
      <c r="JR8" s="19">
        <v>183821</v>
      </c>
      <c r="JS8" s="19">
        <v>223704</v>
      </c>
      <c r="JT8" s="19">
        <v>272334</v>
      </c>
      <c r="JU8" s="19">
        <v>269309</v>
      </c>
      <c r="JV8" s="19">
        <v>303204</v>
      </c>
      <c r="JW8" s="19">
        <v>288291</v>
      </c>
      <c r="JX8" s="19">
        <v>253068</v>
      </c>
      <c r="JY8" s="19">
        <v>308368</v>
      </c>
      <c r="JZ8" s="19">
        <v>290548</v>
      </c>
      <c r="KA8" s="19">
        <v>271659</v>
      </c>
      <c r="KB8" s="19">
        <v>260721</v>
      </c>
      <c r="KC8" s="19">
        <v>275991</v>
      </c>
      <c r="KD8" s="19">
        <v>301554</v>
      </c>
      <c r="KE8" s="19">
        <v>221672</v>
      </c>
      <c r="KF8" s="19">
        <v>230647</v>
      </c>
      <c r="KG8" s="19">
        <v>270487</v>
      </c>
      <c r="KH8" s="19">
        <v>276270</v>
      </c>
      <c r="KI8" s="19">
        <v>263209</v>
      </c>
      <c r="KJ8" s="19">
        <v>282040</v>
      </c>
      <c r="KK8" s="19">
        <v>263209</v>
      </c>
      <c r="KL8" s="19">
        <v>205523</v>
      </c>
      <c r="KM8" s="19">
        <v>290501</v>
      </c>
      <c r="KN8" s="19">
        <v>307762</v>
      </c>
      <c r="KO8" s="19">
        <v>274012</v>
      </c>
      <c r="KP8" s="19">
        <v>286603</v>
      </c>
      <c r="KQ8" s="19">
        <v>305119</v>
      </c>
      <c r="KR8" s="19">
        <v>307438</v>
      </c>
      <c r="KS8" s="19">
        <v>244569</v>
      </c>
      <c r="KT8" s="22">
        <v>121210</v>
      </c>
      <c r="KU8" s="22">
        <v>133760</v>
      </c>
      <c r="KV8" s="22">
        <v>195157</v>
      </c>
      <c r="KW8" s="22">
        <v>195382</v>
      </c>
      <c r="KX8" s="22">
        <v>186263</v>
      </c>
      <c r="KY8" s="22">
        <v>134783</v>
      </c>
      <c r="KZ8" s="22">
        <v>159077</v>
      </c>
      <c r="LA8" s="22">
        <v>121210</v>
      </c>
      <c r="LB8" s="22">
        <v>133760</v>
      </c>
      <c r="LC8" s="22">
        <v>195157</v>
      </c>
      <c r="LD8" s="22">
        <v>195382</v>
      </c>
      <c r="LE8" s="22">
        <v>186263</v>
      </c>
      <c r="LF8" s="22">
        <v>134783</v>
      </c>
      <c r="LG8" s="22">
        <v>159077</v>
      </c>
      <c r="LH8" s="22">
        <v>175779</v>
      </c>
      <c r="LI8" s="19">
        <v>177490</v>
      </c>
      <c r="LJ8" s="19">
        <v>200538</v>
      </c>
      <c r="LK8" s="19">
        <v>215145</v>
      </c>
      <c r="LL8" s="22">
        <v>121210</v>
      </c>
      <c r="LM8" s="22">
        <v>133760</v>
      </c>
      <c r="LN8" s="22">
        <v>195157</v>
      </c>
      <c r="LO8" s="22">
        <v>195382</v>
      </c>
      <c r="LP8" s="22">
        <v>186263</v>
      </c>
      <c r="LQ8" s="22">
        <v>134783</v>
      </c>
      <c r="LR8" s="22">
        <v>159077</v>
      </c>
      <c r="LS8" s="22">
        <v>121210</v>
      </c>
      <c r="LT8" s="22">
        <v>133760</v>
      </c>
      <c r="LU8" s="22">
        <v>195157</v>
      </c>
      <c r="LV8" s="22">
        <v>195382</v>
      </c>
      <c r="LW8" s="22">
        <v>186263</v>
      </c>
      <c r="LX8" s="22">
        <v>134783</v>
      </c>
      <c r="LY8" s="22">
        <v>159077</v>
      </c>
      <c r="LZ8" s="22">
        <v>175779</v>
      </c>
      <c r="MA8" s="19">
        <v>177490</v>
      </c>
      <c r="MB8" s="19">
        <v>200538</v>
      </c>
      <c r="MC8" s="19">
        <v>215145</v>
      </c>
      <c r="MD8" s="22">
        <v>121210</v>
      </c>
      <c r="ME8" s="22">
        <v>133760</v>
      </c>
      <c r="MF8" s="22">
        <v>195157</v>
      </c>
      <c r="MG8" s="22">
        <v>195382</v>
      </c>
      <c r="MH8" s="22">
        <v>186263</v>
      </c>
      <c r="MI8" s="22">
        <v>134783</v>
      </c>
      <c r="MJ8" s="22">
        <v>159077</v>
      </c>
      <c r="MK8" s="22">
        <v>121210</v>
      </c>
      <c r="ML8" s="22">
        <v>133760</v>
      </c>
      <c r="MM8" s="22">
        <v>195157</v>
      </c>
      <c r="MN8" s="22">
        <v>195382</v>
      </c>
      <c r="MO8" s="22">
        <v>186263</v>
      </c>
      <c r="MP8" s="22">
        <v>134783</v>
      </c>
      <c r="MQ8" s="22">
        <v>159077</v>
      </c>
      <c r="MR8" s="22">
        <v>175779</v>
      </c>
      <c r="MS8" s="19">
        <v>177490</v>
      </c>
      <c r="MT8" s="19">
        <v>200538</v>
      </c>
      <c r="MU8" s="19">
        <v>215145</v>
      </c>
      <c r="MV8" s="22">
        <v>121210</v>
      </c>
      <c r="MW8" s="22">
        <v>133760</v>
      </c>
      <c r="MX8" s="22">
        <v>195157</v>
      </c>
      <c r="MY8" s="22">
        <v>195382</v>
      </c>
      <c r="MZ8" s="22">
        <v>186263</v>
      </c>
      <c r="NA8" s="22">
        <v>134783</v>
      </c>
      <c r="NB8" s="22">
        <v>159077</v>
      </c>
    </row>
    <row r="9" spans="1:16384" x14ac:dyDescent="0.25">
      <c r="A9" s="8">
        <v>0.20833333333333334</v>
      </c>
      <c r="B9" s="22">
        <v>116415</v>
      </c>
      <c r="C9" s="22">
        <v>154640</v>
      </c>
      <c r="D9" s="22">
        <v>202908</v>
      </c>
      <c r="E9" s="22">
        <v>199323</v>
      </c>
      <c r="F9" s="22">
        <v>174061</v>
      </c>
      <c r="G9" s="22">
        <v>135063</v>
      </c>
      <c r="H9" s="22">
        <v>191361</v>
      </c>
      <c r="I9" s="22">
        <v>116415</v>
      </c>
      <c r="J9" s="22">
        <v>154640</v>
      </c>
      <c r="K9" s="22">
        <v>202908</v>
      </c>
      <c r="L9" s="22">
        <v>199323</v>
      </c>
      <c r="M9" s="22">
        <v>174061</v>
      </c>
      <c r="N9" s="22">
        <v>135063</v>
      </c>
      <c r="O9" s="22">
        <v>191361</v>
      </c>
      <c r="P9" s="22">
        <v>195971</v>
      </c>
      <c r="Q9" s="19">
        <v>185428</v>
      </c>
      <c r="R9" s="19">
        <v>212337</v>
      </c>
      <c r="S9" s="19">
        <v>234606</v>
      </c>
      <c r="T9" s="22">
        <v>116415</v>
      </c>
      <c r="U9" s="22">
        <v>154640</v>
      </c>
      <c r="V9" s="22">
        <v>202908</v>
      </c>
      <c r="W9" s="22">
        <v>199323</v>
      </c>
      <c r="X9" s="22">
        <v>174061</v>
      </c>
      <c r="Y9" s="22">
        <v>135063</v>
      </c>
      <c r="Z9" s="22">
        <v>191361</v>
      </c>
      <c r="AA9" s="22">
        <v>116415</v>
      </c>
      <c r="AB9" s="22">
        <v>154640</v>
      </c>
      <c r="AC9" s="22">
        <v>202908</v>
      </c>
      <c r="AD9" s="22">
        <v>199323</v>
      </c>
      <c r="AE9" s="22">
        <v>174061</v>
      </c>
      <c r="AF9" s="22">
        <v>135063</v>
      </c>
      <c r="AG9" s="22">
        <v>191361</v>
      </c>
      <c r="AH9" s="22">
        <v>195971</v>
      </c>
      <c r="AI9" s="19">
        <v>185428</v>
      </c>
      <c r="AJ9" s="19">
        <v>212337</v>
      </c>
      <c r="AK9" s="19">
        <v>234606</v>
      </c>
      <c r="AL9" s="22">
        <v>116415</v>
      </c>
      <c r="AM9" s="22">
        <v>154640</v>
      </c>
      <c r="AN9" s="22">
        <v>202908</v>
      </c>
      <c r="AO9" s="22">
        <v>199323</v>
      </c>
      <c r="AP9" s="22">
        <v>174061</v>
      </c>
      <c r="AQ9" s="22">
        <v>135063</v>
      </c>
      <c r="AR9" s="22">
        <v>191361</v>
      </c>
      <c r="AS9" s="22">
        <v>116415</v>
      </c>
      <c r="AT9" s="22">
        <v>154640</v>
      </c>
      <c r="AU9" s="22">
        <v>202908</v>
      </c>
      <c r="AV9" s="22">
        <v>199323</v>
      </c>
      <c r="AW9" s="22">
        <v>174061</v>
      </c>
      <c r="AX9" s="22">
        <v>135063</v>
      </c>
      <c r="AY9" s="22">
        <v>191361</v>
      </c>
      <c r="AZ9" s="22">
        <v>195971</v>
      </c>
      <c r="BA9" s="19">
        <v>185428</v>
      </c>
      <c r="BB9" s="19">
        <v>212337</v>
      </c>
      <c r="BC9" s="19">
        <v>234606</v>
      </c>
      <c r="BD9" s="22">
        <v>116415</v>
      </c>
      <c r="BE9" s="22">
        <v>154640</v>
      </c>
      <c r="BF9" s="22">
        <v>202908</v>
      </c>
      <c r="BG9" s="22">
        <v>199323</v>
      </c>
      <c r="BH9" s="22">
        <v>174061</v>
      </c>
      <c r="BI9" s="22">
        <v>135063</v>
      </c>
      <c r="BJ9" s="22">
        <v>191361</v>
      </c>
      <c r="BK9" s="22">
        <v>116415</v>
      </c>
      <c r="BL9" s="22">
        <v>154640</v>
      </c>
      <c r="BM9" s="22">
        <v>202908</v>
      </c>
      <c r="BN9" s="22">
        <v>199323</v>
      </c>
      <c r="BO9" s="22">
        <v>174061</v>
      </c>
      <c r="BP9" s="22">
        <v>135063</v>
      </c>
      <c r="BQ9" s="22">
        <v>191361</v>
      </c>
      <c r="BR9" s="22">
        <v>195971</v>
      </c>
      <c r="BS9" s="19">
        <v>185428</v>
      </c>
      <c r="BT9" s="19">
        <v>212337</v>
      </c>
      <c r="BU9" s="19">
        <v>234606</v>
      </c>
      <c r="BV9" s="19">
        <v>234014</v>
      </c>
      <c r="BW9" s="19">
        <v>256034</v>
      </c>
      <c r="BX9" s="19">
        <v>259482</v>
      </c>
      <c r="BY9" s="19">
        <v>244991</v>
      </c>
      <c r="BZ9" s="19">
        <v>234563</v>
      </c>
      <c r="CA9" s="19">
        <v>266409</v>
      </c>
      <c r="CB9" s="19">
        <v>285015</v>
      </c>
      <c r="CC9" s="19">
        <v>286326</v>
      </c>
      <c r="CD9" s="19">
        <v>280646</v>
      </c>
      <c r="CE9" s="19">
        <v>254749</v>
      </c>
      <c r="CF9" s="19">
        <v>277427</v>
      </c>
      <c r="CG9" s="19">
        <v>265271</v>
      </c>
      <c r="CH9" s="19">
        <v>219021</v>
      </c>
      <c r="CI9" s="19">
        <v>307868</v>
      </c>
      <c r="CJ9" s="19">
        <v>290905</v>
      </c>
      <c r="CK9" s="19">
        <v>283563</v>
      </c>
      <c r="CL9" s="19">
        <v>279926</v>
      </c>
      <c r="CM9" s="19">
        <v>271094</v>
      </c>
      <c r="CN9" s="19">
        <v>277819</v>
      </c>
      <c r="CO9" s="19">
        <v>293196</v>
      </c>
      <c r="CP9" s="19">
        <v>271445</v>
      </c>
      <c r="CQ9" s="19">
        <v>295855</v>
      </c>
      <c r="CR9" s="19">
        <v>291571</v>
      </c>
      <c r="CS9" s="19">
        <v>284389</v>
      </c>
      <c r="CT9" s="19">
        <v>261795</v>
      </c>
      <c r="CU9" s="19">
        <v>278876</v>
      </c>
      <c r="CV9" s="19">
        <v>287938</v>
      </c>
      <c r="CW9" s="19">
        <v>282741</v>
      </c>
      <c r="CX9" s="19">
        <v>253959</v>
      </c>
      <c r="CY9" s="19">
        <v>282499</v>
      </c>
      <c r="CZ9" s="19">
        <v>255811</v>
      </c>
      <c r="DA9" s="19">
        <v>228258</v>
      </c>
      <c r="DB9" s="19">
        <v>255202</v>
      </c>
      <c r="DC9" s="74">
        <v>251994</v>
      </c>
      <c r="DD9" s="74">
        <v>333617</v>
      </c>
      <c r="DE9" s="74">
        <v>260539</v>
      </c>
      <c r="DF9" s="74">
        <v>248404</v>
      </c>
      <c r="DG9" s="22">
        <v>116415</v>
      </c>
      <c r="DH9" s="22">
        <v>154640</v>
      </c>
      <c r="DI9" s="22">
        <v>202908</v>
      </c>
      <c r="DJ9" s="22">
        <v>199323</v>
      </c>
      <c r="DK9" s="22">
        <v>174061</v>
      </c>
      <c r="DL9" s="22">
        <v>135063</v>
      </c>
      <c r="DM9" s="22">
        <v>191361</v>
      </c>
      <c r="DN9" s="22">
        <v>116415</v>
      </c>
      <c r="DO9" s="22">
        <v>154640</v>
      </c>
      <c r="DP9" s="22">
        <v>202908</v>
      </c>
      <c r="DQ9" s="22">
        <v>199323</v>
      </c>
      <c r="DR9" s="22">
        <v>174061</v>
      </c>
      <c r="DS9" s="22">
        <v>135063</v>
      </c>
      <c r="DT9" s="22">
        <v>191361</v>
      </c>
      <c r="DU9" s="22">
        <v>195971</v>
      </c>
      <c r="DV9" s="19">
        <v>185428</v>
      </c>
      <c r="DW9" s="19">
        <v>212337</v>
      </c>
      <c r="DX9" s="19">
        <v>234606</v>
      </c>
      <c r="DY9" s="22">
        <v>116415</v>
      </c>
      <c r="DZ9" s="22">
        <v>154640</v>
      </c>
      <c r="EA9" s="22">
        <v>202908</v>
      </c>
      <c r="EB9" s="22">
        <v>199323</v>
      </c>
      <c r="EC9" s="22">
        <v>174061</v>
      </c>
      <c r="ED9" s="22">
        <v>135063</v>
      </c>
      <c r="EE9" s="22">
        <v>191361</v>
      </c>
      <c r="EF9" s="22">
        <v>116415</v>
      </c>
      <c r="EG9" s="22">
        <v>154640</v>
      </c>
      <c r="EH9" s="22">
        <v>202908</v>
      </c>
      <c r="EI9" s="22">
        <v>199323</v>
      </c>
      <c r="EJ9" s="22">
        <v>174061</v>
      </c>
      <c r="EK9" s="22">
        <v>135063</v>
      </c>
      <c r="EL9" s="22">
        <v>191361</v>
      </c>
      <c r="EM9" s="22">
        <v>195971</v>
      </c>
      <c r="EN9" s="19">
        <v>185428</v>
      </c>
      <c r="EO9" s="19">
        <v>212337</v>
      </c>
      <c r="EP9" s="19">
        <v>234606</v>
      </c>
      <c r="EQ9" s="22">
        <v>116415</v>
      </c>
      <c r="ER9" s="22">
        <v>154640</v>
      </c>
      <c r="ES9" s="22">
        <v>202908</v>
      </c>
      <c r="ET9" s="22">
        <v>199323</v>
      </c>
      <c r="EU9" s="22">
        <v>174061</v>
      </c>
      <c r="EV9" s="22">
        <v>135063</v>
      </c>
      <c r="EW9" s="22">
        <v>191361</v>
      </c>
      <c r="EX9" s="22">
        <v>116415</v>
      </c>
      <c r="EY9" s="22">
        <v>154640</v>
      </c>
      <c r="EZ9" s="22">
        <v>202908</v>
      </c>
      <c r="FA9" s="22">
        <v>199323</v>
      </c>
      <c r="FB9" s="22">
        <v>174061</v>
      </c>
      <c r="FC9" s="22">
        <v>135063</v>
      </c>
      <c r="FD9" s="22">
        <v>191361</v>
      </c>
      <c r="FE9" s="22">
        <v>195971</v>
      </c>
      <c r="FF9" s="19">
        <v>185428</v>
      </c>
      <c r="FG9" s="19">
        <v>212337</v>
      </c>
      <c r="FH9" s="19">
        <v>234606</v>
      </c>
      <c r="FI9" s="22">
        <v>116415</v>
      </c>
      <c r="FJ9" s="22">
        <v>154640</v>
      </c>
      <c r="FK9" s="22">
        <v>202908</v>
      </c>
      <c r="FL9" s="22">
        <v>199323</v>
      </c>
      <c r="FM9" s="22">
        <v>174061</v>
      </c>
      <c r="FN9" s="22">
        <v>135063</v>
      </c>
      <c r="FO9" s="22">
        <v>191361</v>
      </c>
      <c r="FP9" s="22">
        <v>116415</v>
      </c>
      <c r="FQ9" s="22">
        <v>154640</v>
      </c>
      <c r="FR9" s="22">
        <v>202908</v>
      </c>
      <c r="FS9" s="22">
        <v>199323</v>
      </c>
      <c r="FT9" s="22">
        <v>174061</v>
      </c>
      <c r="FU9" s="22">
        <v>135063</v>
      </c>
      <c r="FV9" s="22">
        <v>191361</v>
      </c>
      <c r="FW9" s="22">
        <v>195971</v>
      </c>
      <c r="FX9" s="19">
        <v>185428</v>
      </c>
      <c r="FY9" s="19">
        <v>212337</v>
      </c>
      <c r="FZ9" s="19">
        <v>234606</v>
      </c>
      <c r="GA9" s="19">
        <v>234014</v>
      </c>
      <c r="GB9" s="19">
        <v>256034</v>
      </c>
      <c r="GC9" s="19">
        <v>259482</v>
      </c>
      <c r="GD9" s="19">
        <v>244991</v>
      </c>
      <c r="GE9" s="19">
        <v>234563</v>
      </c>
      <c r="GF9" s="19">
        <v>266409</v>
      </c>
      <c r="GG9" s="19">
        <v>285015</v>
      </c>
      <c r="GH9" s="19">
        <v>286326</v>
      </c>
      <c r="GI9" s="19">
        <v>280646</v>
      </c>
      <c r="GJ9" s="19">
        <v>254749</v>
      </c>
      <c r="GK9" s="19">
        <v>277427</v>
      </c>
      <c r="GL9" s="19">
        <v>265271</v>
      </c>
      <c r="GM9" s="19">
        <v>219021</v>
      </c>
      <c r="GN9" s="19">
        <v>307868</v>
      </c>
      <c r="GO9" s="19">
        <v>290905</v>
      </c>
      <c r="GP9" s="19">
        <v>283563</v>
      </c>
      <c r="GQ9" s="19">
        <v>279926</v>
      </c>
      <c r="GR9" s="19">
        <v>271094</v>
      </c>
      <c r="GS9" s="19">
        <v>277819</v>
      </c>
      <c r="GT9" s="19">
        <v>293196</v>
      </c>
      <c r="GU9" s="19">
        <v>271445</v>
      </c>
      <c r="GV9" s="19">
        <v>295855</v>
      </c>
      <c r="GW9" s="19">
        <v>291571</v>
      </c>
      <c r="GX9" s="19">
        <v>284389</v>
      </c>
      <c r="GY9" s="19">
        <v>261795</v>
      </c>
      <c r="GZ9" s="19">
        <v>278876</v>
      </c>
      <c r="HA9" s="19">
        <v>287938</v>
      </c>
      <c r="HB9" s="19">
        <v>282741</v>
      </c>
      <c r="HC9" s="19">
        <v>253959</v>
      </c>
      <c r="HD9" s="19">
        <v>282499</v>
      </c>
      <c r="HE9" s="19">
        <v>255811</v>
      </c>
      <c r="HF9" s="19">
        <v>228258</v>
      </c>
      <c r="HG9" s="19">
        <v>255202</v>
      </c>
      <c r="HH9" s="76">
        <v>251994</v>
      </c>
      <c r="HI9" s="76">
        <v>333617</v>
      </c>
      <c r="HJ9" s="76">
        <v>260539</v>
      </c>
      <c r="HK9" s="76">
        <v>248404</v>
      </c>
      <c r="HL9" s="35">
        <v>303414</v>
      </c>
      <c r="HM9" s="35">
        <v>192610</v>
      </c>
      <c r="HN9" s="35">
        <v>265858</v>
      </c>
      <c r="HO9" s="35">
        <v>233594</v>
      </c>
      <c r="HP9" s="35">
        <v>208927</v>
      </c>
      <c r="HQ9" s="35">
        <v>211976</v>
      </c>
      <c r="HR9" s="76">
        <v>233827</v>
      </c>
      <c r="HS9" s="76">
        <v>221557</v>
      </c>
      <c r="HT9" s="76">
        <v>199926</v>
      </c>
      <c r="HU9" s="76">
        <v>225736</v>
      </c>
      <c r="HV9" s="76">
        <v>242961</v>
      </c>
      <c r="HW9" s="76">
        <v>228595</v>
      </c>
      <c r="HX9" s="76">
        <v>207749</v>
      </c>
      <c r="HY9" s="76">
        <v>240614</v>
      </c>
      <c r="HZ9" s="76">
        <v>264614</v>
      </c>
      <c r="IA9" s="76">
        <v>208328</v>
      </c>
      <c r="IB9" s="76">
        <v>252146</v>
      </c>
      <c r="IC9" s="76">
        <v>315398</v>
      </c>
      <c r="ID9" s="76">
        <v>278628</v>
      </c>
      <c r="IE9" s="76">
        <v>272870</v>
      </c>
      <c r="IF9" s="77">
        <v>316748</v>
      </c>
      <c r="IG9" s="76">
        <v>291968</v>
      </c>
      <c r="IH9" s="76">
        <v>289546</v>
      </c>
      <c r="II9" s="76">
        <v>354400</v>
      </c>
      <c r="IJ9" s="76">
        <v>346081</v>
      </c>
      <c r="IK9" s="76">
        <v>293021</v>
      </c>
      <c r="IL9" s="76">
        <v>321618</v>
      </c>
      <c r="IM9" s="76">
        <v>424304</v>
      </c>
      <c r="IN9" s="76">
        <v>330676</v>
      </c>
      <c r="IO9" s="76">
        <v>250468</v>
      </c>
      <c r="IP9" s="76">
        <v>316759</v>
      </c>
      <c r="IQ9" s="76">
        <v>314651</v>
      </c>
      <c r="IR9" s="76">
        <v>289049</v>
      </c>
      <c r="IS9" s="76">
        <v>281643</v>
      </c>
      <c r="IT9" s="77">
        <v>351960</v>
      </c>
      <c r="IU9" s="19">
        <v>332646</v>
      </c>
      <c r="IV9" s="19">
        <v>234745</v>
      </c>
      <c r="IW9" s="19">
        <v>312584</v>
      </c>
      <c r="IX9" s="19">
        <v>315012</v>
      </c>
      <c r="IY9" s="19">
        <v>283501</v>
      </c>
      <c r="IZ9" s="19">
        <v>282170</v>
      </c>
      <c r="JA9" s="19">
        <v>366042</v>
      </c>
      <c r="JB9" s="19">
        <v>302473</v>
      </c>
      <c r="JC9" s="19">
        <v>181297</v>
      </c>
      <c r="JD9" s="19">
        <v>261587</v>
      </c>
      <c r="JE9" s="19">
        <v>230903</v>
      </c>
      <c r="JF9" s="19">
        <v>229194</v>
      </c>
      <c r="JG9" s="19">
        <v>236303</v>
      </c>
      <c r="JH9" s="19">
        <v>274326</v>
      </c>
      <c r="JI9" s="19">
        <v>242633</v>
      </c>
      <c r="JJ9" s="19">
        <v>233764</v>
      </c>
      <c r="JK9" s="19">
        <v>229011</v>
      </c>
      <c r="JL9" s="19">
        <v>222638</v>
      </c>
      <c r="JM9" s="19">
        <v>199778</v>
      </c>
      <c r="JN9" s="19">
        <v>193814</v>
      </c>
      <c r="JO9" s="19">
        <v>197367</v>
      </c>
      <c r="JP9" s="19">
        <v>224194</v>
      </c>
      <c r="JQ9" s="19">
        <v>214687</v>
      </c>
      <c r="JR9" s="19">
        <v>191069</v>
      </c>
      <c r="JS9" s="19">
        <v>289688</v>
      </c>
      <c r="JT9" s="19">
        <v>274191</v>
      </c>
      <c r="JU9" s="19">
        <v>269854</v>
      </c>
      <c r="JV9" s="19">
        <v>304294</v>
      </c>
      <c r="JW9" s="19">
        <v>261600</v>
      </c>
      <c r="JX9" s="19">
        <v>266830</v>
      </c>
      <c r="JY9" s="19">
        <v>311653</v>
      </c>
      <c r="JZ9" s="19">
        <v>293274</v>
      </c>
      <c r="KA9" s="19">
        <v>286634</v>
      </c>
      <c r="KB9" s="19">
        <v>257276</v>
      </c>
      <c r="KC9" s="19">
        <v>304401</v>
      </c>
      <c r="KD9" s="19">
        <v>291929</v>
      </c>
      <c r="KE9" s="19">
        <v>210851</v>
      </c>
      <c r="KF9" s="19">
        <v>229538</v>
      </c>
      <c r="KG9" s="19">
        <v>269492</v>
      </c>
      <c r="KH9" s="19">
        <v>271388</v>
      </c>
      <c r="KI9" s="19">
        <v>257992</v>
      </c>
      <c r="KJ9" s="19">
        <v>283786</v>
      </c>
      <c r="KK9" s="19">
        <v>257992</v>
      </c>
      <c r="KL9" s="19">
        <v>231797</v>
      </c>
      <c r="KM9" s="19">
        <v>291150</v>
      </c>
      <c r="KN9" s="19">
        <v>319811</v>
      </c>
      <c r="KO9" s="19">
        <v>266127</v>
      </c>
      <c r="KP9" s="19">
        <v>273025</v>
      </c>
      <c r="KQ9" s="19">
        <v>313240</v>
      </c>
      <c r="KR9" s="19">
        <v>301462</v>
      </c>
      <c r="KS9" s="19">
        <v>236947</v>
      </c>
      <c r="KT9" s="22">
        <v>116415</v>
      </c>
      <c r="KU9" s="22">
        <v>154640</v>
      </c>
      <c r="KV9" s="22">
        <v>202908</v>
      </c>
      <c r="KW9" s="22">
        <v>199323</v>
      </c>
      <c r="KX9" s="22">
        <v>174061</v>
      </c>
      <c r="KY9" s="22">
        <v>135063</v>
      </c>
      <c r="KZ9" s="22">
        <v>191361</v>
      </c>
      <c r="LA9" s="22">
        <v>116415</v>
      </c>
      <c r="LB9" s="22">
        <v>154640</v>
      </c>
      <c r="LC9" s="22">
        <v>202908</v>
      </c>
      <c r="LD9" s="22">
        <v>199323</v>
      </c>
      <c r="LE9" s="22">
        <v>174061</v>
      </c>
      <c r="LF9" s="22">
        <v>135063</v>
      </c>
      <c r="LG9" s="22">
        <v>191361</v>
      </c>
      <c r="LH9" s="22">
        <v>195971</v>
      </c>
      <c r="LI9" s="19">
        <v>185428</v>
      </c>
      <c r="LJ9" s="19">
        <v>212337</v>
      </c>
      <c r="LK9" s="19">
        <v>234606</v>
      </c>
      <c r="LL9" s="22">
        <v>116415</v>
      </c>
      <c r="LM9" s="22">
        <v>154640</v>
      </c>
      <c r="LN9" s="22">
        <v>202908</v>
      </c>
      <c r="LO9" s="22">
        <v>199323</v>
      </c>
      <c r="LP9" s="22">
        <v>174061</v>
      </c>
      <c r="LQ9" s="22">
        <v>135063</v>
      </c>
      <c r="LR9" s="22">
        <v>191361</v>
      </c>
      <c r="LS9" s="22">
        <v>116415</v>
      </c>
      <c r="LT9" s="22">
        <v>154640</v>
      </c>
      <c r="LU9" s="22">
        <v>202908</v>
      </c>
      <c r="LV9" s="22">
        <v>199323</v>
      </c>
      <c r="LW9" s="22">
        <v>174061</v>
      </c>
      <c r="LX9" s="22">
        <v>135063</v>
      </c>
      <c r="LY9" s="22">
        <v>191361</v>
      </c>
      <c r="LZ9" s="22">
        <v>195971</v>
      </c>
      <c r="MA9" s="19">
        <v>185428</v>
      </c>
      <c r="MB9" s="19">
        <v>212337</v>
      </c>
      <c r="MC9" s="19">
        <v>234606</v>
      </c>
      <c r="MD9" s="22">
        <v>116415</v>
      </c>
      <c r="ME9" s="22">
        <v>154640</v>
      </c>
      <c r="MF9" s="22">
        <v>202908</v>
      </c>
      <c r="MG9" s="22">
        <v>199323</v>
      </c>
      <c r="MH9" s="22">
        <v>174061</v>
      </c>
      <c r="MI9" s="22">
        <v>135063</v>
      </c>
      <c r="MJ9" s="22">
        <v>191361</v>
      </c>
      <c r="MK9" s="22">
        <v>116415</v>
      </c>
      <c r="ML9" s="22">
        <v>154640</v>
      </c>
      <c r="MM9" s="22">
        <v>202908</v>
      </c>
      <c r="MN9" s="22">
        <v>199323</v>
      </c>
      <c r="MO9" s="22">
        <v>174061</v>
      </c>
      <c r="MP9" s="22">
        <v>135063</v>
      </c>
      <c r="MQ9" s="22">
        <v>191361</v>
      </c>
      <c r="MR9" s="22">
        <v>195971</v>
      </c>
      <c r="MS9" s="19">
        <v>185428</v>
      </c>
      <c r="MT9" s="19">
        <v>212337</v>
      </c>
      <c r="MU9" s="19">
        <v>234606</v>
      </c>
      <c r="MV9" s="22">
        <v>116415</v>
      </c>
      <c r="MW9" s="22">
        <v>154640</v>
      </c>
      <c r="MX9" s="22">
        <v>202908</v>
      </c>
      <c r="MY9" s="22">
        <v>199323</v>
      </c>
      <c r="MZ9" s="22">
        <v>174061</v>
      </c>
      <c r="NA9" s="22">
        <v>135063</v>
      </c>
      <c r="NB9" s="22">
        <v>191361</v>
      </c>
    </row>
    <row r="10" spans="1:16384" x14ac:dyDescent="0.25">
      <c r="A10" s="8">
        <v>0.25</v>
      </c>
      <c r="B10" s="22">
        <v>125742</v>
      </c>
      <c r="C10" s="22">
        <v>170055</v>
      </c>
      <c r="D10" s="22">
        <v>205855</v>
      </c>
      <c r="E10" s="22">
        <v>203034</v>
      </c>
      <c r="F10" s="22">
        <v>198017</v>
      </c>
      <c r="G10" s="22">
        <v>146447</v>
      </c>
      <c r="H10" s="22">
        <v>161756</v>
      </c>
      <c r="I10" s="22">
        <v>125742</v>
      </c>
      <c r="J10" s="22">
        <v>170055</v>
      </c>
      <c r="K10" s="22">
        <v>205855</v>
      </c>
      <c r="L10" s="22">
        <v>203034</v>
      </c>
      <c r="M10" s="22">
        <v>198017</v>
      </c>
      <c r="N10" s="22">
        <v>146447</v>
      </c>
      <c r="O10" s="22">
        <v>161756</v>
      </c>
      <c r="P10" s="22">
        <v>218081</v>
      </c>
      <c r="Q10" s="19">
        <v>204782</v>
      </c>
      <c r="R10" s="19">
        <v>220801</v>
      </c>
      <c r="S10" s="19">
        <v>278896</v>
      </c>
      <c r="T10" s="22">
        <v>125742</v>
      </c>
      <c r="U10" s="22">
        <v>170055</v>
      </c>
      <c r="V10" s="22">
        <v>205855</v>
      </c>
      <c r="W10" s="22">
        <v>203034</v>
      </c>
      <c r="X10" s="22">
        <v>198017</v>
      </c>
      <c r="Y10" s="22">
        <v>146447</v>
      </c>
      <c r="Z10" s="22">
        <v>161756</v>
      </c>
      <c r="AA10" s="22">
        <v>125742</v>
      </c>
      <c r="AB10" s="22">
        <v>170055</v>
      </c>
      <c r="AC10" s="22">
        <v>205855</v>
      </c>
      <c r="AD10" s="22">
        <v>203034</v>
      </c>
      <c r="AE10" s="22">
        <v>198017</v>
      </c>
      <c r="AF10" s="22">
        <v>146447</v>
      </c>
      <c r="AG10" s="22">
        <v>161756</v>
      </c>
      <c r="AH10" s="22">
        <v>218081</v>
      </c>
      <c r="AI10" s="19">
        <v>204782</v>
      </c>
      <c r="AJ10" s="19">
        <v>220801</v>
      </c>
      <c r="AK10" s="19">
        <v>278896</v>
      </c>
      <c r="AL10" s="22">
        <v>125742</v>
      </c>
      <c r="AM10" s="22">
        <v>170055</v>
      </c>
      <c r="AN10" s="22">
        <v>205855</v>
      </c>
      <c r="AO10" s="22">
        <v>203034</v>
      </c>
      <c r="AP10" s="22">
        <v>198017</v>
      </c>
      <c r="AQ10" s="22">
        <v>146447</v>
      </c>
      <c r="AR10" s="22">
        <v>161756</v>
      </c>
      <c r="AS10" s="22">
        <v>125742</v>
      </c>
      <c r="AT10" s="22">
        <v>170055</v>
      </c>
      <c r="AU10" s="22">
        <v>205855</v>
      </c>
      <c r="AV10" s="22">
        <v>203034</v>
      </c>
      <c r="AW10" s="22">
        <v>198017</v>
      </c>
      <c r="AX10" s="22">
        <v>146447</v>
      </c>
      <c r="AY10" s="22">
        <v>161756</v>
      </c>
      <c r="AZ10" s="22">
        <v>218081</v>
      </c>
      <c r="BA10" s="19">
        <v>204782</v>
      </c>
      <c r="BB10" s="19">
        <v>220801</v>
      </c>
      <c r="BC10" s="19">
        <v>278896</v>
      </c>
      <c r="BD10" s="22">
        <v>125742</v>
      </c>
      <c r="BE10" s="22">
        <v>170055</v>
      </c>
      <c r="BF10" s="22">
        <v>205855</v>
      </c>
      <c r="BG10" s="22">
        <v>203034</v>
      </c>
      <c r="BH10" s="22">
        <v>198017</v>
      </c>
      <c r="BI10" s="22">
        <v>146447</v>
      </c>
      <c r="BJ10" s="22">
        <v>161756</v>
      </c>
      <c r="BK10" s="22">
        <v>125742</v>
      </c>
      <c r="BL10" s="22">
        <v>170055</v>
      </c>
      <c r="BM10" s="22">
        <v>205855</v>
      </c>
      <c r="BN10" s="22">
        <v>203034</v>
      </c>
      <c r="BO10" s="22">
        <v>198017</v>
      </c>
      <c r="BP10" s="22">
        <v>146447</v>
      </c>
      <c r="BQ10" s="22">
        <v>161756</v>
      </c>
      <c r="BR10" s="22">
        <v>218081</v>
      </c>
      <c r="BS10" s="19">
        <v>204782</v>
      </c>
      <c r="BT10" s="19">
        <v>220801</v>
      </c>
      <c r="BU10" s="19">
        <v>278896</v>
      </c>
      <c r="BV10" s="19">
        <v>244571</v>
      </c>
      <c r="BW10" s="19">
        <v>288684</v>
      </c>
      <c r="BX10" s="19">
        <v>281426</v>
      </c>
      <c r="BY10" s="19">
        <v>267285</v>
      </c>
      <c r="BZ10" s="19">
        <v>236422</v>
      </c>
      <c r="CA10" s="19">
        <v>286340</v>
      </c>
      <c r="CB10" s="19">
        <v>313856</v>
      </c>
      <c r="CC10" s="19">
        <v>315289</v>
      </c>
      <c r="CD10" s="19">
        <v>315940</v>
      </c>
      <c r="CE10" s="19">
        <v>308926</v>
      </c>
      <c r="CF10" s="19">
        <v>300495</v>
      </c>
      <c r="CG10" s="19">
        <v>284707</v>
      </c>
      <c r="CH10" s="19">
        <v>249842</v>
      </c>
      <c r="CI10" s="19">
        <v>309830</v>
      </c>
      <c r="CJ10" s="19">
        <v>324121</v>
      </c>
      <c r="CK10" s="19">
        <v>306687</v>
      </c>
      <c r="CL10" s="19">
        <v>302545</v>
      </c>
      <c r="CM10" s="19">
        <v>282388</v>
      </c>
      <c r="CN10" s="19">
        <v>298307</v>
      </c>
      <c r="CO10" s="19">
        <v>299653</v>
      </c>
      <c r="CP10" s="19">
        <v>269720</v>
      </c>
      <c r="CQ10" s="19">
        <v>304220</v>
      </c>
      <c r="CR10" s="19">
        <v>286861</v>
      </c>
      <c r="CS10" s="19">
        <v>290407</v>
      </c>
      <c r="CT10" s="19">
        <v>255262</v>
      </c>
      <c r="CU10" s="19">
        <v>274401</v>
      </c>
      <c r="CV10" s="19">
        <v>288387</v>
      </c>
      <c r="CW10" s="19">
        <v>274768</v>
      </c>
      <c r="CX10" s="19">
        <v>272808</v>
      </c>
      <c r="CY10" s="19">
        <v>249890</v>
      </c>
      <c r="CZ10" s="19">
        <v>252828</v>
      </c>
      <c r="DA10" s="19">
        <v>237412</v>
      </c>
      <c r="DB10" s="19">
        <v>245198</v>
      </c>
      <c r="DC10" s="74">
        <v>266110</v>
      </c>
      <c r="DD10" s="74">
        <v>352818</v>
      </c>
      <c r="DE10" s="74">
        <v>267831</v>
      </c>
      <c r="DF10" s="74">
        <v>265706</v>
      </c>
      <c r="DG10" s="22">
        <v>125742</v>
      </c>
      <c r="DH10" s="22">
        <v>170055</v>
      </c>
      <c r="DI10" s="22">
        <v>205855</v>
      </c>
      <c r="DJ10" s="22">
        <v>203034</v>
      </c>
      <c r="DK10" s="22">
        <v>198017</v>
      </c>
      <c r="DL10" s="22">
        <v>146447</v>
      </c>
      <c r="DM10" s="22">
        <v>161756</v>
      </c>
      <c r="DN10" s="22">
        <v>125742</v>
      </c>
      <c r="DO10" s="22">
        <v>170055</v>
      </c>
      <c r="DP10" s="22">
        <v>205855</v>
      </c>
      <c r="DQ10" s="22">
        <v>203034</v>
      </c>
      <c r="DR10" s="22">
        <v>198017</v>
      </c>
      <c r="DS10" s="22">
        <v>146447</v>
      </c>
      <c r="DT10" s="22">
        <v>161756</v>
      </c>
      <c r="DU10" s="22">
        <v>218081</v>
      </c>
      <c r="DV10" s="19">
        <v>204782</v>
      </c>
      <c r="DW10" s="19">
        <v>220801</v>
      </c>
      <c r="DX10" s="19">
        <v>278896</v>
      </c>
      <c r="DY10" s="22">
        <v>125742</v>
      </c>
      <c r="DZ10" s="22">
        <v>170055</v>
      </c>
      <c r="EA10" s="22">
        <v>205855</v>
      </c>
      <c r="EB10" s="22">
        <v>203034</v>
      </c>
      <c r="EC10" s="22">
        <v>198017</v>
      </c>
      <c r="ED10" s="22">
        <v>146447</v>
      </c>
      <c r="EE10" s="22">
        <v>161756</v>
      </c>
      <c r="EF10" s="22">
        <v>125742</v>
      </c>
      <c r="EG10" s="22">
        <v>170055</v>
      </c>
      <c r="EH10" s="22">
        <v>205855</v>
      </c>
      <c r="EI10" s="22">
        <v>203034</v>
      </c>
      <c r="EJ10" s="22">
        <v>198017</v>
      </c>
      <c r="EK10" s="22">
        <v>146447</v>
      </c>
      <c r="EL10" s="22">
        <v>161756</v>
      </c>
      <c r="EM10" s="22">
        <v>218081</v>
      </c>
      <c r="EN10" s="19">
        <v>204782</v>
      </c>
      <c r="EO10" s="19">
        <v>220801</v>
      </c>
      <c r="EP10" s="19">
        <v>278896</v>
      </c>
      <c r="EQ10" s="22">
        <v>125742</v>
      </c>
      <c r="ER10" s="22">
        <v>170055</v>
      </c>
      <c r="ES10" s="22">
        <v>205855</v>
      </c>
      <c r="ET10" s="22">
        <v>203034</v>
      </c>
      <c r="EU10" s="22">
        <v>198017</v>
      </c>
      <c r="EV10" s="22">
        <v>146447</v>
      </c>
      <c r="EW10" s="22">
        <v>161756</v>
      </c>
      <c r="EX10" s="22">
        <v>125742</v>
      </c>
      <c r="EY10" s="22">
        <v>170055</v>
      </c>
      <c r="EZ10" s="22">
        <v>205855</v>
      </c>
      <c r="FA10" s="22">
        <v>203034</v>
      </c>
      <c r="FB10" s="22">
        <v>198017</v>
      </c>
      <c r="FC10" s="22">
        <v>146447</v>
      </c>
      <c r="FD10" s="22">
        <v>161756</v>
      </c>
      <c r="FE10" s="22">
        <v>218081</v>
      </c>
      <c r="FF10" s="19">
        <v>204782</v>
      </c>
      <c r="FG10" s="19">
        <v>220801</v>
      </c>
      <c r="FH10" s="19">
        <v>278896</v>
      </c>
      <c r="FI10" s="22">
        <v>125742</v>
      </c>
      <c r="FJ10" s="22">
        <v>170055</v>
      </c>
      <c r="FK10" s="22">
        <v>205855</v>
      </c>
      <c r="FL10" s="22">
        <v>203034</v>
      </c>
      <c r="FM10" s="22">
        <v>198017</v>
      </c>
      <c r="FN10" s="22">
        <v>146447</v>
      </c>
      <c r="FO10" s="22">
        <v>161756</v>
      </c>
      <c r="FP10" s="22">
        <v>125742</v>
      </c>
      <c r="FQ10" s="22">
        <v>170055</v>
      </c>
      <c r="FR10" s="22">
        <v>205855</v>
      </c>
      <c r="FS10" s="22">
        <v>203034</v>
      </c>
      <c r="FT10" s="22">
        <v>198017</v>
      </c>
      <c r="FU10" s="22">
        <v>146447</v>
      </c>
      <c r="FV10" s="22">
        <v>161756</v>
      </c>
      <c r="FW10" s="22">
        <v>218081</v>
      </c>
      <c r="FX10" s="19">
        <v>204782</v>
      </c>
      <c r="FY10" s="19">
        <v>220801</v>
      </c>
      <c r="FZ10" s="19">
        <v>278896</v>
      </c>
      <c r="GA10" s="19">
        <v>244571</v>
      </c>
      <c r="GB10" s="19">
        <v>288684</v>
      </c>
      <c r="GC10" s="19">
        <v>281426</v>
      </c>
      <c r="GD10" s="19">
        <v>267285</v>
      </c>
      <c r="GE10" s="19">
        <v>236422</v>
      </c>
      <c r="GF10" s="19">
        <v>286340</v>
      </c>
      <c r="GG10" s="19">
        <v>313856</v>
      </c>
      <c r="GH10" s="19">
        <v>315289</v>
      </c>
      <c r="GI10" s="19">
        <v>315940</v>
      </c>
      <c r="GJ10" s="19">
        <v>308926</v>
      </c>
      <c r="GK10" s="19">
        <v>300495</v>
      </c>
      <c r="GL10" s="19">
        <v>284707</v>
      </c>
      <c r="GM10" s="19">
        <v>249842</v>
      </c>
      <c r="GN10" s="19">
        <v>309830</v>
      </c>
      <c r="GO10" s="19">
        <v>324121</v>
      </c>
      <c r="GP10" s="19">
        <v>306687</v>
      </c>
      <c r="GQ10" s="19">
        <v>302545</v>
      </c>
      <c r="GR10" s="19">
        <v>282388</v>
      </c>
      <c r="GS10" s="19">
        <v>298307</v>
      </c>
      <c r="GT10" s="19">
        <v>299653</v>
      </c>
      <c r="GU10" s="19">
        <v>269720</v>
      </c>
      <c r="GV10" s="19">
        <v>304220</v>
      </c>
      <c r="GW10" s="19">
        <v>286861</v>
      </c>
      <c r="GX10" s="19">
        <v>290407</v>
      </c>
      <c r="GY10" s="19">
        <v>255262</v>
      </c>
      <c r="GZ10" s="19">
        <v>274401</v>
      </c>
      <c r="HA10" s="19">
        <v>288387</v>
      </c>
      <c r="HB10" s="19">
        <v>274768</v>
      </c>
      <c r="HC10" s="19">
        <v>272808</v>
      </c>
      <c r="HD10" s="19">
        <v>249890</v>
      </c>
      <c r="HE10" s="19">
        <v>252828</v>
      </c>
      <c r="HF10" s="19">
        <v>237412</v>
      </c>
      <c r="HG10" s="19">
        <v>245198</v>
      </c>
      <c r="HH10" s="76">
        <v>266110</v>
      </c>
      <c r="HI10" s="76">
        <v>352818</v>
      </c>
      <c r="HJ10" s="76">
        <v>267831</v>
      </c>
      <c r="HK10" s="76">
        <v>265706</v>
      </c>
      <c r="HL10" s="35">
        <v>374538</v>
      </c>
      <c r="HM10" s="35">
        <v>219894</v>
      </c>
      <c r="HN10" s="35">
        <v>286619</v>
      </c>
      <c r="HO10" s="35">
        <v>240382</v>
      </c>
      <c r="HP10" s="35">
        <v>210007</v>
      </c>
      <c r="HQ10" s="35">
        <v>238411</v>
      </c>
      <c r="HR10" s="76">
        <v>223378</v>
      </c>
      <c r="HS10" s="76">
        <v>246305</v>
      </c>
      <c r="HT10" s="76">
        <v>192342</v>
      </c>
      <c r="HU10" s="76">
        <v>253774</v>
      </c>
      <c r="HV10" s="76">
        <v>280178</v>
      </c>
      <c r="HW10" s="76">
        <v>243475</v>
      </c>
      <c r="HX10" s="76">
        <v>223318</v>
      </c>
      <c r="HY10" s="76">
        <v>276657</v>
      </c>
      <c r="HZ10" s="76">
        <v>280412</v>
      </c>
      <c r="IA10" s="76">
        <v>186653</v>
      </c>
      <c r="IB10" s="76">
        <v>280153</v>
      </c>
      <c r="IC10" s="76">
        <v>342941</v>
      </c>
      <c r="ID10" s="76">
        <v>316074</v>
      </c>
      <c r="IE10" s="76">
        <v>273997</v>
      </c>
      <c r="IF10" s="77">
        <v>357188</v>
      </c>
      <c r="IG10" s="76">
        <v>316907</v>
      </c>
      <c r="IH10" s="76">
        <v>293631</v>
      </c>
      <c r="II10" s="76">
        <v>339314</v>
      </c>
      <c r="IJ10" s="76">
        <v>363883</v>
      </c>
      <c r="IK10" s="76">
        <v>293353</v>
      </c>
      <c r="IL10" s="76">
        <v>296856</v>
      </c>
      <c r="IM10" s="76">
        <v>462105</v>
      </c>
      <c r="IN10" s="76">
        <v>344741</v>
      </c>
      <c r="IO10" s="76">
        <v>244868</v>
      </c>
      <c r="IP10" s="76">
        <v>355821</v>
      </c>
      <c r="IQ10" s="76">
        <v>324988</v>
      </c>
      <c r="IR10" s="76">
        <v>316474</v>
      </c>
      <c r="IS10" s="76">
        <v>292876</v>
      </c>
      <c r="IT10" s="77">
        <v>324796</v>
      </c>
      <c r="IU10" s="19">
        <v>409694</v>
      </c>
      <c r="IV10" s="19">
        <v>240722</v>
      </c>
      <c r="IW10" s="19">
        <v>351169</v>
      </c>
      <c r="IX10" s="19">
        <v>323014</v>
      </c>
      <c r="IY10" s="19">
        <v>273412</v>
      </c>
      <c r="IZ10" s="19">
        <v>295014</v>
      </c>
      <c r="JA10" s="19">
        <v>322840</v>
      </c>
      <c r="JB10" s="19">
        <v>301013</v>
      </c>
      <c r="JC10" s="19">
        <v>187500</v>
      </c>
      <c r="JD10" s="19">
        <v>267331</v>
      </c>
      <c r="JE10" s="19">
        <v>246311</v>
      </c>
      <c r="JF10" s="19">
        <v>240049</v>
      </c>
      <c r="JG10" s="19">
        <v>240954</v>
      </c>
      <c r="JH10" s="19">
        <v>270787</v>
      </c>
      <c r="JI10" s="19">
        <v>255945</v>
      </c>
      <c r="JJ10" s="19">
        <v>228983</v>
      </c>
      <c r="JK10" s="19">
        <v>239838</v>
      </c>
      <c r="JL10" s="19">
        <v>218436</v>
      </c>
      <c r="JM10" s="19">
        <v>209475</v>
      </c>
      <c r="JN10" s="19">
        <v>178760</v>
      </c>
      <c r="JO10" s="19">
        <v>221209</v>
      </c>
      <c r="JP10" s="19">
        <v>235123</v>
      </c>
      <c r="JQ10" s="19">
        <v>218082</v>
      </c>
      <c r="JR10" s="19">
        <v>192523</v>
      </c>
      <c r="JS10" s="19">
        <v>306800</v>
      </c>
      <c r="JT10" s="19">
        <v>290479</v>
      </c>
      <c r="JU10" s="19">
        <v>274050</v>
      </c>
      <c r="JV10" s="19">
        <v>298736</v>
      </c>
      <c r="JW10" s="19">
        <v>304869</v>
      </c>
      <c r="JX10" s="19">
        <v>272329</v>
      </c>
      <c r="JY10" s="19">
        <v>309668</v>
      </c>
      <c r="JZ10" s="19">
        <v>271747</v>
      </c>
      <c r="KA10" s="19">
        <v>281686</v>
      </c>
      <c r="KB10" s="19">
        <v>265854</v>
      </c>
      <c r="KC10" s="19">
        <v>294319</v>
      </c>
      <c r="KD10" s="19">
        <v>300760</v>
      </c>
      <c r="KE10" s="19">
        <v>212947</v>
      </c>
      <c r="KF10" s="19">
        <v>222953</v>
      </c>
      <c r="KG10" s="19">
        <v>292549</v>
      </c>
      <c r="KH10" s="19">
        <v>256872</v>
      </c>
      <c r="KI10" s="19">
        <v>268610</v>
      </c>
      <c r="KJ10" s="19">
        <v>302263</v>
      </c>
      <c r="KK10" s="19">
        <v>268610</v>
      </c>
      <c r="KL10" s="19">
        <v>231819</v>
      </c>
      <c r="KM10" s="19">
        <v>296021</v>
      </c>
      <c r="KN10" s="19">
        <v>312980</v>
      </c>
      <c r="KO10" s="19">
        <v>279435</v>
      </c>
      <c r="KP10" s="19">
        <v>271796</v>
      </c>
      <c r="KQ10" s="19">
        <v>315894</v>
      </c>
      <c r="KR10" s="19">
        <v>313566</v>
      </c>
      <c r="KS10" s="19">
        <v>221736</v>
      </c>
      <c r="KT10" s="22">
        <v>125742</v>
      </c>
      <c r="KU10" s="22">
        <v>170055</v>
      </c>
      <c r="KV10" s="22">
        <v>205855</v>
      </c>
      <c r="KW10" s="22">
        <v>203034</v>
      </c>
      <c r="KX10" s="22">
        <v>198017</v>
      </c>
      <c r="KY10" s="22">
        <v>146447</v>
      </c>
      <c r="KZ10" s="22">
        <v>161756</v>
      </c>
      <c r="LA10" s="22">
        <v>125742</v>
      </c>
      <c r="LB10" s="22">
        <v>170055</v>
      </c>
      <c r="LC10" s="22">
        <v>205855</v>
      </c>
      <c r="LD10" s="22">
        <v>203034</v>
      </c>
      <c r="LE10" s="22">
        <v>198017</v>
      </c>
      <c r="LF10" s="22">
        <v>146447</v>
      </c>
      <c r="LG10" s="22">
        <v>161756</v>
      </c>
      <c r="LH10" s="22">
        <v>218081</v>
      </c>
      <c r="LI10" s="19">
        <v>204782</v>
      </c>
      <c r="LJ10" s="19">
        <v>220801</v>
      </c>
      <c r="LK10" s="19">
        <v>278896</v>
      </c>
      <c r="LL10" s="22">
        <v>125742</v>
      </c>
      <c r="LM10" s="22">
        <v>170055</v>
      </c>
      <c r="LN10" s="22">
        <v>205855</v>
      </c>
      <c r="LO10" s="22">
        <v>203034</v>
      </c>
      <c r="LP10" s="22">
        <v>198017</v>
      </c>
      <c r="LQ10" s="22">
        <v>146447</v>
      </c>
      <c r="LR10" s="22">
        <v>161756</v>
      </c>
      <c r="LS10" s="22">
        <v>125742</v>
      </c>
      <c r="LT10" s="22">
        <v>170055</v>
      </c>
      <c r="LU10" s="22">
        <v>205855</v>
      </c>
      <c r="LV10" s="22">
        <v>203034</v>
      </c>
      <c r="LW10" s="22">
        <v>198017</v>
      </c>
      <c r="LX10" s="22">
        <v>146447</v>
      </c>
      <c r="LY10" s="22">
        <v>161756</v>
      </c>
      <c r="LZ10" s="22">
        <v>218081</v>
      </c>
      <c r="MA10" s="19">
        <v>204782</v>
      </c>
      <c r="MB10" s="19">
        <v>220801</v>
      </c>
      <c r="MC10" s="19">
        <v>278896</v>
      </c>
      <c r="MD10" s="22">
        <v>125742</v>
      </c>
      <c r="ME10" s="22">
        <v>170055</v>
      </c>
      <c r="MF10" s="22">
        <v>205855</v>
      </c>
      <c r="MG10" s="22">
        <v>203034</v>
      </c>
      <c r="MH10" s="22">
        <v>198017</v>
      </c>
      <c r="MI10" s="22">
        <v>146447</v>
      </c>
      <c r="MJ10" s="22">
        <v>161756</v>
      </c>
      <c r="MK10" s="22">
        <v>125742</v>
      </c>
      <c r="ML10" s="22">
        <v>170055</v>
      </c>
      <c r="MM10" s="22">
        <v>205855</v>
      </c>
      <c r="MN10" s="22">
        <v>203034</v>
      </c>
      <c r="MO10" s="22">
        <v>198017</v>
      </c>
      <c r="MP10" s="22">
        <v>146447</v>
      </c>
      <c r="MQ10" s="22">
        <v>161756</v>
      </c>
      <c r="MR10" s="22">
        <v>218081</v>
      </c>
      <c r="MS10" s="19">
        <v>204782</v>
      </c>
      <c r="MT10" s="19">
        <v>220801</v>
      </c>
      <c r="MU10" s="19">
        <v>278896</v>
      </c>
      <c r="MV10" s="22">
        <v>125742</v>
      </c>
      <c r="MW10" s="22">
        <v>170055</v>
      </c>
      <c r="MX10" s="22">
        <v>205855</v>
      </c>
      <c r="MY10" s="22">
        <v>203034</v>
      </c>
      <c r="MZ10" s="22">
        <v>198017</v>
      </c>
      <c r="NA10" s="22">
        <v>146447</v>
      </c>
      <c r="NB10" s="22">
        <v>161756</v>
      </c>
    </row>
    <row r="11" spans="1:16384" x14ac:dyDescent="0.25">
      <c r="A11" s="8">
        <v>0.29166666666666669</v>
      </c>
      <c r="B11" s="22">
        <v>143348</v>
      </c>
      <c r="C11" s="22">
        <v>187121</v>
      </c>
      <c r="D11" s="22">
        <v>221861</v>
      </c>
      <c r="E11" s="22">
        <v>213805</v>
      </c>
      <c r="F11" s="22">
        <v>219182</v>
      </c>
      <c r="G11" s="22">
        <v>182781</v>
      </c>
      <c r="H11" s="22">
        <v>193281</v>
      </c>
      <c r="I11" s="22">
        <v>143348</v>
      </c>
      <c r="J11" s="22">
        <v>187121</v>
      </c>
      <c r="K11" s="22">
        <v>221861</v>
      </c>
      <c r="L11" s="22">
        <v>213805</v>
      </c>
      <c r="M11" s="22">
        <v>219182</v>
      </c>
      <c r="N11" s="22">
        <v>182781</v>
      </c>
      <c r="O11" s="22">
        <v>193281</v>
      </c>
      <c r="P11" s="22">
        <v>243284</v>
      </c>
      <c r="Q11" s="19">
        <v>226787</v>
      </c>
      <c r="R11" s="19">
        <v>252833</v>
      </c>
      <c r="S11" s="19">
        <v>312263</v>
      </c>
      <c r="T11" s="22">
        <v>143348</v>
      </c>
      <c r="U11" s="22">
        <v>187121</v>
      </c>
      <c r="V11" s="22">
        <v>221861</v>
      </c>
      <c r="W11" s="22">
        <v>213805</v>
      </c>
      <c r="X11" s="22">
        <v>219182</v>
      </c>
      <c r="Y11" s="22">
        <v>182781</v>
      </c>
      <c r="Z11" s="22">
        <v>193281</v>
      </c>
      <c r="AA11" s="22">
        <v>143348</v>
      </c>
      <c r="AB11" s="22">
        <v>187121</v>
      </c>
      <c r="AC11" s="22">
        <v>221861</v>
      </c>
      <c r="AD11" s="22">
        <v>213805</v>
      </c>
      <c r="AE11" s="22">
        <v>219182</v>
      </c>
      <c r="AF11" s="22">
        <v>182781</v>
      </c>
      <c r="AG11" s="22">
        <v>193281</v>
      </c>
      <c r="AH11" s="22">
        <v>243284</v>
      </c>
      <c r="AI11" s="19">
        <v>226787</v>
      </c>
      <c r="AJ11" s="19">
        <v>252833</v>
      </c>
      <c r="AK11" s="19">
        <v>312263</v>
      </c>
      <c r="AL11" s="22">
        <v>143348</v>
      </c>
      <c r="AM11" s="22">
        <v>187121</v>
      </c>
      <c r="AN11" s="22">
        <v>221861</v>
      </c>
      <c r="AO11" s="22">
        <v>213805</v>
      </c>
      <c r="AP11" s="22">
        <v>219182</v>
      </c>
      <c r="AQ11" s="22">
        <v>182781</v>
      </c>
      <c r="AR11" s="22">
        <v>193281</v>
      </c>
      <c r="AS11" s="22">
        <v>143348</v>
      </c>
      <c r="AT11" s="22">
        <v>187121</v>
      </c>
      <c r="AU11" s="22">
        <v>221861</v>
      </c>
      <c r="AV11" s="22">
        <v>213805</v>
      </c>
      <c r="AW11" s="22">
        <v>219182</v>
      </c>
      <c r="AX11" s="22">
        <v>182781</v>
      </c>
      <c r="AY11" s="22">
        <v>193281</v>
      </c>
      <c r="AZ11" s="22">
        <v>243284</v>
      </c>
      <c r="BA11" s="19">
        <v>226787</v>
      </c>
      <c r="BB11" s="19">
        <v>252833</v>
      </c>
      <c r="BC11" s="19">
        <v>312263</v>
      </c>
      <c r="BD11" s="22">
        <v>143348</v>
      </c>
      <c r="BE11" s="22">
        <v>187121</v>
      </c>
      <c r="BF11" s="22">
        <v>221861</v>
      </c>
      <c r="BG11" s="22">
        <v>213805</v>
      </c>
      <c r="BH11" s="22">
        <v>219182</v>
      </c>
      <c r="BI11" s="22">
        <v>182781</v>
      </c>
      <c r="BJ11" s="22">
        <v>193281</v>
      </c>
      <c r="BK11" s="22">
        <v>143348</v>
      </c>
      <c r="BL11" s="22">
        <v>187121</v>
      </c>
      <c r="BM11" s="22">
        <v>221861</v>
      </c>
      <c r="BN11" s="22">
        <v>213805</v>
      </c>
      <c r="BO11" s="22">
        <v>219182</v>
      </c>
      <c r="BP11" s="22">
        <v>182781</v>
      </c>
      <c r="BQ11" s="22">
        <v>193281</v>
      </c>
      <c r="BR11" s="22">
        <v>243284</v>
      </c>
      <c r="BS11" s="19">
        <v>226787</v>
      </c>
      <c r="BT11" s="19">
        <v>252833</v>
      </c>
      <c r="BU11" s="19">
        <v>312263</v>
      </c>
      <c r="BV11" s="19">
        <v>280766</v>
      </c>
      <c r="BW11" s="19">
        <v>335702</v>
      </c>
      <c r="BX11" s="19">
        <v>313546</v>
      </c>
      <c r="BY11" s="19">
        <v>282424</v>
      </c>
      <c r="BZ11" s="19">
        <v>269556</v>
      </c>
      <c r="CA11" s="19">
        <v>303130</v>
      </c>
      <c r="CB11" s="19">
        <v>348430</v>
      </c>
      <c r="CC11" s="19">
        <v>361206</v>
      </c>
      <c r="CD11" s="19">
        <v>340937</v>
      </c>
      <c r="CE11" s="19">
        <v>324748</v>
      </c>
      <c r="CF11" s="19">
        <v>325057</v>
      </c>
      <c r="CG11" s="19">
        <v>283856</v>
      </c>
      <c r="CH11" s="19">
        <v>288411</v>
      </c>
      <c r="CI11" s="19">
        <v>331346</v>
      </c>
      <c r="CJ11" s="19">
        <v>357776</v>
      </c>
      <c r="CK11" s="19">
        <v>341550</v>
      </c>
      <c r="CL11" s="19">
        <v>326683</v>
      </c>
      <c r="CM11" s="19">
        <v>291097</v>
      </c>
      <c r="CN11" s="19">
        <v>306092</v>
      </c>
      <c r="CO11" s="19">
        <v>340181</v>
      </c>
      <c r="CP11" s="19">
        <v>297765</v>
      </c>
      <c r="CQ11" s="19">
        <v>337321</v>
      </c>
      <c r="CR11" s="19">
        <v>327297</v>
      </c>
      <c r="CS11" s="19">
        <v>324268</v>
      </c>
      <c r="CT11" s="19">
        <v>278610</v>
      </c>
      <c r="CU11" s="19">
        <v>283536</v>
      </c>
      <c r="CV11" s="19">
        <v>321631</v>
      </c>
      <c r="CW11" s="19">
        <v>312773</v>
      </c>
      <c r="CX11" s="19">
        <v>309186</v>
      </c>
      <c r="CY11" s="19">
        <v>296278</v>
      </c>
      <c r="CZ11" s="19">
        <v>278986</v>
      </c>
      <c r="DA11" s="19">
        <v>246020</v>
      </c>
      <c r="DB11" s="19">
        <v>268552</v>
      </c>
      <c r="DC11" s="74">
        <v>287322</v>
      </c>
      <c r="DD11" s="74">
        <v>413512</v>
      </c>
      <c r="DE11" s="74">
        <v>297230</v>
      </c>
      <c r="DF11" s="74">
        <v>293016</v>
      </c>
      <c r="DG11" s="22">
        <v>143348</v>
      </c>
      <c r="DH11" s="22">
        <v>187121</v>
      </c>
      <c r="DI11" s="22">
        <v>221861</v>
      </c>
      <c r="DJ11" s="22">
        <v>213805</v>
      </c>
      <c r="DK11" s="22">
        <v>219182</v>
      </c>
      <c r="DL11" s="22">
        <v>182781</v>
      </c>
      <c r="DM11" s="22">
        <v>193281</v>
      </c>
      <c r="DN11" s="22">
        <v>143348</v>
      </c>
      <c r="DO11" s="22">
        <v>187121</v>
      </c>
      <c r="DP11" s="22">
        <v>221861</v>
      </c>
      <c r="DQ11" s="22">
        <v>213805</v>
      </c>
      <c r="DR11" s="22">
        <v>219182</v>
      </c>
      <c r="DS11" s="22">
        <v>182781</v>
      </c>
      <c r="DT11" s="22">
        <v>193281</v>
      </c>
      <c r="DU11" s="22">
        <v>243284</v>
      </c>
      <c r="DV11" s="19">
        <v>226787</v>
      </c>
      <c r="DW11" s="19">
        <v>252833</v>
      </c>
      <c r="DX11" s="19">
        <v>312263</v>
      </c>
      <c r="DY11" s="22">
        <v>143348</v>
      </c>
      <c r="DZ11" s="22">
        <v>187121</v>
      </c>
      <c r="EA11" s="22">
        <v>221861</v>
      </c>
      <c r="EB11" s="22">
        <v>213805</v>
      </c>
      <c r="EC11" s="22">
        <v>219182</v>
      </c>
      <c r="ED11" s="22">
        <v>182781</v>
      </c>
      <c r="EE11" s="22">
        <v>193281</v>
      </c>
      <c r="EF11" s="22">
        <v>143348</v>
      </c>
      <c r="EG11" s="22">
        <v>187121</v>
      </c>
      <c r="EH11" s="22">
        <v>221861</v>
      </c>
      <c r="EI11" s="22">
        <v>213805</v>
      </c>
      <c r="EJ11" s="22">
        <v>219182</v>
      </c>
      <c r="EK11" s="22">
        <v>182781</v>
      </c>
      <c r="EL11" s="22">
        <v>193281</v>
      </c>
      <c r="EM11" s="22">
        <v>243284</v>
      </c>
      <c r="EN11" s="19">
        <v>226787</v>
      </c>
      <c r="EO11" s="19">
        <v>252833</v>
      </c>
      <c r="EP11" s="19">
        <v>312263</v>
      </c>
      <c r="EQ11" s="22">
        <v>143348</v>
      </c>
      <c r="ER11" s="22">
        <v>187121</v>
      </c>
      <c r="ES11" s="22">
        <v>221861</v>
      </c>
      <c r="ET11" s="22">
        <v>213805</v>
      </c>
      <c r="EU11" s="22">
        <v>219182</v>
      </c>
      <c r="EV11" s="22">
        <v>182781</v>
      </c>
      <c r="EW11" s="22">
        <v>193281</v>
      </c>
      <c r="EX11" s="22">
        <v>143348</v>
      </c>
      <c r="EY11" s="22">
        <v>187121</v>
      </c>
      <c r="EZ11" s="22">
        <v>221861</v>
      </c>
      <c r="FA11" s="22">
        <v>213805</v>
      </c>
      <c r="FB11" s="22">
        <v>219182</v>
      </c>
      <c r="FC11" s="22">
        <v>182781</v>
      </c>
      <c r="FD11" s="22">
        <v>193281</v>
      </c>
      <c r="FE11" s="22">
        <v>243284</v>
      </c>
      <c r="FF11" s="19">
        <v>226787</v>
      </c>
      <c r="FG11" s="19">
        <v>252833</v>
      </c>
      <c r="FH11" s="19">
        <v>312263</v>
      </c>
      <c r="FI11" s="22">
        <v>143348</v>
      </c>
      <c r="FJ11" s="22">
        <v>187121</v>
      </c>
      <c r="FK11" s="22">
        <v>221861</v>
      </c>
      <c r="FL11" s="22">
        <v>213805</v>
      </c>
      <c r="FM11" s="22">
        <v>219182</v>
      </c>
      <c r="FN11" s="22">
        <v>182781</v>
      </c>
      <c r="FO11" s="22">
        <v>193281</v>
      </c>
      <c r="FP11" s="22">
        <v>143348</v>
      </c>
      <c r="FQ11" s="22">
        <v>187121</v>
      </c>
      <c r="FR11" s="22">
        <v>221861</v>
      </c>
      <c r="FS11" s="22">
        <v>213805</v>
      </c>
      <c r="FT11" s="22">
        <v>219182</v>
      </c>
      <c r="FU11" s="22">
        <v>182781</v>
      </c>
      <c r="FV11" s="22">
        <v>193281</v>
      </c>
      <c r="FW11" s="22">
        <v>243284</v>
      </c>
      <c r="FX11" s="19">
        <v>226787</v>
      </c>
      <c r="FY11" s="19">
        <v>252833</v>
      </c>
      <c r="FZ11" s="19">
        <v>312263</v>
      </c>
      <c r="GA11" s="19">
        <v>280766</v>
      </c>
      <c r="GB11" s="19">
        <v>335702</v>
      </c>
      <c r="GC11" s="19">
        <v>313546</v>
      </c>
      <c r="GD11" s="19">
        <v>282424</v>
      </c>
      <c r="GE11" s="19">
        <v>269556</v>
      </c>
      <c r="GF11" s="19">
        <v>303130</v>
      </c>
      <c r="GG11" s="19">
        <v>348430</v>
      </c>
      <c r="GH11" s="19">
        <v>361206</v>
      </c>
      <c r="GI11" s="19">
        <v>340937</v>
      </c>
      <c r="GJ11" s="19">
        <v>324748</v>
      </c>
      <c r="GK11" s="19">
        <v>325057</v>
      </c>
      <c r="GL11" s="19">
        <v>283856</v>
      </c>
      <c r="GM11" s="19">
        <v>288411</v>
      </c>
      <c r="GN11" s="19">
        <v>331346</v>
      </c>
      <c r="GO11" s="19">
        <v>357776</v>
      </c>
      <c r="GP11" s="19">
        <v>341550</v>
      </c>
      <c r="GQ11" s="19">
        <v>326683</v>
      </c>
      <c r="GR11" s="19">
        <v>291097</v>
      </c>
      <c r="GS11" s="19">
        <v>306092</v>
      </c>
      <c r="GT11" s="19">
        <v>340181</v>
      </c>
      <c r="GU11" s="19">
        <v>297765</v>
      </c>
      <c r="GV11" s="19">
        <v>337321</v>
      </c>
      <c r="GW11" s="19">
        <v>327297</v>
      </c>
      <c r="GX11" s="19">
        <v>324268</v>
      </c>
      <c r="GY11" s="19">
        <v>278610</v>
      </c>
      <c r="GZ11" s="19">
        <v>283536</v>
      </c>
      <c r="HA11" s="19">
        <v>321631</v>
      </c>
      <c r="HB11" s="19">
        <v>312773</v>
      </c>
      <c r="HC11" s="19">
        <v>309186</v>
      </c>
      <c r="HD11" s="19">
        <v>296278</v>
      </c>
      <c r="HE11" s="19">
        <v>278986</v>
      </c>
      <c r="HF11" s="19">
        <v>246020</v>
      </c>
      <c r="HG11" s="19">
        <v>268552</v>
      </c>
      <c r="HH11" s="76">
        <v>287322</v>
      </c>
      <c r="HI11" s="76">
        <v>413512</v>
      </c>
      <c r="HJ11" s="76">
        <v>297230</v>
      </c>
      <c r="HK11" s="76">
        <v>293016</v>
      </c>
      <c r="HL11" s="35">
        <v>416035</v>
      </c>
      <c r="HM11" s="35">
        <v>277450</v>
      </c>
      <c r="HN11" s="35">
        <v>315123</v>
      </c>
      <c r="HO11" s="35">
        <v>308292</v>
      </c>
      <c r="HP11" s="35">
        <v>251363</v>
      </c>
      <c r="HQ11" s="35">
        <v>254620</v>
      </c>
      <c r="HR11" s="76">
        <v>250358</v>
      </c>
      <c r="HS11" s="76">
        <v>261600</v>
      </c>
      <c r="HT11" s="76">
        <v>269684</v>
      </c>
      <c r="HU11" s="76">
        <v>260861</v>
      </c>
      <c r="HV11" s="76">
        <v>282850</v>
      </c>
      <c r="HW11" s="76">
        <v>287186</v>
      </c>
      <c r="HX11" s="76">
        <v>293191</v>
      </c>
      <c r="HY11" s="76">
        <v>308572</v>
      </c>
      <c r="HZ11" s="76">
        <v>329462</v>
      </c>
      <c r="IA11" s="76">
        <v>323430</v>
      </c>
      <c r="IB11" s="76">
        <v>340696</v>
      </c>
      <c r="IC11" s="76">
        <v>403282</v>
      </c>
      <c r="ID11" s="76">
        <v>353478</v>
      </c>
      <c r="IE11" s="76">
        <v>347170</v>
      </c>
      <c r="IF11" s="77">
        <v>394545</v>
      </c>
      <c r="IG11" s="76">
        <v>359372</v>
      </c>
      <c r="IH11" s="76">
        <v>369657</v>
      </c>
      <c r="II11" s="76">
        <v>378694</v>
      </c>
      <c r="IJ11" s="76">
        <v>365563</v>
      </c>
      <c r="IK11" s="76">
        <v>323459</v>
      </c>
      <c r="IL11" s="76">
        <v>352103</v>
      </c>
      <c r="IM11" s="76">
        <v>524593</v>
      </c>
      <c r="IN11" s="76">
        <v>353956</v>
      </c>
      <c r="IO11" s="76">
        <v>311923</v>
      </c>
      <c r="IP11" s="76">
        <v>378725</v>
      </c>
      <c r="IQ11" s="76">
        <v>349130</v>
      </c>
      <c r="IR11" s="76">
        <v>340867</v>
      </c>
      <c r="IS11" s="76">
        <v>335026</v>
      </c>
      <c r="IT11" s="77">
        <v>380234</v>
      </c>
      <c r="IU11" s="19">
        <v>424741</v>
      </c>
      <c r="IV11" s="19">
        <v>303674</v>
      </c>
      <c r="IW11" s="19">
        <v>351929</v>
      </c>
      <c r="IX11" s="19">
        <v>377658</v>
      </c>
      <c r="IY11" s="19">
        <v>323041</v>
      </c>
      <c r="IZ11" s="19">
        <v>293362</v>
      </c>
      <c r="JA11" s="19">
        <v>358115</v>
      </c>
      <c r="JB11" s="19">
        <v>392044</v>
      </c>
      <c r="JC11" s="19">
        <v>223084</v>
      </c>
      <c r="JD11" s="19">
        <v>302279</v>
      </c>
      <c r="JE11" s="19">
        <v>299251</v>
      </c>
      <c r="JF11" s="19">
        <v>276876</v>
      </c>
      <c r="JG11" s="19">
        <v>245498</v>
      </c>
      <c r="JH11" s="19">
        <v>316050</v>
      </c>
      <c r="JI11" s="19">
        <v>296369</v>
      </c>
      <c r="JJ11" s="19">
        <v>277284</v>
      </c>
      <c r="JK11" s="19">
        <v>271391</v>
      </c>
      <c r="JL11" s="19">
        <v>226890</v>
      </c>
      <c r="JM11" s="19">
        <v>240567</v>
      </c>
      <c r="JN11" s="19">
        <v>197589</v>
      </c>
      <c r="JO11" s="19">
        <v>228881</v>
      </c>
      <c r="JP11" s="19">
        <v>255979</v>
      </c>
      <c r="JQ11" s="19">
        <v>263161</v>
      </c>
      <c r="JR11" s="19">
        <v>221039</v>
      </c>
      <c r="JS11" s="19">
        <v>342399</v>
      </c>
      <c r="JT11" s="19">
        <v>325664</v>
      </c>
      <c r="JU11" s="19">
        <v>301074</v>
      </c>
      <c r="JV11" s="19">
        <v>344764</v>
      </c>
      <c r="JW11" s="19">
        <v>359020</v>
      </c>
      <c r="JX11" s="19">
        <v>311188</v>
      </c>
      <c r="JY11" s="19">
        <v>367903</v>
      </c>
      <c r="JZ11" s="19">
        <v>315734</v>
      </c>
      <c r="KA11" s="19">
        <v>312933</v>
      </c>
      <c r="KB11" s="19">
        <v>305494</v>
      </c>
      <c r="KC11" s="19">
        <v>350175</v>
      </c>
      <c r="KD11" s="19">
        <v>343316</v>
      </c>
      <c r="KE11" s="19">
        <v>247289</v>
      </c>
      <c r="KF11" s="19">
        <v>250321</v>
      </c>
      <c r="KG11" s="19">
        <v>329564</v>
      </c>
      <c r="KH11" s="19">
        <v>293594</v>
      </c>
      <c r="KI11" s="19">
        <v>282349</v>
      </c>
      <c r="KJ11" s="19">
        <v>329675</v>
      </c>
      <c r="KK11" s="19">
        <v>282349</v>
      </c>
      <c r="KL11" s="19">
        <v>242514</v>
      </c>
      <c r="KM11" s="19">
        <v>337070</v>
      </c>
      <c r="KN11" s="19">
        <v>331187</v>
      </c>
      <c r="KO11" s="19">
        <v>301611</v>
      </c>
      <c r="KP11" s="19">
        <v>278579</v>
      </c>
      <c r="KQ11" s="19">
        <v>340480</v>
      </c>
      <c r="KR11" s="19">
        <v>336168</v>
      </c>
      <c r="KS11" s="19">
        <v>231637</v>
      </c>
      <c r="KT11" s="22">
        <v>143348</v>
      </c>
      <c r="KU11" s="22">
        <v>187121</v>
      </c>
      <c r="KV11" s="22">
        <v>221861</v>
      </c>
      <c r="KW11" s="22">
        <v>213805</v>
      </c>
      <c r="KX11" s="22">
        <v>219182</v>
      </c>
      <c r="KY11" s="22">
        <v>182781</v>
      </c>
      <c r="KZ11" s="22">
        <v>193281</v>
      </c>
      <c r="LA11" s="22">
        <v>143348</v>
      </c>
      <c r="LB11" s="22">
        <v>187121</v>
      </c>
      <c r="LC11" s="22">
        <v>221861</v>
      </c>
      <c r="LD11" s="22">
        <v>213805</v>
      </c>
      <c r="LE11" s="22">
        <v>219182</v>
      </c>
      <c r="LF11" s="22">
        <v>182781</v>
      </c>
      <c r="LG11" s="22">
        <v>193281</v>
      </c>
      <c r="LH11" s="22">
        <v>243284</v>
      </c>
      <c r="LI11" s="19">
        <v>226787</v>
      </c>
      <c r="LJ11" s="19">
        <v>252833</v>
      </c>
      <c r="LK11" s="19">
        <v>312263</v>
      </c>
      <c r="LL11" s="22">
        <v>143348</v>
      </c>
      <c r="LM11" s="22">
        <v>187121</v>
      </c>
      <c r="LN11" s="22">
        <v>221861</v>
      </c>
      <c r="LO11" s="22">
        <v>213805</v>
      </c>
      <c r="LP11" s="22">
        <v>219182</v>
      </c>
      <c r="LQ11" s="22">
        <v>182781</v>
      </c>
      <c r="LR11" s="22">
        <v>193281</v>
      </c>
      <c r="LS11" s="22">
        <v>143348</v>
      </c>
      <c r="LT11" s="22">
        <v>187121</v>
      </c>
      <c r="LU11" s="22">
        <v>221861</v>
      </c>
      <c r="LV11" s="22">
        <v>213805</v>
      </c>
      <c r="LW11" s="22">
        <v>219182</v>
      </c>
      <c r="LX11" s="22">
        <v>182781</v>
      </c>
      <c r="LY11" s="22">
        <v>193281</v>
      </c>
      <c r="LZ11" s="22">
        <v>243284</v>
      </c>
      <c r="MA11" s="19">
        <v>226787</v>
      </c>
      <c r="MB11" s="19">
        <v>252833</v>
      </c>
      <c r="MC11" s="19">
        <v>312263</v>
      </c>
      <c r="MD11" s="22">
        <v>143348</v>
      </c>
      <c r="ME11" s="22">
        <v>187121</v>
      </c>
      <c r="MF11" s="22">
        <v>221861</v>
      </c>
      <c r="MG11" s="22">
        <v>213805</v>
      </c>
      <c r="MH11" s="22">
        <v>219182</v>
      </c>
      <c r="MI11" s="22">
        <v>182781</v>
      </c>
      <c r="MJ11" s="22">
        <v>193281</v>
      </c>
      <c r="MK11" s="22">
        <v>143348</v>
      </c>
      <c r="ML11" s="22">
        <v>187121</v>
      </c>
      <c r="MM11" s="22">
        <v>221861</v>
      </c>
      <c r="MN11" s="22">
        <v>213805</v>
      </c>
      <c r="MO11" s="22">
        <v>219182</v>
      </c>
      <c r="MP11" s="22">
        <v>182781</v>
      </c>
      <c r="MQ11" s="22">
        <v>193281</v>
      </c>
      <c r="MR11" s="22">
        <v>243284</v>
      </c>
      <c r="MS11" s="19">
        <v>226787</v>
      </c>
      <c r="MT11" s="19">
        <v>252833</v>
      </c>
      <c r="MU11" s="19">
        <v>312263</v>
      </c>
      <c r="MV11" s="22">
        <v>143348</v>
      </c>
      <c r="MW11" s="22">
        <v>187121</v>
      </c>
      <c r="MX11" s="22">
        <v>221861</v>
      </c>
      <c r="MY11" s="22">
        <v>213805</v>
      </c>
      <c r="MZ11" s="22">
        <v>219182</v>
      </c>
      <c r="NA11" s="22">
        <v>182781</v>
      </c>
      <c r="NB11" s="22">
        <v>193281</v>
      </c>
    </row>
    <row r="12" spans="1:16384" x14ac:dyDescent="0.25">
      <c r="A12" s="8">
        <v>0.33333333333333331</v>
      </c>
      <c r="B12" s="22">
        <v>160755</v>
      </c>
      <c r="C12" s="22">
        <v>196264</v>
      </c>
      <c r="D12" s="22">
        <v>255213</v>
      </c>
      <c r="E12" s="22">
        <v>243851</v>
      </c>
      <c r="F12" s="22">
        <v>237459</v>
      </c>
      <c r="G12" s="22">
        <v>206514</v>
      </c>
      <c r="H12" s="22">
        <v>211050</v>
      </c>
      <c r="I12" s="22">
        <v>160755</v>
      </c>
      <c r="J12" s="22">
        <v>196264</v>
      </c>
      <c r="K12" s="22">
        <v>255213</v>
      </c>
      <c r="L12" s="22">
        <v>243851</v>
      </c>
      <c r="M12" s="22">
        <v>237459</v>
      </c>
      <c r="N12" s="22">
        <v>206514</v>
      </c>
      <c r="O12" s="22">
        <v>211050</v>
      </c>
      <c r="P12" s="22">
        <v>265326</v>
      </c>
      <c r="Q12" s="19">
        <v>253855</v>
      </c>
      <c r="R12" s="19">
        <v>278488</v>
      </c>
      <c r="S12" s="19">
        <v>328782</v>
      </c>
      <c r="T12" s="22">
        <v>160755</v>
      </c>
      <c r="U12" s="22">
        <v>196264</v>
      </c>
      <c r="V12" s="22">
        <v>255213</v>
      </c>
      <c r="W12" s="22">
        <v>243851</v>
      </c>
      <c r="X12" s="22">
        <v>237459</v>
      </c>
      <c r="Y12" s="22">
        <v>206514</v>
      </c>
      <c r="Z12" s="22">
        <v>211050</v>
      </c>
      <c r="AA12" s="22">
        <v>160755</v>
      </c>
      <c r="AB12" s="22">
        <v>196264</v>
      </c>
      <c r="AC12" s="22">
        <v>255213</v>
      </c>
      <c r="AD12" s="22">
        <v>243851</v>
      </c>
      <c r="AE12" s="22">
        <v>237459</v>
      </c>
      <c r="AF12" s="22">
        <v>206514</v>
      </c>
      <c r="AG12" s="22">
        <v>211050</v>
      </c>
      <c r="AH12" s="22">
        <v>265326</v>
      </c>
      <c r="AI12" s="19">
        <v>253855</v>
      </c>
      <c r="AJ12" s="19">
        <v>278488</v>
      </c>
      <c r="AK12" s="19">
        <v>328782</v>
      </c>
      <c r="AL12" s="22">
        <v>160755</v>
      </c>
      <c r="AM12" s="22">
        <v>196264</v>
      </c>
      <c r="AN12" s="22">
        <v>255213</v>
      </c>
      <c r="AO12" s="22">
        <v>243851</v>
      </c>
      <c r="AP12" s="22">
        <v>237459</v>
      </c>
      <c r="AQ12" s="22">
        <v>206514</v>
      </c>
      <c r="AR12" s="22">
        <v>211050</v>
      </c>
      <c r="AS12" s="22">
        <v>160755</v>
      </c>
      <c r="AT12" s="22">
        <v>196264</v>
      </c>
      <c r="AU12" s="22">
        <v>255213</v>
      </c>
      <c r="AV12" s="22">
        <v>243851</v>
      </c>
      <c r="AW12" s="22">
        <v>237459</v>
      </c>
      <c r="AX12" s="22">
        <v>206514</v>
      </c>
      <c r="AY12" s="22">
        <v>211050</v>
      </c>
      <c r="AZ12" s="22">
        <v>265326</v>
      </c>
      <c r="BA12" s="19">
        <v>253855</v>
      </c>
      <c r="BB12" s="19">
        <v>278488</v>
      </c>
      <c r="BC12" s="19">
        <v>328782</v>
      </c>
      <c r="BD12" s="22">
        <v>160755</v>
      </c>
      <c r="BE12" s="22">
        <v>196264</v>
      </c>
      <c r="BF12" s="22">
        <v>255213</v>
      </c>
      <c r="BG12" s="22">
        <v>243851</v>
      </c>
      <c r="BH12" s="22">
        <v>237459</v>
      </c>
      <c r="BI12" s="22">
        <v>206514</v>
      </c>
      <c r="BJ12" s="22">
        <v>211050</v>
      </c>
      <c r="BK12" s="22">
        <v>160755</v>
      </c>
      <c r="BL12" s="22">
        <v>196264</v>
      </c>
      <c r="BM12" s="22">
        <v>255213</v>
      </c>
      <c r="BN12" s="22">
        <v>243851</v>
      </c>
      <c r="BO12" s="22">
        <v>237459</v>
      </c>
      <c r="BP12" s="22">
        <v>206514</v>
      </c>
      <c r="BQ12" s="22">
        <v>211050</v>
      </c>
      <c r="BR12" s="22">
        <v>265326</v>
      </c>
      <c r="BS12" s="19">
        <v>253855</v>
      </c>
      <c r="BT12" s="19">
        <v>278488</v>
      </c>
      <c r="BU12" s="19">
        <v>328782</v>
      </c>
      <c r="BV12" s="19">
        <v>339699</v>
      </c>
      <c r="BW12" s="19">
        <v>342617</v>
      </c>
      <c r="BX12" s="19">
        <v>337076</v>
      </c>
      <c r="BY12" s="19">
        <v>286065</v>
      </c>
      <c r="BZ12" s="19">
        <v>280201</v>
      </c>
      <c r="CA12" s="19">
        <v>337235</v>
      </c>
      <c r="CB12" s="19">
        <v>405728</v>
      </c>
      <c r="CC12" s="19">
        <v>403251</v>
      </c>
      <c r="CD12" s="19">
        <v>380348</v>
      </c>
      <c r="CE12" s="19">
        <v>366757</v>
      </c>
      <c r="CF12" s="19">
        <v>348632</v>
      </c>
      <c r="CG12" s="19">
        <v>294156</v>
      </c>
      <c r="CH12" s="19">
        <v>351037</v>
      </c>
      <c r="CI12" s="19">
        <v>368569</v>
      </c>
      <c r="CJ12" s="19">
        <v>403051</v>
      </c>
      <c r="CK12" s="19">
        <v>382967</v>
      </c>
      <c r="CL12" s="19">
        <v>350077</v>
      </c>
      <c r="CM12" s="19">
        <v>329481</v>
      </c>
      <c r="CN12" s="19">
        <v>326841</v>
      </c>
      <c r="CO12" s="19">
        <v>333711</v>
      </c>
      <c r="CP12" s="19">
        <v>354895</v>
      </c>
      <c r="CQ12" s="19">
        <v>368135</v>
      </c>
      <c r="CR12" s="19">
        <v>357694</v>
      </c>
      <c r="CS12" s="19">
        <v>358628</v>
      </c>
      <c r="CT12" s="19">
        <v>314652</v>
      </c>
      <c r="CU12" s="19">
        <v>301938</v>
      </c>
      <c r="CV12" s="19">
        <v>369299</v>
      </c>
      <c r="CW12" s="19">
        <v>346787</v>
      </c>
      <c r="CX12" s="19">
        <v>362474</v>
      </c>
      <c r="CY12" s="19">
        <v>325174</v>
      </c>
      <c r="CZ12" s="19">
        <v>322338</v>
      </c>
      <c r="DA12" s="19">
        <v>279067</v>
      </c>
      <c r="DB12" s="19">
        <v>290632</v>
      </c>
      <c r="DC12" s="74">
        <v>345496</v>
      </c>
      <c r="DD12" s="74">
        <v>470341</v>
      </c>
      <c r="DE12" s="74">
        <v>364455</v>
      </c>
      <c r="DF12" s="74">
        <v>332636</v>
      </c>
      <c r="DG12" s="22">
        <v>160755</v>
      </c>
      <c r="DH12" s="22">
        <v>196264</v>
      </c>
      <c r="DI12" s="22">
        <v>255213</v>
      </c>
      <c r="DJ12" s="22">
        <v>243851</v>
      </c>
      <c r="DK12" s="22">
        <v>237459</v>
      </c>
      <c r="DL12" s="22">
        <v>206514</v>
      </c>
      <c r="DM12" s="22">
        <v>211050</v>
      </c>
      <c r="DN12" s="22">
        <v>160755</v>
      </c>
      <c r="DO12" s="22">
        <v>196264</v>
      </c>
      <c r="DP12" s="22">
        <v>255213</v>
      </c>
      <c r="DQ12" s="22">
        <v>243851</v>
      </c>
      <c r="DR12" s="22">
        <v>237459</v>
      </c>
      <c r="DS12" s="22">
        <v>206514</v>
      </c>
      <c r="DT12" s="22">
        <v>211050</v>
      </c>
      <c r="DU12" s="22">
        <v>265326</v>
      </c>
      <c r="DV12" s="19">
        <v>253855</v>
      </c>
      <c r="DW12" s="19">
        <v>278488</v>
      </c>
      <c r="DX12" s="19">
        <v>328782</v>
      </c>
      <c r="DY12" s="22">
        <v>160755</v>
      </c>
      <c r="DZ12" s="22">
        <v>196264</v>
      </c>
      <c r="EA12" s="22">
        <v>255213</v>
      </c>
      <c r="EB12" s="22">
        <v>243851</v>
      </c>
      <c r="EC12" s="22">
        <v>237459</v>
      </c>
      <c r="ED12" s="22">
        <v>206514</v>
      </c>
      <c r="EE12" s="22">
        <v>211050</v>
      </c>
      <c r="EF12" s="22">
        <v>160755</v>
      </c>
      <c r="EG12" s="22">
        <v>196264</v>
      </c>
      <c r="EH12" s="22">
        <v>255213</v>
      </c>
      <c r="EI12" s="22">
        <v>243851</v>
      </c>
      <c r="EJ12" s="22">
        <v>237459</v>
      </c>
      <c r="EK12" s="22">
        <v>206514</v>
      </c>
      <c r="EL12" s="22">
        <v>211050</v>
      </c>
      <c r="EM12" s="22">
        <v>265326</v>
      </c>
      <c r="EN12" s="19">
        <v>253855</v>
      </c>
      <c r="EO12" s="19">
        <v>278488</v>
      </c>
      <c r="EP12" s="19">
        <v>328782</v>
      </c>
      <c r="EQ12" s="22">
        <v>160755</v>
      </c>
      <c r="ER12" s="22">
        <v>196264</v>
      </c>
      <c r="ES12" s="22">
        <v>255213</v>
      </c>
      <c r="ET12" s="22">
        <v>243851</v>
      </c>
      <c r="EU12" s="22">
        <v>237459</v>
      </c>
      <c r="EV12" s="22">
        <v>206514</v>
      </c>
      <c r="EW12" s="22">
        <v>211050</v>
      </c>
      <c r="EX12" s="22">
        <v>160755</v>
      </c>
      <c r="EY12" s="22">
        <v>196264</v>
      </c>
      <c r="EZ12" s="22">
        <v>255213</v>
      </c>
      <c r="FA12" s="22">
        <v>243851</v>
      </c>
      <c r="FB12" s="22">
        <v>237459</v>
      </c>
      <c r="FC12" s="22">
        <v>206514</v>
      </c>
      <c r="FD12" s="22">
        <v>211050</v>
      </c>
      <c r="FE12" s="22">
        <v>265326</v>
      </c>
      <c r="FF12" s="19">
        <v>253855</v>
      </c>
      <c r="FG12" s="19">
        <v>278488</v>
      </c>
      <c r="FH12" s="19">
        <v>328782</v>
      </c>
      <c r="FI12" s="22">
        <v>160755</v>
      </c>
      <c r="FJ12" s="22">
        <v>196264</v>
      </c>
      <c r="FK12" s="22">
        <v>255213</v>
      </c>
      <c r="FL12" s="22">
        <v>243851</v>
      </c>
      <c r="FM12" s="22">
        <v>237459</v>
      </c>
      <c r="FN12" s="22">
        <v>206514</v>
      </c>
      <c r="FO12" s="22">
        <v>211050</v>
      </c>
      <c r="FP12" s="22">
        <v>160755</v>
      </c>
      <c r="FQ12" s="22">
        <v>196264</v>
      </c>
      <c r="FR12" s="22">
        <v>255213</v>
      </c>
      <c r="FS12" s="22">
        <v>243851</v>
      </c>
      <c r="FT12" s="22">
        <v>237459</v>
      </c>
      <c r="FU12" s="22">
        <v>206514</v>
      </c>
      <c r="FV12" s="22">
        <v>211050</v>
      </c>
      <c r="FW12" s="22">
        <v>265326</v>
      </c>
      <c r="FX12" s="19">
        <v>253855</v>
      </c>
      <c r="FY12" s="19">
        <v>278488</v>
      </c>
      <c r="FZ12" s="19">
        <v>328782</v>
      </c>
      <c r="GA12" s="19">
        <v>339699</v>
      </c>
      <c r="GB12" s="19">
        <v>342617</v>
      </c>
      <c r="GC12" s="19">
        <v>337076</v>
      </c>
      <c r="GD12" s="19">
        <v>286065</v>
      </c>
      <c r="GE12" s="19">
        <v>280201</v>
      </c>
      <c r="GF12" s="19">
        <v>337235</v>
      </c>
      <c r="GG12" s="19">
        <v>405728</v>
      </c>
      <c r="GH12" s="19">
        <v>403251</v>
      </c>
      <c r="GI12" s="19">
        <v>380348</v>
      </c>
      <c r="GJ12" s="19">
        <v>366757</v>
      </c>
      <c r="GK12" s="19">
        <v>348632</v>
      </c>
      <c r="GL12" s="19">
        <v>294156</v>
      </c>
      <c r="GM12" s="19">
        <v>351037</v>
      </c>
      <c r="GN12" s="19">
        <v>368569</v>
      </c>
      <c r="GO12" s="19">
        <v>403051</v>
      </c>
      <c r="GP12" s="19">
        <v>382967</v>
      </c>
      <c r="GQ12" s="19">
        <v>350077</v>
      </c>
      <c r="GR12" s="19">
        <v>329481</v>
      </c>
      <c r="GS12" s="19">
        <v>326841</v>
      </c>
      <c r="GT12" s="19">
        <v>333711</v>
      </c>
      <c r="GU12" s="19">
        <v>354895</v>
      </c>
      <c r="GV12" s="19">
        <v>368135</v>
      </c>
      <c r="GW12" s="19">
        <v>357694</v>
      </c>
      <c r="GX12" s="19">
        <v>358628</v>
      </c>
      <c r="GY12" s="19">
        <v>314652</v>
      </c>
      <c r="GZ12" s="19">
        <v>301938</v>
      </c>
      <c r="HA12" s="19">
        <v>369299</v>
      </c>
      <c r="HB12" s="19">
        <v>346787</v>
      </c>
      <c r="HC12" s="19">
        <v>362474</v>
      </c>
      <c r="HD12" s="19">
        <v>325174</v>
      </c>
      <c r="HE12" s="19">
        <v>322338</v>
      </c>
      <c r="HF12" s="19">
        <v>279067</v>
      </c>
      <c r="HG12" s="19">
        <v>290632</v>
      </c>
      <c r="HH12" s="76">
        <v>345496</v>
      </c>
      <c r="HI12" s="76">
        <v>470341</v>
      </c>
      <c r="HJ12" s="76">
        <v>364455</v>
      </c>
      <c r="HK12" s="76">
        <v>332636</v>
      </c>
      <c r="HL12" s="35">
        <v>434214</v>
      </c>
      <c r="HM12" s="35">
        <v>311766</v>
      </c>
      <c r="HN12" s="35">
        <v>307677</v>
      </c>
      <c r="HO12" s="35">
        <v>340492</v>
      </c>
      <c r="HP12" s="35">
        <v>289560</v>
      </c>
      <c r="HQ12" s="35">
        <v>283287</v>
      </c>
      <c r="HR12" s="76">
        <v>298475</v>
      </c>
      <c r="HS12" s="76">
        <v>300717</v>
      </c>
      <c r="HT12" s="76">
        <v>302997</v>
      </c>
      <c r="HU12" s="76">
        <v>317198</v>
      </c>
      <c r="HV12" s="76">
        <v>332594</v>
      </c>
      <c r="HW12" s="76">
        <v>340114</v>
      </c>
      <c r="HX12" s="76">
        <v>349794</v>
      </c>
      <c r="HY12" s="76">
        <v>345732</v>
      </c>
      <c r="HZ12" s="76">
        <v>325288</v>
      </c>
      <c r="IA12" s="76">
        <v>371321</v>
      </c>
      <c r="IB12" s="76">
        <v>372636</v>
      </c>
      <c r="IC12" s="76">
        <v>424185</v>
      </c>
      <c r="ID12" s="76">
        <v>391325</v>
      </c>
      <c r="IE12" s="76">
        <v>327239</v>
      </c>
      <c r="IF12" s="77">
        <v>399982</v>
      </c>
      <c r="IG12" s="76">
        <v>410196</v>
      </c>
      <c r="IH12" s="76">
        <v>422265</v>
      </c>
      <c r="II12" s="76">
        <v>397161</v>
      </c>
      <c r="IJ12" s="76">
        <v>429076</v>
      </c>
      <c r="IK12" s="76">
        <v>342606</v>
      </c>
      <c r="IL12" s="76">
        <v>367985</v>
      </c>
      <c r="IM12" s="76">
        <v>500197</v>
      </c>
      <c r="IN12" s="76">
        <v>371062</v>
      </c>
      <c r="IO12" s="76">
        <v>399590</v>
      </c>
      <c r="IP12" s="76">
        <v>387001</v>
      </c>
      <c r="IQ12" s="76">
        <v>385825</v>
      </c>
      <c r="IR12" s="76">
        <v>374249</v>
      </c>
      <c r="IS12" s="76">
        <v>357505</v>
      </c>
      <c r="IT12" s="77">
        <v>427321</v>
      </c>
      <c r="IU12" s="19">
        <v>442896</v>
      </c>
      <c r="IV12" s="19">
        <v>436287</v>
      </c>
      <c r="IW12" s="19">
        <v>384451</v>
      </c>
      <c r="IX12" s="19">
        <v>376967</v>
      </c>
      <c r="IY12" s="19">
        <v>343372</v>
      </c>
      <c r="IZ12" s="19">
        <v>345787</v>
      </c>
      <c r="JA12" s="19">
        <v>391941</v>
      </c>
      <c r="JB12" s="19">
        <v>398980</v>
      </c>
      <c r="JC12" s="19">
        <v>292010</v>
      </c>
      <c r="JD12" s="19">
        <v>360488</v>
      </c>
      <c r="JE12" s="19">
        <v>329960</v>
      </c>
      <c r="JF12" s="19">
        <v>299577</v>
      </c>
      <c r="JG12" s="19">
        <v>264894</v>
      </c>
      <c r="JH12" s="19">
        <v>353130</v>
      </c>
      <c r="JI12" s="19">
        <v>325848</v>
      </c>
      <c r="JJ12" s="19">
        <v>291040</v>
      </c>
      <c r="JK12" s="19">
        <v>292579</v>
      </c>
      <c r="JL12" s="19">
        <v>269926</v>
      </c>
      <c r="JM12" s="19">
        <v>256104</v>
      </c>
      <c r="JN12" s="19">
        <v>218484</v>
      </c>
      <c r="JO12" s="19">
        <v>291833</v>
      </c>
      <c r="JP12" s="19">
        <v>281751</v>
      </c>
      <c r="JQ12" s="19">
        <v>315209</v>
      </c>
      <c r="JR12" s="19">
        <v>238161</v>
      </c>
      <c r="JS12" s="19">
        <v>364355</v>
      </c>
      <c r="JT12" s="19">
        <v>341913</v>
      </c>
      <c r="JU12" s="19">
        <v>337831</v>
      </c>
      <c r="JV12" s="19">
        <v>392694</v>
      </c>
      <c r="JW12" s="19">
        <v>399122</v>
      </c>
      <c r="JX12" s="19">
        <v>353240</v>
      </c>
      <c r="JY12" s="19">
        <v>403042</v>
      </c>
      <c r="JZ12" s="19">
        <v>350155</v>
      </c>
      <c r="KA12" s="19">
        <v>330461</v>
      </c>
      <c r="KB12" s="19">
        <v>317981</v>
      </c>
      <c r="KC12" s="19">
        <v>394332</v>
      </c>
      <c r="KD12" s="19">
        <v>408351</v>
      </c>
      <c r="KE12" s="19">
        <v>278704</v>
      </c>
      <c r="KF12" s="19">
        <v>272501</v>
      </c>
      <c r="KG12" s="19">
        <v>355821</v>
      </c>
      <c r="KH12" s="19">
        <v>292518</v>
      </c>
      <c r="KI12" s="19">
        <v>276878</v>
      </c>
      <c r="KJ12" s="19">
        <v>343024</v>
      </c>
      <c r="KK12" s="19">
        <v>276878</v>
      </c>
      <c r="KL12" s="19">
        <v>273917</v>
      </c>
      <c r="KM12" s="19">
        <v>398888</v>
      </c>
      <c r="KN12" s="19">
        <v>383388</v>
      </c>
      <c r="KO12" s="19">
        <v>305802</v>
      </c>
      <c r="KP12" s="19">
        <v>271065</v>
      </c>
      <c r="KQ12" s="19">
        <v>347982</v>
      </c>
      <c r="KR12" s="19">
        <v>355508</v>
      </c>
      <c r="KS12" s="19">
        <v>260582</v>
      </c>
      <c r="KT12" s="22">
        <v>160755</v>
      </c>
      <c r="KU12" s="22">
        <v>196264</v>
      </c>
      <c r="KV12" s="22">
        <v>255213</v>
      </c>
      <c r="KW12" s="22">
        <v>243851</v>
      </c>
      <c r="KX12" s="22">
        <v>237459</v>
      </c>
      <c r="KY12" s="22">
        <v>206514</v>
      </c>
      <c r="KZ12" s="22">
        <v>211050</v>
      </c>
      <c r="LA12" s="22">
        <v>160755</v>
      </c>
      <c r="LB12" s="22">
        <v>196264</v>
      </c>
      <c r="LC12" s="22">
        <v>255213</v>
      </c>
      <c r="LD12" s="22">
        <v>243851</v>
      </c>
      <c r="LE12" s="22">
        <v>237459</v>
      </c>
      <c r="LF12" s="22">
        <v>206514</v>
      </c>
      <c r="LG12" s="22">
        <v>211050</v>
      </c>
      <c r="LH12" s="22">
        <v>265326</v>
      </c>
      <c r="LI12" s="19">
        <v>253855</v>
      </c>
      <c r="LJ12" s="19">
        <v>278488</v>
      </c>
      <c r="LK12" s="19">
        <v>328782</v>
      </c>
      <c r="LL12" s="22">
        <v>160755</v>
      </c>
      <c r="LM12" s="22">
        <v>196264</v>
      </c>
      <c r="LN12" s="22">
        <v>255213</v>
      </c>
      <c r="LO12" s="22">
        <v>243851</v>
      </c>
      <c r="LP12" s="22">
        <v>237459</v>
      </c>
      <c r="LQ12" s="22">
        <v>206514</v>
      </c>
      <c r="LR12" s="22">
        <v>211050</v>
      </c>
      <c r="LS12" s="22">
        <v>160755</v>
      </c>
      <c r="LT12" s="22">
        <v>196264</v>
      </c>
      <c r="LU12" s="22">
        <v>255213</v>
      </c>
      <c r="LV12" s="22">
        <v>243851</v>
      </c>
      <c r="LW12" s="22">
        <v>237459</v>
      </c>
      <c r="LX12" s="22">
        <v>206514</v>
      </c>
      <c r="LY12" s="22">
        <v>211050</v>
      </c>
      <c r="LZ12" s="22">
        <v>265326</v>
      </c>
      <c r="MA12" s="19">
        <v>253855</v>
      </c>
      <c r="MB12" s="19">
        <v>278488</v>
      </c>
      <c r="MC12" s="19">
        <v>328782</v>
      </c>
      <c r="MD12" s="22">
        <v>160755</v>
      </c>
      <c r="ME12" s="22">
        <v>196264</v>
      </c>
      <c r="MF12" s="22">
        <v>255213</v>
      </c>
      <c r="MG12" s="22">
        <v>243851</v>
      </c>
      <c r="MH12" s="22">
        <v>237459</v>
      </c>
      <c r="MI12" s="22">
        <v>206514</v>
      </c>
      <c r="MJ12" s="22">
        <v>211050</v>
      </c>
      <c r="MK12" s="22">
        <v>160755</v>
      </c>
      <c r="ML12" s="22">
        <v>196264</v>
      </c>
      <c r="MM12" s="22">
        <v>255213</v>
      </c>
      <c r="MN12" s="22">
        <v>243851</v>
      </c>
      <c r="MO12" s="22">
        <v>237459</v>
      </c>
      <c r="MP12" s="22">
        <v>206514</v>
      </c>
      <c r="MQ12" s="22">
        <v>211050</v>
      </c>
      <c r="MR12" s="22">
        <v>265326</v>
      </c>
      <c r="MS12" s="19">
        <v>253855</v>
      </c>
      <c r="MT12" s="19">
        <v>278488</v>
      </c>
      <c r="MU12" s="19">
        <v>328782</v>
      </c>
      <c r="MV12" s="22">
        <v>160755</v>
      </c>
      <c r="MW12" s="22">
        <v>196264</v>
      </c>
      <c r="MX12" s="22">
        <v>255213</v>
      </c>
      <c r="MY12" s="22">
        <v>243851</v>
      </c>
      <c r="MZ12" s="22">
        <v>237459</v>
      </c>
      <c r="NA12" s="22">
        <v>206514</v>
      </c>
      <c r="NB12" s="22">
        <v>211050</v>
      </c>
    </row>
    <row r="13" spans="1:16384" x14ac:dyDescent="0.25">
      <c r="A13" s="8">
        <v>0.375</v>
      </c>
      <c r="B13" s="22">
        <v>183382</v>
      </c>
      <c r="C13" s="22">
        <v>243999</v>
      </c>
      <c r="D13" s="22">
        <v>283824</v>
      </c>
      <c r="E13" s="22">
        <v>269335</v>
      </c>
      <c r="F13" s="22">
        <v>265983</v>
      </c>
      <c r="G13" s="22">
        <v>220826</v>
      </c>
      <c r="H13" s="22">
        <v>229633</v>
      </c>
      <c r="I13" s="22">
        <v>183382</v>
      </c>
      <c r="J13" s="22">
        <v>243999</v>
      </c>
      <c r="K13" s="22">
        <v>283824</v>
      </c>
      <c r="L13" s="22">
        <v>269335</v>
      </c>
      <c r="M13" s="22">
        <v>265983</v>
      </c>
      <c r="N13" s="22">
        <v>220826</v>
      </c>
      <c r="O13" s="22">
        <v>229633</v>
      </c>
      <c r="P13" s="22">
        <v>302791</v>
      </c>
      <c r="Q13" s="19">
        <v>280138</v>
      </c>
      <c r="R13" s="19">
        <v>326600</v>
      </c>
      <c r="S13" s="19">
        <v>353582</v>
      </c>
      <c r="T13" s="22">
        <v>183382</v>
      </c>
      <c r="U13" s="22">
        <v>243999</v>
      </c>
      <c r="V13" s="22">
        <v>283824</v>
      </c>
      <c r="W13" s="22">
        <v>269335</v>
      </c>
      <c r="X13" s="22">
        <v>265983</v>
      </c>
      <c r="Y13" s="22">
        <v>220826</v>
      </c>
      <c r="Z13" s="22">
        <v>229633</v>
      </c>
      <c r="AA13" s="22">
        <v>183382</v>
      </c>
      <c r="AB13" s="22">
        <v>243999</v>
      </c>
      <c r="AC13" s="22">
        <v>283824</v>
      </c>
      <c r="AD13" s="22">
        <v>269335</v>
      </c>
      <c r="AE13" s="22">
        <v>265983</v>
      </c>
      <c r="AF13" s="22">
        <v>220826</v>
      </c>
      <c r="AG13" s="22">
        <v>229633</v>
      </c>
      <c r="AH13" s="22">
        <v>302791</v>
      </c>
      <c r="AI13" s="19">
        <v>280138</v>
      </c>
      <c r="AJ13" s="19">
        <v>326600</v>
      </c>
      <c r="AK13" s="19">
        <v>353582</v>
      </c>
      <c r="AL13" s="22">
        <v>183382</v>
      </c>
      <c r="AM13" s="22">
        <v>243999</v>
      </c>
      <c r="AN13" s="22">
        <v>283824</v>
      </c>
      <c r="AO13" s="22">
        <v>269335</v>
      </c>
      <c r="AP13" s="22">
        <v>265983</v>
      </c>
      <c r="AQ13" s="22">
        <v>220826</v>
      </c>
      <c r="AR13" s="22">
        <v>229633</v>
      </c>
      <c r="AS13" s="22">
        <v>183382</v>
      </c>
      <c r="AT13" s="22">
        <v>243999</v>
      </c>
      <c r="AU13" s="22">
        <v>283824</v>
      </c>
      <c r="AV13" s="22">
        <v>269335</v>
      </c>
      <c r="AW13" s="22">
        <v>265983</v>
      </c>
      <c r="AX13" s="22">
        <v>220826</v>
      </c>
      <c r="AY13" s="22">
        <v>229633</v>
      </c>
      <c r="AZ13" s="22">
        <v>302791</v>
      </c>
      <c r="BA13" s="19">
        <v>280138</v>
      </c>
      <c r="BB13" s="19">
        <v>326600</v>
      </c>
      <c r="BC13" s="19">
        <v>353582</v>
      </c>
      <c r="BD13" s="22">
        <v>183382</v>
      </c>
      <c r="BE13" s="22">
        <v>243999</v>
      </c>
      <c r="BF13" s="22">
        <v>283824</v>
      </c>
      <c r="BG13" s="22">
        <v>269335</v>
      </c>
      <c r="BH13" s="22">
        <v>265983</v>
      </c>
      <c r="BI13" s="22">
        <v>220826</v>
      </c>
      <c r="BJ13" s="22">
        <v>229633</v>
      </c>
      <c r="BK13" s="22">
        <v>183382</v>
      </c>
      <c r="BL13" s="22">
        <v>243999</v>
      </c>
      <c r="BM13" s="22">
        <v>283824</v>
      </c>
      <c r="BN13" s="22">
        <v>269335</v>
      </c>
      <c r="BO13" s="22">
        <v>265983</v>
      </c>
      <c r="BP13" s="22">
        <v>220826</v>
      </c>
      <c r="BQ13" s="22">
        <v>229633</v>
      </c>
      <c r="BR13" s="22">
        <v>302791</v>
      </c>
      <c r="BS13" s="19">
        <v>280138</v>
      </c>
      <c r="BT13" s="19">
        <v>326600</v>
      </c>
      <c r="BU13" s="19">
        <v>353582</v>
      </c>
      <c r="BV13" s="19">
        <v>350807</v>
      </c>
      <c r="BW13" s="19">
        <v>323507</v>
      </c>
      <c r="BX13" s="19">
        <v>359235</v>
      </c>
      <c r="BY13" s="19">
        <v>301788</v>
      </c>
      <c r="BZ13" s="19">
        <v>303378</v>
      </c>
      <c r="CA13" s="19">
        <v>378648</v>
      </c>
      <c r="CB13" s="19">
        <v>467867</v>
      </c>
      <c r="CC13" s="19">
        <v>437914</v>
      </c>
      <c r="CD13" s="19">
        <v>404110</v>
      </c>
      <c r="CE13" s="19">
        <v>402514</v>
      </c>
      <c r="CF13" s="19">
        <v>349473</v>
      </c>
      <c r="CG13" s="19">
        <v>320835</v>
      </c>
      <c r="CH13" s="19">
        <v>387039</v>
      </c>
      <c r="CI13" s="19">
        <v>400813</v>
      </c>
      <c r="CJ13" s="19">
        <v>424489</v>
      </c>
      <c r="CK13" s="19">
        <v>408220</v>
      </c>
      <c r="CL13" s="19">
        <v>383042</v>
      </c>
      <c r="CM13" s="19">
        <v>355912</v>
      </c>
      <c r="CN13" s="19">
        <v>337081</v>
      </c>
      <c r="CO13" s="19">
        <v>382255</v>
      </c>
      <c r="CP13" s="19">
        <v>378847</v>
      </c>
      <c r="CQ13" s="19">
        <v>400490</v>
      </c>
      <c r="CR13" s="19">
        <v>357494</v>
      </c>
      <c r="CS13" s="19">
        <v>386833</v>
      </c>
      <c r="CT13" s="19">
        <v>338880</v>
      </c>
      <c r="CU13" s="19">
        <v>325770</v>
      </c>
      <c r="CV13" s="19">
        <v>424302</v>
      </c>
      <c r="CW13" s="19">
        <v>364712</v>
      </c>
      <c r="CX13" s="19">
        <v>391405</v>
      </c>
      <c r="CY13" s="19">
        <v>349357</v>
      </c>
      <c r="CZ13" s="19">
        <v>339956</v>
      </c>
      <c r="DA13" s="19">
        <v>312595</v>
      </c>
      <c r="DB13" s="19">
        <v>283506</v>
      </c>
      <c r="DC13" s="74">
        <v>381468</v>
      </c>
      <c r="DD13" s="74">
        <v>522629</v>
      </c>
      <c r="DE13" s="74">
        <v>381287</v>
      </c>
      <c r="DF13" s="74">
        <v>378144</v>
      </c>
      <c r="DG13" s="22">
        <v>183382</v>
      </c>
      <c r="DH13" s="22">
        <v>243999</v>
      </c>
      <c r="DI13" s="22">
        <v>283824</v>
      </c>
      <c r="DJ13" s="22">
        <v>269335</v>
      </c>
      <c r="DK13" s="22">
        <v>265983</v>
      </c>
      <c r="DL13" s="22">
        <v>220826</v>
      </c>
      <c r="DM13" s="22">
        <v>229633</v>
      </c>
      <c r="DN13" s="22">
        <v>183382</v>
      </c>
      <c r="DO13" s="22">
        <v>243999</v>
      </c>
      <c r="DP13" s="22">
        <v>283824</v>
      </c>
      <c r="DQ13" s="22">
        <v>269335</v>
      </c>
      <c r="DR13" s="22">
        <v>265983</v>
      </c>
      <c r="DS13" s="22">
        <v>220826</v>
      </c>
      <c r="DT13" s="22">
        <v>229633</v>
      </c>
      <c r="DU13" s="22">
        <v>302791</v>
      </c>
      <c r="DV13" s="19">
        <v>280138</v>
      </c>
      <c r="DW13" s="19">
        <v>326600</v>
      </c>
      <c r="DX13" s="19">
        <v>353582</v>
      </c>
      <c r="DY13" s="22">
        <v>183382</v>
      </c>
      <c r="DZ13" s="22">
        <v>243999</v>
      </c>
      <c r="EA13" s="22">
        <v>283824</v>
      </c>
      <c r="EB13" s="22">
        <v>269335</v>
      </c>
      <c r="EC13" s="22">
        <v>265983</v>
      </c>
      <c r="ED13" s="22">
        <v>220826</v>
      </c>
      <c r="EE13" s="22">
        <v>229633</v>
      </c>
      <c r="EF13" s="22">
        <v>183382</v>
      </c>
      <c r="EG13" s="22">
        <v>243999</v>
      </c>
      <c r="EH13" s="22">
        <v>283824</v>
      </c>
      <c r="EI13" s="22">
        <v>269335</v>
      </c>
      <c r="EJ13" s="22">
        <v>265983</v>
      </c>
      <c r="EK13" s="22">
        <v>220826</v>
      </c>
      <c r="EL13" s="22">
        <v>229633</v>
      </c>
      <c r="EM13" s="22">
        <v>302791</v>
      </c>
      <c r="EN13" s="19">
        <v>280138</v>
      </c>
      <c r="EO13" s="19">
        <v>326600</v>
      </c>
      <c r="EP13" s="19">
        <v>353582</v>
      </c>
      <c r="EQ13" s="22">
        <v>183382</v>
      </c>
      <c r="ER13" s="22">
        <v>243999</v>
      </c>
      <c r="ES13" s="22">
        <v>283824</v>
      </c>
      <c r="ET13" s="22">
        <v>269335</v>
      </c>
      <c r="EU13" s="22">
        <v>265983</v>
      </c>
      <c r="EV13" s="22">
        <v>220826</v>
      </c>
      <c r="EW13" s="22">
        <v>229633</v>
      </c>
      <c r="EX13" s="22">
        <v>183382</v>
      </c>
      <c r="EY13" s="22">
        <v>243999</v>
      </c>
      <c r="EZ13" s="22">
        <v>283824</v>
      </c>
      <c r="FA13" s="22">
        <v>269335</v>
      </c>
      <c r="FB13" s="22">
        <v>265983</v>
      </c>
      <c r="FC13" s="22">
        <v>220826</v>
      </c>
      <c r="FD13" s="22">
        <v>229633</v>
      </c>
      <c r="FE13" s="22">
        <v>302791</v>
      </c>
      <c r="FF13" s="19">
        <v>280138</v>
      </c>
      <c r="FG13" s="19">
        <v>326600</v>
      </c>
      <c r="FH13" s="19">
        <v>353582</v>
      </c>
      <c r="FI13" s="22">
        <v>183382</v>
      </c>
      <c r="FJ13" s="22">
        <v>243999</v>
      </c>
      <c r="FK13" s="22">
        <v>283824</v>
      </c>
      <c r="FL13" s="22">
        <v>269335</v>
      </c>
      <c r="FM13" s="22">
        <v>265983</v>
      </c>
      <c r="FN13" s="22">
        <v>220826</v>
      </c>
      <c r="FO13" s="22">
        <v>229633</v>
      </c>
      <c r="FP13" s="22">
        <v>183382</v>
      </c>
      <c r="FQ13" s="22">
        <v>243999</v>
      </c>
      <c r="FR13" s="22">
        <v>283824</v>
      </c>
      <c r="FS13" s="22">
        <v>269335</v>
      </c>
      <c r="FT13" s="22">
        <v>265983</v>
      </c>
      <c r="FU13" s="22">
        <v>220826</v>
      </c>
      <c r="FV13" s="22">
        <v>229633</v>
      </c>
      <c r="FW13" s="22">
        <v>302791</v>
      </c>
      <c r="FX13" s="19">
        <v>280138</v>
      </c>
      <c r="FY13" s="19">
        <v>326600</v>
      </c>
      <c r="FZ13" s="19">
        <v>353582</v>
      </c>
      <c r="GA13" s="19">
        <v>350807</v>
      </c>
      <c r="GB13" s="19">
        <v>323507</v>
      </c>
      <c r="GC13" s="19">
        <v>359235</v>
      </c>
      <c r="GD13" s="19">
        <v>301788</v>
      </c>
      <c r="GE13" s="19">
        <v>303378</v>
      </c>
      <c r="GF13" s="19">
        <v>378648</v>
      </c>
      <c r="GG13" s="19">
        <v>467867</v>
      </c>
      <c r="GH13" s="19">
        <v>437914</v>
      </c>
      <c r="GI13" s="19">
        <v>404110</v>
      </c>
      <c r="GJ13" s="19">
        <v>402514</v>
      </c>
      <c r="GK13" s="19">
        <v>349473</v>
      </c>
      <c r="GL13" s="19">
        <v>320835</v>
      </c>
      <c r="GM13" s="19">
        <v>387039</v>
      </c>
      <c r="GN13" s="19">
        <v>400813</v>
      </c>
      <c r="GO13" s="19">
        <v>424489</v>
      </c>
      <c r="GP13" s="19">
        <v>408220</v>
      </c>
      <c r="GQ13" s="19">
        <v>383042</v>
      </c>
      <c r="GR13" s="19">
        <v>355912</v>
      </c>
      <c r="GS13" s="19">
        <v>337081</v>
      </c>
      <c r="GT13" s="19">
        <v>382255</v>
      </c>
      <c r="GU13" s="19">
        <v>378847</v>
      </c>
      <c r="GV13" s="19">
        <v>400490</v>
      </c>
      <c r="GW13" s="19">
        <v>357494</v>
      </c>
      <c r="GX13" s="19">
        <v>386833</v>
      </c>
      <c r="GY13" s="19">
        <v>338880</v>
      </c>
      <c r="GZ13" s="19">
        <v>325770</v>
      </c>
      <c r="HA13" s="19">
        <v>424302</v>
      </c>
      <c r="HB13" s="19">
        <v>364712</v>
      </c>
      <c r="HC13" s="19">
        <v>391405</v>
      </c>
      <c r="HD13" s="19">
        <v>349357</v>
      </c>
      <c r="HE13" s="19">
        <v>339956</v>
      </c>
      <c r="HF13" s="19">
        <v>312595</v>
      </c>
      <c r="HG13" s="19">
        <v>283506</v>
      </c>
      <c r="HH13" s="76">
        <v>381468</v>
      </c>
      <c r="HI13" s="76">
        <v>522629</v>
      </c>
      <c r="HJ13" s="76">
        <v>381287</v>
      </c>
      <c r="HK13" s="76">
        <v>378144</v>
      </c>
      <c r="HL13" s="35">
        <v>464119</v>
      </c>
      <c r="HM13" s="35">
        <v>324536</v>
      </c>
      <c r="HN13" s="35">
        <v>381101</v>
      </c>
      <c r="HO13" s="35">
        <v>361633</v>
      </c>
      <c r="HP13" s="35">
        <v>299216</v>
      </c>
      <c r="HQ13" s="35">
        <v>315276</v>
      </c>
      <c r="HR13" s="76">
        <v>321520</v>
      </c>
      <c r="HS13" s="76">
        <v>331843</v>
      </c>
      <c r="HT13" s="76">
        <v>320752</v>
      </c>
      <c r="HU13" s="76">
        <v>350103</v>
      </c>
      <c r="HV13" s="76">
        <v>337016</v>
      </c>
      <c r="HW13" s="76">
        <v>315653</v>
      </c>
      <c r="HX13" s="76">
        <v>325235</v>
      </c>
      <c r="HY13" s="76">
        <v>413015</v>
      </c>
      <c r="HZ13" s="76">
        <v>361478</v>
      </c>
      <c r="IA13" s="76">
        <v>394805</v>
      </c>
      <c r="IB13" s="76">
        <v>372478</v>
      </c>
      <c r="IC13" s="76">
        <v>436099</v>
      </c>
      <c r="ID13" s="76">
        <v>409460</v>
      </c>
      <c r="IE13" s="76">
        <v>363643</v>
      </c>
      <c r="IF13" s="77">
        <v>416773</v>
      </c>
      <c r="IG13" s="76">
        <v>431319</v>
      </c>
      <c r="IH13" s="76">
        <v>472081</v>
      </c>
      <c r="II13" s="76">
        <v>226431</v>
      </c>
      <c r="IJ13" s="76">
        <v>424122</v>
      </c>
      <c r="IK13" s="76">
        <v>375471</v>
      </c>
      <c r="IL13" s="76">
        <v>379385</v>
      </c>
      <c r="IM13" s="76">
        <v>518709</v>
      </c>
      <c r="IN13" s="76">
        <v>337833</v>
      </c>
      <c r="IO13" s="76">
        <v>428365</v>
      </c>
      <c r="IP13" s="76">
        <v>406078</v>
      </c>
      <c r="IQ13" s="76">
        <v>412127</v>
      </c>
      <c r="IR13" s="76">
        <v>377552</v>
      </c>
      <c r="IS13" s="76">
        <v>419153</v>
      </c>
      <c r="IT13" s="77">
        <v>448969</v>
      </c>
      <c r="IU13" s="19">
        <v>452410</v>
      </c>
      <c r="IV13" s="19">
        <v>458204</v>
      </c>
      <c r="IW13" s="19">
        <v>395636</v>
      </c>
      <c r="IX13" s="19">
        <v>371910</v>
      </c>
      <c r="IY13" s="19">
        <v>360164</v>
      </c>
      <c r="IZ13" s="19">
        <v>375590</v>
      </c>
      <c r="JA13" s="19">
        <v>379465</v>
      </c>
      <c r="JB13" s="19">
        <v>395879</v>
      </c>
      <c r="JC13" s="19">
        <v>379878</v>
      </c>
      <c r="JD13" s="19">
        <v>381056</v>
      </c>
      <c r="JE13" s="19">
        <v>355001</v>
      </c>
      <c r="JF13" s="19">
        <v>303058</v>
      </c>
      <c r="JG13" s="19">
        <v>283973</v>
      </c>
      <c r="JH13" s="19">
        <v>372372</v>
      </c>
      <c r="JI13" s="19">
        <v>345953</v>
      </c>
      <c r="JJ13" s="19">
        <v>311601</v>
      </c>
      <c r="JK13" s="19">
        <v>324389</v>
      </c>
      <c r="JL13" s="19">
        <v>297385</v>
      </c>
      <c r="JM13" s="19">
        <v>253025</v>
      </c>
      <c r="JN13" s="19">
        <v>241875</v>
      </c>
      <c r="JO13" s="19">
        <v>324688</v>
      </c>
      <c r="JP13" s="19">
        <v>334425</v>
      </c>
      <c r="JQ13" s="19">
        <v>315937</v>
      </c>
      <c r="JR13" s="19">
        <v>264286</v>
      </c>
      <c r="JS13" s="19">
        <v>431857</v>
      </c>
      <c r="JT13" s="19">
        <v>383497</v>
      </c>
      <c r="JU13" s="19">
        <v>395710</v>
      </c>
      <c r="JV13" s="19">
        <v>416463</v>
      </c>
      <c r="JW13" s="19">
        <v>421321</v>
      </c>
      <c r="JX13" s="19">
        <v>426500</v>
      </c>
      <c r="JY13" s="19">
        <v>444669</v>
      </c>
      <c r="JZ13" s="19">
        <v>381651</v>
      </c>
      <c r="KA13" s="19">
        <v>355560</v>
      </c>
      <c r="KB13" s="19">
        <v>357981</v>
      </c>
      <c r="KC13" s="19">
        <v>404695</v>
      </c>
      <c r="KD13" s="19">
        <v>452255</v>
      </c>
      <c r="KE13" s="19">
        <v>310076</v>
      </c>
      <c r="KF13" s="19">
        <v>305492</v>
      </c>
      <c r="KG13" s="19">
        <v>374192</v>
      </c>
      <c r="KH13" s="19">
        <v>310404</v>
      </c>
      <c r="KI13" s="19">
        <v>317108</v>
      </c>
      <c r="KJ13" s="19">
        <v>350001</v>
      </c>
      <c r="KK13" s="19">
        <v>317108</v>
      </c>
      <c r="KL13" s="19">
        <v>289629</v>
      </c>
      <c r="KM13" s="19">
        <v>407763</v>
      </c>
      <c r="KN13" s="19">
        <v>463732</v>
      </c>
      <c r="KO13" s="19">
        <v>305654</v>
      </c>
      <c r="KP13" s="19">
        <v>271027</v>
      </c>
      <c r="KQ13" s="19">
        <v>367546</v>
      </c>
      <c r="KR13" s="19">
        <v>392805</v>
      </c>
      <c r="KS13" s="19">
        <v>273183</v>
      </c>
      <c r="KT13" s="22">
        <v>183382</v>
      </c>
      <c r="KU13" s="22">
        <v>243999</v>
      </c>
      <c r="KV13" s="22">
        <v>283824</v>
      </c>
      <c r="KW13" s="22">
        <v>269335</v>
      </c>
      <c r="KX13" s="22">
        <v>265983</v>
      </c>
      <c r="KY13" s="22">
        <v>220826</v>
      </c>
      <c r="KZ13" s="22">
        <v>229633</v>
      </c>
      <c r="LA13" s="22">
        <v>183382</v>
      </c>
      <c r="LB13" s="22">
        <v>243999</v>
      </c>
      <c r="LC13" s="22">
        <v>283824</v>
      </c>
      <c r="LD13" s="22">
        <v>269335</v>
      </c>
      <c r="LE13" s="22">
        <v>265983</v>
      </c>
      <c r="LF13" s="22">
        <v>220826</v>
      </c>
      <c r="LG13" s="22">
        <v>229633</v>
      </c>
      <c r="LH13" s="22">
        <v>302791</v>
      </c>
      <c r="LI13" s="19">
        <v>280138</v>
      </c>
      <c r="LJ13" s="19">
        <v>326600</v>
      </c>
      <c r="LK13" s="19">
        <v>353582</v>
      </c>
      <c r="LL13" s="22">
        <v>183382</v>
      </c>
      <c r="LM13" s="22">
        <v>243999</v>
      </c>
      <c r="LN13" s="22">
        <v>283824</v>
      </c>
      <c r="LO13" s="22">
        <v>269335</v>
      </c>
      <c r="LP13" s="22">
        <v>265983</v>
      </c>
      <c r="LQ13" s="22">
        <v>220826</v>
      </c>
      <c r="LR13" s="22">
        <v>229633</v>
      </c>
      <c r="LS13" s="22">
        <v>183382</v>
      </c>
      <c r="LT13" s="22">
        <v>243999</v>
      </c>
      <c r="LU13" s="22">
        <v>283824</v>
      </c>
      <c r="LV13" s="22">
        <v>269335</v>
      </c>
      <c r="LW13" s="22">
        <v>265983</v>
      </c>
      <c r="LX13" s="22">
        <v>220826</v>
      </c>
      <c r="LY13" s="22">
        <v>229633</v>
      </c>
      <c r="LZ13" s="22">
        <v>302791</v>
      </c>
      <c r="MA13" s="19">
        <v>280138</v>
      </c>
      <c r="MB13" s="19">
        <v>326600</v>
      </c>
      <c r="MC13" s="19">
        <v>353582</v>
      </c>
      <c r="MD13" s="22">
        <v>183382</v>
      </c>
      <c r="ME13" s="22">
        <v>243999</v>
      </c>
      <c r="MF13" s="22">
        <v>283824</v>
      </c>
      <c r="MG13" s="22">
        <v>269335</v>
      </c>
      <c r="MH13" s="22">
        <v>265983</v>
      </c>
      <c r="MI13" s="22">
        <v>220826</v>
      </c>
      <c r="MJ13" s="22">
        <v>229633</v>
      </c>
      <c r="MK13" s="22">
        <v>183382</v>
      </c>
      <c r="ML13" s="22">
        <v>243999</v>
      </c>
      <c r="MM13" s="22">
        <v>283824</v>
      </c>
      <c r="MN13" s="22">
        <v>269335</v>
      </c>
      <c r="MO13" s="22">
        <v>265983</v>
      </c>
      <c r="MP13" s="22">
        <v>220826</v>
      </c>
      <c r="MQ13" s="22">
        <v>229633</v>
      </c>
      <c r="MR13" s="22">
        <v>302791</v>
      </c>
      <c r="MS13" s="19">
        <v>280138</v>
      </c>
      <c r="MT13" s="19">
        <v>326600</v>
      </c>
      <c r="MU13" s="19">
        <v>353582</v>
      </c>
      <c r="MV13" s="22">
        <v>183382</v>
      </c>
      <c r="MW13" s="22">
        <v>243999</v>
      </c>
      <c r="MX13" s="22">
        <v>283824</v>
      </c>
      <c r="MY13" s="22">
        <v>269335</v>
      </c>
      <c r="MZ13" s="22">
        <v>265983</v>
      </c>
      <c r="NA13" s="22">
        <v>220826</v>
      </c>
      <c r="NB13" s="22">
        <v>229633</v>
      </c>
    </row>
    <row r="14" spans="1:16384" x14ac:dyDescent="0.25">
      <c r="A14" s="8">
        <v>0.41666666666666669</v>
      </c>
      <c r="B14" s="22">
        <v>192306</v>
      </c>
      <c r="C14" s="22">
        <v>291063</v>
      </c>
      <c r="D14" s="22">
        <v>300694</v>
      </c>
      <c r="E14" s="22">
        <v>301539</v>
      </c>
      <c r="F14" s="22">
        <v>298599</v>
      </c>
      <c r="G14" s="22">
        <v>232641</v>
      </c>
      <c r="H14" s="22">
        <v>266867</v>
      </c>
      <c r="I14" s="22">
        <v>192306</v>
      </c>
      <c r="J14" s="22">
        <v>291063</v>
      </c>
      <c r="K14" s="22">
        <v>300694</v>
      </c>
      <c r="L14" s="22">
        <v>301539</v>
      </c>
      <c r="M14" s="22">
        <v>298599</v>
      </c>
      <c r="N14" s="22">
        <v>232641</v>
      </c>
      <c r="O14" s="22">
        <v>266867</v>
      </c>
      <c r="P14" s="22">
        <v>318017</v>
      </c>
      <c r="Q14" s="19">
        <v>335334</v>
      </c>
      <c r="R14" s="19">
        <v>365892</v>
      </c>
      <c r="S14" s="19">
        <v>363621</v>
      </c>
      <c r="T14" s="22">
        <v>192306</v>
      </c>
      <c r="U14" s="22">
        <v>291063</v>
      </c>
      <c r="V14" s="22">
        <v>300694</v>
      </c>
      <c r="W14" s="22">
        <v>301539</v>
      </c>
      <c r="X14" s="22">
        <v>298599</v>
      </c>
      <c r="Y14" s="22">
        <v>232641</v>
      </c>
      <c r="Z14" s="22">
        <v>266867</v>
      </c>
      <c r="AA14" s="22">
        <v>192306</v>
      </c>
      <c r="AB14" s="22">
        <v>291063</v>
      </c>
      <c r="AC14" s="22">
        <v>300694</v>
      </c>
      <c r="AD14" s="22">
        <v>301539</v>
      </c>
      <c r="AE14" s="22">
        <v>298599</v>
      </c>
      <c r="AF14" s="22">
        <v>232641</v>
      </c>
      <c r="AG14" s="22">
        <v>266867</v>
      </c>
      <c r="AH14" s="22">
        <v>318017</v>
      </c>
      <c r="AI14" s="19">
        <v>335334</v>
      </c>
      <c r="AJ14" s="19">
        <v>365892</v>
      </c>
      <c r="AK14" s="19">
        <v>363621</v>
      </c>
      <c r="AL14" s="22">
        <v>192306</v>
      </c>
      <c r="AM14" s="22">
        <v>291063</v>
      </c>
      <c r="AN14" s="22">
        <v>300694</v>
      </c>
      <c r="AO14" s="22">
        <v>301539</v>
      </c>
      <c r="AP14" s="22">
        <v>298599</v>
      </c>
      <c r="AQ14" s="22">
        <v>232641</v>
      </c>
      <c r="AR14" s="22">
        <v>266867</v>
      </c>
      <c r="AS14" s="22">
        <v>192306</v>
      </c>
      <c r="AT14" s="22">
        <v>291063</v>
      </c>
      <c r="AU14" s="22">
        <v>300694</v>
      </c>
      <c r="AV14" s="22">
        <v>301539</v>
      </c>
      <c r="AW14" s="22">
        <v>298599</v>
      </c>
      <c r="AX14" s="22">
        <v>232641</v>
      </c>
      <c r="AY14" s="22">
        <v>266867</v>
      </c>
      <c r="AZ14" s="22">
        <v>318017</v>
      </c>
      <c r="BA14" s="19">
        <v>335334</v>
      </c>
      <c r="BB14" s="19">
        <v>365892</v>
      </c>
      <c r="BC14" s="19">
        <v>363621</v>
      </c>
      <c r="BD14" s="22">
        <v>192306</v>
      </c>
      <c r="BE14" s="22">
        <v>291063</v>
      </c>
      <c r="BF14" s="22">
        <v>300694</v>
      </c>
      <c r="BG14" s="22">
        <v>301539</v>
      </c>
      <c r="BH14" s="22">
        <v>298599</v>
      </c>
      <c r="BI14" s="22">
        <v>232641</v>
      </c>
      <c r="BJ14" s="22">
        <v>266867</v>
      </c>
      <c r="BK14" s="22">
        <v>192306</v>
      </c>
      <c r="BL14" s="22">
        <v>291063</v>
      </c>
      <c r="BM14" s="22">
        <v>300694</v>
      </c>
      <c r="BN14" s="22">
        <v>301539</v>
      </c>
      <c r="BO14" s="22">
        <v>298599</v>
      </c>
      <c r="BP14" s="22">
        <v>232641</v>
      </c>
      <c r="BQ14" s="22">
        <v>266867</v>
      </c>
      <c r="BR14" s="22">
        <v>318017</v>
      </c>
      <c r="BS14" s="19">
        <v>335334</v>
      </c>
      <c r="BT14" s="19">
        <v>365892</v>
      </c>
      <c r="BU14" s="19">
        <v>363621</v>
      </c>
      <c r="BV14" s="19">
        <v>363819</v>
      </c>
      <c r="BW14" s="19">
        <v>366049</v>
      </c>
      <c r="BX14" s="19">
        <v>367761</v>
      </c>
      <c r="BY14" s="19">
        <v>273617</v>
      </c>
      <c r="BZ14" s="19">
        <v>319173</v>
      </c>
      <c r="CA14" s="19">
        <v>392655</v>
      </c>
      <c r="CB14" s="19">
        <v>475924</v>
      </c>
      <c r="CC14" s="19">
        <v>450382</v>
      </c>
      <c r="CD14" s="19">
        <v>405754</v>
      </c>
      <c r="CE14" s="19">
        <v>394034</v>
      </c>
      <c r="CF14" s="19">
        <v>361253</v>
      </c>
      <c r="CG14" s="19">
        <v>329028</v>
      </c>
      <c r="CH14" s="19">
        <v>401305</v>
      </c>
      <c r="CI14" s="19">
        <v>408765</v>
      </c>
      <c r="CJ14" s="19">
        <v>423341</v>
      </c>
      <c r="CK14" s="19">
        <v>416221</v>
      </c>
      <c r="CL14" s="19">
        <v>383704</v>
      </c>
      <c r="CM14" s="19">
        <v>364176</v>
      </c>
      <c r="CN14" s="19">
        <v>351667</v>
      </c>
      <c r="CO14" s="19">
        <v>391516</v>
      </c>
      <c r="CP14" s="19">
        <v>394792</v>
      </c>
      <c r="CQ14" s="19">
        <v>417076</v>
      </c>
      <c r="CR14" s="19">
        <v>381842</v>
      </c>
      <c r="CS14" s="19">
        <v>374227</v>
      </c>
      <c r="CT14" s="19">
        <v>344389</v>
      </c>
      <c r="CU14" s="19">
        <v>327118</v>
      </c>
      <c r="CV14" s="19">
        <v>425059</v>
      </c>
      <c r="CW14" s="19">
        <v>376427</v>
      </c>
      <c r="CX14" s="19">
        <v>390062</v>
      </c>
      <c r="CY14" s="19">
        <v>357355</v>
      </c>
      <c r="CZ14" s="19">
        <v>344453</v>
      </c>
      <c r="DA14" s="19">
        <v>314827</v>
      </c>
      <c r="DB14" s="19">
        <v>310401</v>
      </c>
      <c r="DC14" s="74">
        <v>510524</v>
      </c>
      <c r="DD14" s="74">
        <v>550823</v>
      </c>
      <c r="DE14" s="74">
        <v>391740</v>
      </c>
      <c r="DF14" s="74">
        <v>409588</v>
      </c>
      <c r="DG14" s="22">
        <v>192306</v>
      </c>
      <c r="DH14" s="22">
        <v>291063</v>
      </c>
      <c r="DI14" s="22">
        <v>300694</v>
      </c>
      <c r="DJ14" s="22">
        <v>301539</v>
      </c>
      <c r="DK14" s="22">
        <v>298599</v>
      </c>
      <c r="DL14" s="22">
        <v>232641</v>
      </c>
      <c r="DM14" s="22">
        <v>266867</v>
      </c>
      <c r="DN14" s="22">
        <v>192306</v>
      </c>
      <c r="DO14" s="22">
        <v>291063</v>
      </c>
      <c r="DP14" s="22">
        <v>300694</v>
      </c>
      <c r="DQ14" s="22">
        <v>301539</v>
      </c>
      <c r="DR14" s="22">
        <v>298599</v>
      </c>
      <c r="DS14" s="22">
        <v>232641</v>
      </c>
      <c r="DT14" s="22">
        <v>266867</v>
      </c>
      <c r="DU14" s="22">
        <v>318017</v>
      </c>
      <c r="DV14" s="19">
        <v>335334</v>
      </c>
      <c r="DW14" s="19">
        <v>365892</v>
      </c>
      <c r="DX14" s="19">
        <v>363621</v>
      </c>
      <c r="DY14" s="22">
        <v>192306</v>
      </c>
      <c r="DZ14" s="22">
        <v>291063</v>
      </c>
      <c r="EA14" s="22">
        <v>300694</v>
      </c>
      <c r="EB14" s="22">
        <v>301539</v>
      </c>
      <c r="EC14" s="22">
        <v>298599</v>
      </c>
      <c r="ED14" s="22">
        <v>232641</v>
      </c>
      <c r="EE14" s="22">
        <v>266867</v>
      </c>
      <c r="EF14" s="22">
        <v>192306</v>
      </c>
      <c r="EG14" s="22">
        <v>291063</v>
      </c>
      <c r="EH14" s="22">
        <v>300694</v>
      </c>
      <c r="EI14" s="22">
        <v>301539</v>
      </c>
      <c r="EJ14" s="22">
        <v>298599</v>
      </c>
      <c r="EK14" s="22">
        <v>232641</v>
      </c>
      <c r="EL14" s="22">
        <v>266867</v>
      </c>
      <c r="EM14" s="22">
        <v>318017</v>
      </c>
      <c r="EN14" s="19">
        <v>335334</v>
      </c>
      <c r="EO14" s="19">
        <v>365892</v>
      </c>
      <c r="EP14" s="19">
        <v>363621</v>
      </c>
      <c r="EQ14" s="22">
        <v>192306</v>
      </c>
      <c r="ER14" s="22">
        <v>291063</v>
      </c>
      <c r="ES14" s="22">
        <v>300694</v>
      </c>
      <c r="ET14" s="22">
        <v>301539</v>
      </c>
      <c r="EU14" s="22">
        <v>298599</v>
      </c>
      <c r="EV14" s="22">
        <v>232641</v>
      </c>
      <c r="EW14" s="22">
        <v>266867</v>
      </c>
      <c r="EX14" s="22">
        <v>192306</v>
      </c>
      <c r="EY14" s="22">
        <v>291063</v>
      </c>
      <c r="EZ14" s="22">
        <v>300694</v>
      </c>
      <c r="FA14" s="22">
        <v>301539</v>
      </c>
      <c r="FB14" s="22">
        <v>298599</v>
      </c>
      <c r="FC14" s="22">
        <v>232641</v>
      </c>
      <c r="FD14" s="22">
        <v>266867</v>
      </c>
      <c r="FE14" s="22">
        <v>318017</v>
      </c>
      <c r="FF14" s="19">
        <v>335334</v>
      </c>
      <c r="FG14" s="19">
        <v>365892</v>
      </c>
      <c r="FH14" s="19">
        <v>363621</v>
      </c>
      <c r="FI14" s="22">
        <v>192306</v>
      </c>
      <c r="FJ14" s="22">
        <v>291063</v>
      </c>
      <c r="FK14" s="22">
        <v>300694</v>
      </c>
      <c r="FL14" s="22">
        <v>301539</v>
      </c>
      <c r="FM14" s="22">
        <v>298599</v>
      </c>
      <c r="FN14" s="22">
        <v>232641</v>
      </c>
      <c r="FO14" s="22">
        <v>266867</v>
      </c>
      <c r="FP14" s="22">
        <v>192306</v>
      </c>
      <c r="FQ14" s="22">
        <v>291063</v>
      </c>
      <c r="FR14" s="22">
        <v>300694</v>
      </c>
      <c r="FS14" s="22">
        <v>301539</v>
      </c>
      <c r="FT14" s="22">
        <v>298599</v>
      </c>
      <c r="FU14" s="22">
        <v>232641</v>
      </c>
      <c r="FV14" s="22">
        <v>266867</v>
      </c>
      <c r="FW14" s="22">
        <v>318017</v>
      </c>
      <c r="FX14" s="19">
        <v>335334</v>
      </c>
      <c r="FY14" s="19">
        <v>365892</v>
      </c>
      <c r="FZ14" s="19">
        <v>363621</v>
      </c>
      <c r="GA14" s="19">
        <v>363819</v>
      </c>
      <c r="GB14" s="19">
        <v>366049</v>
      </c>
      <c r="GC14" s="19">
        <v>367761</v>
      </c>
      <c r="GD14" s="19">
        <v>273617</v>
      </c>
      <c r="GE14" s="19">
        <v>319173</v>
      </c>
      <c r="GF14" s="19">
        <v>392655</v>
      </c>
      <c r="GG14" s="19">
        <v>475924</v>
      </c>
      <c r="GH14" s="19">
        <v>450382</v>
      </c>
      <c r="GI14" s="19">
        <v>405754</v>
      </c>
      <c r="GJ14" s="19">
        <v>394034</v>
      </c>
      <c r="GK14" s="19">
        <v>361253</v>
      </c>
      <c r="GL14" s="19">
        <v>329028</v>
      </c>
      <c r="GM14" s="19">
        <v>401305</v>
      </c>
      <c r="GN14" s="19">
        <v>408765</v>
      </c>
      <c r="GO14" s="19">
        <v>423341</v>
      </c>
      <c r="GP14" s="19">
        <v>416221</v>
      </c>
      <c r="GQ14" s="19">
        <v>383704</v>
      </c>
      <c r="GR14" s="19">
        <v>364176</v>
      </c>
      <c r="GS14" s="19">
        <v>351667</v>
      </c>
      <c r="GT14" s="19">
        <v>391516</v>
      </c>
      <c r="GU14" s="19">
        <v>394792</v>
      </c>
      <c r="GV14" s="19">
        <v>417076</v>
      </c>
      <c r="GW14" s="19">
        <v>381842</v>
      </c>
      <c r="GX14" s="19">
        <v>374227</v>
      </c>
      <c r="GY14" s="19">
        <v>344389</v>
      </c>
      <c r="GZ14" s="19">
        <v>327118</v>
      </c>
      <c r="HA14" s="19">
        <v>425059</v>
      </c>
      <c r="HB14" s="19">
        <v>376427</v>
      </c>
      <c r="HC14" s="19">
        <v>390062</v>
      </c>
      <c r="HD14" s="19">
        <v>357355</v>
      </c>
      <c r="HE14" s="19">
        <v>344453</v>
      </c>
      <c r="HF14" s="19">
        <v>314827</v>
      </c>
      <c r="HG14" s="19">
        <v>310401</v>
      </c>
      <c r="HH14" s="76">
        <v>510524</v>
      </c>
      <c r="HI14" s="76">
        <v>550823</v>
      </c>
      <c r="HJ14" s="76">
        <v>391740</v>
      </c>
      <c r="HK14" s="76">
        <v>409588</v>
      </c>
      <c r="HL14" s="35">
        <v>461790</v>
      </c>
      <c r="HM14" s="35">
        <v>406857</v>
      </c>
      <c r="HN14" s="35">
        <v>381250</v>
      </c>
      <c r="HO14" s="35">
        <v>375363</v>
      </c>
      <c r="HP14" s="35">
        <v>314631</v>
      </c>
      <c r="HQ14" s="35">
        <v>302265</v>
      </c>
      <c r="HR14" s="76">
        <v>335238</v>
      </c>
      <c r="HS14" s="76">
        <v>347160</v>
      </c>
      <c r="HT14" s="76">
        <v>328500</v>
      </c>
      <c r="HU14" s="76">
        <v>375807</v>
      </c>
      <c r="HV14" s="76">
        <v>358851</v>
      </c>
      <c r="HW14" s="76">
        <v>300164</v>
      </c>
      <c r="HX14" s="76">
        <v>308562</v>
      </c>
      <c r="HY14" s="76">
        <v>402716</v>
      </c>
      <c r="HZ14" s="76">
        <v>414629</v>
      </c>
      <c r="IA14" s="76">
        <v>401784</v>
      </c>
      <c r="IB14" s="76">
        <v>408020</v>
      </c>
      <c r="IC14" s="76">
        <v>473648</v>
      </c>
      <c r="ID14" s="76">
        <v>408066</v>
      </c>
      <c r="IE14" s="76">
        <v>393185</v>
      </c>
      <c r="IF14" s="77">
        <v>410689</v>
      </c>
      <c r="IG14" s="76">
        <v>437413</v>
      </c>
      <c r="IH14" s="76">
        <v>432170</v>
      </c>
      <c r="II14" s="76">
        <v>285777</v>
      </c>
      <c r="IJ14" s="76">
        <v>433810</v>
      </c>
      <c r="IK14" s="76">
        <v>340866</v>
      </c>
      <c r="IL14" s="76">
        <v>399872</v>
      </c>
      <c r="IM14" s="76">
        <v>542566</v>
      </c>
      <c r="IN14" s="76">
        <v>373340</v>
      </c>
      <c r="IO14" s="76">
        <v>411246</v>
      </c>
      <c r="IP14" s="76">
        <v>412260</v>
      </c>
      <c r="IQ14" s="76">
        <v>450433</v>
      </c>
      <c r="IR14" s="76">
        <v>393475</v>
      </c>
      <c r="IS14" s="76">
        <v>407188</v>
      </c>
      <c r="IT14" s="77">
        <v>465667</v>
      </c>
      <c r="IU14" s="19">
        <v>467138</v>
      </c>
      <c r="IV14" s="19">
        <v>444928</v>
      </c>
      <c r="IW14" s="19">
        <v>395803</v>
      </c>
      <c r="IX14" s="19">
        <v>375471</v>
      </c>
      <c r="IY14" s="19">
        <v>355757</v>
      </c>
      <c r="IZ14" s="19">
        <v>361215</v>
      </c>
      <c r="JA14" s="19">
        <v>370485</v>
      </c>
      <c r="JB14" s="19">
        <v>391700</v>
      </c>
      <c r="JC14" s="19">
        <v>404915</v>
      </c>
      <c r="JD14" s="19">
        <v>452657</v>
      </c>
      <c r="JE14" s="19">
        <v>351629</v>
      </c>
      <c r="JF14" s="19">
        <v>319071</v>
      </c>
      <c r="JG14" s="19">
        <v>298971</v>
      </c>
      <c r="JH14" s="19">
        <v>365201</v>
      </c>
      <c r="JI14" s="19">
        <v>343082</v>
      </c>
      <c r="JJ14" s="19">
        <v>316902</v>
      </c>
      <c r="JK14" s="19">
        <v>320450</v>
      </c>
      <c r="JL14" s="19">
        <v>294819</v>
      </c>
      <c r="JM14" s="19">
        <v>243496</v>
      </c>
      <c r="JN14" s="19">
        <v>232794</v>
      </c>
      <c r="JO14" s="19">
        <v>308838</v>
      </c>
      <c r="JP14" s="19">
        <v>344748</v>
      </c>
      <c r="JQ14" s="19">
        <v>309811</v>
      </c>
      <c r="JR14" s="19">
        <v>275369</v>
      </c>
      <c r="JS14" s="19">
        <v>438960</v>
      </c>
      <c r="JT14" s="19">
        <v>382207</v>
      </c>
      <c r="JU14" s="19">
        <v>405269</v>
      </c>
      <c r="JV14" s="19">
        <v>364665</v>
      </c>
      <c r="JW14" s="19">
        <v>440941</v>
      </c>
      <c r="JX14" s="19">
        <v>432901</v>
      </c>
      <c r="JY14" s="19">
        <v>421881</v>
      </c>
      <c r="JZ14" s="19">
        <v>398407</v>
      </c>
      <c r="KA14" s="19">
        <v>340052</v>
      </c>
      <c r="KB14" s="19">
        <v>354188</v>
      </c>
      <c r="KC14" s="19">
        <v>377386</v>
      </c>
      <c r="KD14" s="19">
        <v>445356</v>
      </c>
      <c r="KE14" s="19">
        <v>300638</v>
      </c>
      <c r="KF14" s="19">
        <v>314421</v>
      </c>
      <c r="KG14" s="19">
        <v>409637</v>
      </c>
      <c r="KH14" s="19">
        <v>309757</v>
      </c>
      <c r="KI14" s="19">
        <v>294762</v>
      </c>
      <c r="KJ14" s="19">
        <v>272352</v>
      </c>
      <c r="KK14" s="19">
        <v>294762</v>
      </c>
      <c r="KL14" s="19">
        <v>311714</v>
      </c>
      <c r="KM14" s="19">
        <v>421520</v>
      </c>
      <c r="KN14" s="19">
        <v>490348</v>
      </c>
      <c r="KO14" s="19">
        <v>337273</v>
      </c>
      <c r="KP14" s="19">
        <v>278351</v>
      </c>
      <c r="KQ14" s="19">
        <v>353677</v>
      </c>
      <c r="KR14" s="19">
        <v>374152</v>
      </c>
      <c r="KS14" s="19">
        <v>244729</v>
      </c>
      <c r="KT14" s="22">
        <v>192306</v>
      </c>
      <c r="KU14" s="22">
        <v>291063</v>
      </c>
      <c r="KV14" s="22">
        <v>300694</v>
      </c>
      <c r="KW14" s="22">
        <v>301539</v>
      </c>
      <c r="KX14" s="22">
        <v>298599</v>
      </c>
      <c r="KY14" s="22">
        <v>232641</v>
      </c>
      <c r="KZ14" s="22">
        <v>266867</v>
      </c>
      <c r="LA14" s="22">
        <v>192306</v>
      </c>
      <c r="LB14" s="22">
        <v>291063</v>
      </c>
      <c r="LC14" s="22">
        <v>300694</v>
      </c>
      <c r="LD14" s="22">
        <v>301539</v>
      </c>
      <c r="LE14" s="22">
        <v>298599</v>
      </c>
      <c r="LF14" s="22">
        <v>232641</v>
      </c>
      <c r="LG14" s="22">
        <v>266867</v>
      </c>
      <c r="LH14" s="22">
        <v>318017</v>
      </c>
      <c r="LI14" s="19">
        <v>335334</v>
      </c>
      <c r="LJ14" s="19">
        <v>365892</v>
      </c>
      <c r="LK14" s="19">
        <v>363621</v>
      </c>
      <c r="LL14" s="22">
        <v>192306</v>
      </c>
      <c r="LM14" s="22">
        <v>291063</v>
      </c>
      <c r="LN14" s="22">
        <v>300694</v>
      </c>
      <c r="LO14" s="22">
        <v>301539</v>
      </c>
      <c r="LP14" s="22">
        <v>298599</v>
      </c>
      <c r="LQ14" s="22">
        <v>232641</v>
      </c>
      <c r="LR14" s="22">
        <v>266867</v>
      </c>
      <c r="LS14" s="22">
        <v>192306</v>
      </c>
      <c r="LT14" s="22">
        <v>291063</v>
      </c>
      <c r="LU14" s="22">
        <v>300694</v>
      </c>
      <c r="LV14" s="22">
        <v>301539</v>
      </c>
      <c r="LW14" s="22">
        <v>298599</v>
      </c>
      <c r="LX14" s="22">
        <v>232641</v>
      </c>
      <c r="LY14" s="22">
        <v>266867</v>
      </c>
      <c r="LZ14" s="22">
        <v>318017</v>
      </c>
      <c r="MA14" s="19">
        <v>335334</v>
      </c>
      <c r="MB14" s="19">
        <v>365892</v>
      </c>
      <c r="MC14" s="19">
        <v>363621</v>
      </c>
      <c r="MD14" s="22">
        <v>192306</v>
      </c>
      <c r="ME14" s="22">
        <v>291063</v>
      </c>
      <c r="MF14" s="22">
        <v>300694</v>
      </c>
      <c r="MG14" s="22">
        <v>301539</v>
      </c>
      <c r="MH14" s="22">
        <v>298599</v>
      </c>
      <c r="MI14" s="22">
        <v>232641</v>
      </c>
      <c r="MJ14" s="22">
        <v>266867</v>
      </c>
      <c r="MK14" s="22">
        <v>192306</v>
      </c>
      <c r="ML14" s="22">
        <v>291063</v>
      </c>
      <c r="MM14" s="22">
        <v>300694</v>
      </c>
      <c r="MN14" s="22">
        <v>301539</v>
      </c>
      <c r="MO14" s="22">
        <v>298599</v>
      </c>
      <c r="MP14" s="22">
        <v>232641</v>
      </c>
      <c r="MQ14" s="22">
        <v>266867</v>
      </c>
      <c r="MR14" s="22">
        <v>318017</v>
      </c>
      <c r="MS14" s="19">
        <v>335334</v>
      </c>
      <c r="MT14" s="19">
        <v>365892</v>
      </c>
      <c r="MU14" s="19">
        <v>363621</v>
      </c>
      <c r="MV14" s="22">
        <v>192306</v>
      </c>
      <c r="MW14" s="22">
        <v>291063</v>
      </c>
      <c r="MX14" s="22">
        <v>300694</v>
      </c>
      <c r="MY14" s="22">
        <v>301539</v>
      </c>
      <c r="MZ14" s="22">
        <v>298599</v>
      </c>
      <c r="NA14" s="22">
        <v>232641</v>
      </c>
      <c r="NB14" s="22">
        <v>266867</v>
      </c>
    </row>
    <row r="15" spans="1:16384" x14ac:dyDescent="0.25">
      <c r="A15" s="8">
        <v>0.45833333333333331</v>
      </c>
      <c r="B15" s="22">
        <v>211708</v>
      </c>
      <c r="C15" s="22">
        <v>307044</v>
      </c>
      <c r="D15" s="22">
        <v>305933</v>
      </c>
      <c r="E15" s="22">
        <v>315740</v>
      </c>
      <c r="F15" s="22">
        <v>308442</v>
      </c>
      <c r="G15" s="22">
        <v>237836</v>
      </c>
      <c r="H15" s="22">
        <v>250816</v>
      </c>
      <c r="I15" s="22">
        <v>211708</v>
      </c>
      <c r="J15" s="22">
        <v>307044</v>
      </c>
      <c r="K15" s="22">
        <v>305933</v>
      </c>
      <c r="L15" s="22">
        <v>315740</v>
      </c>
      <c r="M15" s="22">
        <v>308442</v>
      </c>
      <c r="N15" s="22">
        <v>237836</v>
      </c>
      <c r="O15" s="22">
        <v>250816</v>
      </c>
      <c r="P15" s="22">
        <v>337520</v>
      </c>
      <c r="Q15" s="19">
        <v>318899</v>
      </c>
      <c r="R15" s="19">
        <v>353250</v>
      </c>
      <c r="S15" s="19">
        <v>391804</v>
      </c>
      <c r="T15" s="22">
        <v>211708</v>
      </c>
      <c r="U15" s="22">
        <v>307044</v>
      </c>
      <c r="V15" s="22">
        <v>305933</v>
      </c>
      <c r="W15" s="22">
        <v>315740</v>
      </c>
      <c r="X15" s="22">
        <v>308442</v>
      </c>
      <c r="Y15" s="22">
        <v>237836</v>
      </c>
      <c r="Z15" s="22">
        <v>250816</v>
      </c>
      <c r="AA15" s="22">
        <v>211708</v>
      </c>
      <c r="AB15" s="22">
        <v>307044</v>
      </c>
      <c r="AC15" s="22">
        <v>305933</v>
      </c>
      <c r="AD15" s="22">
        <v>315740</v>
      </c>
      <c r="AE15" s="22">
        <v>308442</v>
      </c>
      <c r="AF15" s="22">
        <v>237836</v>
      </c>
      <c r="AG15" s="22">
        <v>250816</v>
      </c>
      <c r="AH15" s="22">
        <v>337520</v>
      </c>
      <c r="AI15" s="19">
        <v>318899</v>
      </c>
      <c r="AJ15" s="19">
        <v>353250</v>
      </c>
      <c r="AK15" s="19">
        <v>391804</v>
      </c>
      <c r="AL15" s="22">
        <v>211708</v>
      </c>
      <c r="AM15" s="22">
        <v>307044</v>
      </c>
      <c r="AN15" s="22">
        <v>305933</v>
      </c>
      <c r="AO15" s="22">
        <v>315740</v>
      </c>
      <c r="AP15" s="22">
        <v>308442</v>
      </c>
      <c r="AQ15" s="22">
        <v>237836</v>
      </c>
      <c r="AR15" s="22">
        <v>250816</v>
      </c>
      <c r="AS15" s="22">
        <v>211708</v>
      </c>
      <c r="AT15" s="22">
        <v>307044</v>
      </c>
      <c r="AU15" s="22">
        <v>305933</v>
      </c>
      <c r="AV15" s="22">
        <v>315740</v>
      </c>
      <c r="AW15" s="22">
        <v>308442</v>
      </c>
      <c r="AX15" s="22">
        <v>237836</v>
      </c>
      <c r="AY15" s="22">
        <v>250816</v>
      </c>
      <c r="AZ15" s="22">
        <v>337520</v>
      </c>
      <c r="BA15" s="19">
        <v>318899</v>
      </c>
      <c r="BB15" s="19">
        <v>353250</v>
      </c>
      <c r="BC15" s="19">
        <v>391804</v>
      </c>
      <c r="BD15" s="22">
        <v>211708</v>
      </c>
      <c r="BE15" s="22">
        <v>307044</v>
      </c>
      <c r="BF15" s="22">
        <v>305933</v>
      </c>
      <c r="BG15" s="22">
        <v>315740</v>
      </c>
      <c r="BH15" s="22">
        <v>308442</v>
      </c>
      <c r="BI15" s="22">
        <v>237836</v>
      </c>
      <c r="BJ15" s="22">
        <v>250816</v>
      </c>
      <c r="BK15" s="22">
        <v>211708</v>
      </c>
      <c r="BL15" s="22">
        <v>307044</v>
      </c>
      <c r="BM15" s="22">
        <v>305933</v>
      </c>
      <c r="BN15" s="22">
        <v>315740</v>
      </c>
      <c r="BO15" s="22">
        <v>308442</v>
      </c>
      <c r="BP15" s="22">
        <v>237836</v>
      </c>
      <c r="BQ15" s="22">
        <v>250816</v>
      </c>
      <c r="BR15" s="22">
        <v>337520</v>
      </c>
      <c r="BS15" s="19">
        <v>318899</v>
      </c>
      <c r="BT15" s="19">
        <v>353250</v>
      </c>
      <c r="BU15" s="19">
        <v>391804</v>
      </c>
      <c r="BV15" s="19">
        <v>375709</v>
      </c>
      <c r="BW15" s="19">
        <v>384356</v>
      </c>
      <c r="BX15" s="19">
        <v>379151</v>
      </c>
      <c r="BY15" s="19">
        <v>318137</v>
      </c>
      <c r="BZ15" s="19">
        <v>322365</v>
      </c>
      <c r="CA15" s="19">
        <v>407943</v>
      </c>
      <c r="CB15" s="19">
        <v>503645</v>
      </c>
      <c r="CC15" s="19">
        <v>445175</v>
      </c>
      <c r="CD15" s="19">
        <v>402962</v>
      </c>
      <c r="CE15" s="19">
        <v>390983</v>
      </c>
      <c r="CF15" s="19">
        <v>368922</v>
      </c>
      <c r="CG15" s="19">
        <v>320891</v>
      </c>
      <c r="CH15" s="19">
        <v>389984</v>
      </c>
      <c r="CI15" s="19">
        <v>391090</v>
      </c>
      <c r="CJ15" s="19">
        <v>395795</v>
      </c>
      <c r="CK15" s="19">
        <v>390862</v>
      </c>
      <c r="CL15" s="19">
        <v>370164</v>
      </c>
      <c r="CM15" s="19">
        <v>365864</v>
      </c>
      <c r="CN15" s="19">
        <v>344469</v>
      </c>
      <c r="CO15" s="19">
        <v>396456</v>
      </c>
      <c r="CP15" s="19">
        <v>382553</v>
      </c>
      <c r="CQ15" s="19">
        <v>411993</v>
      </c>
      <c r="CR15" s="19">
        <v>366683</v>
      </c>
      <c r="CS15" s="19">
        <v>359548</v>
      </c>
      <c r="CT15" s="19">
        <v>323152</v>
      </c>
      <c r="CU15" s="19">
        <v>318200</v>
      </c>
      <c r="CV15" s="19">
        <v>440841</v>
      </c>
      <c r="CW15" s="19">
        <v>384395</v>
      </c>
      <c r="CX15" s="19">
        <v>374096</v>
      </c>
      <c r="CY15" s="19">
        <v>326349</v>
      </c>
      <c r="CZ15" s="19">
        <v>332786</v>
      </c>
      <c r="DA15" s="19">
        <v>305164</v>
      </c>
      <c r="DB15" s="19">
        <v>298604</v>
      </c>
      <c r="DC15" s="74">
        <v>540092</v>
      </c>
      <c r="DD15" s="74">
        <v>505599</v>
      </c>
      <c r="DE15" s="74">
        <v>449088</v>
      </c>
      <c r="DF15" s="74">
        <v>371086</v>
      </c>
      <c r="DG15" s="22">
        <v>211708</v>
      </c>
      <c r="DH15" s="22">
        <v>307044</v>
      </c>
      <c r="DI15" s="22">
        <v>305933</v>
      </c>
      <c r="DJ15" s="22">
        <v>315740</v>
      </c>
      <c r="DK15" s="22">
        <v>308442</v>
      </c>
      <c r="DL15" s="22">
        <v>237836</v>
      </c>
      <c r="DM15" s="22">
        <v>250816</v>
      </c>
      <c r="DN15" s="22">
        <v>211708</v>
      </c>
      <c r="DO15" s="22">
        <v>307044</v>
      </c>
      <c r="DP15" s="22">
        <v>305933</v>
      </c>
      <c r="DQ15" s="22">
        <v>315740</v>
      </c>
      <c r="DR15" s="22">
        <v>308442</v>
      </c>
      <c r="DS15" s="22">
        <v>237836</v>
      </c>
      <c r="DT15" s="22">
        <v>250816</v>
      </c>
      <c r="DU15" s="22">
        <v>337520</v>
      </c>
      <c r="DV15" s="19">
        <v>318899</v>
      </c>
      <c r="DW15" s="19">
        <v>353250</v>
      </c>
      <c r="DX15" s="19">
        <v>391804</v>
      </c>
      <c r="DY15" s="22">
        <v>211708</v>
      </c>
      <c r="DZ15" s="22">
        <v>307044</v>
      </c>
      <c r="EA15" s="22">
        <v>305933</v>
      </c>
      <c r="EB15" s="22">
        <v>315740</v>
      </c>
      <c r="EC15" s="22">
        <v>308442</v>
      </c>
      <c r="ED15" s="22">
        <v>237836</v>
      </c>
      <c r="EE15" s="22">
        <v>250816</v>
      </c>
      <c r="EF15" s="22">
        <v>211708</v>
      </c>
      <c r="EG15" s="22">
        <v>307044</v>
      </c>
      <c r="EH15" s="22">
        <v>305933</v>
      </c>
      <c r="EI15" s="22">
        <v>315740</v>
      </c>
      <c r="EJ15" s="22">
        <v>308442</v>
      </c>
      <c r="EK15" s="22">
        <v>237836</v>
      </c>
      <c r="EL15" s="22">
        <v>250816</v>
      </c>
      <c r="EM15" s="22">
        <v>337520</v>
      </c>
      <c r="EN15" s="19">
        <v>318899</v>
      </c>
      <c r="EO15" s="19">
        <v>353250</v>
      </c>
      <c r="EP15" s="19">
        <v>391804</v>
      </c>
      <c r="EQ15" s="22">
        <v>211708</v>
      </c>
      <c r="ER15" s="22">
        <v>307044</v>
      </c>
      <c r="ES15" s="22">
        <v>305933</v>
      </c>
      <c r="ET15" s="22">
        <v>315740</v>
      </c>
      <c r="EU15" s="22">
        <v>308442</v>
      </c>
      <c r="EV15" s="22">
        <v>237836</v>
      </c>
      <c r="EW15" s="22">
        <v>250816</v>
      </c>
      <c r="EX15" s="22">
        <v>211708</v>
      </c>
      <c r="EY15" s="22">
        <v>307044</v>
      </c>
      <c r="EZ15" s="22">
        <v>305933</v>
      </c>
      <c r="FA15" s="22">
        <v>315740</v>
      </c>
      <c r="FB15" s="22">
        <v>308442</v>
      </c>
      <c r="FC15" s="22">
        <v>237836</v>
      </c>
      <c r="FD15" s="22">
        <v>250816</v>
      </c>
      <c r="FE15" s="22">
        <v>337520</v>
      </c>
      <c r="FF15" s="19">
        <v>318899</v>
      </c>
      <c r="FG15" s="19">
        <v>353250</v>
      </c>
      <c r="FH15" s="19">
        <v>391804</v>
      </c>
      <c r="FI15" s="22">
        <v>211708</v>
      </c>
      <c r="FJ15" s="22">
        <v>307044</v>
      </c>
      <c r="FK15" s="22">
        <v>305933</v>
      </c>
      <c r="FL15" s="22">
        <v>315740</v>
      </c>
      <c r="FM15" s="22">
        <v>308442</v>
      </c>
      <c r="FN15" s="22">
        <v>237836</v>
      </c>
      <c r="FO15" s="22">
        <v>250816</v>
      </c>
      <c r="FP15" s="22">
        <v>211708</v>
      </c>
      <c r="FQ15" s="22">
        <v>307044</v>
      </c>
      <c r="FR15" s="22">
        <v>305933</v>
      </c>
      <c r="FS15" s="22">
        <v>315740</v>
      </c>
      <c r="FT15" s="22">
        <v>308442</v>
      </c>
      <c r="FU15" s="22">
        <v>237836</v>
      </c>
      <c r="FV15" s="22">
        <v>250816</v>
      </c>
      <c r="FW15" s="22">
        <v>337520</v>
      </c>
      <c r="FX15" s="19">
        <v>318899</v>
      </c>
      <c r="FY15" s="19">
        <v>353250</v>
      </c>
      <c r="FZ15" s="19">
        <v>391804</v>
      </c>
      <c r="GA15" s="19">
        <v>375709</v>
      </c>
      <c r="GB15" s="19">
        <v>384356</v>
      </c>
      <c r="GC15" s="19">
        <v>379151</v>
      </c>
      <c r="GD15" s="19">
        <v>318137</v>
      </c>
      <c r="GE15" s="19">
        <v>322365</v>
      </c>
      <c r="GF15" s="19">
        <v>407943</v>
      </c>
      <c r="GG15" s="19">
        <v>503645</v>
      </c>
      <c r="GH15" s="19">
        <v>445175</v>
      </c>
      <c r="GI15" s="19">
        <v>402962</v>
      </c>
      <c r="GJ15" s="19">
        <v>390983</v>
      </c>
      <c r="GK15" s="19">
        <v>368922</v>
      </c>
      <c r="GL15" s="19">
        <v>320891</v>
      </c>
      <c r="GM15" s="19">
        <v>389984</v>
      </c>
      <c r="GN15" s="19">
        <v>391090</v>
      </c>
      <c r="GO15" s="19">
        <v>395795</v>
      </c>
      <c r="GP15" s="19">
        <v>390862</v>
      </c>
      <c r="GQ15" s="19">
        <v>370164</v>
      </c>
      <c r="GR15" s="19">
        <v>365864</v>
      </c>
      <c r="GS15" s="19">
        <v>344469</v>
      </c>
      <c r="GT15" s="19">
        <v>396456</v>
      </c>
      <c r="GU15" s="19">
        <v>382553</v>
      </c>
      <c r="GV15" s="19">
        <v>411993</v>
      </c>
      <c r="GW15" s="19">
        <v>366683</v>
      </c>
      <c r="GX15" s="19">
        <v>359548</v>
      </c>
      <c r="GY15" s="19">
        <v>323152</v>
      </c>
      <c r="GZ15" s="19">
        <v>318200</v>
      </c>
      <c r="HA15" s="19">
        <v>440841</v>
      </c>
      <c r="HB15" s="19">
        <v>384395</v>
      </c>
      <c r="HC15" s="19">
        <v>374096</v>
      </c>
      <c r="HD15" s="19">
        <v>326349</v>
      </c>
      <c r="HE15" s="19">
        <v>332786</v>
      </c>
      <c r="HF15" s="19">
        <v>305164</v>
      </c>
      <c r="HG15" s="19">
        <v>298604</v>
      </c>
      <c r="HH15" s="76">
        <v>540092</v>
      </c>
      <c r="HI15" s="76">
        <v>505599</v>
      </c>
      <c r="HJ15" s="76">
        <v>449088</v>
      </c>
      <c r="HK15" s="76">
        <v>371086</v>
      </c>
      <c r="HL15" s="35">
        <v>438263</v>
      </c>
      <c r="HM15" s="35">
        <v>409964</v>
      </c>
      <c r="HN15" s="35">
        <v>366925</v>
      </c>
      <c r="HO15" s="35">
        <v>346936</v>
      </c>
      <c r="HP15" s="35">
        <v>313386</v>
      </c>
      <c r="HQ15" s="35">
        <v>298457</v>
      </c>
      <c r="HR15" s="76">
        <v>323270</v>
      </c>
      <c r="HS15" s="76">
        <v>357166</v>
      </c>
      <c r="HT15" s="76">
        <v>316716</v>
      </c>
      <c r="HU15" s="76">
        <v>357794</v>
      </c>
      <c r="HV15" s="76">
        <v>352669</v>
      </c>
      <c r="HW15" s="76">
        <v>293511</v>
      </c>
      <c r="HX15" s="76">
        <v>311910</v>
      </c>
      <c r="HY15" s="76">
        <v>392157</v>
      </c>
      <c r="HZ15" s="76">
        <v>434764</v>
      </c>
      <c r="IA15" s="76">
        <v>388400</v>
      </c>
      <c r="IB15" s="76">
        <v>403058</v>
      </c>
      <c r="IC15" s="76">
        <v>419800</v>
      </c>
      <c r="ID15" s="76">
        <v>386225</v>
      </c>
      <c r="IE15" s="76">
        <v>426048</v>
      </c>
      <c r="IF15" s="77">
        <v>440283</v>
      </c>
      <c r="IG15" s="76">
        <v>419476</v>
      </c>
      <c r="IH15" s="76">
        <v>444372</v>
      </c>
      <c r="II15" s="76">
        <v>390553</v>
      </c>
      <c r="IJ15" s="76">
        <v>412146</v>
      </c>
      <c r="IK15" s="76">
        <v>327238</v>
      </c>
      <c r="IL15" s="76">
        <v>391197</v>
      </c>
      <c r="IM15" s="76">
        <v>562004</v>
      </c>
      <c r="IN15" s="76">
        <v>363957</v>
      </c>
      <c r="IO15" s="76">
        <v>421420</v>
      </c>
      <c r="IP15" s="76">
        <v>435763</v>
      </c>
      <c r="IQ15" s="76">
        <v>456441</v>
      </c>
      <c r="IR15" s="76">
        <v>370794</v>
      </c>
      <c r="IS15" s="76">
        <v>411600</v>
      </c>
      <c r="IT15" s="77">
        <v>466999</v>
      </c>
      <c r="IU15" s="19">
        <v>469067</v>
      </c>
      <c r="IV15" s="19">
        <v>419511</v>
      </c>
      <c r="IW15" s="19">
        <v>388967</v>
      </c>
      <c r="IX15" s="19">
        <v>365340</v>
      </c>
      <c r="IY15" s="19">
        <v>334217</v>
      </c>
      <c r="IZ15" s="19">
        <v>389930</v>
      </c>
      <c r="JA15" s="19">
        <v>364608</v>
      </c>
      <c r="JB15" s="19">
        <v>383681</v>
      </c>
      <c r="JC15" s="19">
        <v>385149</v>
      </c>
      <c r="JD15" s="19">
        <v>481362</v>
      </c>
      <c r="JE15" s="19">
        <v>325430</v>
      </c>
      <c r="JF15" s="19">
        <v>284382</v>
      </c>
      <c r="JG15" s="19">
        <v>306368</v>
      </c>
      <c r="JH15" s="19">
        <v>359589</v>
      </c>
      <c r="JI15" s="19">
        <v>358449</v>
      </c>
      <c r="JJ15" s="19">
        <v>369016</v>
      </c>
      <c r="JK15" s="19">
        <v>315369</v>
      </c>
      <c r="JL15" s="19">
        <v>294364</v>
      </c>
      <c r="JM15" s="19">
        <v>253702</v>
      </c>
      <c r="JN15" s="19">
        <v>240106</v>
      </c>
      <c r="JO15" s="19">
        <v>323215</v>
      </c>
      <c r="JP15" s="19">
        <v>346052</v>
      </c>
      <c r="JQ15" s="19">
        <v>338402</v>
      </c>
      <c r="JR15" s="19">
        <v>289907</v>
      </c>
      <c r="JS15" s="19">
        <v>438539</v>
      </c>
      <c r="JT15" s="19">
        <v>354446</v>
      </c>
      <c r="JU15" s="19">
        <v>395599</v>
      </c>
      <c r="JV15" s="19">
        <v>382081</v>
      </c>
      <c r="JW15" s="19">
        <v>443166</v>
      </c>
      <c r="JX15" s="19">
        <v>447315</v>
      </c>
      <c r="JY15" s="19">
        <v>459239</v>
      </c>
      <c r="JZ15" s="19">
        <v>378956</v>
      </c>
      <c r="KA15" s="19">
        <v>365998</v>
      </c>
      <c r="KB15" s="19">
        <v>365933</v>
      </c>
      <c r="KC15" s="19">
        <v>392238</v>
      </c>
      <c r="KD15" s="19">
        <v>436558</v>
      </c>
      <c r="KE15" s="19">
        <v>290335</v>
      </c>
      <c r="KF15" s="19">
        <v>298469</v>
      </c>
      <c r="KG15" s="19">
        <v>414989</v>
      </c>
      <c r="KH15" s="19">
        <v>286702</v>
      </c>
      <c r="KI15" s="19">
        <v>318855</v>
      </c>
      <c r="KJ15" s="19">
        <v>265248</v>
      </c>
      <c r="KK15" s="19">
        <v>318855</v>
      </c>
      <c r="KL15" s="19">
        <v>379486</v>
      </c>
      <c r="KM15" s="19">
        <v>400827</v>
      </c>
      <c r="KN15" s="19">
        <v>378266</v>
      </c>
      <c r="KO15" s="19">
        <v>339708</v>
      </c>
      <c r="KP15" s="19">
        <v>286355</v>
      </c>
      <c r="KQ15" s="19">
        <v>338770</v>
      </c>
      <c r="KR15" s="19">
        <v>408032</v>
      </c>
      <c r="KS15" s="19">
        <v>229894</v>
      </c>
      <c r="KT15" s="22">
        <v>211708</v>
      </c>
      <c r="KU15" s="22">
        <v>307044</v>
      </c>
      <c r="KV15" s="22">
        <v>305933</v>
      </c>
      <c r="KW15" s="22">
        <v>315740</v>
      </c>
      <c r="KX15" s="22">
        <v>308442</v>
      </c>
      <c r="KY15" s="22">
        <v>237836</v>
      </c>
      <c r="KZ15" s="22">
        <v>250816</v>
      </c>
      <c r="LA15" s="22">
        <v>211708</v>
      </c>
      <c r="LB15" s="22">
        <v>307044</v>
      </c>
      <c r="LC15" s="22">
        <v>305933</v>
      </c>
      <c r="LD15" s="22">
        <v>315740</v>
      </c>
      <c r="LE15" s="22">
        <v>308442</v>
      </c>
      <c r="LF15" s="22">
        <v>237836</v>
      </c>
      <c r="LG15" s="22">
        <v>250816</v>
      </c>
      <c r="LH15" s="22">
        <v>337520</v>
      </c>
      <c r="LI15" s="19">
        <v>318899</v>
      </c>
      <c r="LJ15" s="19">
        <v>353250</v>
      </c>
      <c r="LK15" s="19">
        <v>391804</v>
      </c>
      <c r="LL15" s="22">
        <v>211708</v>
      </c>
      <c r="LM15" s="22">
        <v>307044</v>
      </c>
      <c r="LN15" s="22">
        <v>305933</v>
      </c>
      <c r="LO15" s="22">
        <v>315740</v>
      </c>
      <c r="LP15" s="22">
        <v>308442</v>
      </c>
      <c r="LQ15" s="22">
        <v>237836</v>
      </c>
      <c r="LR15" s="22">
        <v>250816</v>
      </c>
      <c r="LS15" s="22">
        <v>211708</v>
      </c>
      <c r="LT15" s="22">
        <v>307044</v>
      </c>
      <c r="LU15" s="22">
        <v>305933</v>
      </c>
      <c r="LV15" s="22">
        <v>315740</v>
      </c>
      <c r="LW15" s="22">
        <v>308442</v>
      </c>
      <c r="LX15" s="22">
        <v>237836</v>
      </c>
      <c r="LY15" s="22">
        <v>250816</v>
      </c>
      <c r="LZ15" s="22">
        <v>337520</v>
      </c>
      <c r="MA15" s="19">
        <v>318899</v>
      </c>
      <c r="MB15" s="19">
        <v>353250</v>
      </c>
      <c r="MC15" s="19">
        <v>391804</v>
      </c>
      <c r="MD15" s="22">
        <v>211708</v>
      </c>
      <c r="ME15" s="22">
        <v>307044</v>
      </c>
      <c r="MF15" s="22">
        <v>305933</v>
      </c>
      <c r="MG15" s="22">
        <v>315740</v>
      </c>
      <c r="MH15" s="22">
        <v>308442</v>
      </c>
      <c r="MI15" s="22">
        <v>237836</v>
      </c>
      <c r="MJ15" s="22">
        <v>250816</v>
      </c>
      <c r="MK15" s="22">
        <v>211708</v>
      </c>
      <c r="ML15" s="22">
        <v>307044</v>
      </c>
      <c r="MM15" s="22">
        <v>305933</v>
      </c>
      <c r="MN15" s="22">
        <v>315740</v>
      </c>
      <c r="MO15" s="22">
        <v>308442</v>
      </c>
      <c r="MP15" s="22">
        <v>237836</v>
      </c>
      <c r="MQ15" s="22">
        <v>250816</v>
      </c>
      <c r="MR15" s="22">
        <v>337520</v>
      </c>
      <c r="MS15" s="19">
        <v>318899</v>
      </c>
      <c r="MT15" s="19">
        <v>353250</v>
      </c>
      <c r="MU15" s="19">
        <v>391804</v>
      </c>
      <c r="MV15" s="22">
        <v>211708</v>
      </c>
      <c r="MW15" s="22">
        <v>307044</v>
      </c>
      <c r="MX15" s="22">
        <v>305933</v>
      </c>
      <c r="MY15" s="22">
        <v>315740</v>
      </c>
      <c r="MZ15" s="22">
        <v>308442</v>
      </c>
      <c r="NA15" s="22">
        <v>237836</v>
      </c>
      <c r="NB15" s="22">
        <v>250816</v>
      </c>
    </row>
    <row r="16" spans="1:16384" x14ac:dyDescent="0.25">
      <c r="A16" s="8">
        <v>0.5</v>
      </c>
      <c r="B16" s="22">
        <v>216475</v>
      </c>
      <c r="C16" s="22">
        <v>311624</v>
      </c>
      <c r="D16" s="22">
        <v>325091</v>
      </c>
      <c r="E16" s="22">
        <v>322433</v>
      </c>
      <c r="F16" s="22">
        <v>306241</v>
      </c>
      <c r="G16" s="22">
        <v>243412</v>
      </c>
      <c r="H16" s="22">
        <v>246157</v>
      </c>
      <c r="I16" s="22">
        <v>216475</v>
      </c>
      <c r="J16" s="22">
        <v>311624</v>
      </c>
      <c r="K16" s="22">
        <v>325091</v>
      </c>
      <c r="L16" s="22">
        <v>322433</v>
      </c>
      <c r="M16" s="22">
        <v>306241</v>
      </c>
      <c r="N16" s="22">
        <v>243412</v>
      </c>
      <c r="O16" s="22">
        <v>246157</v>
      </c>
      <c r="P16" s="22">
        <v>320898</v>
      </c>
      <c r="Q16" s="19">
        <v>299294</v>
      </c>
      <c r="R16" s="19">
        <v>358903</v>
      </c>
      <c r="S16" s="19">
        <v>357961</v>
      </c>
      <c r="T16" s="22">
        <v>216475</v>
      </c>
      <c r="U16" s="22">
        <v>311624</v>
      </c>
      <c r="V16" s="22">
        <v>325091</v>
      </c>
      <c r="W16" s="22">
        <v>322433</v>
      </c>
      <c r="X16" s="22">
        <v>306241</v>
      </c>
      <c r="Y16" s="22">
        <v>243412</v>
      </c>
      <c r="Z16" s="22">
        <v>246157</v>
      </c>
      <c r="AA16" s="22">
        <v>216475</v>
      </c>
      <c r="AB16" s="22">
        <v>311624</v>
      </c>
      <c r="AC16" s="22">
        <v>325091</v>
      </c>
      <c r="AD16" s="22">
        <v>322433</v>
      </c>
      <c r="AE16" s="22">
        <v>306241</v>
      </c>
      <c r="AF16" s="22">
        <v>243412</v>
      </c>
      <c r="AG16" s="22">
        <v>246157</v>
      </c>
      <c r="AH16" s="22">
        <v>320898</v>
      </c>
      <c r="AI16" s="19">
        <v>299294</v>
      </c>
      <c r="AJ16" s="19">
        <v>358903</v>
      </c>
      <c r="AK16" s="19">
        <v>357961</v>
      </c>
      <c r="AL16" s="22">
        <v>216475</v>
      </c>
      <c r="AM16" s="22">
        <v>311624</v>
      </c>
      <c r="AN16" s="22">
        <v>325091</v>
      </c>
      <c r="AO16" s="22">
        <v>322433</v>
      </c>
      <c r="AP16" s="22">
        <v>306241</v>
      </c>
      <c r="AQ16" s="22">
        <v>243412</v>
      </c>
      <c r="AR16" s="22">
        <v>246157</v>
      </c>
      <c r="AS16" s="22">
        <v>216475</v>
      </c>
      <c r="AT16" s="22">
        <v>311624</v>
      </c>
      <c r="AU16" s="22">
        <v>325091</v>
      </c>
      <c r="AV16" s="22">
        <v>322433</v>
      </c>
      <c r="AW16" s="22">
        <v>306241</v>
      </c>
      <c r="AX16" s="22">
        <v>243412</v>
      </c>
      <c r="AY16" s="22">
        <v>246157</v>
      </c>
      <c r="AZ16" s="22">
        <v>320898</v>
      </c>
      <c r="BA16" s="19">
        <v>299294</v>
      </c>
      <c r="BB16" s="19">
        <v>358903</v>
      </c>
      <c r="BC16" s="19">
        <v>357961</v>
      </c>
      <c r="BD16" s="22">
        <v>216475</v>
      </c>
      <c r="BE16" s="22">
        <v>311624</v>
      </c>
      <c r="BF16" s="22">
        <v>325091</v>
      </c>
      <c r="BG16" s="22">
        <v>322433</v>
      </c>
      <c r="BH16" s="22">
        <v>306241</v>
      </c>
      <c r="BI16" s="22">
        <v>243412</v>
      </c>
      <c r="BJ16" s="22">
        <v>246157</v>
      </c>
      <c r="BK16" s="22">
        <v>216475</v>
      </c>
      <c r="BL16" s="22">
        <v>311624</v>
      </c>
      <c r="BM16" s="22">
        <v>325091</v>
      </c>
      <c r="BN16" s="22">
        <v>322433</v>
      </c>
      <c r="BO16" s="22">
        <v>306241</v>
      </c>
      <c r="BP16" s="22">
        <v>243412</v>
      </c>
      <c r="BQ16" s="22">
        <v>246157</v>
      </c>
      <c r="BR16" s="22">
        <v>320898</v>
      </c>
      <c r="BS16" s="19">
        <v>299294</v>
      </c>
      <c r="BT16" s="19">
        <v>358903</v>
      </c>
      <c r="BU16" s="19">
        <v>357961</v>
      </c>
      <c r="BV16" s="19">
        <v>384201</v>
      </c>
      <c r="BW16" s="19">
        <v>395472</v>
      </c>
      <c r="BX16" s="19">
        <v>379113</v>
      </c>
      <c r="BY16" s="19">
        <v>303704</v>
      </c>
      <c r="BZ16" s="19">
        <v>332603</v>
      </c>
      <c r="CA16" s="19">
        <v>401277</v>
      </c>
      <c r="CB16" s="19">
        <v>475964</v>
      </c>
      <c r="CC16" s="19">
        <v>439651</v>
      </c>
      <c r="CD16" s="19">
        <v>392719</v>
      </c>
      <c r="CE16" s="19">
        <v>408317</v>
      </c>
      <c r="CF16" s="19">
        <v>367790</v>
      </c>
      <c r="CG16" s="19">
        <v>320245</v>
      </c>
      <c r="CH16" s="19">
        <v>400861</v>
      </c>
      <c r="CI16" s="19">
        <v>379968</v>
      </c>
      <c r="CJ16" s="19">
        <v>405971</v>
      </c>
      <c r="CK16" s="19">
        <v>394681</v>
      </c>
      <c r="CL16" s="19">
        <v>394743</v>
      </c>
      <c r="CM16" s="19">
        <v>359585</v>
      </c>
      <c r="CN16" s="19">
        <v>338620</v>
      </c>
      <c r="CO16" s="19">
        <v>395089</v>
      </c>
      <c r="CP16" s="19">
        <v>409337</v>
      </c>
      <c r="CQ16" s="19">
        <v>418527</v>
      </c>
      <c r="CR16" s="19">
        <v>360972</v>
      </c>
      <c r="CS16" s="19">
        <v>359477</v>
      </c>
      <c r="CT16" s="19">
        <v>325096</v>
      </c>
      <c r="CU16" s="19">
        <v>333180</v>
      </c>
      <c r="CV16" s="19">
        <v>434167</v>
      </c>
      <c r="CW16" s="19">
        <v>390397</v>
      </c>
      <c r="CX16" s="19">
        <v>373246</v>
      </c>
      <c r="CY16" s="19">
        <v>340562</v>
      </c>
      <c r="CZ16" s="19">
        <v>345602</v>
      </c>
      <c r="DA16" s="19">
        <v>300054</v>
      </c>
      <c r="DB16" s="19">
        <v>300837</v>
      </c>
      <c r="DC16" s="74">
        <v>541620</v>
      </c>
      <c r="DD16" s="74">
        <v>416843</v>
      </c>
      <c r="DE16" s="74">
        <v>460749</v>
      </c>
      <c r="DF16" s="74">
        <v>331271</v>
      </c>
      <c r="DG16" s="22">
        <v>216475</v>
      </c>
      <c r="DH16" s="22">
        <v>311624</v>
      </c>
      <c r="DI16" s="22">
        <v>325091</v>
      </c>
      <c r="DJ16" s="22">
        <v>322433</v>
      </c>
      <c r="DK16" s="22">
        <v>306241</v>
      </c>
      <c r="DL16" s="22">
        <v>243412</v>
      </c>
      <c r="DM16" s="22">
        <v>246157</v>
      </c>
      <c r="DN16" s="22">
        <v>216475</v>
      </c>
      <c r="DO16" s="22">
        <v>311624</v>
      </c>
      <c r="DP16" s="22">
        <v>325091</v>
      </c>
      <c r="DQ16" s="22">
        <v>322433</v>
      </c>
      <c r="DR16" s="22">
        <v>306241</v>
      </c>
      <c r="DS16" s="22">
        <v>243412</v>
      </c>
      <c r="DT16" s="22">
        <v>246157</v>
      </c>
      <c r="DU16" s="22">
        <v>320898</v>
      </c>
      <c r="DV16" s="19">
        <v>299294</v>
      </c>
      <c r="DW16" s="19">
        <v>358903</v>
      </c>
      <c r="DX16" s="19">
        <v>357961</v>
      </c>
      <c r="DY16" s="22">
        <v>216475</v>
      </c>
      <c r="DZ16" s="22">
        <v>311624</v>
      </c>
      <c r="EA16" s="22">
        <v>325091</v>
      </c>
      <c r="EB16" s="22">
        <v>322433</v>
      </c>
      <c r="EC16" s="22">
        <v>306241</v>
      </c>
      <c r="ED16" s="22">
        <v>243412</v>
      </c>
      <c r="EE16" s="22">
        <v>246157</v>
      </c>
      <c r="EF16" s="22">
        <v>216475</v>
      </c>
      <c r="EG16" s="22">
        <v>311624</v>
      </c>
      <c r="EH16" s="22">
        <v>325091</v>
      </c>
      <c r="EI16" s="22">
        <v>322433</v>
      </c>
      <c r="EJ16" s="22">
        <v>306241</v>
      </c>
      <c r="EK16" s="22">
        <v>243412</v>
      </c>
      <c r="EL16" s="22">
        <v>246157</v>
      </c>
      <c r="EM16" s="22">
        <v>320898</v>
      </c>
      <c r="EN16" s="19">
        <v>299294</v>
      </c>
      <c r="EO16" s="19">
        <v>358903</v>
      </c>
      <c r="EP16" s="19">
        <v>357961</v>
      </c>
      <c r="EQ16" s="22">
        <v>216475</v>
      </c>
      <c r="ER16" s="22">
        <v>311624</v>
      </c>
      <c r="ES16" s="22">
        <v>325091</v>
      </c>
      <c r="ET16" s="22">
        <v>322433</v>
      </c>
      <c r="EU16" s="22">
        <v>306241</v>
      </c>
      <c r="EV16" s="22">
        <v>243412</v>
      </c>
      <c r="EW16" s="22">
        <v>246157</v>
      </c>
      <c r="EX16" s="22">
        <v>216475</v>
      </c>
      <c r="EY16" s="22">
        <v>311624</v>
      </c>
      <c r="EZ16" s="22">
        <v>325091</v>
      </c>
      <c r="FA16" s="22">
        <v>322433</v>
      </c>
      <c r="FB16" s="22">
        <v>306241</v>
      </c>
      <c r="FC16" s="22">
        <v>243412</v>
      </c>
      <c r="FD16" s="22">
        <v>246157</v>
      </c>
      <c r="FE16" s="22">
        <v>320898</v>
      </c>
      <c r="FF16" s="19">
        <v>299294</v>
      </c>
      <c r="FG16" s="19">
        <v>358903</v>
      </c>
      <c r="FH16" s="19">
        <v>357961</v>
      </c>
      <c r="FI16" s="22">
        <v>216475</v>
      </c>
      <c r="FJ16" s="22">
        <v>311624</v>
      </c>
      <c r="FK16" s="22">
        <v>325091</v>
      </c>
      <c r="FL16" s="22">
        <v>322433</v>
      </c>
      <c r="FM16" s="22">
        <v>306241</v>
      </c>
      <c r="FN16" s="22">
        <v>243412</v>
      </c>
      <c r="FO16" s="22">
        <v>246157</v>
      </c>
      <c r="FP16" s="22">
        <v>216475</v>
      </c>
      <c r="FQ16" s="22">
        <v>311624</v>
      </c>
      <c r="FR16" s="22">
        <v>325091</v>
      </c>
      <c r="FS16" s="22">
        <v>322433</v>
      </c>
      <c r="FT16" s="22">
        <v>306241</v>
      </c>
      <c r="FU16" s="22">
        <v>243412</v>
      </c>
      <c r="FV16" s="22">
        <v>246157</v>
      </c>
      <c r="FW16" s="22">
        <v>320898</v>
      </c>
      <c r="FX16" s="19">
        <v>299294</v>
      </c>
      <c r="FY16" s="19">
        <v>358903</v>
      </c>
      <c r="FZ16" s="19">
        <v>357961</v>
      </c>
      <c r="GA16" s="19">
        <v>384201</v>
      </c>
      <c r="GB16" s="19">
        <v>395472</v>
      </c>
      <c r="GC16" s="19">
        <v>379113</v>
      </c>
      <c r="GD16" s="19">
        <v>303704</v>
      </c>
      <c r="GE16" s="19">
        <v>332603</v>
      </c>
      <c r="GF16" s="19">
        <v>401277</v>
      </c>
      <c r="GG16" s="19">
        <v>475964</v>
      </c>
      <c r="GH16" s="19">
        <v>439651</v>
      </c>
      <c r="GI16" s="19">
        <v>392719</v>
      </c>
      <c r="GJ16" s="19">
        <v>408317</v>
      </c>
      <c r="GK16" s="19">
        <v>367790</v>
      </c>
      <c r="GL16" s="19">
        <v>320245</v>
      </c>
      <c r="GM16" s="19">
        <v>400861</v>
      </c>
      <c r="GN16" s="19">
        <v>379968</v>
      </c>
      <c r="GO16" s="19">
        <v>405971</v>
      </c>
      <c r="GP16" s="19">
        <v>394681</v>
      </c>
      <c r="GQ16" s="19">
        <v>394743</v>
      </c>
      <c r="GR16" s="19">
        <v>359585</v>
      </c>
      <c r="GS16" s="19">
        <v>338620</v>
      </c>
      <c r="GT16" s="19">
        <v>395089</v>
      </c>
      <c r="GU16" s="19">
        <v>409337</v>
      </c>
      <c r="GV16" s="19">
        <v>418527</v>
      </c>
      <c r="GW16" s="19">
        <v>360972</v>
      </c>
      <c r="GX16" s="19">
        <v>359477</v>
      </c>
      <c r="GY16" s="19">
        <v>325096</v>
      </c>
      <c r="GZ16" s="19">
        <v>333180</v>
      </c>
      <c r="HA16" s="19">
        <v>434167</v>
      </c>
      <c r="HB16" s="19">
        <v>390397</v>
      </c>
      <c r="HC16" s="19">
        <v>373246</v>
      </c>
      <c r="HD16" s="19">
        <v>340562</v>
      </c>
      <c r="HE16" s="19">
        <v>345602</v>
      </c>
      <c r="HF16" s="19">
        <v>300054</v>
      </c>
      <c r="HG16" s="19">
        <v>300837</v>
      </c>
      <c r="HH16" s="76">
        <v>541620</v>
      </c>
      <c r="HI16" s="76">
        <v>416843</v>
      </c>
      <c r="HJ16" s="76">
        <v>460749</v>
      </c>
      <c r="HK16" s="76">
        <v>331271</v>
      </c>
      <c r="HL16" s="35">
        <v>428209</v>
      </c>
      <c r="HM16" s="35">
        <v>410238</v>
      </c>
      <c r="HN16" s="35">
        <v>358398</v>
      </c>
      <c r="HO16" s="35">
        <v>342685</v>
      </c>
      <c r="HP16" s="35">
        <v>294787</v>
      </c>
      <c r="HQ16" s="35">
        <v>291738</v>
      </c>
      <c r="HR16" s="76">
        <v>333089</v>
      </c>
      <c r="HS16" s="76">
        <v>345608</v>
      </c>
      <c r="HT16" s="76">
        <v>340559</v>
      </c>
      <c r="HU16" s="76">
        <v>343558</v>
      </c>
      <c r="HV16" s="76">
        <v>341595</v>
      </c>
      <c r="HW16" s="76">
        <v>301943</v>
      </c>
      <c r="HX16" s="76">
        <v>334221</v>
      </c>
      <c r="HY16" s="76">
        <v>370822</v>
      </c>
      <c r="HZ16" s="76">
        <v>405097</v>
      </c>
      <c r="IA16" s="76">
        <v>337859</v>
      </c>
      <c r="IB16" s="76">
        <v>402405</v>
      </c>
      <c r="IC16" s="76">
        <v>413973</v>
      </c>
      <c r="ID16" s="76">
        <v>376694</v>
      </c>
      <c r="IE16" s="76">
        <v>407658</v>
      </c>
      <c r="IF16" s="77">
        <v>423920</v>
      </c>
      <c r="IG16" s="76">
        <v>429055</v>
      </c>
      <c r="IH16" s="76">
        <v>488706</v>
      </c>
      <c r="II16" s="76">
        <v>388869</v>
      </c>
      <c r="IJ16" s="76">
        <v>413213</v>
      </c>
      <c r="IK16" s="76">
        <v>332783</v>
      </c>
      <c r="IL16" s="76">
        <v>367375</v>
      </c>
      <c r="IM16" s="76">
        <v>530527</v>
      </c>
      <c r="IN16" s="76">
        <v>374984</v>
      </c>
      <c r="IO16" s="76">
        <v>463944</v>
      </c>
      <c r="IP16" s="76">
        <v>449164</v>
      </c>
      <c r="IQ16" s="76">
        <v>441233</v>
      </c>
      <c r="IR16" s="76">
        <v>350300</v>
      </c>
      <c r="IS16" s="76">
        <v>411420</v>
      </c>
      <c r="IT16" s="77">
        <v>396532</v>
      </c>
      <c r="IU16" s="19">
        <v>481737</v>
      </c>
      <c r="IV16" s="19">
        <v>401220</v>
      </c>
      <c r="IW16" s="19">
        <v>350235</v>
      </c>
      <c r="IX16" s="19">
        <v>364296</v>
      </c>
      <c r="IY16" s="19">
        <v>341289</v>
      </c>
      <c r="IZ16" s="19">
        <v>358546</v>
      </c>
      <c r="JA16" s="19">
        <v>370715</v>
      </c>
      <c r="JB16" s="19">
        <v>401788</v>
      </c>
      <c r="JC16" s="19">
        <v>385275</v>
      </c>
      <c r="JD16" s="19">
        <v>481284</v>
      </c>
      <c r="JE16" s="19">
        <v>344782</v>
      </c>
      <c r="JF16" s="19">
        <v>270931</v>
      </c>
      <c r="JG16" s="19">
        <v>299513</v>
      </c>
      <c r="JH16" s="19">
        <v>365848</v>
      </c>
      <c r="JI16" s="19">
        <v>365509</v>
      </c>
      <c r="JJ16" s="19">
        <v>382464</v>
      </c>
      <c r="JK16" s="19">
        <v>308377</v>
      </c>
      <c r="JL16" s="19">
        <v>293339</v>
      </c>
      <c r="JM16" s="19">
        <v>233233</v>
      </c>
      <c r="JN16" s="19">
        <v>231539</v>
      </c>
      <c r="JO16" s="19">
        <v>327309</v>
      </c>
      <c r="JP16" s="19">
        <v>345460</v>
      </c>
      <c r="JQ16" s="19">
        <v>369294</v>
      </c>
      <c r="JR16" s="19">
        <v>293349</v>
      </c>
      <c r="JS16" s="19">
        <v>426681</v>
      </c>
      <c r="JT16" s="19">
        <v>343879</v>
      </c>
      <c r="JU16" s="19">
        <v>411712</v>
      </c>
      <c r="JV16" s="19">
        <v>428961</v>
      </c>
      <c r="JW16" s="19">
        <v>466957</v>
      </c>
      <c r="JX16" s="19">
        <v>439522</v>
      </c>
      <c r="JY16" s="19">
        <v>467925</v>
      </c>
      <c r="JZ16" s="19">
        <v>375474</v>
      </c>
      <c r="KA16" s="19">
        <v>354170</v>
      </c>
      <c r="KB16" s="19">
        <v>418626</v>
      </c>
      <c r="KC16" s="19">
        <v>422286</v>
      </c>
      <c r="KD16" s="19">
        <v>434250</v>
      </c>
      <c r="KE16" s="19">
        <v>269888</v>
      </c>
      <c r="KF16" s="19">
        <v>290736</v>
      </c>
      <c r="KG16" s="19">
        <v>375644</v>
      </c>
      <c r="KH16" s="19">
        <v>260163</v>
      </c>
      <c r="KI16" s="19">
        <v>309935</v>
      </c>
      <c r="KJ16" s="19">
        <v>255782</v>
      </c>
      <c r="KK16" s="19">
        <v>309935</v>
      </c>
      <c r="KL16" s="19">
        <v>383684</v>
      </c>
      <c r="KM16" s="19">
        <v>427087</v>
      </c>
      <c r="KN16" s="19">
        <v>310834</v>
      </c>
      <c r="KO16" s="19">
        <v>311935</v>
      </c>
      <c r="KP16" s="19">
        <v>279680</v>
      </c>
      <c r="KQ16" s="19">
        <v>388817</v>
      </c>
      <c r="KR16" s="19">
        <v>403128</v>
      </c>
      <c r="KS16" s="19">
        <v>236618</v>
      </c>
      <c r="KT16" s="22">
        <v>216475</v>
      </c>
      <c r="KU16" s="22">
        <v>311624</v>
      </c>
      <c r="KV16" s="22">
        <v>325091</v>
      </c>
      <c r="KW16" s="22">
        <v>322433</v>
      </c>
      <c r="KX16" s="22">
        <v>306241</v>
      </c>
      <c r="KY16" s="22">
        <v>243412</v>
      </c>
      <c r="KZ16" s="22">
        <v>246157</v>
      </c>
      <c r="LA16" s="22">
        <v>216475</v>
      </c>
      <c r="LB16" s="22">
        <v>311624</v>
      </c>
      <c r="LC16" s="22">
        <v>325091</v>
      </c>
      <c r="LD16" s="22">
        <v>322433</v>
      </c>
      <c r="LE16" s="22">
        <v>306241</v>
      </c>
      <c r="LF16" s="22">
        <v>243412</v>
      </c>
      <c r="LG16" s="22">
        <v>246157</v>
      </c>
      <c r="LH16" s="22">
        <v>320898</v>
      </c>
      <c r="LI16" s="19">
        <v>299294</v>
      </c>
      <c r="LJ16" s="19">
        <v>358903</v>
      </c>
      <c r="LK16" s="19">
        <v>357961</v>
      </c>
      <c r="LL16" s="22">
        <v>216475</v>
      </c>
      <c r="LM16" s="22">
        <v>311624</v>
      </c>
      <c r="LN16" s="22">
        <v>325091</v>
      </c>
      <c r="LO16" s="22">
        <v>322433</v>
      </c>
      <c r="LP16" s="22">
        <v>306241</v>
      </c>
      <c r="LQ16" s="22">
        <v>243412</v>
      </c>
      <c r="LR16" s="22">
        <v>246157</v>
      </c>
      <c r="LS16" s="22">
        <v>216475</v>
      </c>
      <c r="LT16" s="22">
        <v>311624</v>
      </c>
      <c r="LU16" s="22">
        <v>325091</v>
      </c>
      <c r="LV16" s="22">
        <v>322433</v>
      </c>
      <c r="LW16" s="22">
        <v>306241</v>
      </c>
      <c r="LX16" s="22">
        <v>243412</v>
      </c>
      <c r="LY16" s="22">
        <v>246157</v>
      </c>
      <c r="LZ16" s="22">
        <v>320898</v>
      </c>
      <c r="MA16" s="19">
        <v>299294</v>
      </c>
      <c r="MB16" s="19">
        <v>358903</v>
      </c>
      <c r="MC16" s="19">
        <v>357961</v>
      </c>
      <c r="MD16" s="22">
        <v>216475</v>
      </c>
      <c r="ME16" s="22">
        <v>311624</v>
      </c>
      <c r="MF16" s="22">
        <v>325091</v>
      </c>
      <c r="MG16" s="22">
        <v>322433</v>
      </c>
      <c r="MH16" s="22">
        <v>306241</v>
      </c>
      <c r="MI16" s="22">
        <v>243412</v>
      </c>
      <c r="MJ16" s="22">
        <v>246157</v>
      </c>
      <c r="MK16" s="22">
        <v>216475</v>
      </c>
      <c r="ML16" s="22">
        <v>311624</v>
      </c>
      <c r="MM16" s="22">
        <v>325091</v>
      </c>
      <c r="MN16" s="22">
        <v>322433</v>
      </c>
      <c r="MO16" s="22">
        <v>306241</v>
      </c>
      <c r="MP16" s="22">
        <v>243412</v>
      </c>
      <c r="MQ16" s="22">
        <v>246157</v>
      </c>
      <c r="MR16" s="22">
        <v>320898</v>
      </c>
      <c r="MS16" s="19">
        <v>299294</v>
      </c>
      <c r="MT16" s="19">
        <v>358903</v>
      </c>
      <c r="MU16" s="19">
        <v>357961</v>
      </c>
      <c r="MV16" s="22">
        <v>216475</v>
      </c>
      <c r="MW16" s="22">
        <v>311624</v>
      </c>
      <c r="MX16" s="22">
        <v>325091</v>
      </c>
      <c r="MY16" s="22">
        <v>322433</v>
      </c>
      <c r="MZ16" s="22">
        <v>306241</v>
      </c>
      <c r="NA16" s="22">
        <v>243412</v>
      </c>
      <c r="NB16" s="22">
        <v>246157</v>
      </c>
    </row>
    <row r="17" spans="1:414" s="1" customFormat="1" x14ac:dyDescent="0.25">
      <c r="A17" s="8">
        <v>0.54166666666666663</v>
      </c>
      <c r="B17" s="22">
        <v>241228</v>
      </c>
      <c r="C17" s="22">
        <v>304970</v>
      </c>
      <c r="D17" s="22">
        <v>323160</v>
      </c>
      <c r="E17" s="22">
        <v>321713</v>
      </c>
      <c r="F17" s="22">
        <v>298436</v>
      </c>
      <c r="G17" s="22">
        <v>243905</v>
      </c>
      <c r="H17" s="22">
        <v>251677</v>
      </c>
      <c r="I17" s="22">
        <v>241228</v>
      </c>
      <c r="J17" s="22">
        <v>304970</v>
      </c>
      <c r="K17" s="22">
        <v>323160</v>
      </c>
      <c r="L17" s="22">
        <v>321713</v>
      </c>
      <c r="M17" s="22">
        <v>298436</v>
      </c>
      <c r="N17" s="22">
        <v>243905</v>
      </c>
      <c r="O17" s="22">
        <v>251677</v>
      </c>
      <c r="P17" s="22">
        <v>322475</v>
      </c>
      <c r="Q17" s="19">
        <v>318692</v>
      </c>
      <c r="R17" s="19">
        <v>346844</v>
      </c>
      <c r="S17" s="19">
        <v>352510</v>
      </c>
      <c r="T17" s="22">
        <v>241228</v>
      </c>
      <c r="U17" s="22">
        <v>304970</v>
      </c>
      <c r="V17" s="22">
        <v>323160</v>
      </c>
      <c r="W17" s="22">
        <v>321713</v>
      </c>
      <c r="X17" s="22">
        <v>298436</v>
      </c>
      <c r="Y17" s="22">
        <v>243905</v>
      </c>
      <c r="Z17" s="22">
        <v>251677</v>
      </c>
      <c r="AA17" s="22">
        <v>241228</v>
      </c>
      <c r="AB17" s="22">
        <v>304970</v>
      </c>
      <c r="AC17" s="22">
        <v>323160</v>
      </c>
      <c r="AD17" s="22">
        <v>321713</v>
      </c>
      <c r="AE17" s="22">
        <v>298436</v>
      </c>
      <c r="AF17" s="22">
        <v>243905</v>
      </c>
      <c r="AG17" s="22">
        <v>251677</v>
      </c>
      <c r="AH17" s="22">
        <v>322475</v>
      </c>
      <c r="AI17" s="19">
        <v>318692</v>
      </c>
      <c r="AJ17" s="19">
        <v>346844</v>
      </c>
      <c r="AK17" s="19">
        <v>352510</v>
      </c>
      <c r="AL17" s="22">
        <v>241228</v>
      </c>
      <c r="AM17" s="22">
        <v>304970</v>
      </c>
      <c r="AN17" s="22">
        <v>323160</v>
      </c>
      <c r="AO17" s="22">
        <v>321713</v>
      </c>
      <c r="AP17" s="22">
        <v>298436</v>
      </c>
      <c r="AQ17" s="22">
        <v>243905</v>
      </c>
      <c r="AR17" s="22">
        <v>251677</v>
      </c>
      <c r="AS17" s="22">
        <v>241228</v>
      </c>
      <c r="AT17" s="22">
        <v>304970</v>
      </c>
      <c r="AU17" s="22">
        <v>323160</v>
      </c>
      <c r="AV17" s="22">
        <v>321713</v>
      </c>
      <c r="AW17" s="22">
        <v>298436</v>
      </c>
      <c r="AX17" s="22">
        <v>243905</v>
      </c>
      <c r="AY17" s="22">
        <v>251677</v>
      </c>
      <c r="AZ17" s="22">
        <v>322475</v>
      </c>
      <c r="BA17" s="19">
        <v>318692</v>
      </c>
      <c r="BB17" s="19">
        <v>346844</v>
      </c>
      <c r="BC17" s="19">
        <v>352510</v>
      </c>
      <c r="BD17" s="22">
        <v>241228</v>
      </c>
      <c r="BE17" s="22">
        <v>304970</v>
      </c>
      <c r="BF17" s="22">
        <v>323160</v>
      </c>
      <c r="BG17" s="22">
        <v>321713</v>
      </c>
      <c r="BH17" s="22">
        <v>298436</v>
      </c>
      <c r="BI17" s="22">
        <v>243905</v>
      </c>
      <c r="BJ17" s="22">
        <v>251677</v>
      </c>
      <c r="BK17" s="22">
        <v>241228</v>
      </c>
      <c r="BL17" s="22">
        <v>304970</v>
      </c>
      <c r="BM17" s="22">
        <v>323160</v>
      </c>
      <c r="BN17" s="22">
        <v>321713</v>
      </c>
      <c r="BO17" s="22">
        <v>298436</v>
      </c>
      <c r="BP17" s="22">
        <v>243905</v>
      </c>
      <c r="BQ17" s="22">
        <v>251677</v>
      </c>
      <c r="BR17" s="22">
        <v>322475</v>
      </c>
      <c r="BS17" s="19">
        <v>318692</v>
      </c>
      <c r="BT17" s="19">
        <v>346844</v>
      </c>
      <c r="BU17" s="19">
        <v>352510</v>
      </c>
      <c r="BV17" s="19">
        <v>385525</v>
      </c>
      <c r="BW17" s="19">
        <v>400917</v>
      </c>
      <c r="BX17" s="19">
        <v>380401</v>
      </c>
      <c r="BY17" s="19">
        <v>304730</v>
      </c>
      <c r="BZ17" s="19">
        <v>336660</v>
      </c>
      <c r="CA17" s="19">
        <v>408569</v>
      </c>
      <c r="CB17" s="19">
        <v>479091</v>
      </c>
      <c r="CC17" s="19">
        <v>435036</v>
      </c>
      <c r="CD17" s="19">
        <v>399384</v>
      </c>
      <c r="CE17" s="19">
        <v>391073</v>
      </c>
      <c r="CF17" s="19">
        <v>351287</v>
      </c>
      <c r="CG17" s="19">
        <v>319089</v>
      </c>
      <c r="CH17" s="19">
        <v>391018</v>
      </c>
      <c r="CI17" s="19">
        <v>404283</v>
      </c>
      <c r="CJ17" s="19">
        <v>406262</v>
      </c>
      <c r="CK17" s="19">
        <v>398277</v>
      </c>
      <c r="CL17" s="19">
        <v>368434</v>
      </c>
      <c r="CM17" s="19">
        <v>345242</v>
      </c>
      <c r="CN17" s="19">
        <v>345089</v>
      </c>
      <c r="CO17" s="19">
        <v>412637</v>
      </c>
      <c r="CP17" s="19">
        <v>409998</v>
      </c>
      <c r="CQ17" s="19">
        <v>428438</v>
      </c>
      <c r="CR17" s="19">
        <v>387617</v>
      </c>
      <c r="CS17" s="19">
        <v>349061</v>
      </c>
      <c r="CT17" s="19">
        <v>329261</v>
      </c>
      <c r="CU17" s="19">
        <v>353192</v>
      </c>
      <c r="CV17" s="19">
        <v>438381</v>
      </c>
      <c r="CW17" s="19">
        <v>386081</v>
      </c>
      <c r="CX17" s="19">
        <v>378909</v>
      </c>
      <c r="CY17" s="19">
        <v>338387</v>
      </c>
      <c r="CZ17" s="19">
        <v>346864</v>
      </c>
      <c r="DA17" s="19">
        <v>269769</v>
      </c>
      <c r="DB17" s="19">
        <v>330050</v>
      </c>
      <c r="DC17" s="74">
        <v>512297</v>
      </c>
      <c r="DD17" s="74">
        <v>406735</v>
      </c>
      <c r="DE17" s="74">
        <v>473135</v>
      </c>
      <c r="DF17" s="74">
        <v>388483</v>
      </c>
      <c r="DG17" s="22">
        <v>241228</v>
      </c>
      <c r="DH17" s="22">
        <v>304970</v>
      </c>
      <c r="DI17" s="22">
        <v>323160</v>
      </c>
      <c r="DJ17" s="22">
        <v>321713</v>
      </c>
      <c r="DK17" s="22">
        <v>298436</v>
      </c>
      <c r="DL17" s="22">
        <v>243905</v>
      </c>
      <c r="DM17" s="22">
        <v>251677</v>
      </c>
      <c r="DN17" s="22">
        <v>241228</v>
      </c>
      <c r="DO17" s="22">
        <v>304970</v>
      </c>
      <c r="DP17" s="22">
        <v>323160</v>
      </c>
      <c r="DQ17" s="22">
        <v>321713</v>
      </c>
      <c r="DR17" s="22">
        <v>298436</v>
      </c>
      <c r="DS17" s="22">
        <v>243905</v>
      </c>
      <c r="DT17" s="22">
        <v>251677</v>
      </c>
      <c r="DU17" s="22">
        <v>322475</v>
      </c>
      <c r="DV17" s="19">
        <v>318692</v>
      </c>
      <c r="DW17" s="19">
        <v>346844</v>
      </c>
      <c r="DX17" s="19">
        <v>352510</v>
      </c>
      <c r="DY17" s="22">
        <v>241228</v>
      </c>
      <c r="DZ17" s="22">
        <v>304970</v>
      </c>
      <c r="EA17" s="22">
        <v>323160</v>
      </c>
      <c r="EB17" s="22">
        <v>321713</v>
      </c>
      <c r="EC17" s="22">
        <v>298436</v>
      </c>
      <c r="ED17" s="22">
        <v>243905</v>
      </c>
      <c r="EE17" s="22">
        <v>251677</v>
      </c>
      <c r="EF17" s="22">
        <v>241228</v>
      </c>
      <c r="EG17" s="22">
        <v>304970</v>
      </c>
      <c r="EH17" s="22">
        <v>323160</v>
      </c>
      <c r="EI17" s="22">
        <v>321713</v>
      </c>
      <c r="EJ17" s="22">
        <v>298436</v>
      </c>
      <c r="EK17" s="22">
        <v>243905</v>
      </c>
      <c r="EL17" s="22">
        <v>251677</v>
      </c>
      <c r="EM17" s="22">
        <v>322475</v>
      </c>
      <c r="EN17" s="19">
        <v>318692</v>
      </c>
      <c r="EO17" s="19">
        <v>346844</v>
      </c>
      <c r="EP17" s="19">
        <v>352510</v>
      </c>
      <c r="EQ17" s="22">
        <v>241228</v>
      </c>
      <c r="ER17" s="22">
        <v>304970</v>
      </c>
      <c r="ES17" s="22">
        <v>323160</v>
      </c>
      <c r="ET17" s="22">
        <v>321713</v>
      </c>
      <c r="EU17" s="22">
        <v>298436</v>
      </c>
      <c r="EV17" s="22">
        <v>243905</v>
      </c>
      <c r="EW17" s="22">
        <v>251677</v>
      </c>
      <c r="EX17" s="22">
        <v>241228</v>
      </c>
      <c r="EY17" s="22">
        <v>304970</v>
      </c>
      <c r="EZ17" s="22">
        <v>323160</v>
      </c>
      <c r="FA17" s="22">
        <v>321713</v>
      </c>
      <c r="FB17" s="22">
        <v>298436</v>
      </c>
      <c r="FC17" s="22">
        <v>243905</v>
      </c>
      <c r="FD17" s="22">
        <v>251677</v>
      </c>
      <c r="FE17" s="22">
        <v>322475</v>
      </c>
      <c r="FF17" s="19">
        <v>318692</v>
      </c>
      <c r="FG17" s="19">
        <v>346844</v>
      </c>
      <c r="FH17" s="19">
        <v>352510</v>
      </c>
      <c r="FI17" s="22">
        <v>241228</v>
      </c>
      <c r="FJ17" s="22">
        <v>304970</v>
      </c>
      <c r="FK17" s="22">
        <v>323160</v>
      </c>
      <c r="FL17" s="22">
        <v>321713</v>
      </c>
      <c r="FM17" s="22">
        <v>298436</v>
      </c>
      <c r="FN17" s="22">
        <v>243905</v>
      </c>
      <c r="FO17" s="22">
        <v>251677</v>
      </c>
      <c r="FP17" s="22">
        <v>241228</v>
      </c>
      <c r="FQ17" s="22">
        <v>304970</v>
      </c>
      <c r="FR17" s="22">
        <v>323160</v>
      </c>
      <c r="FS17" s="22">
        <v>321713</v>
      </c>
      <c r="FT17" s="22">
        <v>298436</v>
      </c>
      <c r="FU17" s="22">
        <v>243905</v>
      </c>
      <c r="FV17" s="22">
        <v>251677</v>
      </c>
      <c r="FW17" s="22">
        <v>322475</v>
      </c>
      <c r="FX17" s="19">
        <v>318692</v>
      </c>
      <c r="FY17" s="19">
        <v>346844</v>
      </c>
      <c r="FZ17" s="19">
        <v>352510</v>
      </c>
      <c r="GA17" s="19">
        <v>385525</v>
      </c>
      <c r="GB17" s="19">
        <v>400917</v>
      </c>
      <c r="GC17" s="19">
        <v>380401</v>
      </c>
      <c r="GD17" s="19">
        <v>304730</v>
      </c>
      <c r="GE17" s="19">
        <v>336660</v>
      </c>
      <c r="GF17" s="19">
        <v>408569</v>
      </c>
      <c r="GG17" s="19">
        <v>479091</v>
      </c>
      <c r="GH17" s="19">
        <v>435036</v>
      </c>
      <c r="GI17" s="19">
        <v>399384</v>
      </c>
      <c r="GJ17" s="19">
        <v>391073</v>
      </c>
      <c r="GK17" s="19">
        <v>351287</v>
      </c>
      <c r="GL17" s="19">
        <v>319089</v>
      </c>
      <c r="GM17" s="19">
        <v>391018</v>
      </c>
      <c r="GN17" s="19">
        <v>404283</v>
      </c>
      <c r="GO17" s="19">
        <v>406262</v>
      </c>
      <c r="GP17" s="19">
        <v>398277</v>
      </c>
      <c r="GQ17" s="19">
        <v>368434</v>
      </c>
      <c r="GR17" s="19">
        <v>345242</v>
      </c>
      <c r="GS17" s="19">
        <v>345089</v>
      </c>
      <c r="GT17" s="19">
        <v>412637</v>
      </c>
      <c r="GU17" s="19">
        <v>409998</v>
      </c>
      <c r="GV17" s="19">
        <v>428438</v>
      </c>
      <c r="GW17" s="19">
        <v>387617</v>
      </c>
      <c r="GX17" s="19">
        <v>349061</v>
      </c>
      <c r="GY17" s="19">
        <v>329261</v>
      </c>
      <c r="GZ17" s="19">
        <v>353192</v>
      </c>
      <c r="HA17" s="19">
        <v>438381</v>
      </c>
      <c r="HB17" s="19">
        <v>386081</v>
      </c>
      <c r="HC17" s="19">
        <v>378909</v>
      </c>
      <c r="HD17" s="19">
        <v>338387</v>
      </c>
      <c r="HE17" s="19">
        <v>346864</v>
      </c>
      <c r="HF17" s="19">
        <v>269769</v>
      </c>
      <c r="HG17" s="19">
        <v>330050</v>
      </c>
      <c r="HH17" s="76">
        <v>512297</v>
      </c>
      <c r="HI17" s="76">
        <v>406735</v>
      </c>
      <c r="HJ17" s="76">
        <v>473135</v>
      </c>
      <c r="HK17" s="76">
        <v>388483</v>
      </c>
      <c r="HL17" s="35">
        <v>475078</v>
      </c>
      <c r="HM17" s="35">
        <v>422608</v>
      </c>
      <c r="HN17" s="35">
        <v>370972</v>
      </c>
      <c r="HO17" s="35">
        <v>357456</v>
      </c>
      <c r="HP17" s="35">
        <v>298014</v>
      </c>
      <c r="HQ17" s="35">
        <v>294927</v>
      </c>
      <c r="HR17" s="76">
        <v>333783</v>
      </c>
      <c r="HS17" s="76">
        <v>327993</v>
      </c>
      <c r="HT17" s="76">
        <v>328277</v>
      </c>
      <c r="HU17" s="76">
        <v>369671</v>
      </c>
      <c r="HV17" s="76">
        <v>333101</v>
      </c>
      <c r="HW17" s="76">
        <v>290911</v>
      </c>
      <c r="HX17" s="76">
        <v>331209</v>
      </c>
      <c r="HY17" s="76">
        <v>381573</v>
      </c>
      <c r="HZ17" s="76">
        <v>396500</v>
      </c>
      <c r="IA17" s="76">
        <v>368294</v>
      </c>
      <c r="IB17" s="76">
        <v>400886</v>
      </c>
      <c r="IC17" s="76">
        <v>457322</v>
      </c>
      <c r="ID17" s="76">
        <v>381713</v>
      </c>
      <c r="IE17" s="76">
        <v>448436</v>
      </c>
      <c r="IF17" s="77">
        <v>427644</v>
      </c>
      <c r="IG17" s="76">
        <v>435670</v>
      </c>
      <c r="IH17" s="76">
        <v>438570</v>
      </c>
      <c r="II17" s="76">
        <v>412328</v>
      </c>
      <c r="IJ17" s="76">
        <v>421140</v>
      </c>
      <c r="IK17" s="76">
        <v>337799</v>
      </c>
      <c r="IL17" s="76">
        <v>386176</v>
      </c>
      <c r="IM17" s="76">
        <v>518364</v>
      </c>
      <c r="IN17" s="76">
        <v>380447</v>
      </c>
      <c r="IO17" s="76">
        <v>459234</v>
      </c>
      <c r="IP17" s="76">
        <v>457052</v>
      </c>
      <c r="IQ17" s="76">
        <v>414754</v>
      </c>
      <c r="IR17" s="76">
        <v>352581</v>
      </c>
      <c r="IS17" s="76">
        <v>410487</v>
      </c>
      <c r="IT17" s="77">
        <v>388122</v>
      </c>
      <c r="IU17" s="19">
        <v>476354</v>
      </c>
      <c r="IV17" s="19">
        <v>416292</v>
      </c>
      <c r="IW17" s="19">
        <v>356188</v>
      </c>
      <c r="IX17" s="19">
        <v>352129</v>
      </c>
      <c r="IY17" s="19">
        <v>342563</v>
      </c>
      <c r="IZ17" s="19">
        <v>366654</v>
      </c>
      <c r="JA17" s="19">
        <v>364291</v>
      </c>
      <c r="JB17" s="19">
        <v>435979</v>
      </c>
      <c r="JC17" s="19">
        <v>402595</v>
      </c>
      <c r="JD17" s="19">
        <v>428033</v>
      </c>
      <c r="JE17" s="19">
        <v>347001</v>
      </c>
      <c r="JF17" s="19">
        <v>274305</v>
      </c>
      <c r="JG17" s="19">
        <v>309979</v>
      </c>
      <c r="JH17" s="19">
        <v>377198</v>
      </c>
      <c r="JI17" s="19">
        <v>361073</v>
      </c>
      <c r="JJ17" s="19">
        <v>363838</v>
      </c>
      <c r="JK17" s="19">
        <v>313591</v>
      </c>
      <c r="JL17" s="19">
        <v>296625</v>
      </c>
      <c r="JM17" s="19">
        <v>230145</v>
      </c>
      <c r="JN17" s="19">
        <v>256947</v>
      </c>
      <c r="JO17" s="19">
        <v>340574</v>
      </c>
      <c r="JP17" s="19">
        <v>346559</v>
      </c>
      <c r="JQ17" s="19">
        <v>355375</v>
      </c>
      <c r="JR17" s="19">
        <v>282817</v>
      </c>
      <c r="JS17" s="19">
        <v>434557</v>
      </c>
      <c r="JT17" s="19">
        <v>332365</v>
      </c>
      <c r="JU17" s="19">
        <v>409480</v>
      </c>
      <c r="JV17" s="19">
        <v>461023</v>
      </c>
      <c r="JW17" s="19">
        <v>468923</v>
      </c>
      <c r="JX17" s="19">
        <v>458559</v>
      </c>
      <c r="JY17" s="19">
        <v>477312</v>
      </c>
      <c r="JZ17" s="19">
        <v>383101</v>
      </c>
      <c r="KA17" s="19">
        <v>349714</v>
      </c>
      <c r="KB17" s="19">
        <v>423480</v>
      </c>
      <c r="KC17" s="19">
        <v>398910</v>
      </c>
      <c r="KD17" s="19">
        <v>447221</v>
      </c>
      <c r="KE17" s="19">
        <v>270805</v>
      </c>
      <c r="KF17" s="19">
        <v>281045</v>
      </c>
      <c r="KG17" s="19">
        <v>369978</v>
      </c>
      <c r="KH17" s="19">
        <v>282871</v>
      </c>
      <c r="KI17" s="19">
        <v>322413</v>
      </c>
      <c r="KJ17" s="19">
        <v>254191</v>
      </c>
      <c r="KK17" s="19">
        <v>322413</v>
      </c>
      <c r="KL17" s="19">
        <v>374405</v>
      </c>
      <c r="KM17" s="19">
        <v>416651</v>
      </c>
      <c r="KN17" s="19">
        <v>327173</v>
      </c>
      <c r="KO17" s="19">
        <v>322160</v>
      </c>
      <c r="KP17" s="19">
        <v>285972</v>
      </c>
      <c r="KQ17" s="19">
        <v>400035</v>
      </c>
      <c r="KR17" s="19">
        <v>376640</v>
      </c>
      <c r="KS17" s="19">
        <v>248158</v>
      </c>
      <c r="KT17" s="22">
        <v>241228</v>
      </c>
      <c r="KU17" s="22">
        <v>304970</v>
      </c>
      <c r="KV17" s="22">
        <v>323160</v>
      </c>
      <c r="KW17" s="22">
        <v>321713</v>
      </c>
      <c r="KX17" s="22">
        <v>298436</v>
      </c>
      <c r="KY17" s="22">
        <v>243905</v>
      </c>
      <c r="KZ17" s="22">
        <v>251677</v>
      </c>
      <c r="LA17" s="22">
        <v>241228</v>
      </c>
      <c r="LB17" s="22">
        <v>304970</v>
      </c>
      <c r="LC17" s="22">
        <v>323160</v>
      </c>
      <c r="LD17" s="22">
        <v>321713</v>
      </c>
      <c r="LE17" s="22">
        <v>298436</v>
      </c>
      <c r="LF17" s="22">
        <v>243905</v>
      </c>
      <c r="LG17" s="22">
        <v>251677</v>
      </c>
      <c r="LH17" s="22">
        <v>322475</v>
      </c>
      <c r="LI17" s="19">
        <v>318692</v>
      </c>
      <c r="LJ17" s="19">
        <v>346844</v>
      </c>
      <c r="LK17" s="19">
        <v>352510</v>
      </c>
      <c r="LL17" s="22">
        <v>241228</v>
      </c>
      <c r="LM17" s="22">
        <v>304970</v>
      </c>
      <c r="LN17" s="22">
        <v>323160</v>
      </c>
      <c r="LO17" s="22">
        <v>321713</v>
      </c>
      <c r="LP17" s="22">
        <v>298436</v>
      </c>
      <c r="LQ17" s="22">
        <v>243905</v>
      </c>
      <c r="LR17" s="22">
        <v>251677</v>
      </c>
      <c r="LS17" s="22">
        <v>241228</v>
      </c>
      <c r="LT17" s="22">
        <v>304970</v>
      </c>
      <c r="LU17" s="22">
        <v>323160</v>
      </c>
      <c r="LV17" s="22">
        <v>321713</v>
      </c>
      <c r="LW17" s="22">
        <v>298436</v>
      </c>
      <c r="LX17" s="22">
        <v>243905</v>
      </c>
      <c r="LY17" s="22">
        <v>251677</v>
      </c>
      <c r="LZ17" s="22">
        <v>322475</v>
      </c>
      <c r="MA17" s="19">
        <v>318692</v>
      </c>
      <c r="MB17" s="19">
        <v>346844</v>
      </c>
      <c r="MC17" s="19">
        <v>352510</v>
      </c>
      <c r="MD17" s="22">
        <v>241228</v>
      </c>
      <c r="ME17" s="22">
        <v>304970</v>
      </c>
      <c r="MF17" s="22">
        <v>323160</v>
      </c>
      <c r="MG17" s="22">
        <v>321713</v>
      </c>
      <c r="MH17" s="22">
        <v>298436</v>
      </c>
      <c r="MI17" s="22">
        <v>243905</v>
      </c>
      <c r="MJ17" s="22">
        <v>251677</v>
      </c>
      <c r="MK17" s="22">
        <v>241228</v>
      </c>
      <c r="ML17" s="22">
        <v>304970</v>
      </c>
      <c r="MM17" s="22">
        <v>323160</v>
      </c>
      <c r="MN17" s="22">
        <v>321713</v>
      </c>
      <c r="MO17" s="22">
        <v>298436</v>
      </c>
      <c r="MP17" s="22">
        <v>243905</v>
      </c>
      <c r="MQ17" s="22">
        <v>251677</v>
      </c>
      <c r="MR17" s="22">
        <v>322475</v>
      </c>
      <c r="MS17" s="19">
        <v>318692</v>
      </c>
      <c r="MT17" s="19">
        <v>346844</v>
      </c>
      <c r="MU17" s="19">
        <v>352510</v>
      </c>
      <c r="MV17" s="22">
        <v>241228</v>
      </c>
      <c r="MW17" s="22">
        <v>304970</v>
      </c>
      <c r="MX17" s="22">
        <v>323160</v>
      </c>
      <c r="MY17" s="22">
        <v>321713</v>
      </c>
      <c r="MZ17" s="22">
        <v>298436</v>
      </c>
      <c r="NA17" s="22">
        <v>243905</v>
      </c>
      <c r="NB17" s="22">
        <v>251677</v>
      </c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</row>
    <row r="18" spans="1:414" s="1" customFormat="1" x14ac:dyDescent="0.25">
      <c r="A18" s="8">
        <v>0.58333333333333337</v>
      </c>
      <c r="B18" s="22">
        <v>242178</v>
      </c>
      <c r="C18" s="22">
        <v>292246</v>
      </c>
      <c r="D18" s="22">
        <v>315551</v>
      </c>
      <c r="E18" s="22">
        <v>308939</v>
      </c>
      <c r="F18" s="22">
        <v>290028</v>
      </c>
      <c r="G18" s="22">
        <v>247684</v>
      </c>
      <c r="H18" s="22">
        <v>264442</v>
      </c>
      <c r="I18" s="22">
        <v>242178</v>
      </c>
      <c r="J18" s="22">
        <v>292246</v>
      </c>
      <c r="K18" s="22">
        <v>315551</v>
      </c>
      <c r="L18" s="22">
        <v>308939</v>
      </c>
      <c r="M18" s="22">
        <v>290028</v>
      </c>
      <c r="N18" s="22">
        <v>247684</v>
      </c>
      <c r="O18" s="22">
        <v>264442</v>
      </c>
      <c r="P18" s="22">
        <v>317864</v>
      </c>
      <c r="Q18" s="19">
        <v>305312</v>
      </c>
      <c r="R18" s="19">
        <v>347733</v>
      </c>
      <c r="S18" s="19">
        <v>344460</v>
      </c>
      <c r="T18" s="22">
        <v>242178</v>
      </c>
      <c r="U18" s="22">
        <v>292246</v>
      </c>
      <c r="V18" s="22">
        <v>315551</v>
      </c>
      <c r="W18" s="22">
        <v>308939</v>
      </c>
      <c r="X18" s="22">
        <v>290028</v>
      </c>
      <c r="Y18" s="22">
        <v>247684</v>
      </c>
      <c r="Z18" s="22">
        <v>264442</v>
      </c>
      <c r="AA18" s="22">
        <v>242178</v>
      </c>
      <c r="AB18" s="22">
        <v>292246</v>
      </c>
      <c r="AC18" s="22">
        <v>315551</v>
      </c>
      <c r="AD18" s="22">
        <v>308939</v>
      </c>
      <c r="AE18" s="22">
        <v>290028</v>
      </c>
      <c r="AF18" s="22">
        <v>247684</v>
      </c>
      <c r="AG18" s="22">
        <v>264442</v>
      </c>
      <c r="AH18" s="22">
        <v>317864</v>
      </c>
      <c r="AI18" s="19">
        <v>305312</v>
      </c>
      <c r="AJ18" s="19">
        <v>347733</v>
      </c>
      <c r="AK18" s="19">
        <v>344460</v>
      </c>
      <c r="AL18" s="22">
        <v>242178</v>
      </c>
      <c r="AM18" s="22">
        <v>292246</v>
      </c>
      <c r="AN18" s="22">
        <v>315551</v>
      </c>
      <c r="AO18" s="22">
        <v>308939</v>
      </c>
      <c r="AP18" s="22">
        <v>290028</v>
      </c>
      <c r="AQ18" s="22">
        <v>247684</v>
      </c>
      <c r="AR18" s="22">
        <v>264442</v>
      </c>
      <c r="AS18" s="22">
        <v>242178</v>
      </c>
      <c r="AT18" s="22">
        <v>292246</v>
      </c>
      <c r="AU18" s="22">
        <v>315551</v>
      </c>
      <c r="AV18" s="22">
        <v>308939</v>
      </c>
      <c r="AW18" s="22">
        <v>290028</v>
      </c>
      <c r="AX18" s="22">
        <v>247684</v>
      </c>
      <c r="AY18" s="22">
        <v>264442</v>
      </c>
      <c r="AZ18" s="22">
        <v>317864</v>
      </c>
      <c r="BA18" s="19">
        <v>305312</v>
      </c>
      <c r="BB18" s="19">
        <v>347733</v>
      </c>
      <c r="BC18" s="19">
        <v>344460</v>
      </c>
      <c r="BD18" s="22">
        <v>242178</v>
      </c>
      <c r="BE18" s="22">
        <v>292246</v>
      </c>
      <c r="BF18" s="22">
        <v>315551</v>
      </c>
      <c r="BG18" s="22">
        <v>308939</v>
      </c>
      <c r="BH18" s="22">
        <v>290028</v>
      </c>
      <c r="BI18" s="22">
        <v>247684</v>
      </c>
      <c r="BJ18" s="22">
        <v>264442</v>
      </c>
      <c r="BK18" s="22">
        <v>242178</v>
      </c>
      <c r="BL18" s="22">
        <v>292246</v>
      </c>
      <c r="BM18" s="22">
        <v>315551</v>
      </c>
      <c r="BN18" s="22">
        <v>308939</v>
      </c>
      <c r="BO18" s="22">
        <v>290028</v>
      </c>
      <c r="BP18" s="22">
        <v>247684</v>
      </c>
      <c r="BQ18" s="22">
        <v>264442</v>
      </c>
      <c r="BR18" s="22">
        <v>317864</v>
      </c>
      <c r="BS18" s="19">
        <v>305312</v>
      </c>
      <c r="BT18" s="19">
        <v>347733</v>
      </c>
      <c r="BU18" s="19">
        <v>344460</v>
      </c>
      <c r="BV18" s="19">
        <v>392620</v>
      </c>
      <c r="BW18" s="19">
        <v>376342</v>
      </c>
      <c r="BX18" s="19">
        <v>373094</v>
      </c>
      <c r="BY18" s="19">
        <v>300708</v>
      </c>
      <c r="BZ18" s="19">
        <v>327936</v>
      </c>
      <c r="CA18" s="19">
        <v>398653</v>
      </c>
      <c r="CB18" s="19">
        <v>461482</v>
      </c>
      <c r="CC18" s="19">
        <v>427350</v>
      </c>
      <c r="CD18" s="19">
        <v>392595</v>
      </c>
      <c r="CE18" s="19">
        <v>397074</v>
      </c>
      <c r="CF18" s="19">
        <v>364503</v>
      </c>
      <c r="CG18" s="19">
        <v>330733</v>
      </c>
      <c r="CH18" s="19">
        <v>401018</v>
      </c>
      <c r="CI18" s="19">
        <v>401003</v>
      </c>
      <c r="CJ18" s="19">
        <v>417959</v>
      </c>
      <c r="CK18" s="19">
        <v>387400</v>
      </c>
      <c r="CL18" s="19">
        <v>363577</v>
      </c>
      <c r="CM18" s="19">
        <v>335344</v>
      </c>
      <c r="CN18" s="19">
        <v>356867</v>
      </c>
      <c r="CO18" s="19">
        <v>420731</v>
      </c>
      <c r="CP18" s="19">
        <v>391058</v>
      </c>
      <c r="CQ18" s="19">
        <v>434457</v>
      </c>
      <c r="CR18" s="19">
        <v>408578</v>
      </c>
      <c r="CS18" s="19">
        <v>346478</v>
      </c>
      <c r="CT18" s="19">
        <v>305997</v>
      </c>
      <c r="CU18" s="19">
        <v>380405</v>
      </c>
      <c r="CV18" s="19">
        <v>429210</v>
      </c>
      <c r="CW18" s="19">
        <v>410409</v>
      </c>
      <c r="CX18" s="19">
        <v>361680</v>
      </c>
      <c r="CY18" s="19">
        <v>363063</v>
      </c>
      <c r="CZ18" s="19">
        <v>337451</v>
      </c>
      <c r="DA18" s="19">
        <v>256837</v>
      </c>
      <c r="DB18" s="19">
        <v>326218</v>
      </c>
      <c r="DC18" s="74">
        <v>551620</v>
      </c>
      <c r="DD18" s="74">
        <v>377844</v>
      </c>
      <c r="DE18" s="74">
        <v>478426</v>
      </c>
      <c r="DF18" s="74">
        <v>397002</v>
      </c>
      <c r="DG18" s="22">
        <v>242178</v>
      </c>
      <c r="DH18" s="22">
        <v>292246</v>
      </c>
      <c r="DI18" s="22">
        <v>315551</v>
      </c>
      <c r="DJ18" s="22">
        <v>308939</v>
      </c>
      <c r="DK18" s="22">
        <v>290028</v>
      </c>
      <c r="DL18" s="22">
        <v>247684</v>
      </c>
      <c r="DM18" s="22">
        <v>264442</v>
      </c>
      <c r="DN18" s="22">
        <v>242178</v>
      </c>
      <c r="DO18" s="22">
        <v>292246</v>
      </c>
      <c r="DP18" s="22">
        <v>315551</v>
      </c>
      <c r="DQ18" s="22">
        <v>308939</v>
      </c>
      <c r="DR18" s="22">
        <v>290028</v>
      </c>
      <c r="DS18" s="22">
        <v>247684</v>
      </c>
      <c r="DT18" s="22">
        <v>264442</v>
      </c>
      <c r="DU18" s="22">
        <v>317864</v>
      </c>
      <c r="DV18" s="19">
        <v>305312</v>
      </c>
      <c r="DW18" s="19">
        <v>347733</v>
      </c>
      <c r="DX18" s="19">
        <v>344460</v>
      </c>
      <c r="DY18" s="22">
        <v>242178</v>
      </c>
      <c r="DZ18" s="22">
        <v>292246</v>
      </c>
      <c r="EA18" s="22">
        <v>315551</v>
      </c>
      <c r="EB18" s="22">
        <v>308939</v>
      </c>
      <c r="EC18" s="22">
        <v>290028</v>
      </c>
      <c r="ED18" s="22">
        <v>247684</v>
      </c>
      <c r="EE18" s="22">
        <v>264442</v>
      </c>
      <c r="EF18" s="22">
        <v>242178</v>
      </c>
      <c r="EG18" s="22">
        <v>292246</v>
      </c>
      <c r="EH18" s="22">
        <v>315551</v>
      </c>
      <c r="EI18" s="22">
        <v>308939</v>
      </c>
      <c r="EJ18" s="22">
        <v>290028</v>
      </c>
      <c r="EK18" s="22">
        <v>247684</v>
      </c>
      <c r="EL18" s="22">
        <v>264442</v>
      </c>
      <c r="EM18" s="22">
        <v>317864</v>
      </c>
      <c r="EN18" s="19">
        <v>305312</v>
      </c>
      <c r="EO18" s="19">
        <v>347733</v>
      </c>
      <c r="EP18" s="19">
        <v>344460</v>
      </c>
      <c r="EQ18" s="22">
        <v>242178</v>
      </c>
      <c r="ER18" s="22">
        <v>292246</v>
      </c>
      <c r="ES18" s="22">
        <v>315551</v>
      </c>
      <c r="ET18" s="22">
        <v>308939</v>
      </c>
      <c r="EU18" s="22">
        <v>290028</v>
      </c>
      <c r="EV18" s="22">
        <v>247684</v>
      </c>
      <c r="EW18" s="22">
        <v>264442</v>
      </c>
      <c r="EX18" s="22">
        <v>242178</v>
      </c>
      <c r="EY18" s="22">
        <v>292246</v>
      </c>
      <c r="EZ18" s="22">
        <v>315551</v>
      </c>
      <c r="FA18" s="22">
        <v>308939</v>
      </c>
      <c r="FB18" s="22">
        <v>290028</v>
      </c>
      <c r="FC18" s="22">
        <v>247684</v>
      </c>
      <c r="FD18" s="22">
        <v>264442</v>
      </c>
      <c r="FE18" s="22">
        <v>317864</v>
      </c>
      <c r="FF18" s="19">
        <v>305312</v>
      </c>
      <c r="FG18" s="19">
        <v>347733</v>
      </c>
      <c r="FH18" s="19">
        <v>344460</v>
      </c>
      <c r="FI18" s="22">
        <v>242178</v>
      </c>
      <c r="FJ18" s="22">
        <v>292246</v>
      </c>
      <c r="FK18" s="22">
        <v>315551</v>
      </c>
      <c r="FL18" s="22">
        <v>308939</v>
      </c>
      <c r="FM18" s="22">
        <v>290028</v>
      </c>
      <c r="FN18" s="22">
        <v>247684</v>
      </c>
      <c r="FO18" s="22">
        <v>264442</v>
      </c>
      <c r="FP18" s="22">
        <v>242178</v>
      </c>
      <c r="FQ18" s="22">
        <v>292246</v>
      </c>
      <c r="FR18" s="22">
        <v>315551</v>
      </c>
      <c r="FS18" s="22">
        <v>308939</v>
      </c>
      <c r="FT18" s="22">
        <v>290028</v>
      </c>
      <c r="FU18" s="22">
        <v>247684</v>
      </c>
      <c r="FV18" s="22">
        <v>264442</v>
      </c>
      <c r="FW18" s="22">
        <v>317864</v>
      </c>
      <c r="FX18" s="19">
        <v>305312</v>
      </c>
      <c r="FY18" s="19">
        <v>347733</v>
      </c>
      <c r="FZ18" s="19">
        <v>344460</v>
      </c>
      <c r="GA18" s="19">
        <v>392620</v>
      </c>
      <c r="GB18" s="19">
        <v>376342</v>
      </c>
      <c r="GC18" s="19">
        <v>373094</v>
      </c>
      <c r="GD18" s="19">
        <v>300708</v>
      </c>
      <c r="GE18" s="19">
        <v>327936</v>
      </c>
      <c r="GF18" s="19">
        <v>398653</v>
      </c>
      <c r="GG18" s="19">
        <v>461482</v>
      </c>
      <c r="GH18" s="19">
        <v>427350</v>
      </c>
      <c r="GI18" s="19">
        <v>392595</v>
      </c>
      <c r="GJ18" s="19">
        <v>397074</v>
      </c>
      <c r="GK18" s="19">
        <v>364503</v>
      </c>
      <c r="GL18" s="19">
        <v>330733</v>
      </c>
      <c r="GM18" s="19">
        <v>401018</v>
      </c>
      <c r="GN18" s="19">
        <v>401003</v>
      </c>
      <c r="GO18" s="19">
        <v>417959</v>
      </c>
      <c r="GP18" s="19">
        <v>387400</v>
      </c>
      <c r="GQ18" s="19">
        <v>363577</v>
      </c>
      <c r="GR18" s="19">
        <v>335344</v>
      </c>
      <c r="GS18" s="19">
        <v>356867</v>
      </c>
      <c r="GT18" s="19">
        <v>420731</v>
      </c>
      <c r="GU18" s="19">
        <v>391058</v>
      </c>
      <c r="GV18" s="19">
        <v>434457</v>
      </c>
      <c r="GW18" s="19">
        <v>408578</v>
      </c>
      <c r="GX18" s="19">
        <v>346478</v>
      </c>
      <c r="GY18" s="19">
        <v>305997</v>
      </c>
      <c r="GZ18" s="19">
        <v>380405</v>
      </c>
      <c r="HA18" s="19">
        <v>429210</v>
      </c>
      <c r="HB18" s="19">
        <v>410409</v>
      </c>
      <c r="HC18" s="19">
        <v>361680</v>
      </c>
      <c r="HD18" s="19">
        <v>363063</v>
      </c>
      <c r="HE18" s="19">
        <v>337451</v>
      </c>
      <c r="HF18" s="19">
        <v>256837</v>
      </c>
      <c r="HG18" s="19">
        <v>326218</v>
      </c>
      <c r="HH18" s="76">
        <v>551620</v>
      </c>
      <c r="HI18" s="76">
        <v>377844</v>
      </c>
      <c r="HJ18" s="76">
        <v>478426</v>
      </c>
      <c r="HK18" s="76">
        <v>397002</v>
      </c>
      <c r="HL18" s="35">
        <v>482065</v>
      </c>
      <c r="HM18" s="35">
        <v>390027</v>
      </c>
      <c r="HN18" s="35">
        <v>375337</v>
      </c>
      <c r="HO18" s="35">
        <v>371725</v>
      </c>
      <c r="HP18" s="35">
        <v>291180</v>
      </c>
      <c r="HQ18" s="35">
        <v>292859</v>
      </c>
      <c r="HR18" s="76">
        <v>332138</v>
      </c>
      <c r="HS18" s="76">
        <v>339524</v>
      </c>
      <c r="HT18" s="76">
        <v>330498</v>
      </c>
      <c r="HU18" s="76">
        <v>374040</v>
      </c>
      <c r="HV18" s="76">
        <v>362136</v>
      </c>
      <c r="HW18" s="76">
        <v>299349</v>
      </c>
      <c r="HX18" s="76">
        <v>329560</v>
      </c>
      <c r="HY18" s="76">
        <v>321513</v>
      </c>
      <c r="HZ18" s="76">
        <v>397463</v>
      </c>
      <c r="IA18" s="76">
        <v>389851</v>
      </c>
      <c r="IB18" s="76">
        <v>380937</v>
      </c>
      <c r="IC18" s="76">
        <v>419336</v>
      </c>
      <c r="ID18" s="76">
        <v>375499</v>
      </c>
      <c r="IE18" s="76">
        <v>424232</v>
      </c>
      <c r="IF18" s="77">
        <v>428204</v>
      </c>
      <c r="IG18" s="76">
        <v>374817</v>
      </c>
      <c r="IH18" s="76">
        <v>438695</v>
      </c>
      <c r="II18" s="76">
        <v>387163</v>
      </c>
      <c r="IJ18" s="76">
        <v>399785</v>
      </c>
      <c r="IK18" s="76">
        <v>330895</v>
      </c>
      <c r="IL18" s="76">
        <v>394622</v>
      </c>
      <c r="IM18" s="76">
        <v>473478</v>
      </c>
      <c r="IN18" s="76">
        <v>383153</v>
      </c>
      <c r="IO18" s="76">
        <v>473271</v>
      </c>
      <c r="IP18" s="76">
        <v>454554</v>
      </c>
      <c r="IQ18" s="76">
        <v>428240</v>
      </c>
      <c r="IR18" s="76">
        <v>341580</v>
      </c>
      <c r="IS18" s="76">
        <v>422310</v>
      </c>
      <c r="IT18" s="77">
        <v>395702</v>
      </c>
      <c r="IU18" s="19">
        <v>485608</v>
      </c>
      <c r="IV18" s="19">
        <v>391138</v>
      </c>
      <c r="IW18" s="19">
        <v>385161</v>
      </c>
      <c r="IX18" s="19">
        <v>368113</v>
      </c>
      <c r="IY18" s="19">
        <v>315551</v>
      </c>
      <c r="IZ18" s="19">
        <v>370702</v>
      </c>
      <c r="JA18" s="19">
        <v>420888</v>
      </c>
      <c r="JB18" s="19">
        <v>435208</v>
      </c>
      <c r="JC18" s="19">
        <v>428690</v>
      </c>
      <c r="JD18" s="19">
        <v>497740</v>
      </c>
      <c r="JE18" s="19">
        <v>369823</v>
      </c>
      <c r="JF18" s="19">
        <v>282888</v>
      </c>
      <c r="JG18" s="19">
        <v>311009</v>
      </c>
      <c r="JH18" s="19">
        <v>380028</v>
      </c>
      <c r="JI18" s="19">
        <v>412881</v>
      </c>
      <c r="JJ18" s="19">
        <v>333346</v>
      </c>
      <c r="JK18" s="19">
        <v>316656</v>
      </c>
      <c r="JL18" s="19">
        <v>298688</v>
      </c>
      <c r="JM18" s="19">
        <v>231411</v>
      </c>
      <c r="JN18" s="19">
        <v>267077</v>
      </c>
      <c r="JO18" s="19">
        <v>319138</v>
      </c>
      <c r="JP18" s="19">
        <v>344610</v>
      </c>
      <c r="JQ18" s="19">
        <v>361822</v>
      </c>
      <c r="JR18" s="19">
        <v>260757</v>
      </c>
      <c r="JS18" s="19">
        <v>429311</v>
      </c>
      <c r="JT18" s="19">
        <v>331646</v>
      </c>
      <c r="JU18" s="19">
        <v>426147</v>
      </c>
      <c r="JV18" s="19">
        <v>445200</v>
      </c>
      <c r="JW18" s="19">
        <v>466864</v>
      </c>
      <c r="JX18" s="19">
        <v>466690</v>
      </c>
      <c r="JY18" s="19">
        <v>485012</v>
      </c>
      <c r="JZ18" s="19">
        <v>367636</v>
      </c>
      <c r="KA18" s="19">
        <v>362618</v>
      </c>
      <c r="KB18" s="19">
        <v>403583</v>
      </c>
      <c r="KC18" s="19">
        <v>453771</v>
      </c>
      <c r="KD18" s="19">
        <v>449333</v>
      </c>
      <c r="KE18" s="19">
        <v>276409</v>
      </c>
      <c r="KF18" s="19">
        <v>363524</v>
      </c>
      <c r="KG18" s="19">
        <v>348208</v>
      </c>
      <c r="KH18" s="19">
        <v>280565</v>
      </c>
      <c r="KI18" s="19">
        <v>327088</v>
      </c>
      <c r="KJ18" s="19">
        <v>261079</v>
      </c>
      <c r="KK18" s="19">
        <v>327088</v>
      </c>
      <c r="KL18" s="19">
        <v>413979</v>
      </c>
      <c r="KM18" s="19">
        <v>418857</v>
      </c>
      <c r="KN18" s="19">
        <v>341186</v>
      </c>
      <c r="KO18" s="19">
        <v>285876</v>
      </c>
      <c r="KP18" s="19">
        <v>281789</v>
      </c>
      <c r="KQ18" s="19">
        <v>382940</v>
      </c>
      <c r="KR18" s="19">
        <v>340546</v>
      </c>
      <c r="KS18" s="19">
        <v>257955</v>
      </c>
      <c r="KT18" s="22">
        <v>242178</v>
      </c>
      <c r="KU18" s="22">
        <v>292246</v>
      </c>
      <c r="KV18" s="22">
        <v>315551</v>
      </c>
      <c r="KW18" s="22">
        <v>308939</v>
      </c>
      <c r="KX18" s="22">
        <v>290028</v>
      </c>
      <c r="KY18" s="22">
        <v>247684</v>
      </c>
      <c r="KZ18" s="22">
        <v>264442</v>
      </c>
      <c r="LA18" s="22">
        <v>242178</v>
      </c>
      <c r="LB18" s="22">
        <v>292246</v>
      </c>
      <c r="LC18" s="22">
        <v>315551</v>
      </c>
      <c r="LD18" s="22">
        <v>308939</v>
      </c>
      <c r="LE18" s="22">
        <v>290028</v>
      </c>
      <c r="LF18" s="22">
        <v>247684</v>
      </c>
      <c r="LG18" s="22">
        <v>264442</v>
      </c>
      <c r="LH18" s="22">
        <v>317864</v>
      </c>
      <c r="LI18" s="19">
        <v>305312</v>
      </c>
      <c r="LJ18" s="19">
        <v>347733</v>
      </c>
      <c r="LK18" s="19">
        <v>344460</v>
      </c>
      <c r="LL18" s="22">
        <v>242178</v>
      </c>
      <c r="LM18" s="22">
        <v>292246</v>
      </c>
      <c r="LN18" s="22">
        <v>315551</v>
      </c>
      <c r="LO18" s="22">
        <v>308939</v>
      </c>
      <c r="LP18" s="22">
        <v>290028</v>
      </c>
      <c r="LQ18" s="22">
        <v>247684</v>
      </c>
      <c r="LR18" s="22">
        <v>264442</v>
      </c>
      <c r="LS18" s="22">
        <v>242178</v>
      </c>
      <c r="LT18" s="22">
        <v>292246</v>
      </c>
      <c r="LU18" s="22">
        <v>315551</v>
      </c>
      <c r="LV18" s="22">
        <v>308939</v>
      </c>
      <c r="LW18" s="22">
        <v>290028</v>
      </c>
      <c r="LX18" s="22">
        <v>247684</v>
      </c>
      <c r="LY18" s="22">
        <v>264442</v>
      </c>
      <c r="LZ18" s="22">
        <v>317864</v>
      </c>
      <c r="MA18" s="19">
        <v>305312</v>
      </c>
      <c r="MB18" s="19">
        <v>347733</v>
      </c>
      <c r="MC18" s="19">
        <v>344460</v>
      </c>
      <c r="MD18" s="22">
        <v>242178</v>
      </c>
      <c r="ME18" s="22">
        <v>292246</v>
      </c>
      <c r="MF18" s="22">
        <v>315551</v>
      </c>
      <c r="MG18" s="22">
        <v>308939</v>
      </c>
      <c r="MH18" s="22">
        <v>290028</v>
      </c>
      <c r="MI18" s="22">
        <v>247684</v>
      </c>
      <c r="MJ18" s="22">
        <v>264442</v>
      </c>
      <c r="MK18" s="22">
        <v>242178</v>
      </c>
      <c r="ML18" s="22">
        <v>292246</v>
      </c>
      <c r="MM18" s="22">
        <v>315551</v>
      </c>
      <c r="MN18" s="22">
        <v>308939</v>
      </c>
      <c r="MO18" s="22">
        <v>290028</v>
      </c>
      <c r="MP18" s="22">
        <v>247684</v>
      </c>
      <c r="MQ18" s="22">
        <v>264442</v>
      </c>
      <c r="MR18" s="22">
        <v>317864</v>
      </c>
      <c r="MS18" s="19">
        <v>305312</v>
      </c>
      <c r="MT18" s="19">
        <v>347733</v>
      </c>
      <c r="MU18" s="19">
        <v>344460</v>
      </c>
      <c r="MV18" s="22">
        <v>242178</v>
      </c>
      <c r="MW18" s="22">
        <v>292246</v>
      </c>
      <c r="MX18" s="22">
        <v>315551</v>
      </c>
      <c r="MY18" s="22">
        <v>308939</v>
      </c>
      <c r="MZ18" s="22">
        <v>290028</v>
      </c>
      <c r="NA18" s="22">
        <v>247684</v>
      </c>
      <c r="NB18" s="22">
        <v>264442</v>
      </c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</row>
    <row r="19" spans="1:414" s="1" customFormat="1" x14ac:dyDescent="0.25">
      <c r="A19" s="8">
        <v>0.625</v>
      </c>
      <c r="B19" s="22">
        <v>232927</v>
      </c>
      <c r="C19" s="22">
        <v>277730</v>
      </c>
      <c r="D19" s="22">
        <v>315423</v>
      </c>
      <c r="E19" s="22">
        <v>278258</v>
      </c>
      <c r="F19" s="22">
        <v>264634</v>
      </c>
      <c r="G19" s="22">
        <v>238490</v>
      </c>
      <c r="H19" s="22">
        <v>262775</v>
      </c>
      <c r="I19" s="22">
        <v>232927</v>
      </c>
      <c r="J19" s="22">
        <v>277730</v>
      </c>
      <c r="K19" s="22">
        <v>315423</v>
      </c>
      <c r="L19" s="22">
        <v>278258</v>
      </c>
      <c r="M19" s="22">
        <v>264634</v>
      </c>
      <c r="N19" s="22">
        <v>238490</v>
      </c>
      <c r="O19" s="22">
        <v>262775</v>
      </c>
      <c r="P19" s="22">
        <v>297290</v>
      </c>
      <c r="Q19" s="19">
        <v>287686</v>
      </c>
      <c r="R19" s="19">
        <v>333283</v>
      </c>
      <c r="S19" s="19">
        <v>327095</v>
      </c>
      <c r="T19" s="22">
        <v>232927</v>
      </c>
      <c r="U19" s="22">
        <v>277730</v>
      </c>
      <c r="V19" s="22">
        <v>315423</v>
      </c>
      <c r="W19" s="22">
        <v>278258</v>
      </c>
      <c r="X19" s="22">
        <v>264634</v>
      </c>
      <c r="Y19" s="22">
        <v>238490</v>
      </c>
      <c r="Z19" s="22">
        <v>262775</v>
      </c>
      <c r="AA19" s="22">
        <v>232927</v>
      </c>
      <c r="AB19" s="22">
        <v>277730</v>
      </c>
      <c r="AC19" s="22">
        <v>315423</v>
      </c>
      <c r="AD19" s="22">
        <v>278258</v>
      </c>
      <c r="AE19" s="22">
        <v>264634</v>
      </c>
      <c r="AF19" s="22">
        <v>238490</v>
      </c>
      <c r="AG19" s="22">
        <v>262775</v>
      </c>
      <c r="AH19" s="22">
        <v>297290</v>
      </c>
      <c r="AI19" s="19">
        <v>287686</v>
      </c>
      <c r="AJ19" s="19">
        <v>333283</v>
      </c>
      <c r="AK19" s="19">
        <v>327095</v>
      </c>
      <c r="AL19" s="22">
        <v>232927</v>
      </c>
      <c r="AM19" s="22">
        <v>277730</v>
      </c>
      <c r="AN19" s="22">
        <v>315423</v>
      </c>
      <c r="AO19" s="22">
        <v>278258</v>
      </c>
      <c r="AP19" s="22">
        <v>264634</v>
      </c>
      <c r="AQ19" s="22">
        <v>238490</v>
      </c>
      <c r="AR19" s="22">
        <v>262775</v>
      </c>
      <c r="AS19" s="22">
        <v>232927</v>
      </c>
      <c r="AT19" s="22">
        <v>277730</v>
      </c>
      <c r="AU19" s="22">
        <v>315423</v>
      </c>
      <c r="AV19" s="22">
        <v>278258</v>
      </c>
      <c r="AW19" s="22">
        <v>264634</v>
      </c>
      <c r="AX19" s="22">
        <v>238490</v>
      </c>
      <c r="AY19" s="22">
        <v>262775</v>
      </c>
      <c r="AZ19" s="22">
        <v>297290</v>
      </c>
      <c r="BA19" s="19">
        <v>287686</v>
      </c>
      <c r="BB19" s="19">
        <v>333283</v>
      </c>
      <c r="BC19" s="19">
        <v>327095</v>
      </c>
      <c r="BD19" s="22">
        <v>232927</v>
      </c>
      <c r="BE19" s="22">
        <v>277730</v>
      </c>
      <c r="BF19" s="22">
        <v>315423</v>
      </c>
      <c r="BG19" s="22">
        <v>278258</v>
      </c>
      <c r="BH19" s="22">
        <v>264634</v>
      </c>
      <c r="BI19" s="22">
        <v>238490</v>
      </c>
      <c r="BJ19" s="22">
        <v>262775</v>
      </c>
      <c r="BK19" s="22">
        <v>232927</v>
      </c>
      <c r="BL19" s="22">
        <v>277730</v>
      </c>
      <c r="BM19" s="22">
        <v>315423</v>
      </c>
      <c r="BN19" s="22">
        <v>278258</v>
      </c>
      <c r="BO19" s="22">
        <v>264634</v>
      </c>
      <c r="BP19" s="22">
        <v>238490</v>
      </c>
      <c r="BQ19" s="22">
        <v>262775</v>
      </c>
      <c r="BR19" s="22">
        <v>297290</v>
      </c>
      <c r="BS19" s="19">
        <v>287686</v>
      </c>
      <c r="BT19" s="19">
        <v>333283</v>
      </c>
      <c r="BU19" s="19">
        <v>327095</v>
      </c>
      <c r="BV19" s="19">
        <v>384320</v>
      </c>
      <c r="BW19" s="19">
        <v>380030</v>
      </c>
      <c r="BX19" s="19">
        <v>366111</v>
      </c>
      <c r="BY19" s="19">
        <v>320354</v>
      </c>
      <c r="BZ19" s="19">
        <v>358278</v>
      </c>
      <c r="CA19" s="19">
        <v>397788</v>
      </c>
      <c r="CB19" s="19">
        <v>452397</v>
      </c>
      <c r="CC19" s="19">
        <v>440321</v>
      </c>
      <c r="CD19" s="19">
        <v>386612</v>
      </c>
      <c r="CE19" s="19">
        <v>373964</v>
      </c>
      <c r="CF19" s="19">
        <v>330126</v>
      </c>
      <c r="CG19" s="19">
        <v>336537</v>
      </c>
      <c r="CH19" s="19">
        <v>408154</v>
      </c>
      <c r="CI19" s="19">
        <v>398598</v>
      </c>
      <c r="CJ19" s="19">
        <v>404847</v>
      </c>
      <c r="CK19" s="19">
        <v>376012</v>
      </c>
      <c r="CL19" s="19">
        <v>376942</v>
      </c>
      <c r="CM19" s="19">
        <v>326723</v>
      </c>
      <c r="CN19" s="19">
        <v>368976</v>
      </c>
      <c r="CO19" s="19">
        <v>420213</v>
      </c>
      <c r="CP19" s="19">
        <v>386280</v>
      </c>
      <c r="CQ19" s="19">
        <v>432194</v>
      </c>
      <c r="CR19" s="19">
        <v>401056</v>
      </c>
      <c r="CS19" s="19">
        <v>352934</v>
      </c>
      <c r="CT19" s="19">
        <v>296692</v>
      </c>
      <c r="CU19" s="19">
        <v>363700</v>
      </c>
      <c r="CV19" s="19">
        <v>373481</v>
      </c>
      <c r="CW19" s="19">
        <v>403977</v>
      </c>
      <c r="CX19" s="19">
        <v>350948</v>
      </c>
      <c r="CY19" s="19">
        <v>363927</v>
      </c>
      <c r="CZ19" s="19">
        <v>342421</v>
      </c>
      <c r="DA19" s="19">
        <v>254155</v>
      </c>
      <c r="DB19" s="19">
        <v>342901</v>
      </c>
      <c r="DC19" s="74">
        <v>508921</v>
      </c>
      <c r="DD19" s="74">
        <v>374638</v>
      </c>
      <c r="DE19" s="74">
        <v>505208</v>
      </c>
      <c r="DF19" s="74">
        <v>396269</v>
      </c>
      <c r="DG19" s="22">
        <v>232927</v>
      </c>
      <c r="DH19" s="22">
        <v>277730</v>
      </c>
      <c r="DI19" s="22">
        <v>315423</v>
      </c>
      <c r="DJ19" s="22">
        <v>278258</v>
      </c>
      <c r="DK19" s="22">
        <v>264634</v>
      </c>
      <c r="DL19" s="22">
        <v>238490</v>
      </c>
      <c r="DM19" s="22">
        <v>262775</v>
      </c>
      <c r="DN19" s="22">
        <v>232927</v>
      </c>
      <c r="DO19" s="22">
        <v>277730</v>
      </c>
      <c r="DP19" s="22">
        <v>315423</v>
      </c>
      <c r="DQ19" s="22">
        <v>278258</v>
      </c>
      <c r="DR19" s="22">
        <v>264634</v>
      </c>
      <c r="DS19" s="22">
        <v>238490</v>
      </c>
      <c r="DT19" s="22">
        <v>262775</v>
      </c>
      <c r="DU19" s="22">
        <v>297290</v>
      </c>
      <c r="DV19" s="19">
        <v>287686</v>
      </c>
      <c r="DW19" s="19">
        <v>333283</v>
      </c>
      <c r="DX19" s="19">
        <v>327095</v>
      </c>
      <c r="DY19" s="22">
        <v>232927</v>
      </c>
      <c r="DZ19" s="22">
        <v>277730</v>
      </c>
      <c r="EA19" s="22">
        <v>315423</v>
      </c>
      <c r="EB19" s="22">
        <v>278258</v>
      </c>
      <c r="EC19" s="22">
        <v>264634</v>
      </c>
      <c r="ED19" s="22">
        <v>238490</v>
      </c>
      <c r="EE19" s="22">
        <v>262775</v>
      </c>
      <c r="EF19" s="22">
        <v>232927</v>
      </c>
      <c r="EG19" s="22">
        <v>277730</v>
      </c>
      <c r="EH19" s="22">
        <v>315423</v>
      </c>
      <c r="EI19" s="22">
        <v>278258</v>
      </c>
      <c r="EJ19" s="22">
        <v>264634</v>
      </c>
      <c r="EK19" s="22">
        <v>238490</v>
      </c>
      <c r="EL19" s="22">
        <v>262775</v>
      </c>
      <c r="EM19" s="22">
        <v>297290</v>
      </c>
      <c r="EN19" s="19">
        <v>287686</v>
      </c>
      <c r="EO19" s="19">
        <v>333283</v>
      </c>
      <c r="EP19" s="19">
        <v>327095</v>
      </c>
      <c r="EQ19" s="22">
        <v>232927</v>
      </c>
      <c r="ER19" s="22">
        <v>277730</v>
      </c>
      <c r="ES19" s="22">
        <v>315423</v>
      </c>
      <c r="ET19" s="22">
        <v>278258</v>
      </c>
      <c r="EU19" s="22">
        <v>264634</v>
      </c>
      <c r="EV19" s="22">
        <v>238490</v>
      </c>
      <c r="EW19" s="22">
        <v>262775</v>
      </c>
      <c r="EX19" s="22">
        <v>232927</v>
      </c>
      <c r="EY19" s="22">
        <v>277730</v>
      </c>
      <c r="EZ19" s="22">
        <v>315423</v>
      </c>
      <c r="FA19" s="22">
        <v>278258</v>
      </c>
      <c r="FB19" s="22">
        <v>264634</v>
      </c>
      <c r="FC19" s="22">
        <v>238490</v>
      </c>
      <c r="FD19" s="22">
        <v>262775</v>
      </c>
      <c r="FE19" s="22">
        <v>297290</v>
      </c>
      <c r="FF19" s="19">
        <v>287686</v>
      </c>
      <c r="FG19" s="19">
        <v>333283</v>
      </c>
      <c r="FH19" s="19">
        <v>327095</v>
      </c>
      <c r="FI19" s="22">
        <v>232927</v>
      </c>
      <c r="FJ19" s="22">
        <v>277730</v>
      </c>
      <c r="FK19" s="22">
        <v>315423</v>
      </c>
      <c r="FL19" s="22">
        <v>278258</v>
      </c>
      <c r="FM19" s="22">
        <v>264634</v>
      </c>
      <c r="FN19" s="22">
        <v>238490</v>
      </c>
      <c r="FO19" s="22">
        <v>262775</v>
      </c>
      <c r="FP19" s="22">
        <v>232927</v>
      </c>
      <c r="FQ19" s="22">
        <v>277730</v>
      </c>
      <c r="FR19" s="22">
        <v>315423</v>
      </c>
      <c r="FS19" s="22">
        <v>278258</v>
      </c>
      <c r="FT19" s="22">
        <v>264634</v>
      </c>
      <c r="FU19" s="22">
        <v>238490</v>
      </c>
      <c r="FV19" s="22">
        <v>262775</v>
      </c>
      <c r="FW19" s="22">
        <v>297290</v>
      </c>
      <c r="FX19" s="19">
        <v>287686</v>
      </c>
      <c r="FY19" s="19">
        <v>333283</v>
      </c>
      <c r="FZ19" s="19">
        <v>327095</v>
      </c>
      <c r="GA19" s="19">
        <v>384320</v>
      </c>
      <c r="GB19" s="19">
        <v>380030</v>
      </c>
      <c r="GC19" s="19">
        <v>366111</v>
      </c>
      <c r="GD19" s="19">
        <v>320354</v>
      </c>
      <c r="GE19" s="19">
        <v>358278</v>
      </c>
      <c r="GF19" s="19">
        <v>397788</v>
      </c>
      <c r="GG19" s="19">
        <v>452397</v>
      </c>
      <c r="GH19" s="19">
        <v>440321</v>
      </c>
      <c r="GI19" s="19">
        <v>386612</v>
      </c>
      <c r="GJ19" s="19">
        <v>373964</v>
      </c>
      <c r="GK19" s="19">
        <v>330126</v>
      </c>
      <c r="GL19" s="19">
        <v>336537</v>
      </c>
      <c r="GM19" s="19">
        <v>408154</v>
      </c>
      <c r="GN19" s="19">
        <v>398598</v>
      </c>
      <c r="GO19" s="19">
        <v>404847</v>
      </c>
      <c r="GP19" s="19">
        <v>376012</v>
      </c>
      <c r="GQ19" s="19">
        <v>376942</v>
      </c>
      <c r="GR19" s="19">
        <v>326723</v>
      </c>
      <c r="GS19" s="19">
        <v>368976</v>
      </c>
      <c r="GT19" s="19">
        <v>420213</v>
      </c>
      <c r="GU19" s="19">
        <v>386280</v>
      </c>
      <c r="GV19" s="19">
        <v>432194</v>
      </c>
      <c r="GW19" s="19">
        <v>401056</v>
      </c>
      <c r="GX19" s="19">
        <v>352934</v>
      </c>
      <c r="GY19" s="19">
        <v>296692</v>
      </c>
      <c r="GZ19" s="19">
        <v>363700</v>
      </c>
      <c r="HA19" s="19">
        <v>373481</v>
      </c>
      <c r="HB19" s="19">
        <v>403977</v>
      </c>
      <c r="HC19" s="19">
        <v>350948</v>
      </c>
      <c r="HD19" s="19">
        <v>363927</v>
      </c>
      <c r="HE19" s="19">
        <v>342421</v>
      </c>
      <c r="HF19" s="19">
        <v>254155</v>
      </c>
      <c r="HG19" s="19">
        <v>342901</v>
      </c>
      <c r="HH19" s="76">
        <v>508921</v>
      </c>
      <c r="HI19" s="76">
        <v>374638</v>
      </c>
      <c r="HJ19" s="76">
        <v>505208</v>
      </c>
      <c r="HK19" s="76">
        <v>396269</v>
      </c>
      <c r="HL19" s="35">
        <v>485937</v>
      </c>
      <c r="HM19" s="35">
        <v>396704</v>
      </c>
      <c r="HN19" s="35">
        <v>366156</v>
      </c>
      <c r="HO19" s="35">
        <v>369818</v>
      </c>
      <c r="HP19" s="35">
        <v>270764</v>
      </c>
      <c r="HQ19" s="35">
        <v>299547</v>
      </c>
      <c r="HR19" s="76">
        <v>333047</v>
      </c>
      <c r="HS19" s="76">
        <v>331883</v>
      </c>
      <c r="HT19" s="76">
        <v>325008</v>
      </c>
      <c r="HU19" s="76">
        <v>346246</v>
      </c>
      <c r="HV19" s="76">
        <v>324474</v>
      </c>
      <c r="HW19" s="76">
        <v>350701</v>
      </c>
      <c r="HX19" s="76">
        <v>331390</v>
      </c>
      <c r="HY19" s="76">
        <v>279610</v>
      </c>
      <c r="HZ19" s="76">
        <v>388245</v>
      </c>
      <c r="IA19" s="76">
        <v>359815</v>
      </c>
      <c r="IB19" s="76">
        <v>366512</v>
      </c>
      <c r="IC19" s="76">
        <v>390826</v>
      </c>
      <c r="ID19" s="76">
        <v>350848</v>
      </c>
      <c r="IE19" s="76">
        <v>418849</v>
      </c>
      <c r="IF19" s="77">
        <v>433300</v>
      </c>
      <c r="IG19" s="76">
        <v>378289</v>
      </c>
      <c r="IH19" s="76">
        <v>434530</v>
      </c>
      <c r="II19" s="76">
        <v>382361</v>
      </c>
      <c r="IJ19" s="76">
        <v>407004</v>
      </c>
      <c r="IK19" s="76">
        <v>342546</v>
      </c>
      <c r="IL19" s="76">
        <v>388036</v>
      </c>
      <c r="IM19" s="76">
        <v>479814</v>
      </c>
      <c r="IN19" s="76">
        <v>379649</v>
      </c>
      <c r="IO19" s="76">
        <v>388322</v>
      </c>
      <c r="IP19" s="76">
        <v>452177</v>
      </c>
      <c r="IQ19" s="76">
        <v>415524</v>
      </c>
      <c r="IR19" s="76">
        <v>345683</v>
      </c>
      <c r="IS19" s="76">
        <v>441509</v>
      </c>
      <c r="IT19" s="77">
        <v>405902</v>
      </c>
      <c r="IU19" s="19">
        <v>466661</v>
      </c>
      <c r="IV19" s="19">
        <v>370784</v>
      </c>
      <c r="IW19" s="19">
        <v>370980</v>
      </c>
      <c r="IX19" s="19">
        <v>357785</v>
      </c>
      <c r="IY19" s="19">
        <v>337847</v>
      </c>
      <c r="IZ19" s="19">
        <v>384582</v>
      </c>
      <c r="JA19" s="19">
        <v>475652</v>
      </c>
      <c r="JB19" s="19">
        <v>427907</v>
      </c>
      <c r="JC19" s="19">
        <v>408417</v>
      </c>
      <c r="JD19" s="19">
        <v>496726</v>
      </c>
      <c r="JE19" s="19">
        <v>366348</v>
      </c>
      <c r="JF19" s="19">
        <v>285228</v>
      </c>
      <c r="JG19" s="19">
        <v>311838</v>
      </c>
      <c r="JH19" s="19">
        <v>375048</v>
      </c>
      <c r="JI19" s="19">
        <v>382869</v>
      </c>
      <c r="JJ19" s="19">
        <v>342576</v>
      </c>
      <c r="JK19" s="19">
        <v>330806</v>
      </c>
      <c r="JL19" s="19">
        <v>281998</v>
      </c>
      <c r="JM19" s="19">
        <v>239811</v>
      </c>
      <c r="JN19" s="19">
        <v>255387</v>
      </c>
      <c r="JO19" s="19">
        <v>333807</v>
      </c>
      <c r="JP19" s="19">
        <v>340917</v>
      </c>
      <c r="JQ19" s="19">
        <v>369060</v>
      </c>
      <c r="JR19" s="19">
        <v>267234</v>
      </c>
      <c r="JS19" s="19">
        <v>439559</v>
      </c>
      <c r="JT19" s="19">
        <v>348255</v>
      </c>
      <c r="JU19" s="19">
        <v>420822</v>
      </c>
      <c r="JV19" s="19">
        <v>446765</v>
      </c>
      <c r="JW19" s="19">
        <v>430144</v>
      </c>
      <c r="JX19" s="19">
        <v>458445</v>
      </c>
      <c r="JY19" s="19">
        <v>468333</v>
      </c>
      <c r="JZ19" s="19">
        <v>378016</v>
      </c>
      <c r="KA19" s="19">
        <v>376442</v>
      </c>
      <c r="KB19" s="19">
        <v>423915</v>
      </c>
      <c r="KC19" s="19">
        <v>471536</v>
      </c>
      <c r="KD19" s="19">
        <v>456150</v>
      </c>
      <c r="KE19" s="19">
        <v>277024</v>
      </c>
      <c r="KF19" s="19">
        <v>369993</v>
      </c>
      <c r="KG19" s="19">
        <v>337974</v>
      </c>
      <c r="KH19" s="19">
        <v>288754</v>
      </c>
      <c r="KI19" s="19">
        <v>338979</v>
      </c>
      <c r="KJ19" s="19">
        <v>267677</v>
      </c>
      <c r="KK19" s="19">
        <v>338979</v>
      </c>
      <c r="KL19" s="19">
        <v>366541</v>
      </c>
      <c r="KM19" s="19">
        <v>434742</v>
      </c>
      <c r="KN19" s="19">
        <v>354592</v>
      </c>
      <c r="KO19" s="19">
        <v>286872</v>
      </c>
      <c r="KP19" s="19">
        <v>308659</v>
      </c>
      <c r="KQ19" s="19">
        <v>378373</v>
      </c>
      <c r="KR19" s="19">
        <v>330722</v>
      </c>
      <c r="KS19" s="19">
        <v>239757</v>
      </c>
      <c r="KT19" s="22">
        <v>232927</v>
      </c>
      <c r="KU19" s="22">
        <v>277730</v>
      </c>
      <c r="KV19" s="22">
        <v>315423</v>
      </c>
      <c r="KW19" s="22">
        <v>278258</v>
      </c>
      <c r="KX19" s="22">
        <v>264634</v>
      </c>
      <c r="KY19" s="22">
        <v>238490</v>
      </c>
      <c r="KZ19" s="22">
        <v>262775</v>
      </c>
      <c r="LA19" s="22">
        <v>232927</v>
      </c>
      <c r="LB19" s="22">
        <v>277730</v>
      </c>
      <c r="LC19" s="22">
        <v>315423</v>
      </c>
      <c r="LD19" s="22">
        <v>278258</v>
      </c>
      <c r="LE19" s="22">
        <v>264634</v>
      </c>
      <c r="LF19" s="22">
        <v>238490</v>
      </c>
      <c r="LG19" s="22">
        <v>262775</v>
      </c>
      <c r="LH19" s="22">
        <v>297290</v>
      </c>
      <c r="LI19" s="19">
        <v>287686</v>
      </c>
      <c r="LJ19" s="19">
        <v>333283</v>
      </c>
      <c r="LK19" s="19">
        <v>327095</v>
      </c>
      <c r="LL19" s="22">
        <v>232927</v>
      </c>
      <c r="LM19" s="22">
        <v>277730</v>
      </c>
      <c r="LN19" s="22">
        <v>315423</v>
      </c>
      <c r="LO19" s="22">
        <v>278258</v>
      </c>
      <c r="LP19" s="22">
        <v>264634</v>
      </c>
      <c r="LQ19" s="22">
        <v>238490</v>
      </c>
      <c r="LR19" s="22">
        <v>262775</v>
      </c>
      <c r="LS19" s="22">
        <v>232927</v>
      </c>
      <c r="LT19" s="22">
        <v>277730</v>
      </c>
      <c r="LU19" s="22">
        <v>315423</v>
      </c>
      <c r="LV19" s="22">
        <v>278258</v>
      </c>
      <c r="LW19" s="22">
        <v>264634</v>
      </c>
      <c r="LX19" s="22">
        <v>238490</v>
      </c>
      <c r="LY19" s="22">
        <v>262775</v>
      </c>
      <c r="LZ19" s="22">
        <v>297290</v>
      </c>
      <c r="MA19" s="19">
        <v>287686</v>
      </c>
      <c r="MB19" s="19">
        <v>333283</v>
      </c>
      <c r="MC19" s="19">
        <v>327095</v>
      </c>
      <c r="MD19" s="22">
        <v>232927</v>
      </c>
      <c r="ME19" s="22">
        <v>277730</v>
      </c>
      <c r="MF19" s="22">
        <v>315423</v>
      </c>
      <c r="MG19" s="22">
        <v>278258</v>
      </c>
      <c r="MH19" s="22">
        <v>264634</v>
      </c>
      <c r="MI19" s="22">
        <v>238490</v>
      </c>
      <c r="MJ19" s="22">
        <v>262775</v>
      </c>
      <c r="MK19" s="22">
        <v>232927</v>
      </c>
      <c r="ML19" s="22">
        <v>277730</v>
      </c>
      <c r="MM19" s="22">
        <v>315423</v>
      </c>
      <c r="MN19" s="22">
        <v>278258</v>
      </c>
      <c r="MO19" s="22">
        <v>264634</v>
      </c>
      <c r="MP19" s="22">
        <v>238490</v>
      </c>
      <c r="MQ19" s="22">
        <v>262775</v>
      </c>
      <c r="MR19" s="22">
        <v>297290</v>
      </c>
      <c r="MS19" s="19">
        <v>287686</v>
      </c>
      <c r="MT19" s="19">
        <v>333283</v>
      </c>
      <c r="MU19" s="19">
        <v>327095</v>
      </c>
      <c r="MV19" s="22">
        <v>232927</v>
      </c>
      <c r="MW19" s="22">
        <v>277730</v>
      </c>
      <c r="MX19" s="22">
        <v>315423</v>
      </c>
      <c r="MY19" s="22">
        <v>278258</v>
      </c>
      <c r="MZ19" s="22">
        <v>264634</v>
      </c>
      <c r="NA19" s="22">
        <v>238490</v>
      </c>
      <c r="NB19" s="22">
        <v>262775</v>
      </c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</row>
    <row r="20" spans="1:414" s="1" customFormat="1" x14ac:dyDescent="0.25">
      <c r="A20" s="8">
        <v>0.66666666666666663</v>
      </c>
      <c r="B20" s="22">
        <v>201816</v>
      </c>
      <c r="C20" s="22">
        <v>263766</v>
      </c>
      <c r="D20" s="22">
        <v>283330</v>
      </c>
      <c r="E20" s="22">
        <v>255555</v>
      </c>
      <c r="F20" s="22">
        <v>258794</v>
      </c>
      <c r="G20" s="22">
        <v>227321</v>
      </c>
      <c r="H20" s="22">
        <v>263976</v>
      </c>
      <c r="I20" s="22">
        <v>201816</v>
      </c>
      <c r="J20" s="22">
        <v>263766</v>
      </c>
      <c r="K20" s="22">
        <v>283330</v>
      </c>
      <c r="L20" s="22">
        <v>255555</v>
      </c>
      <c r="M20" s="22">
        <v>258794</v>
      </c>
      <c r="N20" s="22">
        <v>227321</v>
      </c>
      <c r="O20" s="22">
        <v>263976</v>
      </c>
      <c r="P20" s="22">
        <v>267903</v>
      </c>
      <c r="Q20" s="19">
        <v>297090</v>
      </c>
      <c r="R20" s="19">
        <v>308973</v>
      </c>
      <c r="S20" s="19">
        <v>311058</v>
      </c>
      <c r="T20" s="22">
        <v>201816</v>
      </c>
      <c r="U20" s="22">
        <v>263766</v>
      </c>
      <c r="V20" s="22">
        <v>283330</v>
      </c>
      <c r="W20" s="22">
        <v>255555</v>
      </c>
      <c r="X20" s="22">
        <v>258794</v>
      </c>
      <c r="Y20" s="22">
        <v>227321</v>
      </c>
      <c r="Z20" s="22">
        <v>263976</v>
      </c>
      <c r="AA20" s="22">
        <v>201816</v>
      </c>
      <c r="AB20" s="22">
        <v>263766</v>
      </c>
      <c r="AC20" s="22">
        <v>283330</v>
      </c>
      <c r="AD20" s="22">
        <v>255555</v>
      </c>
      <c r="AE20" s="22">
        <v>258794</v>
      </c>
      <c r="AF20" s="22">
        <v>227321</v>
      </c>
      <c r="AG20" s="22">
        <v>263976</v>
      </c>
      <c r="AH20" s="22">
        <v>267903</v>
      </c>
      <c r="AI20" s="19">
        <v>297090</v>
      </c>
      <c r="AJ20" s="19">
        <v>308973</v>
      </c>
      <c r="AK20" s="19">
        <v>311058</v>
      </c>
      <c r="AL20" s="22">
        <v>201816</v>
      </c>
      <c r="AM20" s="22">
        <v>263766</v>
      </c>
      <c r="AN20" s="22">
        <v>283330</v>
      </c>
      <c r="AO20" s="22">
        <v>255555</v>
      </c>
      <c r="AP20" s="22">
        <v>258794</v>
      </c>
      <c r="AQ20" s="22">
        <v>227321</v>
      </c>
      <c r="AR20" s="22">
        <v>263976</v>
      </c>
      <c r="AS20" s="22">
        <v>201816</v>
      </c>
      <c r="AT20" s="22">
        <v>263766</v>
      </c>
      <c r="AU20" s="22">
        <v>283330</v>
      </c>
      <c r="AV20" s="22">
        <v>255555</v>
      </c>
      <c r="AW20" s="22">
        <v>258794</v>
      </c>
      <c r="AX20" s="22">
        <v>227321</v>
      </c>
      <c r="AY20" s="22">
        <v>263976</v>
      </c>
      <c r="AZ20" s="22">
        <v>267903</v>
      </c>
      <c r="BA20" s="19">
        <v>297090</v>
      </c>
      <c r="BB20" s="19">
        <v>308973</v>
      </c>
      <c r="BC20" s="19">
        <v>311058</v>
      </c>
      <c r="BD20" s="22">
        <v>201816</v>
      </c>
      <c r="BE20" s="22">
        <v>263766</v>
      </c>
      <c r="BF20" s="22">
        <v>283330</v>
      </c>
      <c r="BG20" s="22">
        <v>255555</v>
      </c>
      <c r="BH20" s="22">
        <v>258794</v>
      </c>
      <c r="BI20" s="22">
        <v>227321</v>
      </c>
      <c r="BJ20" s="22">
        <v>263976</v>
      </c>
      <c r="BK20" s="22">
        <v>201816</v>
      </c>
      <c r="BL20" s="22">
        <v>263766</v>
      </c>
      <c r="BM20" s="22">
        <v>283330</v>
      </c>
      <c r="BN20" s="22">
        <v>255555</v>
      </c>
      <c r="BO20" s="22">
        <v>258794</v>
      </c>
      <c r="BP20" s="22">
        <v>227321</v>
      </c>
      <c r="BQ20" s="22">
        <v>263976</v>
      </c>
      <c r="BR20" s="22">
        <v>267903</v>
      </c>
      <c r="BS20" s="19">
        <v>297090</v>
      </c>
      <c r="BT20" s="19">
        <v>308973</v>
      </c>
      <c r="BU20" s="19">
        <v>311058</v>
      </c>
      <c r="BV20" s="19">
        <v>346168</v>
      </c>
      <c r="BW20" s="19">
        <v>337970</v>
      </c>
      <c r="BX20" s="19">
        <v>337267</v>
      </c>
      <c r="BY20" s="19">
        <v>307443</v>
      </c>
      <c r="BZ20" s="19">
        <v>346162</v>
      </c>
      <c r="CA20" s="19">
        <v>358404</v>
      </c>
      <c r="CB20" s="19">
        <v>400991</v>
      </c>
      <c r="CC20" s="19">
        <v>395530</v>
      </c>
      <c r="CD20" s="19">
        <v>366942</v>
      </c>
      <c r="CE20" s="19">
        <v>345053</v>
      </c>
      <c r="CF20" s="19">
        <v>356003</v>
      </c>
      <c r="CG20" s="19">
        <v>326953</v>
      </c>
      <c r="CH20" s="19">
        <v>375568</v>
      </c>
      <c r="CI20" s="19">
        <v>379139</v>
      </c>
      <c r="CJ20" s="19">
        <v>372027</v>
      </c>
      <c r="CK20" s="19">
        <v>343420</v>
      </c>
      <c r="CL20" s="19">
        <v>380182</v>
      </c>
      <c r="CM20" s="19">
        <v>314722</v>
      </c>
      <c r="CN20" s="19">
        <v>377180</v>
      </c>
      <c r="CO20" s="19">
        <v>400003</v>
      </c>
      <c r="CP20" s="19">
        <v>383862</v>
      </c>
      <c r="CQ20" s="19">
        <v>402388</v>
      </c>
      <c r="CR20" s="19">
        <v>372050</v>
      </c>
      <c r="CS20" s="19">
        <v>339225</v>
      </c>
      <c r="CT20" s="19">
        <v>309339</v>
      </c>
      <c r="CU20" s="19">
        <v>368065</v>
      </c>
      <c r="CV20" s="19">
        <v>303537</v>
      </c>
      <c r="CW20" s="19">
        <v>359693</v>
      </c>
      <c r="CX20" s="19">
        <v>345864</v>
      </c>
      <c r="CY20" s="19">
        <v>340224</v>
      </c>
      <c r="CZ20" s="19">
        <v>312510</v>
      </c>
      <c r="DA20" s="19">
        <v>255731</v>
      </c>
      <c r="DB20" s="19">
        <v>328551</v>
      </c>
      <c r="DC20" s="74">
        <v>481093</v>
      </c>
      <c r="DD20" s="74">
        <v>363064</v>
      </c>
      <c r="DE20" s="74">
        <v>484915</v>
      </c>
      <c r="DF20" s="74">
        <v>374677</v>
      </c>
      <c r="DG20" s="22">
        <v>201816</v>
      </c>
      <c r="DH20" s="22">
        <v>263766</v>
      </c>
      <c r="DI20" s="22">
        <v>283330</v>
      </c>
      <c r="DJ20" s="22">
        <v>255555</v>
      </c>
      <c r="DK20" s="22">
        <v>258794</v>
      </c>
      <c r="DL20" s="22">
        <v>227321</v>
      </c>
      <c r="DM20" s="22">
        <v>263976</v>
      </c>
      <c r="DN20" s="22">
        <v>201816</v>
      </c>
      <c r="DO20" s="22">
        <v>263766</v>
      </c>
      <c r="DP20" s="22">
        <v>283330</v>
      </c>
      <c r="DQ20" s="22">
        <v>255555</v>
      </c>
      <c r="DR20" s="22">
        <v>258794</v>
      </c>
      <c r="DS20" s="22">
        <v>227321</v>
      </c>
      <c r="DT20" s="22">
        <v>263976</v>
      </c>
      <c r="DU20" s="22">
        <v>267903</v>
      </c>
      <c r="DV20" s="19">
        <v>297090</v>
      </c>
      <c r="DW20" s="19">
        <v>308973</v>
      </c>
      <c r="DX20" s="19">
        <v>311058</v>
      </c>
      <c r="DY20" s="22">
        <v>201816</v>
      </c>
      <c r="DZ20" s="22">
        <v>263766</v>
      </c>
      <c r="EA20" s="22">
        <v>283330</v>
      </c>
      <c r="EB20" s="22">
        <v>255555</v>
      </c>
      <c r="EC20" s="22">
        <v>258794</v>
      </c>
      <c r="ED20" s="22">
        <v>227321</v>
      </c>
      <c r="EE20" s="22">
        <v>263976</v>
      </c>
      <c r="EF20" s="22">
        <v>201816</v>
      </c>
      <c r="EG20" s="22">
        <v>263766</v>
      </c>
      <c r="EH20" s="22">
        <v>283330</v>
      </c>
      <c r="EI20" s="22">
        <v>255555</v>
      </c>
      <c r="EJ20" s="22">
        <v>258794</v>
      </c>
      <c r="EK20" s="22">
        <v>227321</v>
      </c>
      <c r="EL20" s="22">
        <v>263976</v>
      </c>
      <c r="EM20" s="22">
        <v>267903</v>
      </c>
      <c r="EN20" s="19">
        <v>297090</v>
      </c>
      <c r="EO20" s="19">
        <v>308973</v>
      </c>
      <c r="EP20" s="19">
        <v>311058</v>
      </c>
      <c r="EQ20" s="22">
        <v>201816</v>
      </c>
      <c r="ER20" s="22">
        <v>263766</v>
      </c>
      <c r="ES20" s="22">
        <v>283330</v>
      </c>
      <c r="ET20" s="22">
        <v>255555</v>
      </c>
      <c r="EU20" s="22">
        <v>258794</v>
      </c>
      <c r="EV20" s="22">
        <v>227321</v>
      </c>
      <c r="EW20" s="22">
        <v>263976</v>
      </c>
      <c r="EX20" s="22">
        <v>201816</v>
      </c>
      <c r="EY20" s="22">
        <v>263766</v>
      </c>
      <c r="EZ20" s="22">
        <v>283330</v>
      </c>
      <c r="FA20" s="22">
        <v>255555</v>
      </c>
      <c r="FB20" s="22">
        <v>258794</v>
      </c>
      <c r="FC20" s="22">
        <v>227321</v>
      </c>
      <c r="FD20" s="22">
        <v>263976</v>
      </c>
      <c r="FE20" s="22">
        <v>267903</v>
      </c>
      <c r="FF20" s="19">
        <v>297090</v>
      </c>
      <c r="FG20" s="19">
        <v>308973</v>
      </c>
      <c r="FH20" s="19">
        <v>311058</v>
      </c>
      <c r="FI20" s="22">
        <v>201816</v>
      </c>
      <c r="FJ20" s="22">
        <v>263766</v>
      </c>
      <c r="FK20" s="22">
        <v>283330</v>
      </c>
      <c r="FL20" s="22">
        <v>255555</v>
      </c>
      <c r="FM20" s="22">
        <v>258794</v>
      </c>
      <c r="FN20" s="22">
        <v>227321</v>
      </c>
      <c r="FO20" s="22">
        <v>263976</v>
      </c>
      <c r="FP20" s="22">
        <v>201816</v>
      </c>
      <c r="FQ20" s="22">
        <v>263766</v>
      </c>
      <c r="FR20" s="22">
        <v>283330</v>
      </c>
      <c r="FS20" s="22">
        <v>255555</v>
      </c>
      <c r="FT20" s="22">
        <v>258794</v>
      </c>
      <c r="FU20" s="22">
        <v>227321</v>
      </c>
      <c r="FV20" s="22">
        <v>263976</v>
      </c>
      <c r="FW20" s="22">
        <v>267903</v>
      </c>
      <c r="FX20" s="19">
        <v>297090</v>
      </c>
      <c r="FY20" s="19">
        <v>308973</v>
      </c>
      <c r="FZ20" s="19">
        <v>311058</v>
      </c>
      <c r="GA20" s="19">
        <v>346168</v>
      </c>
      <c r="GB20" s="19">
        <v>337970</v>
      </c>
      <c r="GC20" s="19">
        <v>337267</v>
      </c>
      <c r="GD20" s="19">
        <v>307443</v>
      </c>
      <c r="GE20" s="19">
        <v>346162</v>
      </c>
      <c r="GF20" s="19">
        <v>358404</v>
      </c>
      <c r="GG20" s="19">
        <v>400991</v>
      </c>
      <c r="GH20" s="19">
        <v>395530</v>
      </c>
      <c r="GI20" s="19">
        <v>366942</v>
      </c>
      <c r="GJ20" s="19">
        <v>345053</v>
      </c>
      <c r="GK20" s="19">
        <v>356003</v>
      </c>
      <c r="GL20" s="19">
        <v>326953</v>
      </c>
      <c r="GM20" s="19">
        <v>375568</v>
      </c>
      <c r="GN20" s="19">
        <v>379139</v>
      </c>
      <c r="GO20" s="19">
        <v>372027</v>
      </c>
      <c r="GP20" s="19">
        <v>343420</v>
      </c>
      <c r="GQ20" s="19">
        <v>380182</v>
      </c>
      <c r="GR20" s="19">
        <v>314722</v>
      </c>
      <c r="GS20" s="19">
        <v>377180</v>
      </c>
      <c r="GT20" s="19">
        <v>400003</v>
      </c>
      <c r="GU20" s="19">
        <v>383862</v>
      </c>
      <c r="GV20" s="19">
        <v>402388</v>
      </c>
      <c r="GW20" s="19">
        <v>372050</v>
      </c>
      <c r="GX20" s="19">
        <v>339225</v>
      </c>
      <c r="GY20" s="19">
        <v>309339</v>
      </c>
      <c r="GZ20" s="19">
        <v>368065</v>
      </c>
      <c r="HA20" s="19">
        <v>303537</v>
      </c>
      <c r="HB20" s="19">
        <v>359693</v>
      </c>
      <c r="HC20" s="19">
        <v>345864</v>
      </c>
      <c r="HD20" s="19">
        <v>340224</v>
      </c>
      <c r="HE20" s="19">
        <v>312510</v>
      </c>
      <c r="HF20" s="19">
        <v>255731</v>
      </c>
      <c r="HG20" s="19">
        <v>328551</v>
      </c>
      <c r="HH20" s="76">
        <v>481093</v>
      </c>
      <c r="HI20" s="76">
        <v>363064</v>
      </c>
      <c r="HJ20" s="76">
        <v>484915</v>
      </c>
      <c r="HK20" s="76">
        <v>374677</v>
      </c>
      <c r="HL20" s="35">
        <v>469957</v>
      </c>
      <c r="HM20" s="35">
        <v>396898</v>
      </c>
      <c r="HN20" s="35">
        <v>328693</v>
      </c>
      <c r="HO20" s="35">
        <v>352817</v>
      </c>
      <c r="HP20" s="35">
        <v>270380</v>
      </c>
      <c r="HQ20" s="35">
        <v>310020</v>
      </c>
      <c r="HR20" s="76">
        <v>307652</v>
      </c>
      <c r="HS20" s="76">
        <v>301848</v>
      </c>
      <c r="HT20" s="76">
        <v>302292</v>
      </c>
      <c r="HU20" s="76">
        <v>341188</v>
      </c>
      <c r="HV20" s="76">
        <v>328228</v>
      </c>
      <c r="HW20" s="76">
        <v>342892</v>
      </c>
      <c r="HX20" s="76">
        <v>349574</v>
      </c>
      <c r="HY20" s="76">
        <v>318817</v>
      </c>
      <c r="HZ20" s="76">
        <v>371554</v>
      </c>
      <c r="IA20" s="76">
        <v>357613</v>
      </c>
      <c r="IB20" s="76">
        <v>385163</v>
      </c>
      <c r="IC20" s="76">
        <v>371438</v>
      </c>
      <c r="ID20" s="76">
        <v>329693</v>
      </c>
      <c r="IE20" s="76">
        <v>408270</v>
      </c>
      <c r="IF20" s="77">
        <v>421013</v>
      </c>
      <c r="IG20" s="76">
        <v>367845</v>
      </c>
      <c r="IH20" s="76">
        <v>412863</v>
      </c>
      <c r="II20" s="76">
        <v>373551</v>
      </c>
      <c r="IJ20" s="76">
        <v>391375</v>
      </c>
      <c r="IK20" s="76">
        <v>320421</v>
      </c>
      <c r="IL20" s="76">
        <v>381116</v>
      </c>
      <c r="IM20" s="76">
        <v>453867</v>
      </c>
      <c r="IN20" s="76">
        <v>361884</v>
      </c>
      <c r="IO20" s="76">
        <v>443209</v>
      </c>
      <c r="IP20" s="76">
        <v>432860</v>
      </c>
      <c r="IQ20" s="76">
        <v>414579</v>
      </c>
      <c r="IR20" s="76">
        <v>334826</v>
      </c>
      <c r="IS20" s="76">
        <v>432453</v>
      </c>
      <c r="IT20" s="77">
        <v>372605</v>
      </c>
      <c r="IU20" s="19">
        <v>467906</v>
      </c>
      <c r="IV20" s="19">
        <v>375246</v>
      </c>
      <c r="IW20" s="19">
        <v>356057</v>
      </c>
      <c r="IX20" s="19">
        <v>326454</v>
      </c>
      <c r="IY20" s="19">
        <v>309125</v>
      </c>
      <c r="IZ20" s="19">
        <v>351820</v>
      </c>
      <c r="JA20" s="19">
        <v>430944</v>
      </c>
      <c r="JB20" s="19">
        <v>421306</v>
      </c>
      <c r="JC20" s="19">
        <v>382449</v>
      </c>
      <c r="JD20" s="19">
        <v>470696</v>
      </c>
      <c r="JE20" s="19">
        <v>329460</v>
      </c>
      <c r="JF20" s="19">
        <v>267700</v>
      </c>
      <c r="JG20" s="19">
        <v>315709</v>
      </c>
      <c r="JH20" s="19">
        <v>337164</v>
      </c>
      <c r="JI20" s="19">
        <v>336573</v>
      </c>
      <c r="JJ20" s="19">
        <v>304921</v>
      </c>
      <c r="JK20" s="19">
        <v>283293</v>
      </c>
      <c r="JL20" s="19">
        <v>266575</v>
      </c>
      <c r="JM20" s="19">
        <v>230107</v>
      </c>
      <c r="JN20" s="19">
        <v>243609</v>
      </c>
      <c r="JO20" s="19">
        <v>311334</v>
      </c>
      <c r="JP20" s="19">
        <v>315365</v>
      </c>
      <c r="JQ20" s="19">
        <v>340430</v>
      </c>
      <c r="JR20" s="19">
        <v>237647</v>
      </c>
      <c r="JS20" s="19">
        <v>409879</v>
      </c>
      <c r="JT20" s="19">
        <v>330795</v>
      </c>
      <c r="JU20" s="19">
        <v>432129</v>
      </c>
      <c r="JV20" s="19">
        <v>400633</v>
      </c>
      <c r="JW20" s="19">
        <v>410598</v>
      </c>
      <c r="JX20" s="19">
        <v>409617</v>
      </c>
      <c r="JY20" s="19">
        <v>426413</v>
      </c>
      <c r="JZ20" s="19">
        <v>338837</v>
      </c>
      <c r="KA20" s="19">
        <v>352672</v>
      </c>
      <c r="KB20" s="19">
        <v>367968</v>
      </c>
      <c r="KC20" s="19">
        <v>435745</v>
      </c>
      <c r="KD20" s="19">
        <v>416547</v>
      </c>
      <c r="KE20" s="19">
        <v>253853</v>
      </c>
      <c r="KF20" s="19">
        <v>348251</v>
      </c>
      <c r="KG20" s="19">
        <v>315531</v>
      </c>
      <c r="KH20" s="19">
        <v>256691</v>
      </c>
      <c r="KI20" s="19">
        <v>321699</v>
      </c>
      <c r="KJ20" s="19">
        <v>243296</v>
      </c>
      <c r="KK20" s="19">
        <v>321699</v>
      </c>
      <c r="KL20" s="19">
        <v>381470</v>
      </c>
      <c r="KM20" s="19">
        <v>395571</v>
      </c>
      <c r="KN20" s="19">
        <v>324117</v>
      </c>
      <c r="KO20" s="19">
        <v>268992</v>
      </c>
      <c r="KP20" s="19">
        <v>278153</v>
      </c>
      <c r="KQ20" s="19">
        <v>343987</v>
      </c>
      <c r="KR20" s="19">
        <v>303039</v>
      </c>
      <c r="KS20" s="19">
        <v>221257</v>
      </c>
      <c r="KT20" s="22">
        <v>201816</v>
      </c>
      <c r="KU20" s="22">
        <v>263766</v>
      </c>
      <c r="KV20" s="22">
        <v>283330</v>
      </c>
      <c r="KW20" s="22">
        <v>255555</v>
      </c>
      <c r="KX20" s="22">
        <v>258794</v>
      </c>
      <c r="KY20" s="22">
        <v>227321</v>
      </c>
      <c r="KZ20" s="22">
        <v>263976</v>
      </c>
      <c r="LA20" s="22">
        <v>201816</v>
      </c>
      <c r="LB20" s="22">
        <v>263766</v>
      </c>
      <c r="LC20" s="22">
        <v>283330</v>
      </c>
      <c r="LD20" s="22">
        <v>255555</v>
      </c>
      <c r="LE20" s="22">
        <v>258794</v>
      </c>
      <c r="LF20" s="22">
        <v>227321</v>
      </c>
      <c r="LG20" s="22">
        <v>263976</v>
      </c>
      <c r="LH20" s="22">
        <v>267903</v>
      </c>
      <c r="LI20" s="19">
        <v>297090</v>
      </c>
      <c r="LJ20" s="19">
        <v>308973</v>
      </c>
      <c r="LK20" s="19">
        <v>311058</v>
      </c>
      <c r="LL20" s="22">
        <v>201816</v>
      </c>
      <c r="LM20" s="22">
        <v>263766</v>
      </c>
      <c r="LN20" s="22">
        <v>283330</v>
      </c>
      <c r="LO20" s="22">
        <v>255555</v>
      </c>
      <c r="LP20" s="22">
        <v>258794</v>
      </c>
      <c r="LQ20" s="22">
        <v>227321</v>
      </c>
      <c r="LR20" s="22">
        <v>263976</v>
      </c>
      <c r="LS20" s="22">
        <v>201816</v>
      </c>
      <c r="LT20" s="22">
        <v>263766</v>
      </c>
      <c r="LU20" s="22">
        <v>283330</v>
      </c>
      <c r="LV20" s="22">
        <v>255555</v>
      </c>
      <c r="LW20" s="22">
        <v>258794</v>
      </c>
      <c r="LX20" s="22">
        <v>227321</v>
      </c>
      <c r="LY20" s="22">
        <v>263976</v>
      </c>
      <c r="LZ20" s="22">
        <v>267903</v>
      </c>
      <c r="MA20" s="19">
        <v>297090</v>
      </c>
      <c r="MB20" s="19">
        <v>308973</v>
      </c>
      <c r="MC20" s="19">
        <v>311058</v>
      </c>
      <c r="MD20" s="22">
        <v>201816</v>
      </c>
      <c r="ME20" s="22">
        <v>263766</v>
      </c>
      <c r="MF20" s="22">
        <v>283330</v>
      </c>
      <c r="MG20" s="22">
        <v>255555</v>
      </c>
      <c r="MH20" s="22">
        <v>258794</v>
      </c>
      <c r="MI20" s="22">
        <v>227321</v>
      </c>
      <c r="MJ20" s="22">
        <v>263976</v>
      </c>
      <c r="MK20" s="22">
        <v>201816</v>
      </c>
      <c r="ML20" s="22">
        <v>263766</v>
      </c>
      <c r="MM20" s="22">
        <v>283330</v>
      </c>
      <c r="MN20" s="22">
        <v>255555</v>
      </c>
      <c r="MO20" s="22">
        <v>258794</v>
      </c>
      <c r="MP20" s="22">
        <v>227321</v>
      </c>
      <c r="MQ20" s="22">
        <v>263976</v>
      </c>
      <c r="MR20" s="22">
        <v>267903</v>
      </c>
      <c r="MS20" s="19">
        <v>297090</v>
      </c>
      <c r="MT20" s="19">
        <v>308973</v>
      </c>
      <c r="MU20" s="19">
        <v>311058</v>
      </c>
      <c r="MV20" s="22">
        <v>201816</v>
      </c>
      <c r="MW20" s="22">
        <v>263766</v>
      </c>
      <c r="MX20" s="22">
        <v>283330</v>
      </c>
      <c r="MY20" s="22">
        <v>255555</v>
      </c>
      <c r="MZ20" s="22">
        <v>258794</v>
      </c>
      <c r="NA20" s="22">
        <v>227321</v>
      </c>
      <c r="NB20" s="22">
        <v>263976</v>
      </c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</row>
    <row r="21" spans="1:414" s="1" customFormat="1" x14ac:dyDescent="0.25">
      <c r="A21" s="8">
        <v>0.70833333333333337</v>
      </c>
      <c r="B21" s="22">
        <v>208370</v>
      </c>
      <c r="C21" s="22">
        <v>241320</v>
      </c>
      <c r="D21" s="22">
        <v>260174</v>
      </c>
      <c r="E21" s="22">
        <v>237935</v>
      </c>
      <c r="F21" s="22">
        <v>247229</v>
      </c>
      <c r="G21" s="22">
        <v>219256</v>
      </c>
      <c r="H21" s="22">
        <v>253369</v>
      </c>
      <c r="I21" s="22">
        <v>208370</v>
      </c>
      <c r="J21" s="22">
        <v>241320</v>
      </c>
      <c r="K21" s="22">
        <v>260174</v>
      </c>
      <c r="L21" s="22">
        <v>237935</v>
      </c>
      <c r="M21" s="22">
        <v>247229</v>
      </c>
      <c r="N21" s="22">
        <v>219256</v>
      </c>
      <c r="O21" s="22">
        <v>253369</v>
      </c>
      <c r="P21" s="22">
        <v>236775</v>
      </c>
      <c r="Q21" s="19">
        <v>285346</v>
      </c>
      <c r="R21" s="19">
        <v>283594</v>
      </c>
      <c r="S21" s="19">
        <v>285120</v>
      </c>
      <c r="T21" s="22">
        <v>208370</v>
      </c>
      <c r="U21" s="22">
        <v>241320</v>
      </c>
      <c r="V21" s="22">
        <v>260174</v>
      </c>
      <c r="W21" s="22">
        <v>237935</v>
      </c>
      <c r="X21" s="22">
        <v>247229</v>
      </c>
      <c r="Y21" s="22">
        <v>219256</v>
      </c>
      <c r="Z21" s="22">
        <v>253369</v>
      </c>
      <c r="AA21" s="22">
        <v>208370</v>
      </c>
      <c r="AB21" s="22">
        <v>241320</v>
      </c>
      <c r="AC21" s="22">
        <v>260174</v>
      </c>
      <c r="AD21" s="22">
        <v>237935</v>
      </c>
      <c r="AE21" s="22">
        <v>247229</v>
      </c>
      <c r="AF21" s="22">
        <v>219256</v>
      </c>
      <c r="AG21" s="22">
        <v>253369</v>
      </c>
      <c r="AH21" s="22">
        <v>236775</v>
      </c>
      <c r="AI21" s="19">
        <v>285346</v>
      </c>
      <c r="AJ21" s="19">
        <v>283594</v>
      </c>
      <c r="AK21" s="19">
        <v>285120</v>
      </c>
      <c r="AL21" s="22">
        <v>208370</v>
      </c>
      <c r="AM21" s="22">
        <v>241320</v>
      </c>
      <c r="AN21" s="22">
        <v>260174</v>
      </c>
      <c r="AO21" s="22">
        <v>237935</v>
      </c>
      <c r="AP21" s="22">
        <v>247229</v>
      </c>
      <c r="AQ21" s="22">
        <v>219256</v>
      </c>
      <c r="AR21" s="22">
        <v>253369</v>
      </c>
      <c r="AS21" s="22">
        <v>208370</v>
      </c>
      <c r="AT21" s="22">
        <v>241320</v>
      </c>
      <c r="AU21" s="22">
        <v>260174</v>
      </c>
      <c r="AV21" s="22">
        <v>237935</v>
      </c>
      <c r="AW21" s="22">
        <v>247229</v>
      </c>
      <c r="AX21" s="22">
        <v>219256</v>
      </c>
      <c r="AY21" s="22">
        <v>253369</v>
      </c>
      <c r="AZ21" s="22">
        <v>236775</v>
      </c>
      <c r="BA21" s="19">
        <v>285346</v>
      </c>
      <c r="BB21" s="19">
        <v>283594</v>
      </c>
      <c r="BC21" s="19">
        <v>285120</v>
      </c>
      <c r="BD21" s="22">
        <v>208370</v>
      </c>
      <c r="BE21" s="22">
        <v>241320</v>
      </c>
      <c r="BF21" s="22">
        <v>260174</v>
      </c>
      <c r="BG21" s="22">
        <v>237935</v>
      </c>
      <c r="BH21" s="22">
        <v>247229</v>
      </c>
      <c r="BI21" s="22">
        <v>219256</v>
      </c>
      <c r="BJ21" s="22">
        <v>253369</v>
      </c>
      <c r="BK21" s="22">
        <v>208370</v>
      </c>
      <c r="BL21" s="22">
        <v>241320</v>
      </c>
      <c r="BM21" s="22">
        <v>260174</v>
      </c>
      <c r="BN21" s="22">
        <v>237935</v>
      </c>
      <c r="BO21" s="22">
        <v>247229</v>
      </c>
      <c r="BP21" s="22">
        <v>219256</v>
      </c>
      <c r="BQ21" s="22">
        <v>253369</v>
      </c>
      <c r="BR21" s="22">
        <v>236775</v>
      </c>
      <c r="BS21" s="19">
        <v>285346</v>
      </c>
      <c r="BT21" s="19">
        <v>283594</v>
      </c>
      <c r="BU21" s="19">
        <v>285120</v>
      </c>
      <c r="BV21" s="19">
        <v>342993</v>
      </c>
      <c r="BW21" s="19">
        <v>338029</v>
      </c>
      <c r="BX21" s="19">
        <v>334905</v>
      </c>
      <c r="BY21" s="19">
        <v>315426</v>
      </c>
      <c r="BZ21" s="19">
        <v>343768</v>
      </c>
      <c r="CA21" s="19">
        <v>355925</v>
      </c>
      <c r="CB21" s="19">
        <v>377496</v>
      </c>
      <c r="CC21" s="19">
        <v>379635</v>
      </c>
      <c r="CD21" s="19">
        <v>357132</v>
      </c>
      <c r="CE21" s="19">
        <v>333849</v>
      </c>
      <c r="CF21" s="19">
        <v>316222</v>
      </c>
      <c r="CG21" s="19">
        <v>332716</v>
      </c>
      <c r="CH21" s="19">
        <v>350359</v>
      </c>
      <c r="CI21" s="19">
        <v>380328</v>
      </c>
      <c r="CJ21" s="19">
        <v>357018</v>
      </c>
      <c r="CK21" s="19">
        <v>337993</v>
      </c>
      <c r="CL21" s="19">
        <v>367919</v>
      </c>
      <c r="CM21" s="19">
        <v>323662</v>
      </c>
      <c r="CN21" s="19">
        <v>359297</v>
      </c>
      <c r="CO21" s="19">
        <v>376084</v>
      </c>
      <c r="CP21" s="19">
        <v>367173</v>
      </c>
      <c r="CQ21" s="19">
        <v>377324</v>
      </c>
      <c r="CR21" s="19">
        <v>357706</v>
      </c>
      <c r="CS21" s="19">
        <v>321919</v>
      </c>
      <c r="CT21" s="19">
        <v>316955</v>
      </c>
      <c r="CU21" s="19">
        <v>348806</v>
      </c>
      <c r="CV21" s="19">
        <v>281213</v>
      </c>
      <c r="CW21" s="19">
        <v>331113</v>
      </c>
      <c r="CX21" s="19">
        <v>313600</v>
      </c>
      <c r="CY21" s="19">
        <v>319282</v>
      </c>
      <c r="CZ21" s="19">
        <v>280736</v>
      </c>
      <c r="DA21" s="19">
        <v>256009</v>
      </c>
      <c r="DB21" s="19">
        <v>330884</v>
      </c>
      <c r="DC21" s="74">
        <v>468842</v>
      </c>
      <c r="DD21" s="74">
        <v>344040</v>
      </c>
      <c r="DE21" s="74">
        <v>345331</v>
      </c>
      <c r="DF21" s="74">
        <v>337593</v>
      </c>
      <c r="DG21" s="22">
        <v>208370</v>
      </c>
      <c r="DH21" s="22">
        <v>241320</v>
      </c>
      <c r="DI21" s="22">
        <v>260174</v>
      </c>
      <c r="DJ21" s="22">
        <v>237935</v>
      </c>
      <c r="DK21" s="22">
        <v>247229</v>
      </c>
      <c r="DL21" s="22">
        <v>219256</v>
      </c>
      <c r="DM21" s="22">
        <v>253369</v>
      </c>
      <c r="DN21" s="22">
        <v>208370</v>
      </c>
      <c r="DO21" s="22">
        <v>241320</v>
      </c>
      <c r="DP21" s="22">
        <v>260174</v>
      </c>
      <c r="DQ21" s="22">
        <v>237935</v>
      </c>
      <c r="DR21" s="22">
        <v>247229</v>
      </c>
      <c r="DS21" s="22">
        <v>219256</v>
      </c>
      <c r="DT21" s="22">
        <v>253369</v>
      </c>
      <c r="DU21" s="22">
        <v>236775</v>
      </c>
      <c r="DV21" s="19">
        <v>285346</v>
      </c>
      <c r="DW21" s="19">
        <v>283594</v>
      </c>
      <c r="DX21" s="19">
        <v>285120</v>
      </c>
      <c r="DY21" s="22">
        <v>208370</v>
      </c>
      <c r="DZ21" s="22">
        <v>241320</v>
      </c>
      <c r="EA21" s="22">
        <v>260174</v>
      </c>
      <c r="EB21" s="22">
        <v>237935</v>
      </c>
      <c r="EC21" s="22">
        <v>247229</v>
      </c>
      <c r="ED21" s="22">
        <v>219256</v>
      </c>
      <c r="EE21" s="22">
        <v>253369</v>
      </c>
      <c r="EF21" s="22">
        <v>208370</v>
      </c>
      <c r="EG21" s="22">
        <v>241320</v>
      </c>
      <c r="EH21" s="22">
        <v>260174</v>
      </c>
      <c r="EI21" s="22">
        <v>237935</v>
      </c>
      <c r="EJ21" s="22">
        <v>247229</v>
      </c>
      <c r="EK21" s="22">
        <v>219256</v>
      </c>
      <c r="EL21" s="22">
        <v>253369</v>
      </c>
      <c r="EM21" s="22">
        <v>236775</v>
      </c>
      <c r="EN21" s="19">
        <v>285346</v>
      </c>
      <c r="EO21" s="19">
        <v>283594</v>
      </c>
      <c r="EP21" s="19">
        <v>285120</v>
      </c>
      <c r="EQ21" s="22">
        <v>208370</v>
      </c>
      <c r="ER21" s="22">
        <v>241320</v>
      </c>
      <c r="ES21" s="22">
        <v>260174</v>
      </c>
      <c r="ET21" s="22">
        <v>237935</v>
      </c>
      <c r="EU21" s="22">
        <v>247229</v>
      </c>
      <c r="EV21" s="22">
        <v>219256</v>
      </c>
      <c r="EW21" s="22">
        <v>253369</v>
      </c>
      <c r="EX21" s="22">
        <v>208370</v>
      </c>
      <c r="EY21" s="22">
        <v>241320</v>
      </c>
      <c r="EZ21" s="22">
        <v>260174</v>
      </c>
      <c r="FA21" s="22">
        <v>237935</v>
      </c>
      <c r="FB21" s="22">
        <v>247229</v>
      </c>
      <c r="FC21" s="22">
        <v>219256</v>
      </c>
      <c r="FD21" s="22">
        <v>253369</v>
      </c>
      <c r="FE21" s="22">
        <v>236775</v>
      </c>
      <c r="FF21" s="19">
        <v>285346</v>
      </c>
      <c r="FG21" s="19">
        <v>283594</v>
      </c>
      <c r="FH21" s="19">
        <v>285120</v>
      </c>
      <c r="FI21" s="22">
        <v>208370</v>
      </c>
      <c r="FJ21" s="22">
        <v>241320</v>
      </c>
      <c r="FK21" s="22">
        <v>260174</v>
      </c>
      <c r="FL21" s="22">
        <v>237935</v>
      </c>
      <c r="FM21" s="22">
        <v>247229</v>
      </c>
      <c r="FN21" s="22">
        <v>219256</v>
      </c>
      <c r="FO21" s="22">
        <v>253369</v>
      </c>
      <c r="FP21" s="22">
        <v>208370</v>
      </c>
      <c r="FQ21" s="22">
        <v>241320</v>
      </c>
      <c r="FR21" s="22">
        <v>260174</v>
      </c>
      <c r="FS21" s="22">
        <v>237935</v>
      </c>
      <c r="FT21" s="22">
        <v>247229</v>
      </c>
      <c r="FU21" s="22">
        <v>219256</v>
      </c>
      <c r="FV21" s="22">
        <v>253369</v>
      </c>
      <c r="FW21" s="22">
        <v>236775</v>
      </c>
      <c r="FX21" s="19">
        <v>285346</v>
      </c>
      <c r="FY21" s="19">
        <v>283594</v>
      </c>
      <c r="FZ21" s="19">
        <v>285120</v>
      </c>
      <c r="GA21" s="19">
        <v>342993</v>
      </c>
      <c r="GB21" s="19">
        <v>338029</v>
      </c>
      <c r="GC21" s="19">
        <v>334905</v>
      </c>
      <c r="GD21" s="19">
        <v>315426</v>
      </c>
      <c r="GE21" s="19">
        <v>343768</v>
      </c>
      <c r="GF21" s="19">
        <v>355925</v>
      </c>
      <c r="GG21" s="19">
        <v>377496</v>
      </c>
      <c r="GH21" s="19">
        <v>379635</v>
      </c>
      <c r="GI21" s="19">
        <v>357132</v>
      </c>
      <c r="GJ21" s="19">
        <v>333849</v>
      </c>
      <c r="GK21" s="19">
        <v>316222</v>
      </c>
      <c r="GL21" s="19">
        <v>332716</v>
      </c>
      <c r="GM21" s="19">
        <v>350359</v>
      </c>
      <c r="GN21" s="19">
        <v>380328</v>
      </c>
      <c r="GO21" s="19">
        <v>357018</v>
      </c>
      <c r="GP21" s="19">
        <v>337993</v>
      </c>
      <c r="GQ21" s="19">
        <v>367919</v>
      </c>
      <c r="GR21" s="19">
        <v>323662</v>
      </c>
      <c r="GS21" s="19">
        <v>359297</v>
      </c>
      <c r="GT21" s="19">
        <v>376084</v>
      </c>
      <c r="GU21" s="19">
        <v>367173</v>
      </c>
      <c r="GV21" s="19">
        <v>377324</v>
      </c>
      <c r="GW21" s="19">
        <v>357706</v>
      </c>
      <c r="GX21" s="19">
        <v>321919</v>
      </c>
      <c r="GY21" s="19">
        <v>316955</v>
      </c>
      <c r="GZ21" s="19">
        <v>348806</v>
      </c>
      <c r="HA21" s="19">
        <v>281213</v>
      </c>
      <c r="HB21" s="19">
        <v>331113</v>
      </c>
      <c r="HC21" s="19">
        <v>313600</v>
      </c>
      <c r="HD21" s="19">
        <v>319282</v>
      </c>
      <c r="HE21" s="19">
        <v>280736</v>
      </c>
      <c r="HF21" s="19">
        <v>256009</v>
      </c>
      <c r="HG21" s="19">
        <v>330884</v>
      </c>
      <c r="HH21" s="76">
        <v>468842</v>
      </c>
      <c r="HI21" s="76">
        <v>344040</v>
      </c>
      <c r="HJ21" s="76">
        <v>345331</v>
      </c>
      <c r="HK21" s="76">
        <v>337593</v>
      </c>
      <c r="HL21" s="35">
        <v>442548</v>
      </c>
      <c r="HM21" s="35">
        <v>355349</v>
      </c>
      <c r="HN21" s="35">
        <v>290739</v>
      </c>
      <c r="HO21" s="35">
        <v>346256</v>
      </c>
      <c r="HP21" s="35">
        <v>282552</v>
      </c>
      <c r="HQ21" s="35">
        <v>303607</v>
      </c>
      <c r="HR21" s="76">
        <v>269849</v>
      </c>
      <c r="HS21" s="76">
        <v>276576</v>
      </c>
      <c r="HT21" s="76">
        <v>287328</v>
      </c>
      <c r="HU21" s="76">
        <v>360695</v>
      </c>
      <c r="HV21" s="76">
        <v>321690</v>
      </c>
      <c r="HW21" s="76">
        <v>277917</v>
      </c>
      <c r="HX21" s="76">
        <v>318290</v>
      </c>
      <c r="HY21" s="76">
        <v>354225</v>
      </c>
      <c r="HZ21" s="76">
        <v>370504</v>
      </c>
      <c r="IA21" s="76">
        <v>342476</v>
      </c>
      <c r="IB21" s="76">
        <v>402692</v>
      </c>
      <c r="IC21" s="76">
        <v>370746</v>
      </c>
      <c r="ID21" s="76">
        <v>330254</v>
      </c>
      <c r="IE21" s="76">
        <v>390618</v>
      </c>
      <c r="IF21" s="77">
        <v>408223</v>
      </c>
      <c r="IG21" s="76">
        <v>341644</v>
      </c>
      <c r="IH21" s="76">
        <v>402785</v>
      </c>
      <c r="II21" s="76">
        <v>402595</v>
      </c>
      <c r="IJ21" s="76">
        <v>361283</v>
      </c>
      <c r="IK21" s="76">
        <v>313672</v>
      </c>
      <c r="IL21" s="76">
        <v>372076</v>
      </c>
      <c r="IM21" s="76">
        <v>505958</v>
      </c>
      <c r="IN21" s="76">
        <v>379202</v>
      </c>
      <c r="IO21" s="76">
        <v>423722</v>
      </c>
      <c r="IP21" s="76">
        <v>404865</v>
      </c>
      <c r="IQ21" s="76">
        <v>380926</v>
      </c>
      <c r="IR21" s="76">
        <v>337597</v>
      </c>
      <c r="IS21" s="76">
        <v>400708</v>
      </c>
      <c r="IT21" s="77">
        <v>380893</v>
      </c>
      <c r="IU21" s="19">
        <v>456772</v>
      </c>
      <c r="IV21" s="19">
        <v>362397</v>
      </c>
      <c r="IW21" s="19">
        <v>346509</v>
      </c>
      <c r="IX21" s="19">
        <v>349285</v>
      </c>
      <c r="IY21" s="19">
        <v>323520</v>
      </c>
      <c r="IZ21" s="19">
        <v>342534</v>
      </c>
      <c r="JA21" s="19">
        <v>429201</v>
      </c>
      <c r="JB21" s="19">
        <v>404920</v>
      </c>
      <c r="JC21" s="19">
        <v>349304</v>
      </c>
      <c r="JD21" s="19">
        <v>410634</v>
      </c>
      <c r="JE21" s="19">
        <v>270262</v>
      </c>
      <c r="JF21" s="19">
        <v>258808</v>
      </c>
      <c r="JG21" s="19">
        <v>294134</v>
      </c>
      <c r="JH21" s="19">
        <v>332843</v>
      </c>
      <c r="JI21" s="19">
        <v>327141</v>
      </c>
      <c r="JJ21" s="19">
        <v>280332</v>
      </c>
      <c r="JK21" s="19">
        <v>235685</v>
      </c>
      <c r="JL21" s="19">
        <v>240250</v>
      </c>
      <c r="JM21" s="19">
        <v>219850</v>
      </c>
      <c r="JN21" s="19">
        <v>219507</v>
      </c>
      <c r="JO21" s="19">
        <v>275357</v>
      </c>
      <c r="JP21" s="19">
        <v>287852</v>
      </c>
      <c r="JQ21" s="19">
        <v>291028</v>
      </c>
      <c r="JR21" s="19">
        <v>194111</v>
      </c>
      <c r="JS21" s="19">
        <v>382272</v>
      </c>
      <c r="JT21" s="19">
        <v>310698</v>
      </c>
      <c r="JU21" s="19">
        <v>391332</v>
      </c>
      <c r="JV21" s="19">
        <v>394399</v>
      </c>
      <c r="JW21" s="19">
        <v>391841</v>
      </c>
      <c r="JX21" s="19">
        <v>376234</v>
      </c>
      <c r="JY21" s="19">
        <v>364596</v>
      </c>
      <c r="JZ21" s="19">
        <v>350378</v>
      </c>
      <c r="KA21" s="19">
        <v>365095</v>
      </c>
      <c r="KB21" s="19">
        <v>374333</v>
      </c>
      <c r="KC21" s="19">
        <v>406582</v>
      </c>
      <c r="KD21" s="19">
        <v>375171</v>
      </c>
      <c r="KE21" s="19">
        <v>243081</v>
      </c>
      <c r="KF21" s="19">
        <v>320694</v>
      </c>
      <c r="KG21" s="19">
        <v>315009</v>
      </c>
      <c r="KH21" s="19">
        <v>268302</v>
      </c>
      <c r="KI21" s="19">
        <v>312509</v>
      </c>
      <c r="KJ21" s="19">
        <v>249836</v>
      </c>
      <c r="KK21" s="19">
        <v>312509</v>
      </c>
      <c r="KL21" s="19">
        <v>352342</v>
      </c>
      <c r="KM21" s="19">
        <v>362287</v>
      </c>
      <c r="KN21" s="19">
        <v>307014</v>
      </c>
      <c r="KO21" s="19">
        <v>263829</v>
      </c>
      <c r="KP21" s="19">
        <v>305355</v>
      </c>
      <c r="KQ21" s="19">
        <v>335473</v>
      </c>
      <c r="KR21" s="19">
        <v>316606</v>
      </c>
      <c r="KS21" s="19">
        <v>193160</v>
      </c>
      <c r="KT21" s="22">
        <v>208370</v>
      </c>
      <c r="KU21" s="22">
        <v>241320</v>
      </c>
      <c r="KV21" s="22">
        <v>260174</v>
      </c>
      <c r="KW21" s="22">
        <v>237935</v>
      </c>
      <c r="KX21" s="22">
        <v>247229</v>
      </c>
      <c r="KY21" s="22">
        <v>219256</v>
      </c>
      <c r="KZ21" s="22">
        <v>253369</v>
      </c>
      <c r="LA21" s="22">
        <v>208370</v>
      </c>
      <c r="LB21" s="22">
        <v>241320</v>
      </c>
      <c r="LC21" s="22">
        <v>260174</v>
      </c>
      <c r="LD21" s="22">
        <v>237935</v>
      </c>
      <c r="LE21" s="22">
        <v>247229</v>
      </c>
      <c r="LF21" s="22">
        <v>219256</v>
      </c>
      <c r="LG21" s="22">
        <v>253369</v>
      </c>
      <c r="LH21" s="22">
        <v>236775</v>
      </c>
      <c r="LI21" s="19">
        <v>285346</v>
      </c>
      <c r="LJ21" s="19">
        <v>283594</v>
      </c>
      <c r="LK21" s="19">
        <v>285120</v>
      </c>
      <c r="LL21" s="22">
        <v>208370</v>
      </c>
      <c r="LM21" s="22">
        <v>241320</v>
      </c>
      <c r="LN21" s="22">
        <v>260174</v>
      </c>
      <c r="LO21" s="22">
        <v>237935</v>
      </c>
      <c r="LP21" s="22">
        <v>247229</v>
      </c>
      <c r="LQ21" s="22">
        <v>219256</v>
      </c>
      <c r="LR21" s="22">
        <v>253369</v>
      </c>
      <c r="LS21" s="22">
        <v>208370</v>
      </c>
      <c r="LT21" s="22">
        <v>241320</v>
      </c>
      <c r="LU21" s="22">
        <v>260174</v>
      </c>
      <c r="LV21" s="22">
        <v>237935</v>
      </c>
      <c r="LW21" s="22">
        <v>247229</v>
      </c>
      <c r="LX21" s="22">
        <v>219256</v>
      </c>
      <c r="LY21" s="22">
        <v>253369</v>
      </c>
      <c r="LZ21" s="22">
        <v>236775</v>
      </c>
      <c r="MA21" s="19">
        <v>285346</v>
      </c>
      <c r="MB21" s="19">
        <v>283594</v>
      </c>
      <c r="MC21" s="19">
        <v>285120</v>
      </c>
      <c r="MD21" s="22">
        <v>208370</v>
      </c>
      <c r="ME21" s="22">
        <v>241320</v>
      </c>
      <c r="MF21" s="22">
        <v>260174</v>
      </c>
      <c r="MG21" s="22">
        <v>237935</v>
      </c>
      <c r="MH21" s="22">
        <v>247229</v>
      </c>
      <c r="MI21" s="22">
        <v>219256</v>
      </c>
      <c r="MJ21" s="22">
        <v>253369</v>
      </c>
      <c r="MK21" s="22">
        <v>208370</v>
      </c>
      <c r="ML21" s="22">
        <v>241320</v>
      </c>
      <c r="MM21" s="22">
        <v>260174</v>
      </c>
      <c r="MN21" s="22">
        <v>237935</v>
      </c>
      <c r="MO21" s="22">
        <v>247229</v>
      </c>
      <c r="MP21" s="22">
        <v>219256</v>
      </c>
      <c r="MQ21" s="22">
        <v>253369</v>
      </c>
      <c r="MR21" s="22">
        <v>236775</v>
      </c>
      <c r="MS21" s="19">
        <v>285346</v>
      </c>
      <c r="MT21" s="19">
        <v>283594</v>
      </c>
      <c r="MU21" s="19">
        <v>285120</v>
      </c>
      <c r="MV21" s="22">
        <v>208370</v>
      </c>
      <c r="MW21" s="22">
        <v>241320</v>
      </c>
      <c r="MX21" s="22">
        <v>260174</v>
      </c>
      <c r="MY21" s="22">
        <v>237935</v>
      </c>
      <c r="MZ21" s="22">
        <v>247229</v>
      </c>
      <c r="NA21" s="22">
        <v>219256</v>
      </c>
      <c r="NB21" s="22">
        <v>253369</v>
      </c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</row>
    <row r="22" spans="1:414" s="1" customFormat="1" x14ac:dyDescent="0.25">
      <c r="A22" s="8">
        <v>0.75</v>
      </c>
      <c r="B22" s="22">
        <v>210837</v>
      </c>
      <c r="C22" s="22">
        <v>243443</v>
      </c>
      <c r="D22" s="22">
        <v>255773</v>
      </c>
      <c r="E22" s="22">
        <v>239089</v>
      </c>
      <c r="F22" s="22">
        <v>232897</v>
      </c>
      <c r="G22" s="22">
        <v>215207</v>
      </c>
      <c r="H22" s="22">
        <v>255741</v>
      </c>
      <c r="I22" s="22">
        <v>210837</v>
      </c>
      <c r="J22" s="22">
        <v>243443</v>
      </c>
      <c r="K22" s="22">
        <v>255773</v>
      </c>
      <c r="L22" s="22">
        <v>239089</v>
      </c>
      <c r="M22" s="22">
        <v>232897</v>
      </c>
      <c r="N22" s="22">
        <v>215207</v>
      </c>
      <c r="O22" s="22">
        <v>255741</v>
      </c>
      <c r="P22" s="22">
        <v>254573</v>
      </c>
      <c r="Q22" s="19">
        <v>301880</v>
      </c>
      <c r="R22" s="19">
        <v>290027</v>
      </c>
      <c r="S22" s="19">
        <v>295911</v>
      </c>
      <c r="T22" s="22">
        <v>210837</v>
      </c>
      <c r="U22" s="22">
        <v>243443</v>
      </c>
      <c r="V22" s="22">
        <v>255773</v>
      </c>
      <c r="W22" s="22">
        <v>239089</v>
      </c>
      <c r="X22" s="22">
        <v>232897</v>
      </c>
      <c r="Y22" s="22">
        <v>215207</v>
      </c>
      <c r="Z22" s="22">
        <v>255741</v>
      </c>
      <c r="AA22" s="22">
        <v>210837</v>
      </c>
      <c r="AB22" s="22">
        <v>243443</v>
      </c>
      <c r="AC22" s="22">
        <v>255773</v>
      </c>
      <c r="AD22" s="22">
        <v>239089</v>
      </c>
      <c r="AE22" s="22">
        <v>232897</v>
      </c>
      <c r="AF22" s="22">
        <v>215207</v>
      </c>
      <c r="AG22" s="22">
        <v>255741</v>
      </c>
      <c r="AH22" s="22">
        <v>254573</v>
      </c>
      <c r="AI22" s="19">
        <v>301880</v>
      </c>
      <c r="AJ22" s="19">
        <v>290027</v>
      </c>
      <c r="AK22" s="19">
        <v>295911</v>
      </c>
      <c r="AL22" s="22">
        <v>210837</v>
      </c>
      <c r="AM22" s="22">
        <v>243443</v>
      </c>
      <c r="AN22" s="22">
        <v>255773</v>
      </c>
      <c r="AO22" s="22">
        <v>239089</v>
      </c>
      <c r="AP22" s="22">
        <v>232897</v>
      </c>
      <c r="AQ22" s="22">
        <v>215207</v>
      </c>
      <c r="AR22" s="22">
        <v>255741</v>
      </c>
      <c r="AS22" s="22">
        <v>210837</v>
      </c>
      <c r="AT22" s="22">
        <v>243443</v>
      </c>
      <c r="AU22" s="22">
        <v>255773</v>
      </c>
      <c r="AV22" s="22">
        <v>239089</v>
      </c>
      <c r="AW22" s="22">
        <v>232897</v>
      </c>
      <c r="AX22" s="22">
        <v>215207</v>
      </c>
      <c r="AY22" s="22">
        <v>255741</v>
      </c>
      <c r="AZ22" s="22">
        <v>254573</v>
      </c>
      <c r="BA22" s="19">
        <v>301880</v>
      </c>
      <c r="BB22" s="19">
        <v>290027</v>
      </c>
      <c r="BC22" s="19">
        <v>295911</v>
      </c>
      <c r="BD22" s="22">
        <v>210837</v>
      </c>
      <c r="BE22" s="22">
        <v>243443</v>
      </c>
      <c r="BF22" s="22">
        <v>255773</v>
      </c>
      <c r="BG22" s="22">
        <v>239089</v>
      </c>
      <c r="BH22" s="22">
        <v>232897</v>
      </c>
      <c r="BI22" s="22">
        <v>215207</v>
      </c>
      <c r="BJ22" s="22">
        <v>255741</v>
      </c>
      <c r="BK22" s="22">
        <v>210837</v>
      </c>
      <c r="BL22" s="22">
        <v>243443</v>
      </c>
      <c r="BM22" s="22">
        <v>255773</v>
      </c>
      <c r="BN22" s="22">
        <v>239089</v>
      </c>
      <c r="BO22" s="22">
        <v>232897</v>
      </c>
      <c r="BP22" s="22">
        <v>215207</v>
      </c>
      <c r="BQ22" s="22">
        <v>255741</v>
      </c>
      <c r="BR22" s="22">
        <v>254573</v>
      </c>
      <c r="BS22" s="19">
        <v>301880</v>
      </c>
      <c r="BT22" s="19">
        <v>290027</v>
      </c>
      <c r="BU22" s="19">
        <v>295911</v>
      </c>
      <c r="BV22" s="19">
        <v>329325</v>
      </c>
      <c r="BW22" s="19">
        <v>332590</v>
      </c>
      <c r="BX22" s="19">
        <v>332605</v>
      </c>
      <c r="BY22" s="19">
        <v>290010</v>
      </c>
      <c r="BZ22" s="19">
        <v>337099</v>
      </c>
      <c r="CA22" s="19">
        <v>347261</v>
      </c>
      <c r="CB22" s="19">
        <v>384615</v>
      </c>
      <c r="CC22" s="19">
        <v>382751</v>
      </c>
      <c r="CD22" s="19">
        <v>345329</v>
      </c>
      <c r="CE22" s="19">
        <v>333646</v>
      </c>
      <c r="CF22" s="19">
        <v>327134</v>
      </c>
      <c r="CG22" s="19">
        <v>308929</v>
      </c>
      <c r="CH22" s="19">
        <v>336174</v>
      </c>
      <c r="CI22" s="19">
        <v>359008</v>
      </c>
      <c r="CJ22" s="19">
        <v>358429</v>
      </c>
      <c r="CK22" s="19">
        <v>338355</v>
      </c>
      <c r="CL22" s="19">
        <v>350356</v>
      </c>
      <c r="CM22" s="19">
        <v>328060</v>
      </c>
      <c r="CN22" s="19">
        <v>361528</v>
      </c>
      <c r="CO22" s="19">
        <v>358207</v>
      </c>
      <c r="CP22" s="19">
        <v>345723</v>
      </c>
      <c r="CQ22" s="19">
        <v>361943</v>
      </c>
      <c r="CR22" s="19">
        <v>338069</v>
      </c>
      <c r="CS22" s="19">
        <v>317704</v>
      </c>
      <c r="CT22" s="19">
        <v>309858</v>
      </c>
      <c r="CU22" s="19">
        <v>332349</v>
      </c>
      <c r="CV22" s="19">
        <v>299495</v>
      </c>
      <c r="CW22" s="19">
        <v>310519</v>
      </c>
      <c r="CX22" s="19">
        <v>300182</v>
      </c>
      <c r="CY22" s="19">
        <v>299248</v>
      </c>
      <c r="CZ22" s="19">
        <v>293499</v>
      </c>
      <c r="DA22" s="19">
        <v>263537</v>
      </c>
      <c r="DB22" s="19">
        <v>318051</v>
      </c>
      <c r="DC22" s="74">
        <v>461825</v>
      </c>
      <c r="DD22" s="74">
        <v>318247</v>
      </c>
      <c r="DE22" s="74">
        <v>327401</v>
      </c>
      <c r="DF22" s="74">
        <v>320881</v>
      </c>
      <c r="DG22" s="22">
        <v>210837</v>
      </c>
      <c r="DH22" s="22">
        <v>243443</v>
      </c>
      <c r="DI22" s="22">
        <v>255773</v>
      </c>
      <c r="DJ22" s="22">
        <v>239089</v>
      </c>
      <c r="DK22" s="22">
        <v>232897</v>
      </c>
      <c r="DL22" s="22">
        <v>215207</v>
      </c>
      <c r="DM22" s="22">
        <v>255741</v>
      </c>
      <c r="DN22" s="22">
        <v>210837</v>
      </c>
      <c r="DO22" s="22">
        <v>243443</v>
      </c>
      <c r="DP22" s="22">
        <v>255773</v>
      </c>
      <c r="DQ22" s="22">
        <v>239089</v>
      </c>
      <c r="DR22" s="22">
        <v>232897</v>
      </c>
      <c r="DS22" s="22">
        <v>215207</v>
      </c>
      <c r="DT22" s="22">
        <v>255741</v>
      </c>
      <c r="DU22" s="22">
        <v>254573</v>
      </c>
      <c r="DV22" s="19">
        <v>301880</v>
      </c>
      <c r="DW22" s="19">
        <v>290027</v>
      </c>
      <c r="DX22" s="19">
        <v>295911</v>
      </c>
      <c r="DY22" s="22">
        <v>210837</v>
      </c>
      <c r="DZ22" s="22">
        <v>243443</v>
      </c>
      <c r="EA22" s="22">
        <v>255773</v>
      </c>
      <c r="EB22" s="22">
        <v>239089</v>
      </c>
      <c r="EC22" s="22">
        <v>232897</v>
      </c>
      <c r="ED22" s="22">
        <v>215207</v>
      </c>
      <c r="EE22" s="22">
        <v>255741</v>
      </c>
      <c r="EF22" s="22">
        <v>210837</v>
      </c>
      <c r="EG22" s="22">
        <v>243443</v>
      </c>
      <c r="EH22" s="22">
        <v>255773</v>
      </c>
      <c r="EI22" s="22">
        <v>239089</v>
      </c>
      <c r="EJ22" s="22">
        <v>232897</v>
      </c>
      <c r="EK22" s="22">
        <v>215207</v>
      </c>
      <c r="EL22" s="22">
        <v>255741</v>
      </c>
      <c r="EM22" s="22">
        <v>254573</v>
      </c>
      <c r="EN22" s="19">
        <v>301880</v>
      </c>
      <c r="EO22" s="19">
        <v>290027</v>
      </c>
      <c r="EP22" s="19">
        <v>295911</v>
      </c>
      <c r="EQ22" s="22">
        <v>210837</v>
      </c>
      <c r="ER22" s="22">
        <v>243443</v>
      </c>
      <c r="ES22" s="22">
        <v>255773</v>
      </c>
      <c r="ET22" s="22">
        <v>239089</v>
      </c>
      <c r="EU22" s="22">
        <v>232897</v>
      </c>
      <c r="EV22" s="22">
        <v>215207</v>
      </c>
      <c r="EW22" s="22">
        <v>255741</v>
      </c>
      <c r="EX22" s="22">
        <v>210837</v>
      </c>
      <c r="EY22" s="22">
        <v>243443</v>
      </c>
      <c r="EZ22" s="22">
        <v>255773</v>
      </c>
      <c r="FA22" s="22">
        <v>239089</v>
      </c>
      <c r="FB22" s="22">
        <v>232897</v>
      </c>
      <c r="FC22" s="22">
        <v>215207</v>
      </c>
      <c r="FD22" s="22">
        <v>255741</v>
      </c>
      <c r="FE22" s="22">
        <v>254573</v>
      </c>
      <c r="FF22" s="19">
        <v>301880</v>
      </c>
      <c r="FG22" s="19">
        <v>290027</v>
      </c>
      <c r="FH22" s="19">
        <v>295911</v>
      </c>
      <c r="FI22" s="22">
        <v>210837</v>
      </c>
      <c r="FJ22" s="22">
        <v>243443</v>
      </c>
      <c r="FK22" s="22">
        <v>255773</v>
      </c>
      <c r="FL22" s="22">
        <v>239089</v>
      </c>
      <c r="FM22" s="22">
        <v>232897</v>
      </c>
      <c r="FN22" s="22">
        <v>215207</v>
      </c>
      <c r="FO22" s="22">
        <v>255741</v>
      </c>
      <c r="FP22" s="22">
        <v>210837</v>
      </c>
      <c r="FQ22" s="22">
        <v>243443</v>
      </c>
      <c r="FR22" s="22">
        <v>255773</v>
      </c>
      <c r="FS22" s="22">
        <v>239089</v>
      </c>
      <c r="FT22" s="22">
        <v>232897</v>
      </c>
      <c r="FU22" s="22">
        <v>215207</v>
      </c>
      <c r="FV22" s="22">
        <v>255741</v>
      </c>
      <c r="FW22" s="22">
        <v>254573</v>
      </c>
      <c r="FX22" s="19">
        <v>301880</v>
      </c>
      <c r="FY22" s="19">
        <v>290027</v>
      </c>
      <c r="FZ22" s="19">
        <v>295911</v>
      </c>
      <c r="GA22" s="19">
        <v>329325</v>
      </c>
      <c r="GB22" s="19">
        <v>332590</v>
      </c>
      <c r="GC22" s="19">
        <v>332605</v>
      </c>
      <c r="GD22" s="19">
        <v>290010</v>
      </c>
      <c r="GE22" s="19">
        <v>337099</v>
      </c>
      <c r="GF22" s="19">
        <v>347261</v>
      </c>
      <c r="GG22" s="19">
        <v>384615</v>
      </c>
      <c r="GH22" s="19">
        <v>382751</v>
      </c>
      <c r="GI22" s="19">
        <v>345329</v>
      </c>
      <c r="GJ22" s="19">
        <v>333646</v>
      </c>
      <c r="GK22" s="19">
        <v>327134</v>
      </c>
      <c r="GL22" s="19">
        <v>308929</v>
      </c>
      <c r="GM22" s="19">
        <v>336174</v>
      </c>
      <c r="GN22" s="19">
        <v>359008</v>
      </c>
      <c r="GO22" s="19">
        <v>358429</v>
      </c>
      <c r="GP22" s="19">
        <v>338355</v>
      </c>
      <c r="GQ22" s="19">
        <v>350356</v>
      </c>
      <c r="GR22" s="19">
        <v>328060</v>
      </c>
      <c r="GS22" s="19">
        <v>361528</v>
      </c>
      <c r="GT22" s="19">
        <v>358207</v>
      </c>
      <c r="GU22" s="19">
        <v>345723</v>
      </c>
      <c r="GV22" s="19">
        <v>361943</v>
      </c>
      <c r="GW22" s="19">
        <v>338069</v>
      </c>
      <c r="GX22" s="19">
        <v>317704</v>
      </c>
      <c r="GY22" s="19">
        <v>309858</v>
      </c>
      <c r="GZ22" s="19">
        <v>332349</v>
      </c>
      <c r="HA22" s="19">
        <v>299495</v>
      </c>
      <c r="HB22" s="19">
        <v>310519</v>
      </c>
      <c r="HC22" s="19">
        <v>300182</v>
      </c>
      <c r="HD22" s="19">
        <v>299248</v>
      </c>
      <c r="HE22" s="19">
        <v>293499</v>
      </c>
      <c r="HF22" s="19">
        <v>263537</v>
      </c>
      <c r="HG22" s="19">
        <v>318051</v>
      </c>
      <c r="HH22" s="76">
        <v>461825</v>
      </c>
      <c r="HI22" s="76">
        <v>318247</v>
      </c>
      <c r="HJ22" s="76">
        <v>327401</v>
      </c>
      <c r="HK22" s="76">
        <v>320881</v>
      </c>
      <c r="HL22" s="35">
        <v>419623</v>
      </c>
      <c r="HM22" s="35">
        <v>348192</v>
      </c>
      <c r="HN22" s="35">
        <v>319178</v>
      </c>
      <c r="HO22" s="35">
        <v>315467</v>
      </c>
      <c r="HP22" s="35">
        <v>266788</v>
      </c>
      <c r="HQ22" s="35">
        <v>313403</v>
      </c>
      <c r="HR22" s="76">
        <v>282695</v>
      </c>
      <c r="HS22" s="76">
        <v>276971</v>
      </c>
      <c r="HT22" s="76">
        <v>272892</v>
      </c>
      <c r="HU22" s="76">
        <v>356607</v>
      </c>
      <c r="HV22" s="76">
        <v>300344</v>
      </c>
      <c r="HW22" s="76">
        <v>338416</v>
      </c>
      <c r="HX22" s="76">
        <v>331524</v>
      </c>
      <c r="HY22" s="76">
        <v>350901</v>
      </c>
      <c r="HZ22" s="76">
        <v>307294</v>
      </c>
      <c r="IA22" s="76">
        <v>333283</v>
      </c>
      <c r="IB22" s="76">
        <v>387493</v>
      </c>
      <c r="IC22" s="76">
        <v>344375</v>
      </c>
      <c r="ID22" s="76">
        <v>336316</v>
      </c>
      <c r="IE22" s="76">
        <v>378011</v>
      </c>
      <c r="IF22" s="77">
        <v>365304</v>
      </c>
      <c r="IG22" s="76">
        <v>387819</v>
      </c>
      <c r="IH22" s="76">
        <v>406858</v>
      </c>
      <c r="II22" s="76">
        <v>362862</v>
      </c>
      <c r="IJ22" s="76">
        <v>402015</v>
      </c>
      <c r="IK22" s="76">
        <v>341206</v>
      </c>
      <c r="IL22" s="76">
        <v>357767</v>
      </c>
      <c r="IM22" s="76">
        <v>486432</v>
      </c>
      <c r="IN22" s="76">
        <v>385081</v>
      </c>
      <c r="IO22" s="76">
        <v>415546</v>
      </c>
      <c r="IP22" s="76">
        <v>377117</v>
      </c>
      <c r="IQ22" s="76">
        <v>367028</v>
      </c>
      <c r="IR22" s="76">
        <v>339619</v>
      </c>
      <c r="IS22" s="76">
        <v>398051</v>
      </c>
      <c r="IT22" s="77">
        <v>417833</v>
      </c>
      <c r="IU22" s="19">
        <v>440649</v>
      </c>
      <c r="IV22" s="19">
        <v>362747</v>
      </c>
      <c r="IW22" s="19">
        <v>319517</v>
      </c>
      <c r="IX22" s="19">
        <v>325396</v>
      </c>
      <c r="IY22" s="19">
        <v>309723</v>
      </c>
      <c r="IZ22" s="19">
        <v>333586</v>
      </c>
      <c r="JA22" s="19">
        <v>450078</v>
      </c>
      <c r="JB22" s="19">
        <v>360823</v>
      </c>
      <c r="JC22" s="19">
        <v>336906</v>
      </c>
      <c r="JD22" s="19">
        <v>377792</v>
      </c>
      <c r="JE22" s="19">
        <v>253886</v>
      </c>
      <c r="JF22" s="19">
        <v>238670</v>
      </c>
      <c r="JG22" s="19">
        <v>266176</v>
      </c>
      <c r="JH22" s="19">
        <v>311194</v>
      </c>
      <c r="JI22" s="19">
        <v>274815</v>
      </c>
      <c r="JJ22" s="19">
        <v>249301</v>
      </c>
      <c r="JK22" s="19">
        <v>233311</v>
      </c>
      <c r="JL22" s="19">
        <v>222772</v>
      </c>
      <c r="JM22" s="19">
        <v>216790</v>
      </c>
      <c r="JN22" s="19">
        <v>221391</v>
      </c>
      <c r="JO22" s="19">
        <v>263680</v>
      </c>
      <c r="JP22" s="19">
        <v>270746</v>
      </c>
      <c r="JQ22" s="19">
        <v>267329</v>
      </c>
      <c r="JR22" s="19">
        <v>182067</v>
      </c>
      <c r="JS22" s="19">
        <v>352755</v>
      </c>
      <c r="JT22" s="19">
        <v>303232</v>
      </c>
      <c r="JU22" s="19">
        <v>378242</v>
      </c>
      <c r="JV22" s="19">
        <v>373178</v>
      </c>
      <c r="JW22" s="19">
        <v>374698</v>
      </c>
      <c r="JX22" s="19">
        <v>369629</v>
      </c>
      <c r="JY22" s="19">
        <v>367688</v>
      </c>
      <c r="JZ22" s="19">
        <v>337267</v>
      </c>
      <c r="KA22" s="19">
        <v>329377</v>
      </c>
      <c r="KB22" s="19">
        <v>383778</v>
      </c>
      <c r="KC22" s="19">
        <v>410897</v>
      </c>
      <c r="KD22" s="19">
        <v>350241</v>
      </c>
      <c r="KE22" s="19">
        <v>235555</v>
      </c>
      <c r="KF22" s="19">
        <v>300493</v>
      </c>
      <c r="KG22" s="19">
        <v>270512</v>
      </c>
      <c r="KH22" s="19">
        <v>255946</v>
      </c>
      <c r="KI22" s="19">
        <v>298516</v>
      </c>
      <c r="KJ22" s="19">
        <v>216312</v>
      </c>
      <c r="KK22" s="19">
        <v>298516</v>
      </c>
      <c r="KL22" s="19">
        <v>324072</v>
      </c>
      <c r="KM22" s="19">
        <v>316448</v>
      </c>
      <c r="KN22" s="19">
        <v>291493</v>
      </c>
      <c r="KO22" s="19">
        <v>260824</v>
      </c>
      <c r="KP22" s="19">
        <v>292275</v>
      </c>
      <c r="KQ22" s="19">
        <v>284134</v>
      </c>
      <c r="KR22" s="19">
        <v>321371</v>
      </c>
      <c r="KS22" s="19">
        <v>178583</v>
      </c>
      <c r="KT22" s="22">
        <v>210837</v>
      </c>
      <c r="KU22" s="22">
        <v>243443</v>
      </c>
      <c r="KV22" s="22">
        <v>255773</v>
      </c>
      <c r="KW22" s="22">
        <v>239089</v>
      </c>
      <c r="KX22" s="22">
        <v>232897</v>
      </c>
      <c r="KY22" s="22">
        <v>215207</v>
      </c>
      <c r="KZ22" s="22">
        <v>255741</v>
      </c>
      <c r="LA22" s="22">
        <v>210837</v>
      </c>
      <c r="LB22" s="22">
        <v>243443</v>
      </c>
      <c r="LC22" s="22">
        <v>255773</v>
      </c>
      <c r="LD22" s="22">
        <v>239089</v>
      </c>
      <c r="LE22" s="22">
        <v>232897</v>
      </c>
      <c r="LF22" s="22">
        <v>215207</v>
      </c>
      <c r="LG22" s="22">
        <v>255741</v>
      </c>
      <c r="LH22" s="22">
        <v>254573</v>
      </c>
      <c r="LI22" s="19">
        <v>301880</v>
      </c>
      <c r="LJ22" s="19">
        <v>290027</v>
      </c>
      <c r="LK22" s="19">
        <v>295911</v>
      </c>
      <c r="LL22" s="22">
        <v>210837</v>
      </c>
      <c r="LM22" s="22">
        <v>243443</v>
      </c>
      <c r="LN22" s="22">
        <v>255773</v>
      </c>
      <c r="LO22" s="22">
        <v>239089</v>
      </c>
      <c r="LP22" s="22">
        <v>232897</v>
      </c>
      <c r="LQ22" s="22">
        <v>215207</v>
      </c>
      <c r="LR22" s="22">
        <v>255741</v>
      </c>
      <c r="LS22" s="22">
        <v>210837</v>
      </c>
      <c r="LT22" s="22">
        <v>243443</v>
      </c>
      <c r="LU22" s="22">
        <v>255773</v>
      </c>
      <c r="LV22" s="22">
        <v>239089</v>
      </c>
      <c r="LW22" s="22">
        <v>232897</v>
      </c>
      <c r="LX22" s="22">
        <v>215207</v>
      </c>
      <c r="LY22" s="22">
        <v>255741</v>
      </c>
      <c r="LZ22" s="22">
        <v>254573</v>
      </c>
      <c r="MA22" s="19">
        <v>301880</v>
      </c>
      <c r="MB22" s="19">
        <v>290027</v>
      </c>
      <c r="MC22" s="19">
        <v>295911</v>
      </c>
      <c r="MD22" s="22">
        <v>210837</v>
      </c>
      <c r="ME22" s="22">
        <v>243443</v>
      </c>
      <c r="MF22" s="22">
        <v>255773</v>
      </c>
      <c r="MG22" s="22">
        <v>239089</v>
      </c>
      <c r="MH22" s="22">
        <v>232897</v>
      </c>
      <c r="MI22" s="22">
        <v>215207</v>
      </c>
      <c r="MJ22" s="22">
        <v>255741</v>
      </c>
      <c r="MK22" s="22">
        <v>210837</v>
      </c>
      <c r="ML22" s="22">
        <v>243443</v>
      </c>
      <c r="MM22" s="22">
        <v>255773</v>
      </c>
      <c r="MN22" s="22">
        <v>239089</v>
      </c>
      <c r="MO22" s="22">
        <v>232897</v>
      </c>
      <c r="MP22" s="22">
        <v>215207</v>
      </c>
      <c r="MQ22" s="22">
        <v>255741</v>
      </c>
      <c r="MR22" s="22">
        <v>254573</v>
      </c>
      <c r="MS22" s="19">
        <v>301880</v>
      </c>
      <c r="MT22" s="19">
        <v>290027</v>
      </c>
      <c r="MU22" s="19">
        <v>295911</v>
      </c>
      <c r="MV22" s="22">
        <v>210837</v>
      </c>
      <c r="MW22" s="22">
        <v>243443</v>
      </c>
      <c r="MX22" s="22">
        <v>255773</v>
      </c>
      <c r="MY22" s="22">
        <v>239089</v>
      </c>
      <c r="MZ22" s="22">
        <v>232897</v>
      </c>
      <c r="NA22" s="22">
        <v>215207</v>
      </c>
      <c r="NB22" s="22">
        <v>255741</v>
      </c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</row>
    <row r="23" spans="1:414" s="1" customFormat="1" x14ac:dyDescent="0.25">
      <c r="A23" s="8">
        <v>0.79166666666666663</v>
      </c>
      <c r="B23" s="22">
        <v>219501</v>
      </c>
      <c r="C23" s="22">
        <v>251703</v>
      </c>
      <c r="D23" s="22">
        <v>262582</v>
      </c>
      <c r="E23" s="22">
        <v>238591</v>
      </c>
      <c r="F23" s="22">
        <v>227088</v>
      </c>
      <c r="G23" s="22">
        <v>221790</v>
      </c>
      <c r="H23" s="22">
        <v>262188</v>
      </c>
      <c r="I23" s="22">
        <v>219501</v>
      </c>
      <c r="J23" s="22">
        <v>251703</v>
      </c>
      <c r="K23" s="22">
        <v>262582</v>
      </c>
      <c r="L23" s="22">
        <v>238591</v>
      </c>
      <c r="M23" s="22">
        <v>227088</v>
      </c>
      <c r="N23" s="22">
        <v>221790</v>
      </c>
      <c r="O23" s="22">
        <v>262188</v>
      </c>
      <c r="P23" s="22">
        <v>254402</v>
      </c>
      <c r="Q23" s="19">
        <v>285340</v>
      </c>
      <c r="R23" s="19">
        <v>287465</v>
      </c>
      <c r="S23" s="19">
        <v>297954</v>
      </c>
      <c r="T23" s="22">
        <v>219501</v>
      </c>
      <c r="U23" s="22">
        <v>251703</v>
      </c>
      <c r="V23" s="22">
        <v>262582</v>
      </c>
      <c r="W23" s="22">
        <v>238591</v>
      </c>
      <c r="X23" s="22">
        <v>227088</v>
      </c>
      <c r="Y23" s="22">
        <v>221790</v>
      </c>
      <c r="Z23" s="22">
        <v>262188</v>
      </c>
      <c r="AA23" s="22">
        <v>219501</v>
      </c>
      <c r="AB23" s="22">
        <v>251703</v>
      </c>
      <c r="AC23" s="22">
        <v>262582</v>
      </c>
      <c r="AD23" s="22">
        <v>238591</v>
      </c>
      <c r="AE23" s="22">
        <v>227088</v>
      </c>
      <c r="AF23" s="22">
        <v>221790</v>
      </c>
      <c r="AG23" s="22">
        <v>262188</v>
      </c>
      <c r="AH23" s="22">
        <v>254402</v>
      </c>
      <c r="AI23" s="19">
        <v>285340</v>
      </c>
      <c r="AJ23" s="19">
        <v>287465</v>
      </c>
      <c r="AK23" s="19">
        <v>297954</v>
      </c>
      <c r="AL23" s="22">
        <v>219501</v>
      </c>
      <c r="AM23" s="22">
        <v>251703</v>
      </c>
      <c r="AN23" s="22">
        <v>262582</v>
      </c>
      <c r="AO23" s="22">
        <v>238591</v>
      </c>
      <c r="AP23" s="22">
        <v>227088</v>
      </c>
      <c r="AQ23" s="22">
        <v>221790</v>
      </c>
      <c r="AR23" s="22">
        <v>262188</v>
      </c>
      <c r="AS23" s="22">
        <v>219501</v>
      </c>
      <c r="AT23" s="22">
        <v>251703</v>
      </c>
      <c r="AU23" s="22">
        <v>262582</v>
      </c>
      <c r="AV23" s="22">
        <v>238591</v>
      </c>
      <c r="AW23" s="22">
        <v>227088</v>
      </c>
      <c r="AX23" s="22">
        <v>221790</v>
      </c>
      <c r="AY23" s="22">
        <v>262188</v>
      </c>
      <c r="AZ23" s="22">
        <v>254402</v>
      </c>
      <c r="BA23" s="19">
        <v>285340</v>
      </c>
      <c r="BB23" s="19">
        <v>287465</v>
      </c>
      <c r="BC23" s="19">
        <v>297954</v>
      </c>
      <c r="BD23" s="22">
        <v>219501</v>
      </c>
      <c r="BE23" s="22">
        <v>251703</v>
      </c>
      <c r="BF23" s="22">
        <v>262582</v>
      </c>
      <c r="BG23" s="22">
        <v>238591</v>
      </c>
      <c r="BH23" s="22">
        <v>227088</v>
      </c>
      <c r="BI23" s="22">
        <v>221790</v>
      </c>
      <c r="BJ23" s="22">
        <v>262188</v>
      </c>
      <c r="BK23" s="22">
        <v>219501</v>
      </c>
      <c r="BL23" s="22">
        <v>251703</v>
      </c>
      <c r="BM23" s="22">
        <v>262582</v>
      </c>
      <c r="BN23" s="22">
        <v>238591</v>
      </c>
      <c r="BO23" s="22">
        <v>227088</v>
      </c>
      <c r="BP23" s="22">
        <v>221790</v>
      </c>
      <c r="BQ23" s="22">
        <v>262188</v>
      </c>
      <c r="BR23" s="22">
        <v>254402</v>
      </c>
      <c r="BS23" s="19">
        <v>285340</v>
      </c>
      <c r="BT23" s="19">
        <v>287465</v>
      </c>
      <c r="BU23" s="19">
        <v>297954</v>
      </c>
      <c r="BV23" s="19">
        <v>345477</v>
      </c>
      <c r="BW23" s="19">
        <v>332333</v>
      </c>
      <c r="BX23" s="19">
        <v>317129</v>
      </c>
      <c r="BY23" s="19">
        <v>281381</v>
      </c>
      <c r="BZ23" s="19">
        <v>348873</v>
      </c>
      <c r="CA23" s="19">
        <v>344559</v>
      </c>
      <c r="CB23" s="19">
        <v>398552</v>
      </c>
      <c r="CC23" s="19">
        <v>380183</v>
      </c>
      <c r="CD23" s="19">
        <v>351705</v>
      </c>
      <c r="CE23" s="19">
        <v>312748</v>
      </c>
      <c r="CF23" s="19">
        <v>323561</v>
      </c>
      <c r="CG23" s="19">
        <v>308612</v>
      </c>
      <c r="CH23" s="19">
        <v>342111</v>
      </c>
      <c r="CI23" s="19">
        <v>356595</v>
      </c>
      <c r="CJ23" s="19">
        <v>345941</v>
      </c>
      <c r="CK23" s="19">
        <v>308784</v>
      </c>
      <c r="CL23" s="19">
        <v>340603</v>
      </c>
      <c r="CM23" s="19">
        <v>323970</v>
      </c>
      <c r="CN23" s="19">
        <v>354903</v>
      </c>
      <c r="CO23" s="19">
        <v>359784</v>
      </c>
      <c r="CP23" s="19">
        <v>330244</v>
      </c>
      <c r="CQ23" s="19">
        <v>348745</v>
      </c>
      <c r="CR23" s="19">
        <v>323490</v>
      </c>
      <c r="CS23" s="19">
        <v>310585</v>
      </c>
      <c r="CT23" s="19">
        <v>301957</v>
      </c>
      <c r="CU23" s="19">
        <v>337113</v>
      </c>
      <c r="CV23" s="19">
        <v>317657</v>
      </c>
      <c r="CW23" s="19">
        <v>308691</v>
      </c>
      <c r="CX23" s="19">
        <v>294818</v>
      </c>
      <c r="CY23" s="19">
        <v>284742</v>
      </c>
      <c r="CZ23" s="19">
        <v>270950</v>
      </c>
      <c r="DA23" s="19">
        <v>277453</v>
      </c>
      <c r="DB23" s="19">
        <v>306049</v>
      </c>
      <c r="DC23" s="74">
        <v>457956</v>
      </c>
      <c r="DD23" s="74">
        <v>323628</v>
      </c>
      <c r="DE23" s="74">
        <v>312652</v>
      </c>
      <c r="DF23" s="74">
        <v>327035</v>
      </c>
      <c r="DG23" s="22">
        <v>219501</v>
      </c>
      <c r="DH23" s="22">
        <v>251703</v>
      </c>
      <c r="DI23" s="22">
        <v>262582</v>
      </c>
      <c r="DJ23" s="22">
        <v>238591</v>
      </c>
      <c r="DK23" s="22">
        <v>227088</v>
      </c>
      <c r="DL23" s="22">
        <v>221790</v>
      </c>
      <c r="DM23" s="22">
        <v>262188</v>
      </c>
      <c r="DN23" s="22">
        <v>219501</v>
      </c>
      <c r="DO23" s="22">
        <v>251703</v>
      </c>
      <c r="DP23" s="22">
        <v>262582</v>
      </c>
      <c r="DQ23" s="22">
        <v>238591</v>
      </c>
      <c r="DR23" s="22">
        <v>227088</v>
      </c>
      <c r="DS23" s="22">
        <v>221790</v>
      </c>
      <c r="DT23" s="22">
        <v>262188</v>
      </c>
      <c r="DU23" s="22">
        <v>254402</v>
      </c>
      <c r="DV23" s="19">
        <v>285340</v>
      </c>
      <c r="DW23" s="19">
        <v>287465</v>
      </c>
      <c r="DX23" s="19">
        <v>297954</v>
      </c>
      <c r="DY23" s="22">
        <v>219501</v>
      </c>
      <c r="DZ23" s="22">
        <v>251703</v>
      </c>
      <c r="EA23" s="22">
        <v>262582</v>
      </c>
      <c r="EB23" s="22">
        <v>238591</v>
      </c>
      <c r="EC23" s="22">
        <v>227088</v>
      </c>
      <c r="ED23" s="22">
        <v>221790</v>
      </c>
      <c r="EE23" s="22">
        <v>262188</v>
      </c>
      <c r="EF23" s="22">
        <v>219501</v>
      </c>
      <c r="EG23" s="22">
        <v>251703</v>
      </c>
      <c r="EH23" s="22">
        <v>262582</v>
      </c>
      <c r="EI23" s="22">
        <v>238591</v>
      </c>
      <c r="EJ23" s="22">
        <v>227088</v>
      </c>
      <c r="EK23" s="22">
        <v>221790</v>
      </c>
      <c r="EL23" s="22">
        <v>262188</v>
      </c>
      <c r="EM23" s="22">
        <v>254402</v>
      </c>
      <c r="EN23" s="19">
        <v>285340</v>
      </c>
      <c r="EO23" s="19">
        <v>287465</v>
      </c>
      <c r="EP23" s="19">
        <v>297954</v>
      </c>
      <c r="EQ23" s="22">
        <v>219501</v>
      </c>
      <c r="ER23" s="22">
        <v>251703</v>
      </c>
      <c r="ES23" s="22">
        <v>262582</v>
      </c>
      <c r="ET23" s="22">
        <v>238591</v>
      </c>
      <c r="EU23" s="22">
        <v>227088</v>
      </c>
      <c r="EV23" s="22">
        <v>221790</v>
      </c>
      <c r="EW23" s="22">
        <v>262188</v>
      </c>
      <c r="EX23" s="22">
        <v>219501</v>
      </c>
      <c r="EY23" s="22">
        <v>251703</v>
      </c>
      <c r="EZ23" s="22">
        <v>262582</v>
      </c>
      <c r="FA23" s="22">
        <v>238591</v>
      </c>
      <c r="FB23" s="22">
        <v>227088</v>
      </c>
      <c r="FC23" s="22">
        <v>221790</v>
      </c>
      <c r="FD23" s="22">
        <v>262188</v>
      </c>
      <c r="FE23" s="22">
        <v>254402</v>
      </c>
      <c r="FF23" s="19">
        <v>285340</v>
      </c>
      <c r="FG23" s="19">
        <v>287465</v>
      </c>
      <c r="FH23" s="19">
        <v>297954</v>
      </c>
      <c r="FI23" s="22">
        <v>219501</v>
      </c>
      <c r="FJ23" s="22">
        <v>251703</v>
      </c>
      <c r="FK23" s="22">
        <v>262582</v>
      </c>
      <c r="FL23" s="22">
        <v>238591</v>
      </c>
      <c r="FM23" s="22">
        <v>227088</v>
      </c>
      <c r="FN23" s="22">
        <v>221790</v>
      </c>
      <c r="FO23" s="22">
        <v>262188</v>
      </c>
      <c r="FP23" s="22">
        <v>219501</v>
      </c>
      <c r="FQ23" s="22">
        <v>251703</v>
      </c>
      <c r="FR23" s="22">
        <v>262582</v>
      </c>
      <c r="FS23" s="22">
        <v>238591</v>
      </c>
      <c r="FT23" s="22">
        <v>227088</v>
      </c>
      <c r="FU23" s="22">
        <v>221790</v>
      </c>
      <c r="FV23" s="22">
        <v>262188</v>
      </c>
      <c r="FW23" s="22">
        <v>254402</v>
      </c>
      <c r="FX23" s="19">
        <v>285340</v>
      </c>
      <c r="FY23" s="19">
        <v>287465</v>
      </c>
      <c r="FZ23" s="19">
        <v>297954</v>
      </c>
      <c r="GA23" s="19">
        <v>345477</v>
      </c>
      <c r="GB23" s="19">
        <v>332333</v>
      </c>
      <c r="GC23" s="19">
        <v>317129</v>
      </c>
      <c r="GD23" s="19">
        <v>281381</v>
      </c>
      <c r="GE23" s="19">
        <v>348873</v>
      </c>
      <c r="GF23" s="19">
        <v>344559</v>
      </c>
      <c r="GG23" s="19">
        <v>398552</v>
      </c>
      <c r="GH23" s="19">
        <v>380183</v>
      </c>
      <c r="GI23" s="19">
        <v>351705</v>
      </c>
      <c r="GJ23" s="19">
        <v>312748</v>
      </c>
      <c r="GK23" s="19">
        <v>323561</v>
      </c>
      <c r="GL23" s="19">
        <v>308612</v>
      </c>
      <c r="GM23" s="19">
        <v>342111</v>
      </c>
      <c r="GN23" s="19">
        <v>356595</v>
      </c>
      <c r="GO23" s="19">
        <v>345941</v>
      </c>
      <c r="GP23" s="19">
        <v>308784</v>
      </c>
      <c r="GQ23" s="19">
        <v>340603</v>
      </c>
      <c r="GR23" s="19">
        <v>323970</v>
      </c>
      <c r="GS23" s="19">
        <v>354903</v>
      </c>
      <c r="GT23" s="19">
        <v>359784</v>
      </c>
      <c r="GU23" s="19">
        <v>330244</v>
      </c>
      <c r="GV23" s="19">
        <v>348745</v>
      </c>
      <c r="GW23" s="19">
        <v>323490</v>
      </c>
      <c r="GX23" s="19">
        <v>310585</v>
      </c>
      <c r="GY23" s="19">
        <v>301957</v>
      </c>
      <c r="GZ23" s="19">
        <v>337113</v>
      </c>
      <c r="HA23" s="19">
        <v>317657</v>
      </c>
      <c r="HB23" s="19">
        <v>308691</v>
      </c>
      <c r="HC23" s="19">
        <v>294818</v>
      </c>
      <c r="HD23" s="19">
        <v>284742</v>
      </c>
      <c r="HE23" s="19">
        <v>270950</v>
      </c>
      <c r="HF23" s="19">
        <v>277453</v>
      </c>
      <c r="HG23" s="19">
        <v>306049</v>
      </c>
      <c r="HH23" s="76">
        <v>457956</v>
      </c>
      <c r="HI23" s="76">
        <v>323628</v>
      </c>
      <c r="HJ23" s="76">
        <v>312652</v>
      </c>
      <c r="HK23" s="76">
        <v>327035</v>
      </c>
      <c r="HL23" s="35">
        <v>395201</v>
      </c>
      <c r="HM23" s="35">
        <v>337901</v>
      </c>
      <c r="HN23" s="35">
        <v>341426</v>
      </c>
      <c r="HO23" s="35">
        <v>330254</v>
      </c>
      <c r="HP23" s="35">
        <v>296616</v>
      </c>
      <c r="HQ23" s="35">
        <v>340863</v>
      </c>
      <c r="HR23" s="76">
        <v>303171</v>
      </c>
      <c r="HS23" s="76">
        <v>297253</v>
      </c>
      <c r="HT23" s="76">
        <v>287702</v>
      </c>
      <c r="HU23" s="76">
        <v>367423</v>
      </c>
      <c r="HV23" s="76">
        <v>321429</v>
      </c>
      <c r="HW23" s="76">
        <v>359585</v>
      </c>
      <c r="HX23" s="76">
        <v>343425</v>
      </c>
      <c r="HY23" s="76">
        <v>350786</v>
      </c>
      <c r="HZ23" s="76">
        <v>353435</v>
      </c>
      <c r="IA23" s="76">
        <v>366027</v>
      </c>
      <c r="IB23" s="76">
        <v>395862</v>
      </c>
      <c r="IC23" s="76">
        <v>370320</v>
      </c>
      <c r="ID23" s="76">
        <v>359191</v>
      </c>
      <c r="IE23" s="76">
        <v>397897</v>
      </c>
      <c r="IF23" s="77">
        <v>421987</v>
      </c>
      <c r="IG23" s="76">
        <v>367055</v>
      </c>
      <c r="IH23" s="76">
        <v>418649</v>
      </c>
      <c r="II23" s="76">
        <v>378440</v>
      </c>
      <c r="IJ23" s="76">
        <v>353249</v>
      </c>
      <c r="IK23" s="76">
        <v>344389</v>
      </c>
      <c r="IL23" s="76">
        <v>361666</v>
      </c>
      <c r="IM23" s="76">
        <v>504381</v>
      </c>
      <c r="IN23" s="76">
        <v>356890</v>
      </c>
      <c r="IO23" s="76">
        <v>396951</v>
      </c>
      <c r="IP23" s="76">
        <v>377015</v>
      </c>
      <c r="IQ23" s="76">
        <v>358002</v>
      </c>
      <c r="IR23" s="76">
        <v>356929</v>
      </c>
      <c r="IS23" s="76">
        <v>404346</v>
      </c>
      <c r="IT23" s="77">
        <v>401621</v>
      </c>
      <c r="IU23" s="19">
        <v>466829</v>
      </c>
      <c r="IV23" s="19">
        <v>363921</v>
      </c>
      <c r="IW23" s="19">
        <v>335463</v>
      </c>
      <c r="IX23" s="19">
        <v>319190</v>
      </c>
      <c r="IY23" s="19">
        <v>316959</v>
      </c>
      <c r="IZ23" s="19">
        <v>337274</v>
      </c>
      <c r="JA23" s="19">
        <v>391839</v>
      </c>
      <c r="JB23" s="19">
        <v>351588</v>
      </c>
      <c r="JC23" s="19">
        <v>387480</v>
      </c>
      <c r="JD23" s="19">
        <v>362832</v>
      </c>
      <c r="JE23" s="19">
        <v>249491</v>
      </c>
      <c r="JF23" s="19">
        <v>246117</v>
      </c>
      <c r="JG23" s="19">
        <v>288558</v>
      </c>
      <c r="JH23" s="19">
        <v>275337</v>
      </c>
      <c r="JI23" s="19">
        <v>313599</v>
      </c>
      <c r="JJ23" s="19">
        <v>272919</v>
      </c>
      <c r="JK23" s="19">
        <v>249811</v>
      </c>
      <c r="JL23" s="19">
        <v>223297</v>
      </c>
      <c r="JM23" s="19">
        <v>244830</v>
      </c>
      <c r="JN23" s="19">
        <v>248202</v>
      </c>
      <c r="JO23" s="19">
        <v>295107</v>
      </c>
      <c r="JP23" s="19">
        <v>304511</v>
      </c>
      <c r="JQ23" s="19">
        <v>266272</v>
      </c>
      <c r="JR23" s="19">
        <v>199033</v>
      </c>
      <c r="JS23" s="19">
        <v>368238</v>
      </c>
      <c r="JT23" s="19">
        <v>333843</v>
      </c>
      <c r="JU23" s="19">
        <v>389353</v>
      </c>
      <c r="JV23" s="19">
        <v>392386</v>
      </c>
      <c r="JW23" s="19">
        <v>388064</v>
      </c>
      <c r="JX23" s="19">
        <v>406286</v>
      </c>
      <c r="JY23" s="19">
        <v>368090</v>
      </c>
      <c r="JZ23" s="19">
        <v>333332</v>
      </c>
      <c r="KA23" s="19">
        <v>355608</v>
      </c>
      <c r="KB23" s="19">
        <v>365198</v>
      </c>
      <c r="KC23" s="19">
        <v>402828</v>
      </c>
      <c r="KD23" s="19">
        <v>363430</v>
      </c>
      <c r="KE23" s="19">
        <v>248194</v>
      </c>
      <c r="KF23" s="19">
        <v>321874</v>
      </c>
      <c r="KG23" s="19">
        <v>294596</v>
      </c>
      <c r="KH23" s="19">
        <v>261845</v>
      </c>
      <c r="KI23" s="19">
        <v>324670</v>
      </c>
      <c r="KJ23" s="19">
        <v>225569</v>
      </c>
      <c r="KK23" s="19">
        <v>324670</v>
      </c>
      <c r="KL23" s="19">
        <v>347118</v>
      </c>
      <c r="KM23" s="19">
        <v>326017</v>
      </c>
      <c r="KN23" s="19">
        <v>296907</v>
      </c>
      <c r="KO23" s="19">
        <v>290128</v>
      </c>
      <c r="KP23" s="19">
        <v>284333</v>
      </c>
      <c r="KQ23" s="19">
        <v>288802</v>
      </c>
      <c r="KR23" s="19">
        <v>312287</v>
      </c>
      <c r="KS23" s="19">
        <v>168206</v>
      </c>
      <c r="KT23" s="22">
        <v>219501</v>
      </c>
      <c r="KU23" s="22">
        <v>251703</v>
      </c>
      <c r="KV23" s="22">
        <v>262582</v>
      </c>
      <c r="KW23" s="22">
        <v>238591</v>
      </c>
      <c r="KX23" s="22">
        <v>227088</v>
      </c>
      <c r="KY23" s="22">
        <v>221790</v>
      </c>
      <c r="KZ23" s="22">
        <v>262188</v>
      </c>
      <c r="LA23" s="22">
        <v>219501</v>
      </c>
      <c r="LB23" s="22">
        <v>251703</v>
      </c>
      <c r="LC23" s="22">
        <v>262582</v>
      </c>
      <c r="LD23" s="22">
        <v>238591</v>
      </c>
      <c r="LE23" s="22">
        <v>227088</v>
      </c>
      <c r="LF23" s="22">
        <v>221790</v>
      </c>
      <c r="LG23" s="22">
        <v>262188</v>
      </c>
      <c r="LH23" s="22">
        <v>254402</v>
      </c>
      <c r="LI23" s="19">
        <v>285340</v>
      </c>
      <c r="LJ23" s="19">
        <v>287465</v>
      </c>
      <c r="LK23" s="19">
        <v>297954</v>
      </c>
      <c r="LL23" s="22">
        <v>219501</v>
      </c>
      <c r="LM23" s="22">
        <v>251703</v>
      </c>
      <c r="LN23" s="22">
        <v>262582</v>
      </c>
      <c r="LO23" s="22">
        <v>238591</v>
      </c>
      <c r="LP23" s="22">
        <v>227088</v>
      </c>
      <c r="LQ23" s="22">
        <v>221790</v>
      </c>
      <c r="LR23" s="22">
        <v>262188</v>
      </c>
      <c r="LS23" s="22">
        <v>219501</v>
      </c>
      <c r="LT23" s="22">
        <v>251703</v>
      </c>
      <c r="LU23" s="22">
        <v>262582</v>
      </c>
      <c r="LV23" s="22">
        <v>238591</v>
      </c>
      <c r="LW23" s="22">
        <v>227088</v>
      </c>
      <c r="LX23" s="22">
        <v>221790</v>
      </c>
      <c r="LY23" s="22">
        <v>262188</v>
      </c>
      <c r="LZ23" s="22">
        <v>254402</v>
      </c>
      <c r="MA23" s="19">
        <v>285340</v>
      </c>
      <c r="MB23" s="19">
        <v>287465</v>
      </c>
      <c r="MC23" s="19">
        <v>297954</v>
      </c>
      <c r="MD23" s="22">
        <v>219501</v>
      </c>
      <c r="ME23" s="22">
        <v>251703</v>
      </c>
      <c r="MF23" s="22">
        <v>262582</v>
      </c>
      <c r="MG23" s="22">
        <v>238591</v>
      </c>
      <c r="MH23" s="22">
        <v>227088</v>
      </c>
      <c r="MI23" s="22">
        <v>221790</v>
      </c>
      <c r="MJ23" s="22">
        <v>262188</v>
      </c>
      <c r="MK23" s="22">
        <v>219501</v>
      </c>
      <c r="ML23" s="22">
        <v>251703</v>
      </c>
      <c r="MM23" s="22">
        <v>262582</v>
      </c>
      <c r="MN23" s="22">
        <v>238591</v>
      </c>
      <c r="MO23" s="22">
        <v>227088</v>
      </c>
      <c r="MP23" s="22">
        <v>221790</v>
      </c>
      <c r="MQ23" s="22">
        <v>262188</v>
      </c>
      <c r="MR23" s="22">
        <v>254402</v>
      </c>
      <c r="MS23" s="19">
        <v>285340</v>
      </c>
      <c r="MT23" s="19">
        <v>287465</v>
      </c>
      <c r="MU23" s="19">
        <v>297954</v>
      </c>
      <c r="MV23" s="22">
        <v>219501</v>
      </c>
      <c r="MW23" s="22">
        <v>251703</v>
      </c>
      <c r="MX23" s="22">
        <v>262582</v>
      </c>
      <c r="MY23" s="22">
        <v>238591</v>
      </c>
      <c r="MZ23" s="22">
        <v>227088</v>
      </c>
      <c r="NA23" s="22">
        <v>221790</v>
      </c>
      <c r="NB23" s="22">
        <v>262188</v>
      </c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</row>
    <row r="24" spans="1:414" s="1" customFormat="1" x14ac:dyDescent="0.25">
      <c r="A24" s="8">
        <v>0.83333333333333337</v>
      </c>
      <c r="B24" s="22">
        <v>204149</v>
      </c>
      <c r="C24" s="22">
        <v>270414</v>
      </c>
      <c r="D24" s="22">
        <v>277058</v>
      </c>
      <c r="E24" s="22">
        <v>251422</v>
      </c>
      <c r="F24" s="22">
        <v>225940</v>
      </c>
      <c r="G24" s="22">
        <v>221718</v>
      </c>
      <c r="H24" s="22">
        <v>272614</v>
      </c>
      <c r="I24" s="22">
        <v>204149</v>
      </c>
      <c r="J24" s="22">
        <v>270414</v>
      </c>
      <c r="K24" s="22">
        <v>277058</v>
      </c>
      <c r="L24" s="22">
        <v>251422</v>
      </c>
      <c r="M24" s="22">
        <v>225940</v>
      </c>
      <c r="N24" s="22">
        <v>221718</v>
      </c>
      <c r="O24" s="22">
        <v>272614</v>
      </c>
      <c r="P24" s="22">
        <v>248067</v>
      </c>
      <c r="Q24" s="19">
        <v>284262</v>
      </c>
      <c r="R24" s="19">
        <v>293942</v>
      </c>
      <c r="S24" s="19">
        <v>277912</v>
      </c>
      <c r="T24" s="22">
        <v>204149</v>
      </c>
      <c r="U24" s="22">
        <v>270414</v>
      </c>
      <c r="V24" s="22">
        <v>277058</v>
      </c>
      <c r="W24" s="22">
        <v>251422</v>
      </c>
      <c r="X24" s="22">
        <v>225940</v>
      </c>
      <c r="Y24" s="22">
        <v>221718</v>
      </c>
      <c r="Z24" s="22">
        <v>272614</v>
      </c>
      <c r="AA24" s="22">
        <v>204149</v>
      </c>
      <c r="AB24" s="22">
        <v>270414</v>
      </c>
      <c r="AC24" s="22">
        <v>277058</v>
      </c>
      <c r="AD24" s="22">
        <v>251422</v>
      </c>
      <c r="AE24" s="22">
        <v>225940</v>
      </c>
      <c r="AF24" s="22">
        <v>221718</v>
      </c>
      <c r="AG24" s="22">
        <v>272614</v>
      </c>
      <c r="AH24" s="22">
        <v>248067</v>
      </c>
      <c r="AI24" s="19">
        <v>284262</v>
      </c>
      <c r="AJ24" s="19">
        <v>293942</v>
      </c>
      <c r="AK24" s="19">
        <v>277912</v>
      </c>
      <c r="AL24" s="22">
        <v>204149</v>
      </c>
      <c r="AM24" s="22">
        <v>270414</v>
      </c>
      <c r="AN24" s="22">
        <v>277058</v>
      </c>
      <c r="AO24" s="22">
        <v>251422</v>
      </c>
      <c r="AP24" s="22">
        <v>225940</v>
      </c>
      <c r="AQ24" s="22">
        <v>221718</v>
      </c>
      <c r="AR24" s="22">
        <v>272614</v>
      </c>
      <c r="AS24" s="22">
        <v>204149</v>
      </c>
      <c r="AT24" s="22">
        <v>270414</v>
      </c>
      <c r="AU24" s="22">
        <v>277058</v>
      </c>
      <c r="AV24" s="22">
        <v>251422</v>
      </c>
      <c r="AW24" s="22">
        <v>225940</v>
      </c>
      <c r="AX24" s="22">
        <v>221718</v>
      </c>
      <c r="AY24" s="22">
        <v>272614</v>
      </c>
      <c r="AZ24" s="22">
        <v>248067</v>
      </c>
      <c r="BA24" s="19">
        <v>284262</v>
      </c>
      <c r="BB24" s="19">
        <v>293942</v>
      </c>
      <c r="BC24" s="19">
        <v>277912</v>
      </c>
      <c r="BD24" s="22">
        <v>204149</v>
      </c>
      <c r="BE24" s="22">
        <v>270414</v>
      </c>
      <c r="BF24" s="22">
        <v>277058</v>
      </c>
      <c r="BG24" s="22">
        <v>251422</v>
      </c>
      <c r="BH24" s="22">
        <v>225940</v>
      </c>
      <c r="BI24" s="22">
        <v>221718</v>
      </c>
      <c r="BJ24" s="22">
        <v>272614</v>
      </c>
      <c r="BK24" s="22">
        <v>204149</v>
      </c>
      <c r="BL24" s="22">
        <v>270414</v>
      </c>
      <c r="BM24" s="22">
        <v>277058</v>
      </c>
      <c r="BN24" s="22">
        <v>251422</v>
      </c>
      <c r="BO24" s="22">
        <v>225940</v>
      </c>
      <c r="BP24" s="22">
        <v>221718</v>
      </c>
      <c r="BQ24" s="22">
        <v>272614</v>
      </c>
      <c r="BR24" s="22">
        <v>248067</v>
      </c>
      <c r="BS24" s="19">
        <v>284262</v>
      </c>
      <c r="BT24" s="19">
        <v>293942</v>
      </c>
      <c r="BU24" s="19">
        <v>277912</v>
      </c>
      <c r="BV24" s="19">
        <v>350490</v>
      </c>
      <c r="BW24" s="19">
        <v>322363</v>
      </c>
      <c r="BX24" s="19">
        <v>285979</v>
      </c>
      <c r="BY24" s="19">
        <v>274652</v>
      </c>
      <c r="BZ24" s="19">
        <v>335404</v>
      </c>
      <c r="CA24" s="19">
        <v>348714</v>
      </c>
      <c r="CB24" s="19">
        <v>399782</v>
      </c>
      <c r="CC24" s="19">
        <v>376939</v>
      </c>
      <c r="CD24" s="19">
        <v>352665</v>
      </c>
      <c r="CE24" s="19">
        <v>312625</v>
      </c>
      <c r="CF24" s="19">
        <v>315841</v>
      </c>
      <c r="CG24" s="19">
        <v>297377</v>
      </c>
      <c r="CH24" s="19">
        <v>320989</v>
      </c>
      <c r="CI24" s="19">
        <v>374449</v>
      </c>
      <c r="CJ24" s="19">
        <v>353586</v>
      </c>
      <c r="CK24" s="19">
        <v>297304</v>
      </c>
      <c r="CL24" s="19">
        <v>346156</v>
      </c>
      <c r="CM24" s="19">
        <v>319900</v>
      </c>
      <c r="CN24" s="19">
        <v>351206</v>
      </c>
      <c r="CO24" s="19">
        <v>357125</v>
      </c>
      <c r="CP24" s="19">
        <v>340961</v>
      </c>
      <c r="CQ24" s="19">
        <v>343635</v>
      </c>
      <c r="CR24" s="19">
        <v>323923</v>
      </c>
      <c r="CS24" s="19">
        <v>295856</v>
      </c>
      <c r="CT24" s="19">
        <v>284770</v>
      </c>
      <c r="CU24" s="19">
        <v>331532</v>
      </c>
      <c r="CV24" s="19">
        <v>334460</v>
      </c>
      <c r="CW24" s="19">
        <v>326843</v>
      </c>
      <c r="CX24" s="19">
        <v>301788</v>
      </c>
      <c r="CY24" s="19">
        <v>262606</v>
      </c>
      <c r="CZ24" s="19">
        <v>269640</v>
      </c>
      <c r="DA24" s="19">
        <v>262286</v>
      </c>
      <c r="DB24" s="19">
        <v>322008</v>
      </c>
      <c r="DC24" s="74">
        <v>472596</v>
      </c>
      <c r="DD24" s="74">
        <v>332496</v>
      </c>
      <c r="DE24" s="74">
        <v>306505</v>
      </c>
      <c r="DF24" s="74">
        <v>319536</v>
      </c>
      <c r="DG24" s="22">
        <v>204149</v>
      </c>
      <c r="DH24" s="22">
        <v>270414</v>
      </c>
      <c r="DI24" s="22">
        <v>277058</v>
      </c>
      <c r="DJ24" s="22">
        <v>251422</v>
      </c>
      <c r="DK24" s="22">
        <v>225940</v>
      </c>
      <c r="DL24" s="22">
        <v>221718</v>
      </c>
      <c r="DM24" s="22">
        <v>272614</v>
      </c>
      <c r="DN24" s="22">
        <v>204149</v>
      </c>
      <c r="DO24" s="22">
        <v>270414</v>
      </c>
      <c r="DP24" s="22">
        <v>277058</v>
      </c>
      <c r="DQ24" s="22">
        <v>251422</v>
      </c>
      <c r="DR24" s="22">
        <v>225940</v>
      </c>
      <c r="DS24" s="22">
        <v>221718</v>
      </c>
      <c r="DT24" s="22">
        <v>272614</v>
      </c>
      <c r="DU24" s="22">
        <v>248067</v>
      </c>
      <c r="DV24" s="19">
        <v>284262</v>
      </c>
      <c r="DW24" s="19">
        <v>293942</v>
      </c>
      <c r="DX24" s="19">
        <v>277912</v>
      </c>
      <c r="DY24" s="22">
        <v>204149</v>
      </c>
      <c r="DZ24" s="22">
        <v>270414</v>
      </c>
      <c r="EA24" s="22">
        <v>277058</v>
      </c>
      <c r="EB24" s="22">
        <v>251422</v>
      </c>
      <c r="EC24" s="22">
        <v>225940</v>
      </c>
      <c r="ED24" s="22">
        <v>221718</v>
      </c>
      <c r="EE24" s="22">
        <v>272614</v>
      </c>
      <c r="EF24" s="22">
        <v>204149</v>
      </c>
      <c r="EG24" s="22">
        <v>270414</v>
      </c>
      <c r="EH24" s="22">
        <v>277058</v>
      </c>
      <c r="EI24" s="22">
        <v>251422</v>
      </c>
      <c r="EJ24" s="22">
        <v>225940</v>
      </c>
      <c r="EK24" s="22">
        <v>221718</v>
      </c>
      <c r="EL24" s="22">
        <v>272614</v>
      </c>
      <c r="EM24" s="22">
        <v>248067</v>
      </c>
      <c r="EN24" s="19">
        <v>284262</v>
      </c>
      <c r="EO24" s="19">
        <v>293942</v>
      </c>
      <c r="EP24" s="19">
        <v>277912</v>
      </c>
      <c r="EQ24" s="22">
        <v>204149</v>
      </c>
      <c r="ER24" s="22">
        <v>270414</v>
      </c>
      <c r="ES24" s="22">
        <v>277058</v>
      </c>
      <c r="ET24" s="22">
        <v>251422</v>
      </c>
      <c r="EU24" s="22">
        <v>225940</v>
      </c>
      <c r="EV24" s="22">
        <v>221718</v>
      </c>
      <c r="EW24" s="22">
        <v>272614</v>
      </c>
      <c r="EX24" s="22">
        <v>204149</v>
      </c>
      <c r="EY24" s="22">
        <v>270414</v>
      </c>
      <c r="EZ24" s="22">
        <v>277058</v>
      </c>
      <c r="FA24" s="22">
        <v>251422</v>
      </c>
      <c r="FB24" s="22">
        <v>225940</v>
      </c>
      <c r="FC24" s="22">
        <v>221718</v>
      </c>
      <c r="FD24" s="22">
        <v>272614</v>
      </c>
      <c r="FE24" s="22">
        <v>248067</v>
      </c>
      <c r="FF24" s="19">
        <v>284262</v>
      </c>
      <c r="FG24" s="19">
        <v>293942</v>
      </c>
      <c r="FH24" s="19">
        <v>277912</v>
      </c>
      <c r="FI24" s="22">
        <v>204149</v>
      </c>
      <c r="FJ24" s="22">
        <v>270414</v>
      </c>
      <c r="FK24" s="22">
        <v>277058</v>
      </c>
      <c r="FL24" s="22">
        <v>251422</v>
      </c>
      <c r="FM24" s="22">
        <v>225940</v>
      </c>
      <c r="FN24" s="22">
        <v>221718</v>
      </c>
      <c r="FO24" s="22">
        <v>272614</v>
      </c>
      <c r="FP24" s="22">
        <v>204149</v>
      </c>
      <c r="FQ24" s="22">
        <v>270414</v>
      </c>
      <c r="FR24" s="22">
        <v>277058</v>
      </c>
      <c r="FS24" s="22">
        <v>251422</v>
      </c>
      <c r="FT24" s="22">
        <v>225940</v>
      </c>
      <c r="FU24" s="22">
        <v>221718</v>
      </c>
      <c r="FV24" s="22">
        <v>272614</v>
      </c>
      <c r="FW24" s="22">
        <v>248067</v>
      </c>
      <c r="FX24" s="19">
        <v>284262</v>
      </c>
      <c r="FY24" s="19">
        <v>293942</v>
      </c>
      <c r="FZ24" s="19">
        <v>277912</v>
      </c>
      <c r="GA24" s="19">
        <v>350490</v>
      </c>
      <c r="GB24" s="19">
        <v>322363</v>
      </c>
      <c r="GC24" s="19">
        <v>285979</v>
      </c>
      <c r="GD24" s="19">
        <v>274652</v>
      </c>
      <c r="GE24" s="19">
        <v>335404</v>
      </c>
      <c r="GF24" s="19">
        <v>348714</v>
      </c>
      <c r="GG24" s="19">
        <v>399782</v>
      </c>
      <c r="GH24" s="19">
        <v>376939</v>
      </c>
      <c r="GI24" s="19">
        <v>352665</v>
      </c>
      <c r="GJ24" s="19">
        <v>312625</v>
      </c>
      <c r="GK24" s="19">
        <v>315841</v>
      </c>
      <c r="GL24" s="19">
        <v>297377</v>
      </c>
      <c r="GM24" s="19">
        <v>320989</v>
      </c>
      <c r="GN24" s="19">
        <v>374449</v>
      </c>
      <c r="GO24" s="19">
        <v>353586</v>
      </c>
      <c r="GP24" s="19">
        <v>297304</v>
      </c>
      <c r="GQ24" s="19">
        <v>346156</v>
      </c>
      <c r="GR24" s="19">
        <v>319900</v>
      </c>
      <c r="GS24" s="19">
        <v>351206</v>
      </c>
      <c r="GT24" s="19">
        <v>357125</v>
      </c>
      <c r="GU24" s="19">
        <v>340961</v>
      </c>
      <c r="GV24" s="19">
        <v>343635</v>
      </c>
      <c r="GW24" s="19">
        <v>323923</v>
      </c>
      <c r="GX24" s="19">
        <v>295856</v>
      </c>
      <c r="GY24" s="19">
        <v>284770</v>
      </c>
      <c r="GZ24" s="19">
        <v>331532</v>
      </c>
      <c r="HA24" s="19">
        <v>334460</v>
      </c>
      <c r="HB24" s="19">
        <v>326843</v>
      </c>
      <c r="HC24" s="19">
        <v>301788</v>
      </c>
      <c r="HD24" s="19">
        <v>262606</v>
      </c>
      <c r="HE24" s="19">
        <v>269640</v>
      </c>
      <c r="HF24" s="19">
        <v>262286</v>
      </c>
      <c r="HG24" s="19">
        <v>322008</v>
      </c>
      <c r="HH24" s="76">
        <v>472596</v>
      </c>
      <c r="HI24" s="76">
        <v>332496</v>
      </c>
      <c r="HJ24" s="76">
        <v>306505</v>
      </c>
      <c r="HK24" s="76">
        <v>319536</v>
      </c>
      <c r="HL24" s="35">
        <v>371271</v>
      </c>
      <c r="HM24" s="35">
        <v>345812</v>
      </c>
      <c r="HN24" s="35">
        <v>333517</v>
      </c>
      <c r="HO24" s="35">
        <v>291766</v>
      </c>
      <c r="HP24" s="35">
        <v>302087</v>
      </c>
      <c r="HQ24" s="35">
        <v>323961</v>
      </c>
      <c r="HR24" s="76">
        <v>303310</v>
      </c>
      <c r="HS24" s="76">
        <v>312214</v>
      </c>
      <c r="HT24" s="76">
        <v>303169</v>
      </c>
      <c r="HU24" s="76">
        <v>376570</v>
      </c>
      <c r="HV24" s="76">
        <v>307259</v>
      </c>
      <c r="HW24" s="76">
        <v>345110</v>
      </c>
      <c r="HX24" s="76">
        <v>337367</v>
      </c>
      <c r="HY24" s="76">
        <v>334786</v>
      </c>
      <c r="HZ24" s="76">
        <v>362041</v>
      </c>
      <c r="IA24" s="76">
        <v>308705</v>
      </c>
      <c r="IB24" s="76">
        <v>443265</v>
      </c>
      <c r="IC24" s="76">
        <v>353291</v>
      </c>
      <c r="ID24" s="76">
        <v>334055</v>
      </c>
      <c r="IE24" s="76">
        <v>403279</v>
      </c>
      <c r="IF24" s="77">
        <v>427429</v>
      </c>
      <c r="IG24" s="76">
        <v>322442</v>
      </c>
      <c r="IH24" s="76">
        <v>410037</v>
      </c>
      <c r="II24" s="76">
        <v>378334</v>
      </c>
      <c r="IJ24" s="76">
        <v>352746</v>
      </c>
      <c r="IK24" s="76">
        <v>333747</v>
      </c>
      <c r="IL24" s="76">
        <v>368407</v>
      </c>
      <c r="IM24" s="76">
        <v>468759</v>
      </c>
      <c r="IN24" s="76">
        <v>338456</v>
      </c>
      <c r="IO24" s="76">
        <v>396941</v>
      </c>
      <c r="IP24" s="76">
        <v>361441</v>
      </c>
      <c r="IQ24" s="76">
        <v>343360</v>
      </c>
      <c r="IR24" s="76">
        <v>340282</v>
      </c>
      <c r="IS24" s="76">
        <v>383355</v>
      </c>
      <c r="IT24" s="77">
        <v>415343</v>
      </c>
      <c r="IU24" s="19">
        <v>486533</v>
      </c>
      <c r="IV24" s="19">
        <v>357415</v>
      </c>
      <c r="IW24" s="19">
        <v>341868</v>
      </c>
      <c r="IX24" s="19">
        <v>327677</v>
      </c>
      <c r="IY24" s="19">
        <v>307789</v>
      </c>
      <c r="IZ24" s="19">
        <v>351370</v>
      </c>
      <c r="JA24" s="19">
        <v>379453</v>
      </c>
      <c r="JB24" s="19">
        <v>336117</v>
      </c>
      <c r="JC24" s="19">
        <v>336603</v>
      </c>
      <c r="JD24" s="19">
        <v>353691</v>
      </c>
      <c r="JE24" s="19">
        <v>242848</v>
      </c>
      <c r="JF24" s="19">
        <v>234514</v>
      </c>
      <c r="JG24" s="19">
        <v>282213</v>
      </c>
      <c r="JH24" s="19">
        <v>281272</v>
      </c>
      <c r="JI24" s="19">
        <v>296018</v>
      </c>
      <c r="JJ24" s="19">
        <v>262757</v>
      </c>
      <c r="JK24" s="19">
        <v>247740</v>
      </c>
      <c r="JL24" s="19">
        <v>225215</v>
      </c>
      <c r="JM24" s="19">
        <v>239605</v>
      </c>
      <c r="JN24" s="19">
        <v>272290</v>
      </c>
      <c r="JO24" s="19">
        <v>285513</v>
      </c>
      <c r="JP24" s="19">
        <v>310601</v>
      </c>
      <c r="JQ24" s="19">
        <v>270315</v>
      </c>
      <c r="JR24" s="19">
        <v>198664</v>
      </c>
      <c r="JS24" s="19">
        <v>347534</v>
      </c>
      <c r="JT24" s="19">
        <v>334064</v>
      </c>
      <c r="JU24" s="19">
        <v>403234</v>
      </c>
      <c r="JV24" s="19">
        <v>389328</v>
      </c>
      <c r="JW24" s="19">
        <v>385792</v>
      </c>
      <c r="JX24" s="19">
        <v>391994</v>
      </c>
      <c r="JY24" s="19">
        <v>351952</v>
      </c>
      <c r="JZ24" s="19">
        <v>360036</v>
      </c>
      <c r="KA24" s="19">
        <v>313576</v>
      </c>
      <c r="KB24" s="19">
        <v>373473</v>
      </c>
      <c r="KC24" s="19">
        <v>388440</v>
      </c>
      <c r="KD24" s="19">
        <v>364376</v>
      </c>
      <c r="KE24" s="19">
        <v>233205</v>
      </c>
      <c r="KF24" s="19">
        <v>298105</v>
      </c>
      <c r="KG24" s="19">
        <v>279909</v>
      </c>
      <c r="KH24" s="19">
        <v>264728</v>
      </c>
      <c r="KI24" s="19">
        <v>307884</v>
      </c>
      <c r="KJ24" s="19">
        <v>209963</v>
      </c>
      <c r="KK24" s="19">
        <v>307884</v>
      </c>
      <c r="KL24" s="19">
        <v>335036</v>
      </c>
      <c r="KM24" s="19">
        <v>335470</v>
      </c>
      <c r="KN24" s="19">
        <v>283643</v>
      </c>
      <c r="KO24" s="19">
        <v>282820</v>
      </c>
      <c r="KP24" s="19">
        <v>283543</v>
      </c>
      <c r="KQ24" s="19">
        <v>280748</v>
      </c>
      <c r="KR24" s="19">
        <v>317828</v>
      </c>
      <c r="KS24" s="19">
        <v>187845</v>
      </c>
      <c r="KT24" s="22">
        <v>204149</v>
      </c>
      <c r="KU24" s="22">
        <v>270414</v>
      </c>
      <c r="KV24" s="22">
        <v>277058</v>
      </c>
      <c r="KW24" s="22">
        <v>251422</v>
      </c>
      <c r="KX24" s="22">
        <v>225940</v>
      </c>
      <c r="KY24" s="22">
        <v>221718</v>
      </c>
      <c r="KZ24" s="22">
        <v>272614</v>
      </c>
      <c r="LA24" s="22">
        <v>204149</v>
      </c>
      <c r="LB24" s="22">
        <v>270414</v>
      </c>
      <c r="LC24" s="22">
        <v>277058</v>
      </c>
      <c r="LD24" s="22">
        <v>251422</v>
      </c>
      <c r="LE24" s="22">
        <v>225940</v>
      </c>
      <c r="LF24" s="22">
        <v>221718</v>
      </c>
      <c r="LG24" s="22">
        <v>272614</v>
      </c>
      <c r="LH24" s="22">
        <v>248067</v>
      </c>
      <c r="LI24" s="19">
        <v>284262</v>
      </c>
      <c r="LJ24" s="19">
        <v>293942</v>
      </c>
      <c r="LK24" s="19">
        <v>277912</v>
      </c>
      <c r="LL24" s="22">
        <v>204149</v>
      </c>
      <c r="LM24" s="22">
        <v>270414</v>
      </c>
      <c r="LN24" s="22">
        <v>277058</v>
      </c>
      <c r="LO24" s="22">
        <v>251422</v>
      </c>
      <c r="LP24" s="22">
        <v>225940</v>
      </c>
      <c r="LQ24" s="22">
        <v>221718</v>
      </c>
      <c r="LR24" s="22">
        <v>272614</v>
      </c>
      <c r="LS24" s="22">
        <v>204149</v>
      </c>
      <c r="LT24" s="22">
        <v>270414</v>
      </c>
      <c r="LU24" s="22">
        <v>277058</v>
      </c>
      <c r="LV24" s="22">
        <v>251422</v>
      </c>
      <c r="LW24" s="22">
        <v>225940</v>
      </c>
      <c r="LX24" s="22">
        <v>221718</v>
      </c>
      <c r="LY24" s="22">
        <v>272614</v>
      </c>
      <c r="LZ24" s="22">
        <v>248067</v>
      </c>
      <c r="MA24" s="19">
        <v>284262</v>
      </c>
      <c r="MB24" s="19">
        <v>293942</v>
      </c>
      <c r="MC24" s="19">
        <v>277912</v>
      </c>
      <c r="MD24" s="22">
        <v>204149</v>
      </c>
      <c r="ME24" s="22">
        <v>270414</v>
      </c>
      <c r="MF24" s="22">
        <v>277058</v>
      </c>
      <c r="MG24" s="22">
        <v>251422</v>
      </c>
      <c r="MH24" s="22">
        <v>225940</v>
      </c>
      <c r="MI24" s="22">
        <v>221718</v>
      </c>
      <c r="MJ24" s="22">
        <v>272614</v>
      </c>
      <c r="MK24" s="22">
        <v>204149</v>
      </c>
      <c r="ML24" s="22">
        <v>270414</v>
      </c>
      <c r="MM24" s="22">
        <v>277058</v>
      </c>
      <c r="MN24" s="22">
        <v>251422</v>
      </c>
      <c r="MO24" s="22">
        <v>225940</v>
      </c>
      <c r="MP24" s="22">
        <v>221718</v>
      </c>
      <c r="MQ24" s="22">
        <v>272614</v>
      </c>
      <c r="MR24" s="22">
        <v>248067</v>
      </c>
      <c r="MS24" s="19">
        <v>284262</v>
      </c>
      <c r="MT24" s="19">
        <v>293942</v>
      </c>
      <c r="MU24" s="19">
        <v>277912</v>
      </c>
      <c r="MV24" s="22">
        <v>204149</v>
      </c>
      <c r="MW24" s="22">
        <v>270414</v>
      </c>
      <c r="MX24" s="22">
        <v>277058</v>
      </c>
      <c r="MY24" s="22">
        <v>251422</v>
      </c>
      <c r="MZ24" s="22">
        <v>225940</v>
      </c>
      <c r="NA24" s="22">
        <v>221718</v>
      </c>
      <c r="NB24" s="22">
        <v>272614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</row>
    <row r="25" spans="1:414" s="1" customFormat="1" x14ac:dyDescent="0.25">
      <c r="A25" s="8">
        <v>0.875</v>
      </c>
      <c r="B25" s="22">
        <v>214809</v>
      </c>
      <c r="C25" s="22">
        <v>260445</v>
      </c>
      <c r="D25" s="22">
        <v>252473</v>
      </c>
      <c r="E25" s="22">
        <v>242701</v>
      </c>
      <c r="F25" s="22">
        <v>206216</v>
      </c>
      <c r="G25" s="22">
        <v>217621</v>
      </c>
      <c r="H25" s="22">
        <v>263973</v>
      </c>
      <c r="I25" s="22">
        <v>214809</v>
      </c>
      <c r="J25" s="22">
        <v>260445</v>
      </c>
      <c r="K25" s="22">
        <v>252473</v>
      </c>
      <c r="L25" s="22">
        <v>242701</v>
      </c>
      <c r="M25" s="22">
        <v>206216</v>
      </c>
      <c r="N25" s="22">
        <v>217621</v>
      </c>
      <c r="O25" s="22">
        <v>263973</v>
      </c>
      <c r="P25" s="22">
        <v>235087</v>
      </c>
      <c r="Q25" s="19">
        <v>258945</v>
      </c>
      <c r="R25" s="19">
        <v>288118</v>
      </c>
      <c r="S25" s="19">
        <v>279543</v>
      </c>
      <c r="T25" s="22">
        <v>214809</v>
      </c>
      <c r="U25" s="22">
        <v>260445</v>
      </c>
      <c r="V25" s="22">
        <v>252473</v>
      </c>
      <c r="W25" s="22">
        <v>242701</v>
      </c>
      <c r="X25" s="22">
        <v>206216</v>
      </c>
      <c r="Y25" s="22">
        <v>217621</v>
      </c>
      <c r="Z25" s="22">
        <v>263973</v>
      </c>
      <c r="AA25" s="22">
        <v>214809</v>
      </c>
      <c r="AB25" s="22">
        <v>260445</v>
      </c>
      <c r="AC25" s="22">
        <v>252473</v>
      </c>
      <c r="AD25" s="22">
        <v>242701</v>
      </c>
      <c r="AE25" s="22">
        <v>206216</v>
      </c>
      <c r="AF25" s="22">
        <v>217621</v>
      </c>
      <c r="AG25" s="22">
        <v>263973</v>
      </c>
      <c r="AH25" s="22">
        <v>235087</v>
      </c>
      <c r="AI25" s="19">
        <v>258945</v>
      </c>
      <c r="AJ25" s="19">
        <v>288118</v>
      </c>
      <c r="AK25" s="19">
        <v>279543</v>
      </c>
      <c r="AL25" s="22">
        <v>214809</v>
      </c>
      <c r="AM25" s="22">
        <v>260445</v>
      </c>
      <c r="AN25" s="22">
        <v>252473</v>
      </c>
      <c r="AO25" s="22">
        <v>242701</v>
      </c>
      <c r="AP25" s="22">
        <v>206216</v>
      </c>
      <c r="AQ25" s="22">
        <v>217621</v>
      </c>
      <c r="AR25" s="22">
        <v>263973</v>
      </c>
      <c r="AS25" s="22">
        <v>214809</v>
      </c>
      <c r="AT25" s="22">
        <v>260445</v>
      </c>
      <c r="AU25" s="22">
        <v>252473</v>
      </c>
      <c r="AV25" s="22">
        <v>242701</v>
      </c>
      <c r="AW25" s="22">
        <v>206216</v>
      </c>
      <c r="AX25" s="22">
        <v>217621</v>
      </c>
      <c r="AY25" s="22">
        <v>263973</v>
      </c>
      <c r="AZ25" s="22">
        <v>235087</v>
      </c>
      <c r="BA25" s="19">
        <v>258945</v>
      </c>
      <c r="BB25" s="19">
        <v>288118</v>
      </c>
      <c r="BC25" s="19">
        <v>279543</v>
      </c>
      <c r="BD25" s="22">
        <v>214809</v>
      </c>
      <c r="BE25" s="22">
        <v>260445</v>
      </c>
      <c r="BF25" s="22">
        <v>252473</v>
      </c>
      <c r="BG25" s="22">
        <v>242701</v>
      </c>
      <c r="BH25" s="22">
        <v>206216</v>
      </c>
      <c r="BI25" s="22">
        <v>217621</v>
      </c>
      <c r="BJ25" s="22">
        <v>263973</v>
      </c>
      <c r="BK25" s="22">
        <v>214809</v>
      </c>
      <c r="BL25" s="22">
        <v>260445</v>
      </c>
      <c r="BM25" s="22">
        <v>252473</v>
      </c>
      <c r="BN25" s="22">
        <v>242701</v>
      </c>
      <c r="BO25" s="22">
        <v>206216</v>
      </c>
      <c r="BP25" s="22">
        <v>217621</v>
      </c>
      <c r="BQ25" s="22">
        <v>263973</v>
      </c>
      <c r="BR25" s="22">
        <v>235087</v>
      </c>
      <c r="BS25" s="19">
        <v>258945</v>
      </c>
      <c r="BT25" s="19">
        <v>288118</v>
      </c>
      <c r="BU25" s="19">
        <v>279543</v>
      </c>
      <c r="BV25" s="19">
        <v>327326</v>
      </c>
      <c r="BW25" s="19">
        <v>317697</v>
      </c>
      <c r="BX25" s="19">
        <v>288976</v>
      </c>
      <c r="BY25" s="19">
        <v>252545</v>
      </c>
      <c r="BZ25" s="19">
        <v>319661</v>
      </c>
      <c r="CA25" s="19">
        <v>339668</v>
      </c>
      <c r="CB25" s="19">
        <v>377122</v>
      </c>
      <c r="CC25" s="19">
        <v>353858</v>
      </c>
      <c r="CD25" s="19">
        <v>311508</v>
      </c>
      <c r="CE25" s="19">
        <v>284739</v>
      </c>
      <c r="CF25" s="19">
        <v>297752</v>
      </c>
      <c r="CG25" s="19">
        <v>278023</v>
      </c>
      <c r="CH25" s="19">
        <v>318625</v>
      </c>
      <c r="CI25" s="19">
        <v>347485</v>
      </c>
      <c r="CJ25" s="19">
        <v>335741</v>
      </c>
      <c r="CK25" s="19">
        <v>278162</v>
      </c>
      <c r="CL25" s="19">
        <v>325117</v>
      </c>
      <c r="CM25" s="19">
        <v>313699</v>
      </c>
      <c r="CN25" s="19">
        <v>343611</v>
      </c>
      <c r="CO25" s="19">
        <v>326503</v>
      </c>
      <c r="CP25" s="19">
        <v>316226</v>
      </c>
      <c r="CQ25" s="19">
        <v>339300</v>
      </c>
      <c r="CR25" s="19">
        <v>317168</v>
      </c>
      <c r="CS25" s="19">
        <v>324283</v>
      </c>
      <c r="CT25" s="19">
        <v>286075</v>
      </c>
      <c r="CU25" s="19">
        <v>318322</v>
      </c>
      <c r="CV25" s="19">
        <v>304157</v>
      </c>
      <c r="CW25" s="19">
        <v>328726</v>
      </c>
      <c r="CX25" s="19">
        <v>290398</v>
      </c>
      <c r="CY25" s="19">
        <v>258282</v>
      </c>
      <c r="CZ25" s="19">
        <v>267801</v>
      </c>
      <c r="DA25" s="19">
        <v>258541</v>
      </c>
      <c r="DB25" s="19">
        <v>283485</v>
      </c>
      <c r="DC25" s="74">
        <v>435876</v>
      </c>
      <c r="DD25" s="74">
        <v>310305</v>
      </c>
      <c r="DE25" s="74">
        <v>306456</v>
      </c>
      <c r="DF25" s="74">
        <v>297966</v>
      </c>
      <c r="DG25" s="22">
        <v>214809</v>
      </c>
      <c r="DH25" s="22">
        <v>260445</v>
      </c>
      <c r="DI25" s="22">
        <v>252473</v>
      </c>
      <c r="DJ25" s="22">
        <v>242701</v>
      </c>
      <c r="DK25" s="22">
        <v>206216</v>
      </c>
      <c r="DL25" s="22">
        <v>217621</v>
      </c>
      <c r="DM25" s="22">
        <v>263973</v>
      </c>
      <c r="DN25" s="22">
        <v>214809</v>
      </c>
      <c r="DO25" s="22">
        <v>260445</v>
      </c>
      <c r="DP25" s="22">
        <v>252473</v>
      </c>
      <c r="DQ25" s="22">
        <v>242701</v>
      </c>
      <c r="DR25" s="22">
        <v>206216</v>
      </c>
      <c r="DS25" s="22">
        <v>217621</v>
      </c>
      <c r="DT25" s="22">
        <v>263973</v>
      </c>
      <c r="DU25" s="22">
        <v>235087</v>
      </c>
      <c r="DV25" s="19">
        <v>258945</v>
      </c>
      <c r="DW25" s="19">
        <v>288118</v>
      </c>
      <c r="DX25" s="19">
        <v>279543</v>
      </c>
      <c r="DY25" s="22">
        <v>214809</v>
      </c>
      <c r="DZ25" s="22">
        <v>260445</v>
      </c>
      <c r="EA25" s="22">
        <v>252473</v>
      </c>
      <c r="EB25" s="22">
        <v>242701</v>
      </c>
      <c r="EC25" s="22">
        <v>206216</v>
      </c>
      <c r="ED25" s="22">
        <v>217621</v>
      </c>
      <c r="EE25" s="22">
        <v>263973</v>
      </c>
      <c r="EF25" s="22">
        <v>214809</v>
      </c>
      <c r="EG25" s="22">
        <v>260445</v>
      </c>
      <c r="EH25" s="22">
        <v>252473</v>
      </c>
      <c r="EI25" s="22">
        <v>242701</v>
      </c>
      <c r="EJ25" s="22">
        <v>206216</v>
      </c>
      <c r="EK25" s="22">
        <v>217621</v>
      </c>
      <c r="EL25" s="22">
        <v>263973</v>
      </c>
      <c r="EM25" s="22">
        <v>235087</v>
      </c>
      <c r="EN25" s="19">
        <v>258945</v>
      </c>
      <c r="EO25" s="19">
        <v>288118</v>
      </c>
      <c r="EP25" s="19">
        <v>279543</v>
      </c>
      <c r="EQ25" s="22">
        <v>214809</v>
      </c>
      <c r="ER25" s="22">
        <v>260445</v>
      </c>
      <c r="ES25" s="22">
        <v>252473</v>
      </c>
      <c r="ET25" s="22">
        <v>242701</v>
      </c>
      <c r="EU25" s="22">
        <v>206216</v>
      </c>
      <c r="EV25" s="22">
        <v>217621</v>
      </c>
      <c r="EW25" s="22">
        <v>263973</v>
      </c>
      <c r="EX25" s="22">
        <v>214809</v>
      </c>
      <c r="EY25" s="22">
        <v>260445</v>
      </c>
      <c r="EZ25" s="22">
        <v>252473</v>
      </c>
      <c r="FA25" s="22">
        <v>242701</v>
      </c>
      <c r="FB25" s="22">
        <v>206216</v>
      </c>
      <c r="FC25" s="22">
        <v>217621</v>
      </c>
      <c r="FD25" s="22">
        <v>263973</v>
      </c>
      <c r="FE25" s="22">
        <v>235087</v>
      </c>
      <c r="FF25" s="19">
        <v>258945</v>
      </c>
      <c r="FG25" s="19">
        <v>288118</v>
      </c>
      <c r="FH25" s="19">
        <v>279543</v>
      </c>
      <c r="FI25" s="22">
        <v>214809</v>
      </c>
      <c r="FJ25" s="22">
        <v>260445</v>
      </c>
      <c r="FK25" s="22">
        <v>252473</v>
      </c>
      <c r="FL25" s="22">
        <v>242701</v>
      </c>
      <c r="FM25" s="22">
        <v>206216</v>
      </c>
      <c r="FN25" s="22">
        <v>217621</v>
      </c>
      <c r="FO25" s="22">
        <v>263973</v>
      </c>
      <c r="FP25" s="22">
        <v>214809</v>
      </c>
      <c r="FQ25" s="22">
        <v>260445</v>
      </c>
      <c r="FR25" s="22">
        <v>252473</v>
      </c>
      <c r="FS25" s="22">
        <v>242701</v>
      </c>
      <c r="FT25" s="22">
        <v>206216</v>
      </c>
      <c r="FU25" s="22">
        <v>217621</v>
      </c>
      <c r="FV25" s="22">
        <v>263973</v>
      </c>
      <c r="FW25" s="22">
        <v>235087</v>
      </c>
      <c r="FX25" s="19">
        <v>258945</v>
      </c>
      <c r="FY25" s="19">
        <v>288118</v>
      </c>
      <c r="FZ25" s="19">
        <v>279543</v>
      </c>
      <c r="GA25" s="19">
        <v>327326</v>
      </c>
      <c r="GB25" s="19">
        <v>317697</v>
      </c>
      <c r="GC25" s="19">
        <v>288976</v>
      </c>
      <c r="GD25" s="19">
        <v>252545</v>
      </c>
      <c r="GE25" s="19">
        <v>319661</v>
      </c>
      <c r="GF25" s="19">
        <v>339668</v>
      </c>
      <c r="GG25" s="19">
        <v>377122</v>
      </c>
      <c r="GH25" s="19">
        <v>353858</v>
      </c>
      <c r="GI25" s="19">
        <v>311508</v>
      </c>
      <c r="GJ25" s="19">
        <v>284739</v>
      </c>
      <c r="GK25" s="19">
        <v>297752</v>
      </c>
      <c r="GL25" s="19">
        <v>278023</v>
      </c>
      <c r="GM25" s="19">
        <v>318625</v>
      </c>
      <c r="GN25" s="19">
        <v>347485</v>
      </c>
      <c r="GO25" s="19">
        <v>335741</v>
      </c>
      <c r="GP25" s="19">
        <v>278162</v>
      </c>
      <c r="GQ25" s="19">
        <v>325117</v>
      </c>
      <c r="GR25" s="19">
        <v>313699</v>
      </c>
      <c r="GS25" s="19">
        <v>343611</v>
      </c>
      <c r="GT25" s="19">
        <v>326503</v>
      </c>
      <c r="GU25" s="19">
        <v>316226</v>
      </c>
      <c r="GV25" s="19">
        <v>339300</v>
      </c>
      <c r="GW25" s="19">
        <v>317168</v>
      </c>
      <c r="GX25" s="19">
        <v>324283</v>
      </c>
      <c r="GY25" s="19">
        <v>286075</v>
      </c>
      <c r="GZ25" s="19">
        <v>318322</v>
      </c>
      <c r="HA25" s="19">
        <v>304157</v>
      </c>
      <c r="HB25" s="19">
        <v>328726</v>
      </c>
      <c r="HC25" s="19">
        <v>290398</v>
      </c>
      <c r="HD25" s="19">
        <v>258282</v>
      </c>
      <c r="HE25" s="19">
        <v>267801</v>
      </c>
      <c r="HF25" s="19">
        <v>258541</v>
      </c>
      <c r="HG25" s="19">
        <v>283485</v>
      </c>
      <c r="HH25" s="76">
        <v>435876</v>
      </c>
      <c r="HI25" s="76">
        <v>310305</v>
      </c>
      <c r="HJ25" s="76">
        <v>306456</v>
      </c>
      <c r="HK25" s="76">
        <v>297966</v>
      </c>
      <c r="HL25" s="35">
        <v>384429</v>
      </c>
      <c r="HM25" s="35">
        <v>346262</v>
      </c>
      <c r="HN25" s="35">
        <v>331435</v>
      </c>
      <c r="HO25" s="35">
        <v>300105</v>
      </c>
      <c r="HP25" s="35">
        <v>303406</v>
      </c>
      <c r="HQ25" s="35">
        <v>326503</v>
      </c>
      <c r="HR25" s="76">
        <v>299365</v>
      </c>
      <c r="HS25" s="76">
        <v>296918</v>
      </c>
      <c r="HT25" s="76">
        <v>295798</v>
      </c>
      <c r="HU25" s="76">
        <v>376488</v>
      </c>
      <c r="HV25" s="76">
        <v>298381</v>
      </c>
      <c r="HW25" s="76">
        <v>320642</v>
      </c>
      <c r="HX25" s="76">
        <v>327069</v>
      </c>
      <c r="HY25" s="76">
        <v>329796</v>
      </c>
      <c r="HZ25" s="76">
        <v>356020</v>
      </c>
      <c r="IA25" s="76">
        <v>300338</v>
      </c>
      <c r="IB25" s="76">
        <v>438626</v>
      </c>
      <c r="IC25" s="76">
        <v>355648</v>
      </c>
      <c r="ID25" s="76">
        <v>323843</v>
      </c>
      <c r="IE25" s="76">
        <v>387871</v>
      </c>
      <c r="IF25" s="77">
        <v>391374</v>
      </c>
      <c r="IG25" s="76">
        <v>305979</v>
      </c>
      <c r="IH25" s="76">
        <v>380747</v>
      </c>
      <c r="II25" s="76">
        <v>221113</v>
      </c>
      <c r="IJ25" s="76">
        <v>327691</v>
      </c>
      <c r="IK25" s="76">
        <v>320760</v>
      </c>
      <c r="IL25" s="76">
        <v>351875</v>
      </c>
      <c r="IM25" s="76">
        <v>492937</v>
      </c>
      <c r="IN25" s="76">
        <v>329897</v>
      </c>
      <c r="IO25" s="76">
        <v>405189</v>
      </c>
      <c r="IP25" s="76">
        <v>351085</v>
      </c>
      <c r="IQ25" s="76">
        <v>333449</v>
      </c>
      <c r="IR25" s="76">
        <v>335035</v>
      </c>
      <c r="IS25" s="76">
        <v>374499</v>
      </c>
      <c r="IT25" s="77">
        <v>406037</v>
      </c>
      <c r="IU25" s="19">
        <v>473822</v>
      </c>
      <c r="IV25" s="19">
        <v>382804</v>
      </c>
      <c r="IW25" s="19">
        <v>323057</v>
      </c>
      <c r="IX25" s="19">
        <v>320228</v>
      </c>
      <c r="IY25" s="19">
        <v>305041</v>
      </c>
      <c r="IZ25" s="19">
        <v>319984</v>
      </c>
      <c r="JA25" s="19">
        <v>377635</v>
      </c>
      <c r="JB25" s="19">
        <v>318749</v>
      </c>
      <c r="JC25" s="19">
        <v>288062</v>
      </c>
      <c r="JD25" s="19">
        <v>322825</v>
      </c>
      <c r="JE25" s="19">
        <v>223219</v>
      </c>
      <c r="JF25" s="19">
        <v>222876</v>
      </c>
      <c r="JG25" s="19">
        <v>268262</v>
      </c>
      <c r="JH25" s="19">
        <v>262505</v>
      </c>
      <c r="JI25" s="19">
        <v>318346</v>
      </c>
      <c r="JJ25" s="19">
        <v>256948</v>
      </c>
      <c r="JK25" s="19">
        <v>198508</v>
      </c>
      <c r="JL25" s="19">
        <v>231220</v>
      </c>
      <c r="JM25" s="19">
        <v>233056</v>
      </c>
      <c r="JN25" s="19">
        <v>256246</v>
      </c>
      <c r="JO25" s="19">
        <v>276989</v>
      </c>
      <c r="JP25" s="19">
        <v>302917</v>
      </c>
      <c r="JQ25" s="19">
        <v>260132</v>
      </c>
      <c r="JR25" s="19">
        <v>181110</v>
      </c>
      <c r="JS25" s="19">
        <v>342627</v>
      </c>
      <c r="JT25" s="19">
        <v>325233</v>
      </c>
      <c r="JU25" s="19">
        <v>369861</v>
      </c>
      <c r="JV25" s="19">
        <v>391435</v>
      </c>
      <c r="JW25" s="19">
        <v>386487</v>
      </c>
      <c r="JX25" s="19">
        <v>380441</v>
      </c>
      <c r="JY25" s="19">
        <v>344945</v>
      </c>
      <c r="JZ25" s="19">
        <v>360478</v>
      </c>
      <c r="KA25" s="19">
        <v>303086</v>
      </c>
      <c r="KB25" s="19">
        <v>345779</v>
      </c>
      <c r="KC25" s="19">
        <v>383733</v>
      </c>
      <c r="KD25" s="19">
        <v>359013</v>
      </c>
      <c r="KE25" s="19">
        <v>230160</v>
      </c>
      <c r="KF25" s="19">
        <v>291823</v>
      </c>
      <c r="KG25" s="19">
        <v>260079</v>
      </c>
      <c r="KH25" s="19">
        <v>282162</v>
      </c>
      <c r="KI25" s="19">
        <v>308734</v>
      </c>
      <c r="KJ25" s="19">
        <v>216071</v>
      </c>
      <c r="KK25" s="19">
        <v>308734</v>
      </c>
      <c r="KL25" s="19">
        <v>322672</v>
      </c>
      <c r="KM25" s="19">
        <v>287208</v>
      </c>
      <c r="KN25" s="19">
        <v>304944</v>
      </c>
      <c r="KO25" s="19">
        <v>287675</v>
      </c>
      <c r="KP25" s="19">
        <v>321965</v>
      </c>
      <c r="KQ25" s="19">
        <v>312860</v>
      </c>
      <c r="KR25" s="19">
        <v>302478</v>
      </c>
      <c r="KS25" s="19">
        <v>184291</v>
      </c>
      <c r="KT25" s="22">
        <v>214809</v>
      </c>
      <c r="KU25" s="22">
        <v>260445</v>
      </c>
      <c r="KV25" s="22">
        <v>252473</v>
      </c>
      <c r="KW25" s="22">
        <v>242701</v>
      </c>
      <c r="KX25" s="22">
        <v>206216</v>
      </c>
      <c r="KY25" s="22">
        <v>217621</v>
      </c>
      <c r="KZ25" s="22">
        <v>263973</v>
      </c>
      <c r="LA25" s="22">
        <v>214809</v>
      </c>
      <c r="LB25" s="22">
        <v>260445</v>
      </c>
      <c r="LC25" s="22">
        <v>252473</v>
      </c>
      <c r="LD25" s="22">
        <v>242701</v>
      </c>
      <c r="LE25" s="22">
        <v>206216</v>
      </c>
      <c r="LF25" s="22">
        <v>217621</v>
      </c>
      <c r="LG25" s="22">
        <v>263973</v>
      </c>
      <c r="LH25" s="22">
        <v>235087</v>
      </c>
      <c r="LI25" s="19">
        <v>258945</v>
      </c>
      <c r="LJ25" s="19">
        <v>288118</v>
      </c>
      <c r="LK25" s="19">
        <v>279543</v>
      </c>
      <c r="LL25" s="22">
        <v>214809</v>
      </c>
      <c r="LM25" s="22">
        <v>260445</v>
      </c>
      <c r="LN25" s="22">
        <v>252473</v>
      </c>
      <c r="LO25" s="22">
        <v>242701</v>
      </c>
      <c r="LP25" s="22">
        <v>206216</v>
      </c>
      <c r="LQ25" s="22">
        <v>217621</v>
      </c>
      <c r="LR25" s="22">
        <v>263973</v>
      </c>
      <c r="LS25" s="22">
        <v>214809</v>
      </c>
      <c r="LT25" s="22">
        <v>260445</v>
      </c>
      <c r="LU25" s="22">
        <v>252473</v>
      </c>
      <c r="LV25" s="22">
        <v>242701</v>
      </c>
      <c r="LW25" s="22">
        <v>206216</v>
      </c>
      <c r="LX25" s="22">
        <v>217621</v>
      </c>
      <c r="LY25" s="22">
        <v>263973</v>
      </c>
      <c r="LZ25" s="22">
        <v>235087</v>
      </c>
      <c r="MA25" s="19">
        <v>258945</v>
      </c>
      <c r="MB25" s="19">
        <v>288118</v>
      </c>
      <c r="MC25" s="19">
        <v>279543</v>
      </c>
      <c r="MD25" s="22">
        <v>214809</v>
      </c>
      <c r="ME25" s="22">
        <v>260445</v>
      </c>
      <c r="MF25" s="22">
        <v>252473</v>
      </c>
      <c r="MG25" s="22">
        <v>242701</v>
      </c>
      <c r="MH25" s="22">
        <v>206216</v>
      </c>
      <c r="MI25" s="22">
        <v>217621</v>
      </c>
      <c r="MJ25" s="22">
        <v>263973</v>
      </c>
      <c r="MK25" s="22">
        <v>214809</v>
      </c>
      <c r="ML25" s="22">
        <v>260445</v>
      </c>
      <c r="MM25" s="22">
        <v>252473</v>
      </c>
      <c r="MN25" s="22">
        <v>242701</v>
      </c>
      <c r="MO25" s="22">
        <v>206216</v>
      </c>
      <c r="MP25" s="22">
        <v>217621</v>
      </c>
      <c r="MQ25" s="22">
        <v>263973</v>
      </c>
      <c r="MR25" s="22">
        <v>235087</v>
      </c>
      <c r="MS25" s="19">
        <v>258945</v>
      </c>
      <c r="MT25" s="19">
        <v>288118</v>
      </c>
      <c r="MU25" s="19">
        <v>279543</v>
      </c>
      <c r="MV25" s="22">
        <v>214809</v>
      </c>
      <c r="MW25" s="22">
        <v>260445</v>
      </c>
      <c r="MX25" s="22">
        <v>252473</v>
      </c>
      <c r="MY25" s="22">
        <v>242701</v>
      </c>
      <c r="MZ25" s="22">
        <v>206216</v>
      </c>
      <c r="NA25" s="22">
        <v>217621</v>
      </c>
      <c r="NB25" s="22">
        <v>263973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</row>
    <row r="26" spans="1:414" s="1" customFormat="1" x14ac:dyDescent="0.25">
      <c r="A26" s="8">
        <v>0.91666666666666663</v>
      </c>
      <c r="B26" s="22">
        <v>163611</v>
      </c>
      <c r="C26" s="22">
        <v>230003</v>
      </c>
      <c r="D26" s="22">
        <v>232890</v>
      </c>
      <c r="E26" s="22">
        <v>202032</v>
      </c>
      <c r="F26" s="22">
        <v>181599</v>
      </c>
      <c r="G26" s="22">
        <v>194355</v>
      </c>
      <c r="H26" s="22">
        <v>214841</v>
      </c>
      <c r="I26" s="22">
        <v>163611</v>
      </c>
      <c r="J26" s="22">
        <v>230003</v>
      </c>
      <c r="K26" s="22">
        <v>232890</v>
      </c>
      <c r="L26" s="22">
        <v>202032</v>
      </c>
      <c r="M26" s="22">
        <v>181599</v>
      </c>
      <c r="N26" s="22">
        <v>194355</v>
      </c>
      <c r="O26" s="22">
        <v>214841</v>
      </c>
      <c r="P26" s="22">
        <v>206322</v>
      </c>
      <c r="Q26" s="19">
        <v>218319</v>
      </c>
      <c r="R26" s="19">
        <v>246533</v>
      </c>
      <c r="S26" s="19">
        <v>241229</v>
      </c>
      <c r="T26" s="22">
        <v>163611</v>
      </c>
      <c r="U26" s="22">
        <v>230003</v>
      </c>
      <c r="V26" s="22">
        <v>232890</v>
      </c>
      <c r="W26" s="22">
        <v>202032</v>
      </c>
      <c r="X26" s="22">
        <v>181599</v>
      </c>
      <c r="Y26" s="22">
        <v>194355</v>
      </c>
      <c r="Z26" s="22">
        <v>214841</v>
      </c>
      <c r="AA26" s="22">
        <v>163611</v>
      </c>
      <c r="AB26" s="22">
        <v>230003</v>
      </c>
      <c r="AC26" s="22">
        <v>232890</v>
      </c>
      <c r="AD26" s="22">
        <v>202032</v>
      </c>
      <c r="AE26" s="22">
        <v>181599</v>
      </c>
      <c r="AF26" s="22">
        <v>194355</v>
      </c>
      <c r="AG26" s="22">
        <v>214841</v>
      </c>
      <c r="AH26" s="22">
        <v>206322</v>
      </c>
      <c r="AI26" s="19">
        <v>218319</v>
      </c>
      <c r="AJ26" s="19">
        <v>246533</v>
      </c>
      <c r="AK26" s="19">
        <v>241229</v>
      </c>
      <c r="AL26" s="22">
        <v>163611</v>
      </c>
      <c r="AM26" s="22">
        <v>230003</v>
      </c>
      <c r="AN26" s="22">
        <v>232890</v>
      </c>
      <c r="AO26" s="22">
        <v>202032</v>
      </c>
      <c r="AP26" s="22">
        <v>181599</v>
      </c>
      <c r="AQ26" s="22">
        <v>194355</v>
      </c>
      <c r="AR26" s="22">
        <v>214841</v>
      </c>
      <c r="AS26" s="22">
        <v>163611</v>
      </c>
      <c r="AT26" s="22">
        <v>230003</v>
      </c>
      <c r="AU26" s="22">
        <v>232890</v>
      </c>
      <c r="AV26" s="22">
        <v>202032</v>
      </c>
      <c r="AW26" s="22">
        <v>181599</v>
      </c>
      <c r="AX26" s="22">
        <v>194355</v>
      </c>
      <c r="AY26" s="22">
        <v>214841</v>
      </c>
      <c r="AZ26" s="22">
        <v>206322</v>
      </c>
      <c r="BA26" s="19">
        <v>218319</v>
      </c>
      <c r="BB26" s="19">
        <v>246533</v>
      </c>
      <c r="BC26" s="19">
        <v>241229</v>
      </c>
      <c r="BD26" s="22">
        <v>163611</v>
      </c>
      <c r="BE26" s="22">
        <v>230003</v>
      </c>
      <c r="BF26" s="22">
        <v>232890</v>
      </c>
      <c r="BG26" s="22">
        <v>202032</v>
      </c>
      <c r="BH26" s="22">
        <v>181599</v>
      </c>
      <c r="BI26" s="22">
        <v>194355</v>
      </c>
      <c r="BJ26" s="22">
        <v>214841</v>
      </c>
      <c r="BK26" s="22">
        <v>163611</v>
      </c>
      <c r="BL26" s="22">
        <v>230003</v>
      </c>
      <c r="BM26" s="22">
        <v>232890</v>
      </c>
      <c r="BN26" s="22">
        <v>202032</v>
      </c>
      <c r="BO26" s="22">
        <v>181599</v>
      </c>
      <c r="BP26" s="22">
        <v>194355</v>
      </c>
      <c r="BQ26" s="22">
        <v>214841</v>
      </c>
      <c r="BR26" s="22">
        <v>206322</v>
      </c>
      <c r="BS26" s="19">
        <v>218319</v>
      </c>
      <c r="BT26" s="19">
        <v>246533</v>
      </c>
      <c r="BU26" s="19">
        <v>241229</v>
      </c>
      <c r="BV26" s="19">
        <v>271966</v>
      </c>
      <c r="BW26" s="19">
        <v>277081</v>
      </c>
      <c r="BX26" s="19">
        <v>276410</v>
      </c>
      <c r="BY26" s="19">
        <v>251663</v>
      </c>
      <c r="BZ26" s="19">
        <v>284273</v>
      </c>
      <c r="CA26" s="19">
        <v>299481</v>
      </c>
      <c r="CB26" s="19">
        <v>362891</v>
      </c>
      <c r="CC26" s="19">
        <v>348720</v>
      </c>
      <c r="CD26" s="19">
        <v>298980</v>
      </c>
      <c r="CE26" s="19">
        <v>303774</v>
      </c>
      <c r="CF26" s="19">
        <v>270006</v>
      </c>
      <c r="CG26" s="19">
        <v>260763</v>
      </c>
      <c r="CH26" s="19">
        <v>288628</v>
      </c>
      <c r="CI26" s="19">
        <v>331150</v>
      </c>
      <c r="CJ26" s="19">
        <v>336462</v>
      </c>
      <c r="CK26" s="19">
        <v>293606</v>
      </c>
      <c r="CL26" s="19">
        <v>321985</v>
      </c>
      <c r="CM26" s="19">
        <v>294396</v>
      </c>
      <c r="CN26" s="19">
        <v>316071</v>
      </c>
      <c r="CO26" s="19">
        <v>303145</v>
      </c>
      <c r="CP26" s="19">
        <v>295630</v>
      </c>
      <c r="CQ26" s="19">
        <v>340292</v>
      </c>
      <c r="CR26" s="19">
        <v>313539</v>
      </c>
      <c r="CS26" s="19">
        <v>283185</v>
      </c>
      <c r="CT26" s="19">
        <v>270237</v>
      </c>
      <c r="CU26" s="19">
        <v>309485</v>
      </c>
      <c r="CV26" s="19">
        <v>270079</v>
      </c>
      <c r="CW26" s="19">
        <v>321439</v>
      </c>
      <c r="CX26" s="19">
        <v>288313</v>
      </c>
      <c r="CY26" s="19">
        <v>261883</v>
      </c>
      <c r="CZ26" s="19">
        <v>248672</v>
      </c>
      <c r="DA26" s="19">
        <v>246301</v>
      </c>
      <c r="DB26" s="19">
        <v>261168</v>
      </c>
      <c r="DC26" s="74">
        <v>394954</v>
      </c>
      <c r="DD26" s="74">
        <v>290351</v>
      </c>
      <c r="DE26" s="74">
        <v>289119</v>
      </c>
      <c r="DF26" s="74">
        <v>295002</v>
      </c>
      <c r="DG26" s="22">
        <v>163611</v>
      </c>
      <c r="DH26" s="22">
        <v>230003</v>
      </c>
      <c r="DI26" s="22">
        <v>232890</v>
      </c>
      <c r="DJ26" s="22">
        <v>202032</v>
      </c>
      <c r="DK26" s="22">
        <v>181599</v>
      </c>
      <c r="DL26" s="22">
        <v>194355</v>
      </c>
      <c r="DM26" s="22">
        <v>214841</v>
      </c>
      <c r="DN26" s="22">
        <v>163611</v>
      </c>
      <c r="DO26" s="22">
        <v>230003</v>
      </c>
      <c r="DP26" s="22">
        <v>232890</v>
      </c>
      <c r="DQ26" s="22">
        <v>202032</v>
      </c>
      <c r="DR26" s="22">
        <v>181599</v>
      </c>
      <c r="DS26" s="22">
        <v>194355</v>
      </c>
      <c r="DT26" s="22">
        <v>214841</v>
      </c>
      <c r="DU26" s="22">
        <v>206322</v>
      </c>
      <c r="DV26" s="19">
        <v>218319</v>
      </c>
      <c r="DW26" s="19">
        <v>246533</v>
      </c>
      <c r="DX26" s="19">
        <v>241229</v>
      </c>
      <c r="DY26" s="22">
        <v>163611</v>
      </c>
      <c r="DZ26" s="22">
        <v>230003</v>
      </c>
      <c r="EA26" s="22">
        <v>232890</v>
      </c>
      <c r="EB26" s="22">
        <v>202032</v>
      </c>
      <c r="EC26" s="22">
        <v>181599</v>
      </c>
      <c r="ED26" s="22">
        <v>194355</v>
      </c>
      <c r="EE26" s="22">
        <v>214841</v>
      </c>
      <c r="EF26" s="22">
        <v>163611</v>
      </c>
      <c r="EG26" s="22">
        <v>230003</v>
      </c>
      <c r="EH26" s="22">
        <v>232890</v>
      </c>
      <c r="EI26" s="22">
        <v>202032</v>
      </c>
      <c r="EJ26" s="22">
        <v>181599</v>
      </c>
      <c r="EK26" s="22">
        <v>194355</v>
      </c>
      <c r="EL26" s="22">
        <v>214841</v>
      </c>
      <c r="EM26" s="22">
        <v>206322</v>
      </c>
      <c r="EN26" s="19">
        <v>218319</v>
      </c>
      <c r="EO26" s="19">
        <v>246533</v>
      </c>
      <c r="EP26" s="19">
        <v>241229</v>
      </c>
      <c r="EQ26" s="22">
        <v>163611</v>
      </c>
      <c r="ER26" s="22">
        <v>230003</v>
      </c>
      <c r="ES26" s="22">
        <v>232890</v>
      </c>
      <c r="ET26" s="22">
        <v>202032</v>
      </c>
      <c r="EU26" s="22">
        <v>181599</v>
      </c>
      <c r="EV26" s="22">
        <v>194355</v>
      </c>
      <c r="EW26" s="22">
        <v>214841</v>
      </c>
      <c r="EX26" s="22">
        <v>163611</v>
      </c>
      <c r="EY26" s="22">
        <v>230003</v>
      </c>
      <c r="EZ26" s="22">
        <v>232890</v>
      </c>
      <c r="FA26" s="22">
        <v>202032</v>
      </c>
      <c r="FB26" s="22">
        <v>181599</v>
      </c>
      <c r="FC26" s="22">
        <v>194355</v>
      </c>
      <c r="FD26" s="22">
        <v>214841</v>
      </c>
      <c r="FE26" s="22">
        <v>206322</v>
      </c>
      <c r="FF26" s="19">
        <v>218319</v>
      </c>
      <c r="FG26" s="19">
        <v>246533</v>
      </c>
      <c r="FH26" s="19">
        <v>241229</v>
      </c>
      <c r="FI26" s="22">
        <v>163611</v>
      </c>
      <c r="FJ26" s="22">
        <v>230003</v>
      </c>
      <c r="FK26" s="22">
        <v>232890</v>
      </c>
      <c r="FL26" s="22">
        <v>202032</v>
      </c>
      <c r="FM26" s="22">
        <v>181599</v>
      </c>
      <c r="FN26" s="22">
        <v>194355</v>
      </c>
      <c r="FO26" s="22">
        <v>214841</v>
      </c>
      <c r="FP26" s="22">
        <v>163611</v>
      </c>
      <c r="FQ26" s="22">
        <v>230003</v>
      </c>
      <c r="FR26" s="22">
        <v>232890</v>
      </c>
      <c r="FS26" s="22">
        <v>202032</v>
      </c>
      <c r="FT26" s="22">
        <v>181599</v>
      </c>
      <c r="FU26" s="22">
        <v>194355</v>
      </c>
      <c r="FV26" s="22">
        <v>214841</v>
      </c>
      <c r="FW26" s="22">
        <v>206322</v>
      </c>
      <c r="FX26" s="19">
        <v>218319</v>
      </c>
      <c r="FY26" s="19">
        <v>246533</v>
      </c>
      <c r="FZ26" s="19">
        <v>241229</v>
      </c>
      <c r="GA26" s="19">
        <v>271966</v>
      </c>
      <c r="GB26" s="19">
        <v>277081</v>
      </c>
      <c r="GC26" s="19">
        <v>276410</v>
      </c>
      <c r="GD26" s="19">
        <v>251663</v>
      </c>
      <c r="GE26" s="19">
        <v>284273</v>
      </c>
      <c r="GF26" s="19">
        <v>299481</v>
      </c>
      <c r="GG26" s="19">
        <v>362891</v>
      </c>
      <c r="GH26" s="19">
        <v>348720</v>
      </c>
      <c r="GI26" s="19">
        <v>298980</v>
      </c>
      <c r="GJ26" s="19">
        <v>303774</v>
      </c>
      <c r="GK26" s="19">
        <v>270006</v>
      </c>
      <c r="GL26" s="19">
        <v>260763</v>
      </c>
      <c r="GM26" s="19">
        <v>288628</v>
      </c>
      <c r="GN26" s="19">
        <v>331150</v>
      </c>
      <c r="GO26" s="19">
        <v>336462</v>
      </c>
      <c r="GP26" s="19">
        <v>293606</v>
      </c>
      <c r="GQ26" s="19">
        <v>321985</v>
      </c>
      <c r="GR26" s="19">
        <v>294396</v>
      </c>
      <c r="GS26" s="19">
        <v>316071</v>
      </c>
      <c r="GT26" s="19">
        <v>303145</v>
      </c>
      <c r="GU26" s="19">
        <v>295630</v>
      </c>
      <c r="GV26" s="19">
        <v>340292</v>
      </c>
      <c r="GW26" s="19">
        <v>313539</v>
      </c>
      <c r="GX26" s="19">
        <v>283185</v>
      </c>
      <c r="GY26" s="19">
        <v>270237</v>
      </c>
      <c r="GZ26" s="19">
        <v>309485</v>
      </c>
      <c r="HA26" s="19">
        <v>270079</v>
      </c>
      <c r="HB26" s="19">
        <v>321439</v>
      </c>
      <c r="HC26" s="19">
        <v>288313</v>
      </c>
      <c r="HD26" s="19">
        <v>261883</v>
      </c>
      <c r="HE26" s="19">
        <v>248672</v>
      </c>
      <c r="HF26" s="19">
        <v>246301</v>
      </c>
      <c r="HG26" s="19">
        <v>261168</v>
      </c>
      <c r="HH26" s="76">
        <v>394954</v>
      </c>
      <c r="HI26" s="76">
        <v>290351</v>
      </c>
      <c r="HJ26" s="76">
        <v>289119</v>
      </c>
      <c r="HK26" s="76">
        <v>295002</v>
      </c>
      <c r="HL26" s="35">
        <v>374138</v>
      </c>
      <c r="HM26" s="35">
        <v>334815</v>
      </c>
      <c r="HN26" s="35">
        <v>318642</v>
      </c>
      <c r="HO26" s="35">
        <v>294113</v>
      </c>
      <c r="HP26" s="35">
        <v>279278</v>
      </c>
      <c r="HQ26" s="35">
        <v>303966</v>
      </c>
      <c r="HR26" s="76">
        <v>283405</v>
      </c>
      <c r="HS26" s="76">
        <v>275837</v>
      </c>
      <c r="HT26" s="76">
        <v>261220</v>
      </c>
      <c r="HU26" s="76">
        <v>332187</v>
      </c>
      <c r="HV26" s="76">
        <v>294817</v>
      </c>
      <c r="HW26" s="76">
        <v>315595</v>
      </c>
      <c r="HX26" s="76">
        <v>324358</v>
      </c>
      <c r="HY26" s="76">
        <v>312831</v>
      </c>
      <c r="HZ26" s="76">
        <v>307225</v>
      </c>
      <c r="IA26" s="76">
        <v>322994</v>
      </c>
      <c r="IB26" s="76">
        <v>450879</v>
      </c>
      <c r="IC26" s="76">
        <v>351785</v>
      </c>
      <c r="ID26" s="76">
        <v>331979</v>
      </c>
      <c r="IE26" s="76">
        <v>378096</v>
      </c>
      <c r="IF26" s="77">
        <v>392093</v>
      </c>
      <c r="IG26" s="76">
        <v>282150</v>
      </c>
      <c r="IH26" s="76">
        <v>404847</v>
      </c>
      <c r="II26" s="76">
        <v>334979</v>
      </c>
      <c r="IJ26" s="76">
        <v>346553</v>
      </c>
      <c r="IK26" s="76">
        <v>316667</v>
      </c>
      <c r="IL26" s="76">
        <v>344160</v>
      </c>
      <c r="IM26" s="76">
        <v>495481</v>
      </c>
      <c r="IN26" s="76">
        <v>279279</v>
      </c>
      <c r="IO26" s="76">
        <v>363742</v>
      </c>
      <c r="IP26" s="76">
        <v>328515</v>
      </c>
      <c r="IQ26" s="76">
        <v>318634</v>
      </c>
      <c r="IR26" s="76">
        <v>347253</v>
      </c>
      <c r="IS26" s="76">
        <v>394950</v>
      </c>
      <c r="IT26" s="77">
        <v>390900</v>
      </c>
      <c r="IU26" s="19">
        <v>458088</v>
      </c>
      <c r="IV26" s="19">
        <v>363983</v>
      </c>
      <c r="IW26" s="19">
        <v>310638</v>
      </c>
      <c r="IX26" s="19">
        <v>318814</v>
      </c>
      <c r="IY26" s="19">
        <v>305085</v>
      </c>
      <c r="IZ26" s="19">
        <v>315686</v>
      </c>
      <c r="JA26" s="19">
        <v>406092</v>
      </c>
      <c r="JB26" s="19">
        <v>324286</v>
      </c>
      <c r="JC26" s="19">
        <v>329303</v>
      </c>
      <c r="JD26" s="19">
        <v>310975</v>
      </c>
      <c r="JE26" s="19">
        <v>216203</v>
      </c>
      <c r="JF26" s="19">
        <v>215812</v>
      </c>
      <c r="JG26" s="19">
        <v>263538</v>
      </c>
      <c r="JH26" s="19">
        <v>257795</v>
      </c>
      <c r="JI26" s="19">
        <v>234267</v>
      </c>
      <c r="JJ26" s="19">
        <v>244121</v>
      </c>
      <c r="JK26" s="19">
        <v>203245</v>
      </c>
      <c r="JL26" s="19">
        <v>219162</v>
      </c>
      <c r="JM26" s="19">
        <v>219198</v>
      </c>
      <c r="JN26" s="19">
        <v>237936</v>
      </c>
      <c r="JO26" s="19">
        <v>265348</v>
      </c>
      <c r="JP26" s="19">
        <v>271077</v>
      </c>
      <c r="JQ26" s="19">
        <v>237311</v>
      </c>
      <c r="JR26" s="19">
        <v>179797</v>
      </c>
      <c r="JS26" s="19">
        <v>324186</v>
      </c>
      <c r="JT26" s="19">
        <v>314021</v>
      </c>
      <c r="JU26" s="19">
        <v>366057</v>
      </c>
      <c r="JV26" s="19">
        <v>339588</v>
      </c>
      <c r="JW26" s="19">
        <v>370291</v>
      </c>
      <c r="JX26" s="19">
        <v>366561</v>
      </c>
      <c r="JY26" s="19">
        <v>323648</v>
      </c>
      <c r="JZ26" s="19">
        <v>328086</v>
      </c>
      <c r="KA26" s="19">
        <v>296517</v>
      </c>
      <c r="KB26" s="19">
        <v>328562</v>
      </c>
      <c r="KC26" s="19">
        <v>340055</v>
      </c>
      <c r="KD26" s="19">
        <v>321682</v>
      </c>
      <c r="KE26" s="19">
        <v>205565</v>
      </c>
      <c r="KF26" s="19">
        <v>256899</v>
      </c>
      <c r="KG26" s="19">
        <v>235347</v>
      </c>
      <c r="KH26" s="19">
        <v>256868</v>
      </c>
      <c r="KI26" s="19">
        <v>293495</v>
      </c>
      <c r="KJ26" s="19">
        <v>201956</v>
      </c>
      <c r="KK26" s="19">
        <v>293495</v>
      </c>
      <c r="KL26" s="19">
        <v>287533</v>
      </c>
      <c r="KM26" s="19">
        <v>308011</v>
      </c>
      <c r="KN26" s="19">
        <v>274639</v>
      </c>
      <c r="KO26" s="19">
        <v>277536</v>
      </c>
      <c r="KP26" s="19">
        <v>288592</v>
      </c>
      <c r="KQ26" s="19">
        <v>285147</v>
      </c>
      <c r="KR26" s="19">
        <v>287696</v>
      </c>
      <c r="KS26" s="19">
        <v>170029</v>
      </c>
      <c r="KT26" s="22">
        <v>163611</v>
      </c>
      <c r="KU26" s="22">
        <v>230003</v>
      </c>
      <c r="KV26" s="22">
        <v>232890</v>
      </c>
      <c r="KW26" s="22">
        <v>202032</v>
      </c>
      <c r="KX26" s="22">
        <v>181599</v>
      </c>
      <c r="KY26" s="22">
        <v>194355</v>
      </c>
      <c r="KZ26" s="22">
        <v>214841</v>
      </c>
      <c r="LA26" s="22">
        <v>163611</v>
      </c>
      <c r="LB26" s="22">
        <v>230003</v>
      </c>
      <c r="LC26" s="22">
        <v>232890</v>
      </c>
      <c r="LD26" s="22">
        <v>202032</v>
      </c>
      <c r="LE26" s="22">
        <v>181599</v>
      </c>
      <c r="LF26" s="22">
        <v>194355</v>
      </c>
      <c r="LG26" s="22">
        <v>214841</v>
      </c>
      <c r="LH26" s="22">
        <v>206322</v>
      </c>
      <c r="LI26" s="19">
        <v>218319</v>
      </c>
      <c r="LJ26" s="19">
        <v>246533</v>
      </c>
      <c r="LK26" s="19">
        <v>241229</v>
      </c>
      <c r="LL26" s="22">
        <v>163611</v>
      </c>
      <c r="LM26" s="22">
        <v>230003</v>
      </c>
      <c r="LN26" s="22">
        <v>232890</v>
      </c>
      <c r="LO26" s="22">
        <v>202032</v>
      </c>
      <c r="LP26" s="22">
        <v>181599</v>
      </c>
      <c r="LQ26" s="22">
        <v>194355</v>
      </c>
      <c r="LR26" s="22">
        <v>214841</v>
      </c>
      <c r="LS26" s="22">
        <v>163611</v>
      </c>
      <c r="LT26" s="22">
        <v>230003</v>
      </c>
      <c r="LU26" s="22">
        <v>232890</v>
      </c>
      <c r="LV26" s="22">
        <v>202032</v>
      </c>
      <c r="LW26" s="22">
        <v>181599</v>
      </c>
      <c r="LX26" s="22">
        <v>194355</v>
      </c>
      <c r="LY26" s="22">
        <v>214841</v>
      </c>
      <c r="LZ26" s="22">
        <v>206322</v>
      </c>
      <c r="MA26" s="19">
        <v>218319</v>
      </c>
      <c r="MB26" s="19">
        <v>246533</v>
      </c>
      <c r="MC26" s="19">
        <v>241229</v>
      </c>
      <c r="MD26" s="22">
        <v>163611</v>
      </c>
      <c r="ME26" s="22">
        <v>230003</v>
      </c>
      <c r="MF26" s="22">
        <v>232890</v>
      </c>
      <c r="MG26" s="22">
        <v>202032</v>
      </c>
      <c r="MH26" s="22">
        <v>181599</v>
      </c>
      <c r="MI26" s="22">
        <v>194355</v>
      </c>
      <c r="MJ26" s="22">
        <v>214841</v>
      </c>
      <c r="MK26" s="22">
        <v>163611</v>
      </c>
      <c r="ML26" s="22">
        <v>230003</v>
      </c>
      <c r="MM26" s="22">
        <v>232890</v>
      </c>
      <c r="MN26" s="22">
        <v>202032</v>
      </c>
      <c r="MO26" s="22">
        <v>181599</v>
      </c>
      <c r="MP26" s="22">
        <v>194355</v>
      </c>
      <c r="MQ26" s="22">
        <v>214841</v>
      </c>
      <c r="MR26" s="22">
        <v>206322</v>
      </c>
      <c r="MS26" s="19">
        <v>218319</v>
      </c>
      <c r="MT26" s="19">
        <v>246533</v>
      </c>
      <c r="MU26" s="19">
        <v>241229</v>
      </c>
      <c r="MV26" s="22">
        <v>163611</v>
      </c>
      <c r="MW26" s="22">
        <v>230003</v>
      </c>
      <c r="MX26" s="22">
        <v>232890</v>
      </c>
      <c r="MY26" s="22">
        <v>202032</v>
      </c>
      <c r="MZ26" s="22">
        <v>181599</v>
      </c>
      <c r="NA26" s="22">
        <v>194355</v>
      </c>
      <c r="NB26" s="22">
        <v>214841</v>
      </c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</row>
    <row r="27" spans="1:414" s="1" customFormat="1" x14ac:dyDescent="0.25">
      <c r="A27" s="8">
        <v>0.95833333333333337</v>
      </c>
      <c r="B27" s="22">
        <v>143031</v>
      </c>
      <c r="C27" s="22">
        <v>199408</v>
      </c>
      <c r="D27" s="22">
        <v>199208</v>
      </c>
      <c r="E27" s="22">
        <v>184516</v>
      </c>
      <c r="F27" s="22">
        <v>166961</v>
      </c>
      <c r="G27" s="22">
        <v>169736</v>
      </c>
      <c r="H27" s="22">
        <v>179943</v>
      </c>
      <c r="I27" s="22">
        <v>143031</v>
      </c>
      <c r="J27" s="22">
        <v>199408</v>
      </c>
      <c r="K27" s="22">
        <v>199208</v>
      </c>
      <c r="L27" s="22">
        <v>184516</v>
      </c>
      <c r="M27" s="22">
        <v>166961</v>
      </c>
      <c r="N27" s="22">
        <v>169736</v>
      </c>
      <c r="O27" s="22">
        <v>179943</v>
      </c>
      <c r="P27" s="22">
        <v>173445</v>
      </c>
      <c r="Q27" s="19">
        <v>183882</v>
      </c>
      <c r="R27" s="19">
        <v>211746</v>
      </c>
      <c r="S27" s="19">
        <v>204179</v>
      </c>
      <c r="T27" s="22">
        <v>143031</v>
      </c>
      <c r="U27" s="22">
        <v>199408</v>
      </c>
      <c r="V27" s="22">
        <v>199208</v>
      </c>
      <c r="W27" s="22">
        <v>184516</v>
      </c>
      <c r="X27" s="22">
        <v>166961</v>
      </c>
      <c r="Y27" s="22">
        <v>169736</v>
      </c>
      <c r="Z27" s="22">
        <v>179943</v>
      </c>
      <c r="AA27" s="22">
        <v>143031</v>
      </c>
      <c r="AB27" s="22">
        <v>199408</v>
      </c>
      <c r="AC27" s="22">
        <v>199208</v>
      </c>
      <c r="AD27" s="22">
        <v>184516</v>
      </c>
      <c r="AE27" s="22">
        <v>166961</v>
      </c>
      <c r="AF27" s="22">
        <v>169736</v>
      </c>
      <c r="AG27" s="22">
        <v>179943</v>
      </c>
      <c r="AH27" s="22">
        <v>173445</v>
      </c>
      <c r="AI27" s="19">
        <v>183882</v>
      </c>
      <c r="AJ27" s="19">
        <v>211746</v>
      </c>
      <c r="AK27" s="19">
        <v>204179</v>
      </c>
      <c r="AL27" s="22">
        <v>143031</v>
      </c>
      <c r="AM27" s="22">
        <v>199408</v>
      </c>
      <c r="AN27" s="22">
        <v>199208</v>
      </c>
      <c r="AO27" s="22">
        <v>184516</v>
      </c>
      <c r="AP27" s="22">
        <v>166961</v>
      </c>
      <c r="AQ27" s="22">
        <v>169736</v>
      </c>
      <c r="AR27" s="22">
        <v>179943</v>
      </c>
      <c r="AS27" s="22">
        <v>143031</v>
      </c>
      <c r="AT27" s="22">
        <v>199408</v>
      </c>
      <c r="AU27" s="22">
        <v>199208</v>
      </c>
      <c r="AV27" s="22">
        <v>184516</v>
      </c>
      <c r="AW27" s="22">
        <v>166961</v>
      </c>
      <c r="AX27" s="22">
        <v>169736</v>
      </c>
      <c r="AY27" s="22">
        <v>179943</v>
      </c>
      <c r="AZ27" s="22">
        <v>173445</v>
      </c>
      <c r="BA27" s="19">
        <v>183882</v>
      </c>
      <c r="BB27" s="19">
        <v>211746</v>
      </c>
      <c r="BC27" s="19">
        <v>204179</v>
      </c>
      <c r="BD27" s="22">
        <v>143031</v>
      </c>
      <c r="BE27" s="22">
        <v>199408</v>
      </c>
      <c r="BF27" s="22">
        <v>199208</v>
      </c>
      <c r="BG27" s="22">
        <v>184516</v>
      </c>
      <c r="BH27" s="22">
        <v>166961</v>
      </c>
      <c r="BI27" s="22">
        <v>169736</v>
      </c>
      <c r="BJ27" s="22">
        <v>179943</v>
      </c>
      <c r="BK27" s="22">
        <v>143031</v>
      </c>
      <c r="BL27" s="22">
        <v>199408</v>
      </c>
      <c r="BM27" s="22">
        <v>199208</v>
      </c>
      <c r="BN27" s="22">
        <v>184516</v>
      </c>
      <c r="BO27" s="22">
        <v>166961</v>
      </c>
      <c r="BP27" s="22">
        <v>169736</v>
      </c>
      <c r="BQ27" s="22">
        <v>179943</v>
      </c>
      <c r="BR27" s="22">
        <v>173445</v>
      </c>
      <c r="BS27" s="19">
        <v>183882</v>
      </c>
      <c r="BT27" s="19">
        <v>211746</v>
      </c>
      <c r="BU27" s="19">
        <v>204179</v>
      </c>
      <c r="BV27" s="19">
        <v>263030</v>
      </c>
      <c r="BW27" s="19">
        <v>282310</v>
      </c>
      <c r="BX27" s="19">
        <v>271089</v>
      </c>
      <c r="BY27" s="19">
        <v>247784</v>
      </c>
      <c r="BZ27" s="19">
        <v>276601</v>
      </c>
      <c r="CA27" s="19">
        <v>290902</v>
      </c>
      <c r="CB27" s="19">
        <v>332302</v>
      </c>
      <c r="CC27" s="19">
        <v>348796</v>
      </c>
      <c r="CD27" s="19">
        <v>261718</v>
      </c>
      <c r="CE27" s="19">
        <v>270562</v>
      </c>
      <c r="CF27" s="19">
        <v>291528</v>
      </c>
      <c r="CG27" s="19">
        <v>254955</v>
      </c>
      <c r="CH27" s="19">
        <v>270702</v>
      </c>
      <c r="CI27" s="19">
        <v>318782</v>
      </c>
      <c r="CJ27" s="19">
        <v>297160</v>
      </c>
      <c r="CK27" s="19">
        <v>274154</v>
      </c>
      <c r="CL27" s="19">
        <v>298031</v>
      </c>
      <c r="CM27" s="19">
        <v>280322</v>
      </c>
      <c r="CN27" s="19">
        <v>304137</v>
      </c>
      <c r="CO27" s="19">
        <v>287512</v>
      </c>
      <c r="CP27" s="19">
        <v>271425</v>
      </c>
      <c r="CQ27" s="19">
        <v>268903</v>
      </c>
      <c r="CR27" s="19">
        <v>279502</v>
      </c>
      <c r="CS27" s="19">
        <v>265964</v>
      </c>
      <c r="CT27" s="19">
        <v>247484</v>
      </c>
      <c r="CU27" s="19">
        <v>296193</v>
      </c>
      <c r="CV27" s="19">
        <v>237367</v>
      </c>
      <c r="CW27" s="19">
        <v>255948</v>
      </c>
      <c r="CX27" s="19">
        <v>229219</v>
      </c>
      <c r="CY27" s="19">
        <v>215974</v>
      </c>
      <c r="CZ27" s="19">
        <v>222540</v>
      </c>
      <c r="DA27" s="19">
        <v>225082</v>
      </c>
      <c r="DB27" s="19">
        <v>262790</v>
      </c>
      <c r="DC27" s="75">
        <v>182226</v>
      </c>
      <c r="DD27" s="75">
        <v>245813</v>
      </c>
      <c r="DE27" s="75">
        <v>238016</v>
      </c>
      <c r="DF27" s="75">
        <v>255015</v>
      </c>
      <c r="DG27" s="22">
        <v>143031</v>
      </c>
      <c r="DH27" s="22">
        <v>199408</v>
      </c>
      <c r="DI27" s="22">
        <v>199208</v>
      </c>
      <c r="DJ27" s="22">
        <v>184516</v>
      </c>
      <c r="DK27" s="22">
        <v>166961</v>
      </c>
      <c r="DL27" s="22">
        <v>169736</v>
      </c>
      <c r="DM27" s="22">
        <v>179943</v>
      </c>
      <c r="DN27" s="22">
        <v>143031</v>
      </c>
      <c r="DO27" s="22">
        <v>199408</v>
      </c>
      <c r="DP27" s="22">
        <v>199208</v>
      </c>
      <c r="DQ27" s="22">
        <v>184516</v>
      </c>
      <c r="DR27" s="22">
        <v>166961</v>
      </c>
      <c r="DS27" s="22">
        <v>169736</v>
      </c>
      <c r="DT27" s="22">
        <v>179943</v>
      </c>
      <c r="DU27" s="22">
        <v>173445</v>
      </c>
      <c r="DV27" s="19">
        <v>183882</v>
      </c>
      <c r="DW27" s="19">
        <v>211746</v>
      </c>
      <c r="DX27" s="19">
        <v>204179</v>
      </c>
      <c r="DY27" s="22">
        <v>143031</v>
      </c>
      <c r="DZ27" s="22">
        <v>199408</v>
      </c>
      <c r="EA27" s="22">
        <v>199208</v>
      </c>
      <c r="EB27" s="22">
        <v>184516</v>
      </c>
      <c r="EC27" s="22">
        <v>166961</v>
      </c>
      <c r="ED27" s="22">
        <v>169736</v>
      </c>
      <c r="EE27" s="22">
        <v>179943</v>
      </c>
      <c r="EF27" s="22">
        <v>143031</v>
      </c>
      <c r="EG27" s="22">
        <v>199408</v>
      </c>
      <c r="EH27" s="22">
        <v>199208</v>
      </c>
      <c r="EI27" s="22">
        <v>184516</v>
      </c>
      <c r="EJ27" s="22">
        <v>166961</v>
      </c>
      <c r="EK27" s="22">
        <v>169736</v>
      </c>
      <c r="EL27" s="22">
        <v>179943</v>
      </c>
      <c r="EM27" s="22">
        <v>173445</v>
      </c>
      <c r="EN27" s="19">
        <v>183882</v>
      </c>
      <c r="EO27" s="19">
        <v>211746</v>
      </c>
      <c r="EP27" s="19">
        <v>204179</v>
      </c>
      <c r="EQ27" s="22">
        <v>143031</v>
      </c>
      <c r="ER27" s="22">
        <v>199408</v>
      </c>
      <c r="ES27" s="22">
        <v>199208</v>
      </c>
      <c r="ET27" s="22">
        <v>184516</v>
      </c>
      <c r="EU27" s="22">
        <v>166961</v>
      </c>
      <c r="EV27" s="22">
        <v>169736</v>
      </c>
      <c r="EW27" s="22">
        <v>179943</v>
      </c>
      <c r="EX27" s="22">
        <v>143031</v>
      </c>
      <c r="EY27" s="22">
        <v>199408</v>
      </c>
      <c r="EZ27" s="22">
        <v>199208</v>
      </c>
      <c r="FA27" s="22">
        <v>184516</v>
      </c>
      <c r="FB27" s="22">
        <v>166961</v>
      </c>
      <c r="FC27" s="22">
        <v>169736</v>
      </c>
      <c r="FD27" s="22">
        <v>179943</v>
      </c>
      <c r="FE27" s="22">
        <v>173445</v>
      </c>
      <c r="FF27" s="19">
        <v>183882</v>
      </c>
      <c r="FG27" s="19">
        <v>211746</v>
      </c>
      <c r="FH27" s="19">
        <v>204179</v>
      </c>
      <c r="FI27" s="22">
        <v>143031</v>
      </c>
      <c r="FJ27" s="22">
        <v>199408</v>
      </c>
      <c r="FK27" s="22">
        <v>199208</v>
      </c>
      <c r="FL27" s="22">
        <v>184516</v>
      </c>
      <c r="FM27" s="22">
        <v>166961</v>
      </c>
      <c r="FN27" s="22">
        <v>169736</v>
      </c>
      <c r="FO27" s="22">
        <v>179943</v>
      </c>
      <c r="FP27" s="22">
        <v>143031</v>
      </c>
      <c r="FQ27" s="22">
        <v>199408</v>
      </c>
      <c r="FR27" s="22">
        <v>199208</v>
      </c>
      <c r="FS27" s="22">
        <v>184516</v>
      </c>
      <c r="FT27" s="22">
        <v>166961</v>
      </c>
      <c r="FU27" s="22">
        <v>169736</v>
      </c>
      <c r="FV27" s="22">
        <v>179943</v>
      </c>
      <c r="FW27" s="22">
        <v>173445</v>
      </c>
      <c r="FX27" s="19">
        <v>183882</v>
      </c>
      <c r="FY27" s="19">
        <v>211746</v>
      </c>
      <c r="FZ27" s="19">
        <v>204179</v>
      </c>
      <c r="GA27" s="19">
        <v>263030</v>
      </c>
      <c r="GB27" s="19">
        <v>282310</v>
      </c>
      <c r="GC27" s="19">
        <v>271089</v>
      </c>
      <c r="GD27" s="19">
        <v>247784</v>
      </c>
      <c r="GE27" s="19">
        <v>276601</v>
      </c>
      <c r="GF27" s="19">
        <v>290902</v>
      </c>
      <c r="GG27" s="19">
        <v>332302</v>
      </c>
      <c r="GH27" s="19">
        <v>348796</v>
      </c>
      <c r="GI27" s="19">
        <v>261718</v>
      </c>
      <c r="GJ27" s="19">
        <v>270562</v>
      </c>
      <c r="GK27" s="19">
        <v>291528</v>
      </c>
      <c r="GL27" s="19">
        <v>254955</v>
      </c>
      <c r="GM27" s="19">
        <v>270702</v>
      </c>
      <c r="GN27" s="19">
        <v>318782</v>
      </c>
      <c r="GO27" s="19">
        <v>297160</v>
      </c>
      <c r="GP27" s="19">
        <v>274154</v>
      </c>
      <c r="GQ27" s="19">
        <v>298031</v>
      </c>
      <c r="GR27" s="19">
        <v>280322</v>
      </c>
      <c r="GS27" s="19">
        <v>304137</v>
      </c>
      <c r="GT27" s="19">
        <v>287512</v>
      </c>
      <c r="GU27" s="19">
        <v>271425</v>
      </c>
      <c r="GV27" s="19">
        <v>268903</v>
      </c>
      <c r="GW27" s="19">
        <v>279502</v>
      </c>
      <c r="GX27" s="19">
        <v>265964</v>
      </c>
      <c r="GY27" s="19">
        <v>247484</v>
      </c>
      <c r="GZ27" s="19">
        <v>296193</v>
      </c>
      <c r="HA27" s="19">
        <v>237367</v>
      </c>
      <c r="HB27" s="19">
        <v>255948</v>
      </c>
      <c r="HC27" s="19">
        <v>229219</v>
      </c>
      <c r="HD27" s="19">
        <v>215974</v>
      </c>
      <c r="HE27" s="19">
        <v>222540</v>
      </c>
      <c r="HF27" s="19">
        <v>225082</v>
      </c>
      <c r="HG27" s="19">
        <v>262790</v>
      </c>
      <c r="HH27" s="78">
        <v>182226</v>
      </c>
      <c r="HI27" s="78">
        <v>245813</v>
      </c>
      <c r="HJ27" s="78">
        <v>238016</v>
      </c>
      <c r="HK27" s="78">
        <v>255015</v>
      </c>
      <c r="HL27" s="19">
        <v>255688</v>
      </c>
      <c r="HM27" s="19">
        <v>259133</v>
      </c>
      <c r="HN27" s="19">
        <v>294703</v>
      </c>
      <c r="HO27" s="19">
        <v>262640</v>
      </c>
      <c r="HP27" s="19">
        <v>259503</v>
      </c>
      <c r="HQ27" s="19">
        <v>257589</v>
      </c>
      <c r="HR27" s="19">
        <v>243012</v>
      </c>
      <c r="HS27" s="19">
        <v>238855</v>
      </c>
      <c r="HT27" s="19">
        <v>239968</v>
      </c>
      <c r="HU27" s="19">
        <v>359082</v>
      </c>
      <c r="HV27" s="19">
        <v>260569</v>
      </c>
      <c r="HW27" s="19">
        <v>315991</v>
      </c>
      <c r="HX27" s="19">
        <v>284619</v>
      </c>
      <c r="HY27" s="19">
        <v>271605</v>
      </c>
      <c r="HZ27" s="19">
        <v>262676</v>
      </c>
      <c r="IA27" s="19">
        <v>275436</v>
      </c>
      <c r="IB27" s="19">
        <v>430587</v>
      </c>
      <c r="IC27" s="19">
        <v>295837</v>
      </c>
      <c r="ID27" s="19">
        <v>316057</v>
      </c>
      <c r="IE27" s="19">
        <v>321746</v>
      </c>
      <c r="IF27" s="19">
        <v>362139</v>
      </c>
      <c r="IG27" s="19">
        <v>246683</v>
      </c>
      <c r="IH27" s="19">
        <v>303906</v>
      </c>
      <c r="II27" s="19">
        <v>294256</v>
      </c>
      <c r="IJ27" s="19">
        <v>319297</v>
      </c>
      <c r="IK27" s="19">
        <v>289756</v>
      </c>
      <c r="IL27" s="19">
        <v>335272</v>
      </c>
      <c r="IM27" s="19">
        <v>426416</v>
      </c>
      <c r="IN27" s="19">
        <v>239727</v>
      </c>
      <c r="IO27" s="19">
        <v>337601</v>
      </c>
      <c r="IP27" s="19">
        <v>302575</v>
      </c>
      <c r="IQ27" s="19">
        <v>318869</v>
      </c>
      <c r="IR27" s="19">
        <v>298625</v>
      </c>
      <c r="IS27" s="19">
        <v>340687</v>
      </c>
      <c r="IT27" s="19">
        <v>415895</v>
      </c>
      <c r="IU27" s="19">
        <v>300892</v>
      </c>
      <c r="IV27" s="19">
        <v>339342</v>
      </c>
      <c r="IW27" s="19">
        <v>300608</v>
      </c>
      <c r="IX27" s="19">
        <v>287051</v>
      </c>
      <c r="IY27" s="19">
        <v>302900</v>
      </c>
      <c r="IZ27" s="19">
        <v>312515</v>
      </c>
      <c r="JA27" s="19">
        <v>389256</v>
      </c>
      <c r="JB27" s="19">
        <v>273268</v>
      </c>
      <c r="JC27" s="19">
        <v>258760</v>
      </c>
      <c r="JD27" s="19">
        <v>282957</v>
      </c>
      <c r="JE27" s="19">
        <v>203341</v>
      </c>
      <c r="JF27" s="19">
        <v>209917</v>
      </c>
      <c r="JG27" s="19">
        <v>239388</v>
      </c>
      <c r="JH27" s="19">
        <v>237553</v>
      </c>
      <c r="JI27" s="19">
        <v>205249</v>
      </c>
      <c r="JJ27" s="19">
        <v>206278</v>
      </c>
      <c r="JK27" s="19">
        <v>202164</v>
      </c>
      <c r="JL27" s="19">
        <v>199325</v>
      </c>
      <c r="JM27" s="19">
        <v>208970</v>
      </c>
      <c r="JN27" s="19">
        <v>203476</v>
      </c>
      <c r="JO27" s="19">
        <v>234644</v>
      </c>
      <c r="JP27" s="19">
        <v>228245</v>
      </c>
      <c r="JQ27" s="19">
        <v>205740</v>
      </c>
      <c r="JR27" s="19">
        <v>151284</v>
      </c>
      <c r="JS27" s="19">
        <v>282125</v>
      </c>
      <c r="JT27" s="19">
        <v>279280</v>
      </c>
      <c r="JU27" s="19">
        <v>293104</v>
      </c>
      <c r="JV27" s="19">
        <v>301555</v>
      </c>
      <c r="JW27" s="19">
        <v>301319</v>
      </c>
      <c r="JX27" s="19">
        <v>341767</v>
      </c>
      <c r="JY27" s="19">
        <v>323115</v>
      </c>
      <c r="JZ27" s="19">
        <v>321793</v>
      </c>
      <c r="KA27" s="19">
        <v>295625</v>
      </c>
      <c r="KB27" s="19">
        <v>318829</v>
      </c>
      <c r="KC27" s="19">
        <v>325015</v>
      </c>
      <c r="KD27" s="19">
        <v>263250</v>
      </c>
      <c r="KE27" s="19">
        <v>202322</v>
      </c>
      <c r="KF27" s="19">
        <v>258655</v>
      </c>
      <c r="KG27" s="19">
        <v>236977</v>
      </c>
      <c r="KH27" s="19">
        <v>253100</v>
      </c>
      <c r="KI27" s="19">
        <v>276751</v>
      </c>
      <c r="KJ27" s="19">
        <v>187777</v>
      </c>
      <c r="KK27" s="19">
        <v>276751</v>
      </c>
      <c r="KL27" s="19">
        <v>218764</v>
      </c>
      <c r="KM27" s="19">
        <v>306360</v>
      </c>
      <c r="KN27" s="19">
        <v>274412</v>
      </c>
      <c r="KO27" s="19">
        <v>277645</v>
      </c>
      <c r="KP27" s="19">
        <v>297199</v>
      </c>
      <c r="KQ27" s="19">
        <v>293161</v>
      </c>
      <c r="KR27" s="19">
        <v>243313</v>
      </c>
      <c r="KS27" s="19">
        <v>156569</v>
      </c>
      <c r="KT27" s="22">
        <v>143031</v>
      </c>
      <c r="KU27" s="22">
        <v>199408</v>
      </c>
      <c r="KV27" s="22">
        <v>199208</v>
      </c>
      <c r="KW27" s="22">
        <v>184516</v>
      </c>
      <c r="KX27" s="22">
        <v>166961</v>
      </c>
      <c r="KY27" s="22">
        <v>169736</v>
      </c>
      <c r="KZ27" s="22">
        <v>179943</v>
      </c>
      <c r="LA27" s="22">
        <v>143031</v>
      </c>
      <c r="LB27" s="22">
        <v>199408</v>
      </c>
      <c r="LC27" s="22">
        <v>199208</v>
      </c>
      <c r="LD27" s="22">
        <v>184516</v>
      </c>
      <c r="LE27" s="22">
        <v>166961</v>
      </c>
      <c r="LF27" s="22">
        <v>169736</v>
      </c>
      <c r="LG27" s="22">
        <v>179943</v>
      </c>
      <c r="LH27" s="22">
        <v>173445</v>
      </c>
      <c r="LI27" s="19">
        <v>183882</v>
      </c>
      <c r="LJ27" s="19">
        <v>211746</v>
      </c>
      <c r="LK27" s="19">
        <v>204179</v>
      </c>
      <c r="LL27" s="22">
        <v>143031</v>
      </c>
      <c r="LM27" s="22">
        <v>199408</v>
      </c>
      <c r="LN27" s="22">
        <v>199208</v>
      </c>
      <c r="LO27" s="22">
        <v>184516</v>
      </c>
      <c r="LP27" s="22">
        <v>166961</v>
      </c>
      <c r="LQ27" s="22">
        <v>169736</v>
      </c>
      <c r="LR27" s="22">
        <v>179943</v>
      </c>
      <c r="LS27" s="22">
        <v>143031</v>
      </c>
      <c r="LT27" s="22">
        <v>199408</v>
      </c>
      <c r="LU27" s="22">
        <v>199208</v>
      </c>
      <c r="LV27" s="22">
        <v>184516</v>
      </c>
      <c r="LW27" s="22">
        <v>166961</v>
      </c>
      <c r="LX27" s="22">
        <v>169736</v>
      </c>
      <c r="LY27" s="22">
        <v>179943</v>
      </c>
      <c r="LZ27" s="22">
        <v>173445</v>
      </c>
      <c r="MA27" s="19">
        <v>183882</v>
      </c>
      <c r="MB27" s="19">
        <v>211746</v>
      </c>
      <c r="MC27" s="19">
        <v>204179</v>
      </c>
      <c r="MD27" s="22">
        <v>143031</v>
      </c>
      <c r="ME27" s="22">
        <v>199408</v>
      </c>
      <c r="MF27" s="22">
        <v>199208</v>
      </c>
      <c r="MG27" s="22">
        <v>184516</v>
      </c>
      <c r="MH27" s="22">
        <v>166961</v>
      </c>
      <c r="MI27" s="22">
        <v>169736</v>
      </c>
      <c r="MJ27" s="22">
        <v>179943</v>
      </c>
      <c r="MK27" s="22">
        <v>143031</v>
      </c>
      <c r="ML27" s="22">
        <v>199408</v>
      </c>
      <c r="MM27" s="22">
        <v>199208</v>
      </c>
      <c r="MN27" s="22">
        <v>184516</v>
      </c>
      <c r="MO27" s="22">
        <v>166961</v>
      </c>
      <c r="MP27" s="22">
        <v>169736</v>
      </c>
      <c r="MQ27" s="22">
        <v>179943</v>
      </c>
      <c r="MR27" s="22">
        <v>173445</v>
      </c>
      <c r="MS27" s="19">
        <v>183882</v>
      </c>
      <c r="MT27" s="19">
        <v>211746</v>
      </c>
      <c r="MU27" s="19">
        <v>204179</v>
      </c>
      <c r="MV27" s="22">
        <v>143031</v>
      </c>
      <c r="MW27" s="22">
        <v>199408</v>
      </c>
      <c r="MX27" s="22">
        <v>199208</v>
      </c>
      <c r="MY27" s="22">
        <v>184516</v>
      </c>
      <c r="MZ27" s="22">
        <v>166961</v>
      </c>
      <c r="NA27" s="22">
        <v>169736</v>
      </c>
      <c r="NB27" s="22">
        <v>179943</v>
      </c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</row>
    <row r="28" spans="1:414" s="1" customFormat="1" x14ac:dyDescent="0.25">
      <c r="A28" s="1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</row>
    <row r="29" spans="1:414" s="1" customFormat="1" x14ac:dyDescent="0.25">
      <c r="A29" s="16" t="s">
        <v>9</v>
      </c>
      <c r="B29" s="19">
        <f>IF(B27&gt;0,SUM(B4:B27),"")</f>
        <v>4369975</v>
      </c>
      <c r="C29" s="19">
        <f t="shared" ref="C29:BN29" si="0">IF(C27&gt;0,SUM(C4:C27),"")</f>
        <v>5466263</v>
      </c>
      <c r="D29" s="19">
        <f t="shared" si="0"/>
        <v>5986482</v>
      </c>
      <c r="E29" s="19">
        <f t="shared" si="0"/>
        <v>5744873</v>
      </c>
      <c r="F29" s="19">
        <f t="shared" si="0"/>
        <v>5522386</v>
      </c>
      <c r="G29" s="19">
        <f t="shared" si="0"/>
        <v>4719584</v>
      </c>
      <c r="H29" s="19">
        <f t="shared" si="0"/>
        <v>5282711</v>
      </c>
      <c r="I29" s="19">
        <f t="shared" si="0"/>
        <v>4369975</v>
      </c>
      <c r="J29" s="19">
        <f t="shared" si="0"/>
        <v>5466263</v>
      </c>
      <c r="K29" s="19">
        <f t="shared" si="0"/>
        <v>5986482</v>
      </c>
      <c r="L29" s="19">
        <f t="shared" si="0"/>
        <v>5744873</v>
      </c>
      <c r="M29" s="19">
        <f t="shared" si="0"/>
        <v>5522386</v>
      </c>
      <c r="N29" s="19">
        <f t="shared" si="0"/>
        <v>4719584</v>
      </c>
      <c r="O29" s="19">
        <f t="shared" si="0"/>
        <v>5282711</v>
      </c>
      <c r="P29" s="19">
        <f t="shared" si="0"/>
        <v>5920385</v>
      </c>
      <c r="Q29" s="19">
        <f t="shared" si="0"/>
        <v>5969362</v>
      </c>
      <c r="R29" s="19">
        <f t="shared" si="0"/>
        <v>6435083</v>
      </c>
      <c r="S29" s="19">
        <f t="shared" si="0"/>
        <v>6845093</v>
      </c>
      <c r="T29" s="19">
        <f t="shared" si="0"/>
        <v>4369975</v>
      </c>
      <c r="U29" s="19">
        <f t="shared" si="0"/>
        <v>5466263</v>
      </c>
      <c r="V29" s="19">
        <f t="shared" si="0"/>
        <v>5986482</v>
      </c>
      <c r="W29" s="19">
        <f t="shared" si="0"/>
        <v>5744873</v>
      </c>
      <c r="X29" s="19">
        <f t="shared" si="0"/>
        <v>5522386</v>
      </c>
      <c r="Y29" s="19">
        <f t="shared" si="0"/>
        <v>4719584</v>
      </c>
      <c r="Z29" s="19">
        <f t="shared" si="0"/>
        <v>5282711</v>
      </c>
      <c r="AA29" s="19">
        <f t="shared" si="0"/>
        <v>4369975</v>
      </c>
      <c r="AB29" s="19">
        <f t="shared" si="0"/>
        <v>5466263</v>
      </c>
      <c r="AC29" s="19">
        <f t="shared" si="0"/>
        <v>5986482</v>
      </c>
      <c r="AD29" s="19">
        <f t="shared" si="0"/>
        <v>5744873</v>
      </c>
      <c r="AE29" s="19">
        <f t="shared" si="0"/>
        <v>5522386</v>
      </c>
      <c r="AF29" s="19">
        <f t="shared" si="0"/>
        <v>4719584</v>
      </c>
      <c r="AG29" s="19">
        <f t="shared" si="0"/>
        <v>5282711</v>
      </c>
      <c r="AH29" s="19">
        <f t="shared" si="0"/>
        <v>5920385</v>
      </c>
      <c r="AI29" s="19">
        <f t="shared" si="0"/>
        <v>5969362</v>
      </c>
      <c r="AJ29" s="19">
        <f t="shared" si="0"/>
        <v>6435083</v>
      </c>
      <c r="AK29" s="19">
        <f t="shared" si="0"/>
        <v>6845093</v>
      </c>
      <c r="AL29" s="19">
        <f t="shared" si="0"/>
        <v>4369975</v>
      </c>
      <c r="AM29" s="19">
        <f t="shared" si="0"/>
        <v>5466263</v>
      </c>
      <c r="AN29" s="19">
        <f t="shared" si="0"/>
        <v>5986482</v>
      </c>
      <c r="AO29" s="19">
        <f t="shared" si="0"/>
        <v>5744873</v>
      </c>
      <c r="AP29" s="19">
        <f t="shared" si="0"/>
        <v>5522386</v>
      </c>
      <c r="AQ29" s="19">
        <f t="shared" si="0"/>
        <v>4719584</v>
      </c>
      <c r="AR29" s="19">
        <f t="shared" si="0"/>
        <v>5282711</v>
      </c>
      <c r="AS29" s="19">
        <f t="shared" si="0"/>
        <v>4369975</v>
      </c>
      <c r="AT29" s="19">
        <f t="shared" si="0"/>
        <v>5466263</v>
      </c>
      <c r="AU29" s="19">
        <f t="shared" si="0"/>
        <v>5986482</v>
      </c>
      <c r="AV29" s="19">
        <f t="shared" si="0"/>
        <v>5744873</v>
      </c>
      <c r="AW29" s="19">
        <f t="shared" si="0"/>
        <v>5522386</v>
      </c>
      <c r="AX29" s="19">
        <f t="shared" si="0"/>
        <v>4719584</v>
      </c>
      <c r="AY29" s="19">
        <f t="shared" si="0"/>
        <v>5282711</v>
      </c>
      <c r="AZ29" s="19">
        <f t="shared" si="0"/>
        <v>5920385</v>
      </c>
      <c r="BA29" s="19">
        <f t="shared" si="0"/>
        <v>5969362</v>
      </c>
      <c r="BB29" s="19">
        <f t="shared" si="0"/>
        <v>6435083</v>
      </c>
      <c r="BC29" s="19">
        <f t="shared" si="0"/>
        <v>6845093</v>
      </c>
      <c r="BD29" s="19">
        <f t="shared" si="0"/>
        <v>4369975</v>
      </c>
      <c r="BE29" s="19">
        <f t="shared" si="0"/>
        <v>5466263</v>
      </c>
      <c r="BF29" s="19">
        <f t="shared" si="0"/>
        <v>5986482</v>
      </c>
      <c r="BG29" s="19">
        <f t="shared" si="0"/>
        <v>5744873</v>
      </c>
      <c r="BH29" s="19">
        <f t="shared" si="0"/>
        <v>5522386</v>
      </c>
      <c r="BI29" s="19">
        <f t="shared" si="0"/>
        <v>4719584</v>
      </c>
      <c r="BJ29" s="19">
        <f t="shared" si="0"/>
        <v>5282711</v>
      </c>
      <c r="BK29" s="19">
        <f t="shared" si="0"/>
        <v>4369975</v>
      </c>
      <c r="BL29" s="19">
        <f t="shared" si="0"/>
        <v>5466263</v>
      </c>
      <c r="BM29" s="19">
        <f t="shared" si="0"/>
        <v>5986482</v>
      </c>
      <c r="BN29" s="19">
        <f t="shared" si="0"/>
        <v>5744873</v>
      </c>
      <c r="BO29" s="19">
        <f t="shared" ref="BO29:DZ29" si="1">IF(BO27&gt;0,SUM(BO4:BO27),"")</f>
        <v>5522386</v>
      </c>
      <c r="BP29" s="19">
        <f t="shared" si="1"/>
        <v>4719584</v>
      </c>
      <c r="BQ29" s="19">
        <f t="shared" si="1"/>
        <v>5282711</v>
      </c>
      <c r="BR29" s="19">
        <f t="shared" si="1"/>
        <v>5920385</v>
      </c>
      <c r="BS29" s="19">
        <f t="shared" si="1"/>
        <v>5969362</v>
      </c>
      <c r="BT29" s="19">
        <f t="shared" si="1"/>
        <v>6435083</v>
      </c>
      <c r="BU29" s="19">
        <f t="shared" si="1"/>
        <v>6845093</v>
      </c>
      <c r="BV29" s="19">
        <f t="shared" si="1"/>
        <v>7528140</v>
      </c>
      <c r="BW29" s="19">
        <f t="shared" si="1"/>
        <v>7604039</v>
      </c>
      <c r="BX29" s="19">
        <f t="shared" si="1"/>
        <v>7502349</v>
      </c>
      <c r="BY29" s="19">
        <f t="shared" si="1"/>
        <v>6597393</v>
      </c>
      <c r="BZ29" s="19">
        <f t="shared" si="1"/>
        <v>7182780</v>
      </c>
      <c r="CA29" s="19">
        <f t="shared" si="1"/>
        <v>7901864</v>
      </c>
      <c r="CB29" s="19">
        <f t="shared" si="1"/>
        <v>9106913</v>
      </c>
      <c r="CC29" s="19">
        <f t="shared" si="1"/>
        <v>8850764</v>
      </c>
      <c r="CD29" s="19">
        <f t="shared" si="1"/>
        <v>8227284</v>
      </c>
      <c r="CE29" s="19">
        <f t="shared" si="1"/>
        <v>7884858</v>
      </c>
      <c r="CF29" s="19">
        <f t="shared" si="1"/>
        <v>7572014</v>
      </c>
      <c r="CG29" s="19">
        <f t="shared" si="1"/>
        <v>7198112</v>
      </c>
      <c r="CH29" s="19">
        <f t="shared" si="1"/>
        <v>7734752</v>
      </c>
      <c r="CI29" s="19">
        <f t="shared" si="1"/>
        <v>8257582</v>
      </c>
      <c r="CJ29" s="19">
        <f t="shared" si="1"/>
        <v>8533899</v>
      </c>
      <c r="CK29" s="19">
        <f t="shared" si="1"/>
        <v>7989730</v>
      </c>
      <c r="CL29" s="19">
        <f t="shared" si="1"/>
        <v>7999436</v>
      </c>
      <c r="CM29" s="19">
        <f t="shared" si="1"/>
        <v>7549397</v>
      </c>
      <c r="CN29" s="19">
        <f t="shared" si="1"/>
        <v>7804879</v>
      </c>
      <c r="CO29" s="19">
        <f t="shared" si="1"/>
        <v>8328788</v>
      </c>
      <c r="CP29" s="19">
        <f t="shared" si="1"/>
        <v>7882735</v>
      </c>
      <c r="CQ29" s="19">
        <f t="shared" si="1"/>
        <v>8351498</v>
      </c>
      <c r="CR29" s="19">
        <f t="shared" si="1"/>
        <v>7970007</v>
      </c>
      <c r="CS29" s="19">
        <f t="shared" si="1"/>
        <v>7603835</v>
      </c>
      <c r="CT29" s="19">
        <f t="shared" si="1"/>
        <v>6951405</v>
      </c>
      <c r="CU29" s="19">
        <f t="shared" si="1"/>
        <v>7517242</v>
      </c>
      <c r="CV29" s="19">
        <f t="shared" si="1"/>
        <v>7998364</v>
      </c>
      <c r="CW29" s="19">
        <f t="shared" si="1"/>
        <v>7706901</v>
      </c>
      <c r="CX29" s="19">
        <f t="shared" si="1"/>
        <v>7465562</v>
      </c>
      <c r="CY29" s="19">
        <f t="shared" si="1"/>
        <v>7022936</v>
      </c>
      <c r="CZ29" s="19">
        <f t="shared" si="1"/>
        <v>6840169</v>
      </c>
      <c r="DA29" s="19">
        <f t="shared" si="1"/>
        <v>6218588</v>
      </c>
      <c r="DB29" s="19">
        <f t="shared" si="1"/>
        <v>6870976</v>
      </c>
      <c r="DC29" s="19">
        <f t="shared" si="1"/>
        <v>9339227</v>
      </c>
      <c r="DD29" s="19">
        <f t="shared" si="1"/>
        <v>8853597</v>
      </c>
      <c r="DE29" s="19">
        <f t="shared" si="1"/>
        <v>8092288</v>
      </c>
      <c r="DF29" s="19">
        <f t="shared" si="1"/>
        <v>7608177</v>
      </c>
      <c r="DG29" s="19">
        <f t="shared" si="1"/>
        <v>4369975</v>
      </c>
      <c r="DH29" s="19">
        <f t="shared" si="1"/>
        <v>5466263</v>
      </c>
      <c r="DI29" s="19">
        <f t="shared" si="1"/>
        <v>5986482</v>
      </c>
      <c r="DJ29" s="19">
        <f t="shared" si="1"/>
        <v>5744873</v>
      </c>
      <c r="DK29" s="19">
        <f t="shared" si="1"/>
        <v>5522386</v>
      </c>
      <c r="DL29" s="19">
        <f t="shared" si="1"/>
        <v>4719584</v>
      </c>
      <c r="DM29" s="19">
        <f t="shared" si="1"/>
        <v>5282711</v>
      </c>
      <c r="DN29" s="19">
        <f t="shared" si="1"/>
        <v>4369975</v>
      </c>
      <c r="DO29" s="19">
        <f t="shared" si="1"/>
        <v>5466263</v>
      </c>
      <c r="DP29" s="19">
        <f t="shared" si="1"/>
        <v>5986482</v>
      </c>
      <c r="DQ29" s="19">
        <f t="shared" si="1"/>
        <v>5744873</v>
      </c>
      <c r="DR29" s="19">
        <f t="shared" si="1"/>
        <v>5522386</v>
      </c>
      <c r="DS29" s="19">
        <f t="shared" si="1"/>
        <v>4719584</v>
      </c>
      <c r="DT29" s="19">
        <f t="shared" si="1"/>
        <v>5282711</v>
      </c>
      <c r="DU29" s="19">
        <f t="shared" si="1"/>
        <v>5920385</v>
      </c>
      <c r="DV29" s="19">
        <f t="shared" si="1"/>
        <v>5969362</v>
      </c>
      <c r="DW29" s="19">
        <f t="shared" si="1"/>
        <v>6435083</v>
      </c>
      <c r="DX29" s="19">
        <f t="shared" si="1"/>
        <v>6845093</v>
      </c>
      <c r="DY29" s="19">
        <f t="shared" si="1"/>
        <v>4369975</v>
      </c>
      <c r="DZ29" s="19">
        <f t="shared" si="1"/>
        <v>5466263</v>
      </c>
      <c r="EA29" s="19">
        <f t="shared" ref="EA29:GL29" si="2">IF(EA27&gt;0,SUM(EA4:EA27),"")</f>
        <v>5986482</v>
      </c>
      <c r="EB29" s="19">
        <f t="shared" si="2"/>
        <v>5744873</v>
      </c>
      <c r="EC29" s="19">
        <f t="shared" si="2"/>
        <v>5522386</v>
      </c>
      <c r="ED29" s="19">
        <f t="shared" si="2"/>
        <v>4719584</v>
      </c>
      <c r="EE29" s="19">
        <f t="shared" si="2"/>
        <v>5282711</v>
      </c>
      <c r="EF29" s="19">
        <f t="shared" si="2"/>
        <v>4369975</v>
      </c>
      <c r="EG29" s="19">
        <f t="shared" si="2"/>
        <v>5466263</v>
      </c>
      <c r="EH29" s="19">
        <f t="shared" si="2"/>
        <v>5986482</v>
      </c>
      <c r="EI29" s="19">
        <f t="shared" si="2"/>
        <v>5744873</v>
      </c>
      <c r="EJ29" s="19">
        <f t="shared" si="2"/>
        <v>5522386</v>
      </c>
      <c r="EK29" s="19">
        <f t="shared" si="2"/>
        <v>4719584</v>
      </c>
      <c r="EL29" s="19">
        <f t="shared" si="2"/>
        <v>5282711</v>
      </c>
      <c r="EM29" s="19">
        <f t="shared" si="2"/>
        <v>5920385</v>
      </c>
      <c r="EN29" s="19">
        <f t="shared" si="2"/>
        <v>5969362</v>
      </c>
      <c r="EO29" s="19">
        <f t="shared" si="2"/>
        <v>6435083</v>
      </c>
      <c r="EP29" s="19">
        <f t="shared" si="2"/>
        <v>6845093</v>
      </c>
      <c r="EQ29" s="19">
        <f t="shared" si="2"/>
        <v>4369975</v>
      </c>
      <c r="ER29" s="19">
        <f t="shared" si="2"/>
        <v>5466263</v>
      </c>
      <c r="ES29" s="19">
        <f t="shared" si="2"/>
        <v>5986482</v>
      </c>
      <c r="ET29" s="19">
        <f t="shared" si="2"/>
        <v>5744873</v>
      </c>
      <c r="EU29" s="19">
        <f t="shared" si="2"/>
        <v>5522386</v>
      </c>
      <c r="EV29" s="19">
        <f t="shared" si="2"/>
        <v>4719584</v>
      </c>
      <c r="EW29" s="19">
        <f t="shared" si="2"/>
        <v>5282711</v>
      </c>
      <c r="EX29" s="19">
        <f t="shared" si="2"/>
        <v>4369975</v>
      </c>
      <c r="EY29" s="19">
        <f t="shared" si="2"/>
        <v>5466263</v>
      </c>
      <c r="EZ29" s="19">
        <f t="shared" si="2"/>
        <v>5986482</v>
      </c>
      <c r="FA29" s="19">
        <f t="shared" si="2"/>
        <v>5744873</v>
      </c>
      <c r="FB29" s="19">
        <f t="shared" si="2"/>
        <v>5522386</v>
      </c>
      <c r="FC29" s="19">
        <f t="shared" si="2"/>
        <v>4719584</v>
      </c>
      <c r="FD29" s="19">
        <f t="shared" si="2"/>
        <v>5282711</v>
      </c>
      <c r="FE29" s="19">
        <f t="shared" si="2"/>
        <v>5920385</v>
      </c>
      <c r="FF29" s="19">
        <f t="shared" si="2"/>
        <v>5969362</v>
      </c>
      <c r="FG29" s="19">
        <f t="shared" si="2"/>
        <v>6435083</v>
      </c>
      <c r="FH29" s="19">
        <f t="shared" si="2"/>
        <v>6845093</v>
      </c>
      <c r="FI29" s="19">
        <f t="shared" si="2"/>
        <v>4369975</v>
      </c>
      <c r="FJ29" s="19">
        <f t="shared" si="2"/>
        <v>5466263</v>
      </c>
      <c r="FK29" s="19">
        <f t="shared" si="2"/>
        <v>5986482</v>
      </c>
      <c r="FL29" s="19">
        <f t="shared" si="2"/>
        <v>5744873</v>
      </c>
      <c r="FM29" s="19">
        <f t="shared" si="2"/>
        <v>5522386</v>
      </c>
      <c r="FN29" s="19">
        <f t="shared" si="2"/>
        <v>4719584</v>
      </c>
      <c r="FO29" s="19">
        <f t="shared" si="2"/>
        <v>5282711</v>
      </c>
      <c r="FP29" s="19">
        <f t="shared" si="2"/>
        <v>4369975</v>
      </c>
      <c r="FQ29" s="19">
        <f t="shared" si="2"/>
        <v>5466263</v>
      </c>
      <c r="FR29" s="19">
        <f t="shared" si="2"/>
        <v>5986482</v>
      </c>
      <c r="FS29" s="19">
        <f t="shared" si="2"/>
        <v>5744873</v>
      </c>
      <c r="FT29" s="19">
        <f t="shared" si="2"/>
        <v>5522386</v>
      </c>
      <c r="FU29" s="19">
        <f t="shared" si="2"/>
        <v>4719584</v>
      </c>
      <c r="FV29" s="19">
        <f t="shared" si="2"/>
        <v>5282711</v>
      </c>
      <c r="FW29" s="19">
        <f t="shared" si="2"/>
        <v>5920385</v>
      </c>
      <c r="FX29" s="19">
        <f t="shared" si="2"/>
        <v>5969362</v>
      </c>
      <c r="FY29" s="19">
        <f t="shared" si="2"/>
        <v>6435083</v>
      </c>
      <c r="FZ29" s="19">
        <f t="shared" si="2"/>
        <v>6845093</v>
      </c>
      <c r="GA29" s="19">
        <f t="shared" si="2"/>
        <v>7528140</v>
      </c>
      <c r="GB29" s="19">
        <f t="shared" si="2"/>
        <v>7604039</v>
      </c>
      <c r="GC29" s="19">
        <f t="shared" si="2"/>
        <v>7502349</v>
      </c>
      <c r="GD29" s="19">
        <f t="shared" si="2"/>
        <v>6597393</v>
      </c>
      <c r="GE29" s="19">
        <f t="shared" si="2"/>
        <v>7182780</v>
      </c>
      <c r="GF29" s="19">
        <f t="shared" si="2"/>
        <v>7901864</v>
      </c>
      <c r="GG29" s="19">
        <f t="shared" si="2"/>
        <v>9106913</v>
      </c>
      <c r="GH29" s="19">
        <f t="shared" si="2"/>
        <v>8850764</v>
      </c>
      <c r="GI29" s="19">
        <f t="shared" si="2"/>
        <v>8227284</v>
      </c>
      <c r="GJ29" s="19">
        <f t="shared" si="2"/>
        <v>7884858</v>
      </c>
      <c r="GK29" s="19">
        <f t="shared" si="2"/>
        <v>7572014</v>
      </c>
      <c r="GL29" s="19">
        <f t="shared" si="2"/>
        <v>7198112</v>
      </c>
      <c r="GM29" s="19">
        <f t="shared" ref="GM29:IX29" si="3">IF(GM27&gt;0,SUM(GM4:GM27),"")</f>
        <v>7734752</v>
      </c>
      <c r="GN29" s="19">
        <f t="shared" si="3"/>
        <v>8257582</v>
      </c>
      <c r="GO29" s="19">
        <f t="shared" si="3"/>
        <v>8533899</v>
      </c>
      <c r="GP29" s="19">
        <f t="shared" si="3"/>
        <v>7989730</v>
      </c>
      <c r="GQ29" s="19">
        <f t="shared" si="3"/>
        <v>7999436</v>
      </c>
      <c r="GR29" s="19">
        <f t="shared" si="3"/>
        <v>7549397</v>
      </c>
      <c r="GS29" s="19">
        <f t="shared" si="3"/>
        <v>7804879</v>
      </c>
      <c r="GT29" s="19">
        <f t="shared" si="3"/>
        <v>8328788</v>
      </c>
      <c r="GU29" s="19">
        <f t="shared" si="3"/>
        <v>7882735</v>
      </c>
      <c r="GV29" s="19">
        <f t="shared" si="3"/>
        <v>8351498</v>
      </c>
      <c r="GW29" s="19">
        <f t="shared" si="3"/>
        <v>7970007</v>
      </c>
      <c r="GX29" s="19">
        <f t="shared" si="3"/>
        <v>7603835</v>
      </c>
      <c r="GY29" s="19">
        <f t="shared" si="3"/>
        <v>6951405</v>
      </c>
      <c r="GZ29" s="19">
        <f t="shared" si="3"/>
        <v>7517242</v>
      </c>
      <c r="HA29" s="19">
        <f t="shared" si="3"/>
        <v>7998364</v>
      </c>
      <c r="HB29" s="19">
        <f t="shared" si="3"/>
        <v>7706901</v>
      </c>
      <c r="HC29" s="19">
        <f t="shared" si="3"/>
        <v>7465562</v>
      </c>
      <c r="HD29" s="19">
        <f t="shared" si="3"/>
        <v>7022936</v>
      </c>
      <c r="HE29" s="19">
        <f t="shared" si="3"/>
        <v>6840169</v>
      </c>
      <c r="HF29" s="19">
        <f t="shared" si="3"/>
        <v>6218588</v>
      </c>
      <c r="HG29" s="19">
        <f t="shared" si="3"/>
        <v>6870976</v>
      </c>
      <c r="HH29" s="19">
        <f t="shared" si="3"/>
        <v>9339227</v>
      </c>
      <c r="HI29" s="19">
        <f t="shared" si="3"/>
        <v>8853597</v>
      </c>
      <c r="HJ29" s="19">
        <f t="shared" si="3"/>
        <v>8092288</v>
      </c>
      <c r="HK29" s="19">
        <f t="shared" si="3"/>
        <v>7608177</v>
      </c>
      <c r="HL29" s="19">
        <f t="shared" si="3"/>
        <v>9410423</v>
      </c>
      <c r="HM29" s="19">
        <f t="shared" si="3"/>
        <v>7509890</v>
      </c>
      <c r="HN29" s="19">
        <f t="shared" si="3"/>
        <v>7594121</v>
      </c>
      <c r="HO29" s="19">
        <f t="shared" si="3"/>
        <v>7383903</v>
      </c>
      <c r="HP29" s="19">
        <f t="shared" si="3"/>
        <v>6484052</v>
      </c>
      <c r="HQ29" s="19">
        <f t="shared" si="3"/>
        <v>6728323</v>
      </c>
      <c r="HR29" s="19">
        <f t="shared" si="3"/>
        <v>6863347</v>
      </c>
      <c r="HS29" s="19">
        <f t="shared" si="3"/>
        <v>6806354</v>
      </c>
      <c r="HT29" s="19">
        <f t="shared" si="3"/>
        <v>6623152</v>
      </c>
      <c r="HU29" s="19">
        <f t="shared" si="3"/>
        <v>7676295</v>
      </c>
      <c r="HV29" s="19">
        <f t="shared" si="3"/>
        <v>7340067</v>
      </c>
      <c r="HW29" s="19">
        <f t="shared" si="3"/>
        <v>7043492</v>
      </c>
      <c r="HX29" s="19">
        <f t="shared" si="3"/>
        <v>7237859</v>
      </c>
      <c r="HY29" s="19">
        <f t="shared" si="3"/>
        <v>7764317</v>
      </c>
      <c r="HZ29" s="19">
        <f t="shared" si="3"/>
        <v>8002474</v>
      </c>
      <c r="IA29" s="19">
        <f t="shared" si="3"/>
        <v>7469157</v>
      </c>
      <c r="IB29" s="19">
        <f t="shared" si="3"/>
        <v>8658399</v>
      </c>
      <c r="IC29" s="19">
        <f t="shared" si="3"/>
        <v>8999667</v>
      </c>
      <c r="ID29" s="19">
        <f t="shared" si="3"/>
        <v>8075949</v>
      </c>
      <c r="IE29" s="19">
        <f t="shared" si="3"/>
        <v>8569474</v>
      </c>
      <c r="IF29" s="19">
        <f t="shared" si="3"/>
        <v>9155591</v>
      </c>
      <c r="IG29" s="19">
        <f t="shared" si="3"/>
        <v>8427727</v>
      </c>
      <c r="IH29" s="19">
        <f t="shared" si="3"/>
        <v>8792338</v>
      </c>
      <c r="II29" s="19">
        <f t="shared" si="3"/>
        <v>8344959</v>
      </c>
      <c r="IJ29" s="19">
        <f t="shared" si="3"/>
        <v>8857277</v>
      </c>
      <c r="IK29" s="19">
        <f t="shared" si="3"/>
        <v>7729191</v>
      </c>
      <c r="IL29" s="19">
        <f t="shared" si="3"/>
        <v>8422070</v>
      </c>
      <c r="IM29" s="19">
        <f t="shared" si="3"/>
        <v>11086776</v>
      </c>
      <c r="IN29" s="19">
        <f t="shared" si="3"/>
        <v>8439675</v>
      </c>
      <c r="IO29" s="19">
        <f t="shared" si="3"/>
        <v>8614107</v>
      </c>
      <c r="IP29" s="19">
        <f t="shared" si="3"/>
        <v>9093313</v>
      </c>
      <c r="IQ29" s="19">
        <f t="shared" si="3"/>
        <v>8777199</v>
      </c>
      <c r="IR29" s="19">
        <f t="shared" si="3"/>
        <v>8019131</v>
      </c>
      <c r="IS29" s="19">
        <f t="shared" si="3"/>
        <v>8817715</v>
      </c>
      <c r="IT29" s="19">
        <f t="shared" si="3"/>
        <v>9364417</v>
      </c>
      <c r="IU29" s="19">
        <f t="shared" si="3"/>
        <v>10235419</v>
      </c>
      <c r="IV29" s="19">
        <f t="shared" si="3"/>
        <v>8207756</v>
      </c>
      <c r="IW29" s="19">
        <f t="shared" si="3"/>
        <v>8309544</v>
      </c>
      <c r="IX29" s="19">
        <f t="shared" si="3"/>
        <v>8067756</v>
      </c>
      <c r="IY29" s="19">
        <f t="shared" ref="IY29:LJ29" si="4">IF(IY27&gt;0,SUM(IY4:IY27),"")</f>
        <v>7531439</v>
      </c>
      <c r="IZ29" s="19">
        <f t="shared" si="4"/>
        <v>7949895</v>
      </c>
      <c r="JA29" s="19">
        <f t="shared" si="4"/>
        <v>9040223</v>
      </c>
      <c r="JB29" s="19">
        <f t="shared" si="4"/>
        <v>8826679</v>
      </c>
      <c r="JC29" s="19">
        <f t="shared" si="4"/>
        <v>7294735</v>
      </c>
      <c r="JD29" s="19">
        <f t="shared" si="4"/>
        <v>8738834</v>
      </c>
      <c r="JE29" s="19">
        <f t="shared" si="4"/>
        <v>7009349</v>
      </c>
      <c r="JF29" s="19">
        <f t="shared" si="4"/>
        <v>6062828</v>
      </c>
      <c r="JG29" s="19">
        <f t="shared" si="4"/>
        <v>6499597</v>
      </c>
      <c r="JH29" s="19">
        <f t="shared" si="4"/>
        <v>7430453</v>
      </c>
      <c r="JI29" s="19">
        <f t="shared" si="4"/>
        <v>7184267</v>
      </c>
      <c r="JJ29" s="19">
        <f t="shared" si="4"/>
        <v>6521878</v>
      </c>
      <c r="JK29" s="19">
        <f t="shared" si="4"/>
        <v>6220688</v>
      </c>
      <c r="JL29" s="19">
        <f t="shared" si="4"/>
        <v>5956695</v>
      </c>
      <c r="JM29" s="19">
        <f t="shared" si="4"/>
        <v>5397669</v>
      </c>
      <c r="JN29" s="19">
        <f t="shared" si="4"/>
        <v>5478604</v>
      </c>
      <c r="JO29" s="19">
        <f t="shared" si="4"/>
        <v>6455247</v>
      </c>
      <c r="JP29" s="19">
        <f t="shared" si="4"/>
        <v>6783951</v>
      </c>
      <c r="JQ29" s="19">
        <f t="shared" si="4"/>
        <v>6709816</v>
      </c>
      <c r="JR29" s="19">
        <f t="shared" si="4"/>
        <v>5300966</v>
      </c>
      <c r="JS29" s="19">
        <f t="shared" si="4"/>
        <v>8126128</v>
      </c>
      <c r="JT29" s="19">
        <f t="shared" si="4"/>
        <v>7598271</v>
      </c>
      <c r="JU29" s="19">
        <f t="shared" si="4"/>
        <v>8427948</v>
      </c>
      <c r="JV29" s="19">
        <f t="shared" si="4"/>
        <v>8732316</v>
      </c>
      <c r="JW29" s="19">
        <f t="shared" si="4"/>
        <v>8874159</v>
      </c>
      <c r="JX29" s="19">
        <f t="shared" si="4"/>
        <v>8645004</v>
      </c>
      <c r="JY29" s="19">
        <f t="shared" si="4"/>
        <v>8992027</v>
      </c>
      <c r="JZ29" s="19">
        <f t="shared" si="4"/>
        <v>8076112</v>
      </c>
      <c r="KA29" s="19">
        <f t="shared" si="4"/>
        <v>7693141</v>
      </c>
      <c r="KB29" s="19">
        <f t="shared" si="4"/>
        <v>8148743</v>
      </c>
      <c r="KC29" s="19">
        <f t="shared" si="4"/>
        <v>8815475</v>
      </c>
      <c r="KD29" s="19">
        <f t="shared" si="4"/>
        <v>8791180</v>
      </c>
      <c r="KE29" s="19">
        <f t="shared" si="4"/>
        <v>6012120</v>
      </c>
      <c r="KF29" s="19">
        <f t="shared" si="4"/>
        <v>6666918</v>
      </c>
      <c r="KG29" s="19">
        <f t="shared" si="4"/>
        <v>7362037</v>
      </c>
      <c r="KH29" s="19">
        <f t="shared" si="4"/>
        <v>6507160</v>
      </c>
      <c r="KI29" s="19">
        <f t="shared" si="4"/>
        <v>7024252</v>
      </c>
      <c r="KJ29" s="19">
        <f t="shared" si="4"/>
        <v>6322896</v>
      </c>
      <c r="KK29" s="19">
        <f t="shared" si="4"/>
        <v>7024252</v>
      </c>
      <c r="KL29" s="19">
        <f t="shared" si="4"/>
        <v>7026529</v>
      </c>
      <c r="KM29" s="19">
        <f t="shared" si="4"/>
        <v>8146825</v>
      </c>
      <c r="KN29" s="19">
        <f t="shared" si="4"/>
        <v>7862698</v>
      </c>
      <c r="KO29" s="19">
        <f t="shared" si="4"/>
        <v>6889778</v>
      </c>
      <c r="KP29" s="19">
        <f t="shared" si="4"/>
        <v>6822102</v>
      </c>
      <c r="KQ29" s="19">
        <f t="shared" si="4"/>
        <v>7769934</v>
      </c>
      <c r="KR29" s="19">
        <f t="shared" si="4"/>
        <v>7844911</v>
      </c>
      <c r="KS29" s="19">
        <f t="shared" si="4"/>
        <v>5292926</v>
      </c>
      <c r="KT29" s="19">
        <f t="shared" si="4"/>
        <v>4369975</v>
      </c>
      <c r="KU29" s="19">
        <f t="shared" si="4"/>
        <v>5466263</v>
      </c>
      <c r="KV29" s="19">
        <f t="shared" si="4"/>
        <v>5986482</v>
      </c>
      <c r="KW29" s="19">
        <f t="shared" si="4"/>
        <v>5744873</v>
      </c>
      <c r="KX29" s="19">
        <f t="shared" si="4"/>
        <v>5522386</v>
      </c>
      <c r="KY29" s="19">
        <f t="shared" si="4"/>
        <v>4719584</v>
      </c>
      <c r="KZ29" s="19">
        <f t="shared" si="4"/>
        <v>5282711</v>
      </c>
      <c r="LA29" s="19">
        <f t="shared" si="4"/>
        <v>4369975</v>
      </c>
      <c r="LB29" s="19">
        <f t="shared" si="4"/>
        <v>5466263</v>
      </c>
      <c r="LC29" s="19">
        <f t="shared" si="4"/>
        <v>5986482</v>
      </c>
      <c r="LD29" s="19">
        <f t="shared" si="4"/>
        <v>5744873</v>
      </c>
      <c r="LE29" s="19">
        <f t="shared" si="4"/>
        <v>5522386</v>
      </c>
      <c r="LF29" s="19">
        <f t="shared" si="4"/>
        <v>4719584</v>
      </c>
      <c r="LG29" s="19">
        <f t="shared" si="4"/>
        <v>5282711</v>
      </c>
      <c r="LH29" s="19">
        <f t="shared" si="4"/>
        <v>5920385</v>
      </c>
      <c r="LI29" s="19">
        <f t="shared" si="4"/>
        <v>5969362</v>
      </c>
      <c r="LJ29" s="19">
        <f t="shared" si="4"/>
        <v>6435083</v>
      </c>
      <c r="LK29" s="19">
        <f t="shared" ref="LK29:NB29" si="5">IF(LK27&gt;0,SUM(LK4:LK27),"")</f>
        <v>6845093</v>
      </c>
      <c r="LL29" s="19">
        <f t="shared" si="5"/>
        <v>4369975</v>
      </c>
      <c r="LM29" s="19">
        <f t="shared" si="5"/>
        <v>5466263</v>
      </c>
      <c r="LN29" s="19">
        <f t="shared" si="5"/>
        <v>5986482</v>
      </c>
      <c r="LO29" s="19">
        <f t="shared" si="5"/>
        <v>5744873</v>
      </c>
      <c r="LP29" s="19">
        <f t="shared" si="5"/>
        <v>5522386</v>
      </c>
      <c r="LQ29" s="19">
        <f t="shared" si="5"/>
        <v>4719584</v>
      </c>
      <c r="LR29" s="19">
        <f t="shared" si="5"/>
        <v>5282711</v>
      </c>
      <c r="LS29" s="19">
        <f t="shared" si="5"/>
        <v>4369975</v>
      </c>
      <c r="LT29" s="19">
        <f t="shared" si="5"/>
        <v>5466263</v>
      </c>
      <c r="LU29" s="19">
        <f t="shared" si="5"/>
        <v>5986482</v>
      </c>
      <c r="LV29" s="19">
        <f t="shared" si="5"/>
        <v>5744873</v>
      </c>
      <c r="LW29" s="19">
        <f t="shared" si="5"/>
        <v>5522386</v>
      </c>
      <c r="LX29" s="19">
        <f t="shared" si="5"/>
        <v>4719584</v>
      </c>
      <c r="LY29" s="19">
        <f t="shared" si="5"/>
        <v>5282711</v>
      </c>
      <c r="LZ29" s="19">
        <f t="shared" si="5"/>
        <v>5920385</v>
      </c>
      <c r="MA29" s="19">
        <f t="shared" si="5"/>
        <v>5969362</v>
      </c>
      <c r="MB29" s="19">
        <f t="shared" si="5"/>
        <v>6435083</v>
      </c>
      <c r="MC29" s="19">
        <f t="shared" si="5"/>
        <v>6845093</v>
      </c>
      <c r="MD29" s="19">
        <f t="shared" si="5"/>
        <v>4369975</v>
      </c>
      <c r="ME29" s="19">
        <f t="shared" si="5"/>
        <v>5466263</v>
      </c>
      <c r="MF29" s="19">
        <f t="shared" si="5"/>
        <v>5986482</v>
      </c>
      <c r="MG29" s="19">
        <f t="shared" si="5"/>
        <v>5744873</v>
      </c>
      <c r="MH29" s="19">
        <f t="shared" si="5"/>
        <v>5522386</v>
      </c>
      <c r="MI29" s="19">
        <f t="shared" si="5"/>
        <v>4719584</v>
      </c>
      <c r="MJ29" s="19">
        <f t="shared" si="5"/>
        <v>5282711</v>
      </c>
      <c r="MK29" s="19">
        <f t="shared" si="5"/>
        <v>4369975</v>
      </c>
      <c r="ML29" s="19">
        <f t="shared" si="5"/>
        <v>5466263</v>
      </c>
      <c r="MM29" s="19">
        <f t="shared" si="5"/>
        <v>5986482</v>
      </c>
      <c r="MN29" s="19">
        <f t="shared" si="5"/>
        <v>5744873</v>
      </c>
      <c r="MO29" s="19">
        <f t="shared" si="5"/>
        <v>5522386</v>
      </c>
      <c r="MP29" s="19">
        <f t="shared" si="5"/>
        <v>4719584</v>
      </c>
      <c r="MQ29" s="19">
        <f t="shared" si="5"/>
        <v>5282711</v>
      </c>
      <c r="MR29" s="19">
        <f t="shared" si="5"/>
        <v>5920385</v>
      </c>
      <c r="MS29" s="19">
        <f t="shared" si="5"/>
        <v>5969362</v>
      </c>
      <c r="MT29" s="19">
        <f t="shared" si="5"/>
        <v>6435083</v>
      </c>
      <c r="MU29" s="19">
        <f t="shared" si="5"/>
        <v>6845093</v>
      </c>
      <c r="MV29" s="19">
        <f t="shared" si="5"/>
        <v>4369975</v>
      </c>
      <c r="MW29" s="19">
        <f t="shared" si="5"/>
        <v>5466263</v>
      </c>
      <c r="MX29" s="19">
        <f t="shared" si="5"/>
        <v>5986482</v>
      </c>
      <c r="MY29" s="19">
        <f t="shared" si="5"/>
        <v>5744873</v>
      </c>
      <c r="MZ29" s="19">
        <f t="shared" si="5"/>
        <v>5522386</v>
      </c>
      <c r="NA29" s="19">
        <f t="shared" si="5"/>
        <v>4719584</v>
      </c>
      <c r="NB29" s="19">
        <f t="shared" si="5"/>
        <v>5282711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</row>
    <row r="30" spans="1:414" s="1" customFormat="1" x14ac:dyDescent="0.25">
      <c r="A30" s="16" t="s">
        <v>10</v>
      </c>
      <c r="B30" s="19">
        <f>IF(B27&gt;0,MAX(B4:B27),"")</f>
        <v>242178</v>
      </c>
      <c r="C30" s="19">
        <f t="shared" ref="C30:BN30" si="6">IF(C27&gt;0,MAX(C4:C27),"")</f>
        <v>311624</v>
      </c>
      <c r="D30" s="19">
        <f t="shared" si="6"/>
        <v>325091</v>
      </c>
      <c r="E30" s="19">
        <f t="shared" si="6"/>
        <v>322433</v>
      </c>
      <c r="F30" s="19">
        <f t="shared" si="6"/>
        <v>308442</v>
      </c>
      <c r="G30" s="19">
        <f t="shared" si="6"/>
        <v>247684</v>
      </c>
      <c r="H30" s="19">
        <f t="shared" si="6"/>
        <v>272614</v>
      </c>
      <c r="I30" s="19">
        <f t="shared" si="6"/>
        <v>242178</v>
      </c>
      <c r="J30" s="19">
        <f t="shared" si="6"/>
        <v>311624</v>
      </c>
      <c r="K30" s="19">
        <f t="shared" si="6"/>
        <v>325091</v>
      </c>
      <c r="L30" s="19">
        <f t="shared" si="6"/>
        <v>322433</v>
      </c>
      <c r="M30" s="19">
        <f t="shared" si="6"/>
        <v>308442</v>
      </c>
      <c r="N30" s="19">
        <f t="shared" si="6"/>
        <v>247684</v>
      </c>
      <c r="O30" s="19">
        <f t="shared" si="6"/>
        <v>272614</v>
      </c>
      <c r="P30" s="19">
        <f t="shared" si="6"/>
        <v>337520</v>
      </c>
      <c r="Q30" s="19">
        <f t="shared" si="6"/>
        <v>335334</v>
      </c>
      <c r="R30" s="19">
        <f t="shared" si="6"/>
        <v>365892</v>
      </c>
      <c r="S30" s="19">
        <f t="shared" si="6"/>
        <v>391804</v>
      </c>
      <c r="T30" s="19">
        <f t="shared" si="6"/>
        <v>242178</v>
      </c>
      <c r="U30" s="19">
        <f t="shared" si="6"/>
        <v>311624</v>
      </c>
      <c r="V30" s="19">
        <f t="shared" si="6"/>
        <v>325091</v>
      </c>
      <c r="W30" s="19">
        <f t="shared" si="6"/>
        <v>322433</v>
      </c>
      <c r="X30" s="19">
        <f t="shared" si="6"/>
        <v>308442</v>
      </c>
      <c r="Y30" s="19">
        <f t="shared" si="6"/>
        <v>247684</v>
      </c>
      <c r="Z30" s="19">
        <f t="shared" si="6"/>
        <v>272614</v>
      </c>
      <c r="AA30" s="19">
        <f t="shared" si="6"/>
        <v>242178</v>
      </c>
      <c r="AB30" s="19">
        <f t="shared" si="6"/>
        <v>311624</v>
      </c>
      <c r="AC30" s="19">
        <f t="shared" si="6"/>
        <v>325091</v>
      </c>
      <c r="AD30" s="19">
        <f t="shared" si="6"/>
        <v>322433</v>
      </c>
      <c r="AE30" s="19">
        <f t="shared" si="6"/>
        <v>308442</v>
      </c>
      <c r="AF30" s="19">
        <f t="shared" si="6"/>
        <v>247684</v>
      </c>
      <c r="AG30" s="19">
        <f t="shared" si="6"/>
        <v>272614</v>
      </c>
      <c r="AH30" s="19">
        <f t="shared" si="6"/>
        <v>337520</v>
      </c>
      <c r="AI30" s="19">
        <f t="shared" si="6"/>
        <v>335334</v>
      </c>
      <c r="AJ30" s="19">
        <f t="shared" si="6"/>
        <v>365892</v>
      </c>
      <c r="AK30" s="19">
        <f t="shared" si="6"/>
        <v>391804</v>
      </c>
      <c r="AL30" s="19">
        <f t="shared" si="6"/>
        <v>242178</v>
      </c>
      <c r="AM30" s="19">
        <f t="shared" si="6"/>
        <v>311624</v>
      </c>
      <c r="AN30" s="19">
        <f t="shared" si="6"/>
        <v>325091</v>
      </c>
      <c r="AO30" s="19">
        <f t="shared" si="6"/>
        <v>322433</v>
      </c>
      <c r="AP30" s="19">
        <f t="shared" si="6"/>
        <v>308442</v>
      </c>
      <c r="AQ30" s="19">
        <f t="shared" si="6"/>
        <v>247684</v>
      </c>
      <c r="AR30" s="19">
        <f t="shared" si="6"/>
        <v>272614</v>
      </c>
      <c r="AS30" s="19">
        <f t="shared" si="6"/>
        <v>242178</v>
      </c>
      <c r="AT30" s="19">
        <f t="shared" si="6"/>
        <v>311624</v>
      </c>
      <c r="AU30" s="19">
        <f t="shared" si="6"/>
        <v>325091</v>
      </c>
      <c r="AV30" s="19">
        <f t="shared" si="6"/>
        <v>322433</v>
      </c>
      <c r="AW30" s="19">
        <f t="shared" si="6"/>
        <v>308442</v>
      </c>
      <c r="AX30" s="19">
        <f t="shared" si="6"/>
        <v>247684</v>
      </c>
      <c r="AY30" s="19">
        <f t="shared" si="6"/>
        <v>272614</v>
      </c>
      <c r="AZ30" s="19">
        <f t="shared" si="6"/>
        <v>337520</v>
      </c>
      <c r="BA30" s="19">
        <f t="shared" si="6"/>
        <v>335334</v>
      </c>
      <c r="BB30" s="19">
        <f t="shared" si="6"/>
        <v>365892</v>
      </c>
      <c r="BC30" s="19">
        <f t="shared" si="6"/>
        <v>391804</v>
      </c>
      <c r="BD30" s="19">
        <f t="shared" si="6"/>
        <v>242178</v>
      </c>
      <c r="BE30" s="19">
        <f t="shared" si="6"/>
        <v>311624</v>
      </c>
      <c r="BF30" s="19">
        <f t="shared" si="6"/>
        <v>325091</v>
      </c>
      <c r="BG30" s="19">
        <f t="shared" si="6"/>
        <v>322433</v>
      </c>
      <c r="BH30" s="19">
        <f t="shared" si="6"/>
        <v>308442</v>
      </c>
      <c r="BI30" s="19">
        <f t="shared" si="6"/>
        <v>247684</v>
      </c>
      <c r="BJ30" s="19">
        <f t="shared" si="6"/>
        <v>272614</v>
      </c>
      <c r="BK30" s="19">
        <f t="shared" si="6"/>
        <v>242178</v>
      </c>
      <c r="BL30" s="19">
        <f t="shared" si="6"/>
        <v>311624</v>
      </c>
      <c r="BM30" s="19">
        <f t="shared" si="6"/>
        <v>325091</v>
      </c>
      <c r="BN30" s="19">
        <f t="shared" si="6"/>
        <v>322433</v>
      </c>
      <c r="BO30" s="19">
        <f t="shared" ref="BO30:DZ30" si="7">IF(BO27&gt;0,MAX(BO4:BO27),"")</f>
        <v>308442</v>
      </c>
      <c r="BP30" s="19">
        <f t="shared" si="7"/>
        <v>247684</v>
      </c>
      <c r="BQ30" s="19">
        <f t="shared" si="7"/>
        <v>272614</v>
      </c>
      <c r="BR30" s="19">
        <f t="shared" si="7"/>
        <v>337520</v>
      </c>
      <c r="BS30" s="19">
        <f t="shared" si="7"/>
        <v>335334</v>
      </c>
      <c r="BT30" s="19">
        <f t="shared" si="7"/>
        <v>365892</v>
      </c>
      <c r="BU30" s="19">
        <f t="shared" si="7"/>
        <v>391804</v>
      </c>
      <c r="BV30" s="19">
        <f t="shared" si="7"/>
        <v>392620</v>
      </c>
      <c r="BW30" s="19">
        <f t="shared" si="7"/>
        <v>400917</v>
      </c>
      <c r="BX30" s="19">
        <f t="shared" si="7"/>
        <v>380401</v>
      </c>
      <c r="BY30" s="19">
        <f t="shared" si="7"/>
        <v>320354</v>
      </c>
      <c r="BZ30" s="19">
        <f t="shared" si="7"/>
        <v>358278</v>
      </c>
      <c r="CA30" s="19">
        <f t="shared" si="7"/>
        <v>408569</v>
      </c>
      <c r="CB30" s="19">
        <f t="shared" si="7"/>
        <v>503645</v>
      </c>
      <c r="CC30" s="19">
        <f t="shared" si="7"/>
        <v>450382</v>
      </c>
      <c r="CD30" s="19">
        <f t="shared" si="7"/>
        <v>405754</v>
      </c>
      <c r="CE30" s="19">
        <f t="shared" si="7"/>
        <v>408317</v>
      </c>
      <c r="CF30" s="19">
        <f t="shared" si="7"/>
        <v>368922</v>
      </c>
      <c r="CG30" s="19">
        <f t="shared" si="7"/>
        <v>336537</v>
      </c>
      <c r="CH30" s="19">
        <f t="shared" si="7"/>
        <v>408154</v>
      </c>
      <c r="CI30" s="19">
        <f t="shared" si="7"/>
        <v>408765</v>
      </c>
      <c r="CJ30" s="19">
        <f t="shared" si="7"/>
        <v>424489</v>
      </c>
      <c r="CK30" s="19">
        <f t="shared" si="7"/>
        <v>416221</v>
      </c>
      <c r="CL30" s="19">
        <f t="shared" si="7"/>
        <v>394743</v>
      </c>
      <c r="CM30" s="19">
        <f t="shared" si="7"/>
        <v>365864</v>
      </c>
      <c r="CN30" s="19">
        <f t="shared" si="7"/>
        <v>377180</v>
      </c>
      <c r="CO30" s="19">
        <f t="shared" si="7"/>
        <v>420731</v>
      </c>
      <c r="CP30" s="19">
        <f t="shared" si="7"/>
        <v>409998</v>
      </c>
      <c r="CQ30" s="19">
        <f t="shared" si="7"/>
        <v>434457</v>
      </c>
      <c r="CR30" s="19">
        <f t="shared" si="7"/>
        <v>408578</v>
      </c>
      <c r="CS30" s="19">
        <f t="shared" si="7"/>
        <v>386833</v>
      </c>
      <c r="CT30" s="19">
        <f t="shared" si="7"/>
        <v>344389</v>
      </c>
      <c r="CU30" s="19">
        <f t="shared" si="7"/>
        <v>380405</v>
      </c>
      <c r="CV30" s="19">
        <f t="shared" si="7"/>
        <v>440841</v>
      </c>
      <c r="CW30" s="19">
        <f t="shared" si="7"/>
        <v>410409</v>
      </c>
      <c r="CX30" s="19">
        <f t="shared" si="7"/>
        <v>391405</v>
      </c>
      <c r="CY30" s="19">
        <f t="shared" si="7"/>
        <v>363927</v>
      </c>
      <c r="CZ30" s="19">
        <f t="shared" si="7"/>
        <v>346864</v>
      </c>
      <c r="DA30" s="19">
        <f t="shared" si="7"/>
        <v>314827</v>
      </c>
      <c r="DB30" s="19">
        <f t="shared" si="7"/>
        <v>342901</v>
      </c>
      <c r="DC30" s="19">
        <f t="shared" si="7"/>
        <v>551620</v>
      </c>
      <c r="DD30" s="19">
        <f t="shared" si="7"/>
        <v>550823</v>
      </c>
      <c r="DE30" s="19">
        <f t="shared" si="7"/>
        <v>505208</v>
      </c>
      <c r="DF30" s="19">
        <f t="shared" si="7"/>
        <v>409588</v>
      </c>
      <c r="DG30" s="19">
        <f t="shared" si="7"/>
        <v>242178</v>
      </c>
      <c r="DH30" s="19">
        <f t="shared" si="7"/>
        <v>311624</v>
      </c>
      <c r="DI30" s="19">
        <f t="shared" si="7"/>
        <v>325091</v>
      </c>
      <c r="DJ30" s="19">
        <f t="shared" si="7"/>
        <v>322433</v>
      </c>
      <c r="DK30" s="19">
        <f t="shared" si="7"/>
        <v>308442</v>
      </c>
      <c r="DL30" s="19">
        <f t="shared" si="7"/>
        <v>247684</v>
      </c>
      <c r="DM30" s="19">
        <f t="shared" si="7"/>
        <v>272614</v>
      </c>
      <c r="DN30" s="19">
        <f t="shared" si="7"/>
        <v>242178</v>
      </c>
      <c r="DO30" s="19">
        <f t="shared" si="7"/>
        <v>311624</v>
      </c>
      <c r="DP30" s="19">
        <f t="shared" si="7"/>
        <v>325091</v>
      </c>
      <c r="DQ30" s="19">
        <f t="shared" si="7"/>
        <v>322433</v>
      </c>
      <c r="DR30" s="19">
        <f t="shared" si="7"/>
        <v>308442</v>
      </c>
      <c r="DS30" s="19">
        <f t="shared" si="7"/>
        <v>247684</v>
      </c>
      <c r="DT30" s="19">
        <f t="shared" si="7"/>
        <v>272614</v>
      </c>
      <c r="DU30" s="19">
        <f t="shared" si="7"/>
        <v>337520</v>
      </c>
      <c r="DV30" s="19">
        <f t="shared" si="7"/>
        <v>335334</v>
      </c>
      <c r="DW30" s="19">
        <f t="shared" si="7"/>
        <v>365892</v>
      </c>
      <c r="DX30" s="19">
        <f t="shared" si="7"/>
        <v>391804</v>
      </c>
      <c r="DY30" s="19">
        <f t="shared" si="7"/>
        <v>242178</v>
      </c>
      <c r="DZ30" s="19">
        <f t="shared" si="7"/>
        <v>311624</v>
      </c>
      <c r="EA30" s="19">
        <f t="shared" ref="EA30:GL30" si="8">IF(EA27&gt;0,MAX(EA4:EA27),"")</f>
        <v>325091</v>
      </c>
      <c r="EB30" s="19">
        <f t="shared" si="8"/>
        <v>322433</v>
      </c>
      <c r="EC30" s="19">
        <f t="shared" si="8"/>
        <v>308442</v>
      </c>
      <c r="ED30" s="19">
        <f t="shared" si="8"/>
        <v>247684</v>
      </c>
      <c r="EE30" s="19">
        <f t="shared" si="8"/>
        <v>272614</v>
      </c>
      <c r="EF30" s="19">
        <f t="shared" si="8"/>
        <v>242178</v>
      </c>
      <c r="EG30" s="19">
        <f t="shared" si="8"/>
        <v>311624</v>
      </c>
      <c r="EH30" s="19">
        <f t="shared" si="8"/>
        <v>325091</v>
      </c>
      <c r="EI30" s="19">
        <f t="shared" si="8"/>
        <v>322433</v>
      </c>
      <c r="EJ30" s="19">
        <f t="shared" si="8"/>
        <v>308442</v>
      </c>
      <c r="EK30" s="19">
        <f t="shared" si="8"/>
        <v>247684</v>
      </c>
      <c r="EL30" s="19">
        <f t="shared" si="8"/>
        <v>272614</v>
      </c>
      <c r="EM30" s="19">
        <f t="shared" si="8"/>
        <v>337520</v>
      </c>
      <c r="EN30" s="19">
        <f t="shared" si="8"/>
        <v>335334</v>
      </c>
      <c r="EO30" s="19">
        <f t="shared" si="8"/>
        <v>365892</v>
      </c>
      <c r="EP30" s="19">
        <f t="shared" si="8"/>
        <v>391804</v>
      </c>
      <c r="EQ30" s="19">
        <f t="shared" si="8"/>
        <v>242178</v>
      </c>
      <c r="ER30" s="19">
        <f t="shared" si="8"/>
        <v>311624</v>
      </c>
      <c r="ES30" s="19">
        <f t="shared" si="8"/>
        <v>325091</v>
      </c>
      <c r="ET30" s="19">
        <f t="shared" si="8"/>
        <v>322433</v>
      </c>
      <c r="EU30" s="19">
        <f t="shared" si="8"/>
        <v>308442</v>
      </c>
      <c r="EV30" s="19">
        <f t="shared" si="8"/>
        <v>247684</v>
      </c>
      <c r="EW30" s="19">
        <f t="shared" si="8"/>
        <v>272614</v>
      </c>
      <c r="EX30" s="19">
        <f t="shared" si="8"/>
        <v>242178</v>
      </c>
      <c r="EY30" s="19">
        <f t="shared" si="8"/>
        <v>311624</v>
      </c>
      <c r="EZ30" s="19">
        <f t="shared" si="8"/>
        <v>325091</v>
      </c>
      <c r="FA30" s="19">
        <f t="shared" si="8"/>
        <v>322433</v>
      </c>
      <c r="FB30" s="19">
        <f t="shared" si="8"/>
        <v>308442</v>
      </c>
      <c r="FC30" s="19">
        <f t="shared" si="8"/>
        <v>247684</v>
      </c>
      <c r="FD30" s="19">
        <f t="shared" si="8"/>
        <v>272614</v>
      </c>
      <c r="FE30" s="19">
        <f t="shared" si="8"/>
        <v>337520</v>
      </c>
      <c r="FF30" s="19">
        <f t="shared" si="8"/>
        <v>335334</v>
      </c>
      <c r="FG30" s="19">
        <f t="shared" si="8"/>
        <v>365892</v>
      </c>
      <c r="FH30" s="19">
        <f t="shared" si="8"/>
        <v>391804</v>
      </c>
      <c r="FI30" s="19">
        <f t="shared" si="8"/>
        <v>242178</v>
      </c>
      <c r="FJ30" s="19">
        <f t="shared" si="8"/>
        <v>311624</v>
      </c>
      <c r="FK30" s="19">
        <f t="shared" si="8"/>
        <v>325091</v>
      </c>
      <c r="FL30" s="19">
        <f t="shared" si="8"/>
        <v>322433</v>
      </c>
      <c r="FM30" s="19">
        <f t="shared" si="8"/>
        <v>308442</v>
      </c>
      <c r="FN30" s="19">
        <f t="shared" si="8"/>
        <v>247684</v>
      </c>
      <c r="FO30" s="19">
        <f t="shared" si="8"/>
        <v>272614</v>
      </c>
      <c r="FP30" s="19">
        <f t="shared" si="8"/>
        <v>242178</v>
      </c>
      <c r="FQ30" s="19">
        <f t="shared" si="8"/>
        <v>311624</v>
      </c>
      <c r="FR30" s="19">
        <f t="shared" si="8"/>
        <v>325091</v>
      </c>
      <c r="FS30" s="19">
        <f t="shared" si="8"/>
        <v>322433</v>
      </c>
      <c r="FT30" s="19">
        <f t="shared" si="8"/>
        <v>308442</v>
      </c>
      <c r="FU30" s="19">
        <f t="shared" si="8"/>
        <v>247684</v>
      </c>
      <c r="FV30" s="19">
        <f t="shared" si="8"/>
        <v>272614</v>
      </c>
      <c r="FW30" s="19">
        <f t="shared" si="8"/>
        <v>337520</v>
      </c>
      <c r="FX30" s="19">
        <f t="shared" si="8"/>
        <v>335334</v>
      </c>
      <c r="FY30" s="19">
        <f t="shared" si="8"/>
        <v>365892</v>
      </c>
      <c r="FZ30" s="19">
        <f t="shared" si="8"/>
        <v>391804</v>
      </c>
      <c r="GA30" s="19">
        <f t="shared" si="8"/>
        <v>392620</v>
      </c>
      <c r="GB30" s="19">
        <f t="shared" si="8"/>
        <v>400917</v>
      </c>
      <c r="GC30" s="19">
        <f t="shared" si="8"/>
        <v>380401</v>
      </c>
      <c r="GD30" s="19">
        <f t="shared" si="8"/>
        <v>320354</v>
      </c>
      <c r="GE30" s="19">
        <f t="shared" si="8"/>
        <v>358278</v>
      </c>
      <c r="GF30" s="19">
        <f t="shared" si="8"/>
        <v>408569</v>
      </c>
      <c r="GG30" s="19">
        <f t="shared" si="8"/>
        <v>503645</v>
      </c>
      <c r="GH30" s="19">
        <f t="shared" si="8"/>
        <v>450382</v>
      </c>
      <c r="GI30" s="19">
        <f t="shared" si="8"/>
        <v>405754</v>
      </c>
      <c r="GJ30" s="19">
        <f t="shared" si="8"/>
        <v>408317</v>
      </c>
      <c r="GK30" s="19">
        <f t="shared" si="8"/>
        <v>368922</v>
      </c>
      <c r="GL30" s="19">
        <f t="shared" si="8"/>
        <v>336537</v>
      </c>
      <c r="GM30" s="19">
        <f t="shared" ref="GM30:IX30" si="9">IF(GM27&gt;0,MAX(GM4:GM27),"")</f>
        <v>408154</v>
      </c>
      <c r="GN30" s="19">
        <f t="shared" si="9"/>
        <v>408765</v>
      </c>
      <c r="GO30" s="19">
        <f t="shared" si="9"/>
        <v>424489</v>
      </c>
      <c r="GP30" s="19">
        <f t="shared" si="9"/>
        <v>416221</v>
      </c>
      <c r="GQ30" s="19">
        <f t="shared" si="9"/>
        <v>394743</v>
      </c>
      <c r="GR30" s="19">
        <f t="shared" si="9"/>
        <v>365864</v>
      </c>
      <c r="GS30" s="19">
        <f t="shared" si="9"/>
        <v>377180</v>
      </c>
      <c r="GT30" s="19">
        <f t="shared" si="9"/>
        <v>420731</v>
      </c>
      <c r="GU30" s="19">
        <f t="shared" si="9"/>
        <v>409998</v>
      </c>
      <c r="GV30" s="19">
        <f t="shared" si="9"/>
        <v>434457</v>
      </c>
      <c r="GW30" s="19">
        <f t="shared" si="9"/>
        <v>408578</v>
      </c>
      <c r="GX30" s="19">
        <f t="shared" si="9"/>
        <v>386833</v>
      </c>
      <c r="GY30" s="19">
        <f t="shared" si="9"/>
        <v>344389</v>
      </c>
      <c r="GZ30" s="19">
        <f t="shared" si="9"/>
        <v>380405</v>
      </c>
      <c r="HA30" s="19">
        <f t="shared" si="9"/>
        <v>440841</v>
      </c>
      <c r="HB30" s="19">
        <f t="shared" si="9"/>
        <v>410409</v>
      </c>
      <c r="HC30" s="19">
        <f t="shared" si="9"/>
        <v>391405</v>
      </c>
      <c r="HD30" s="19">
        <f t="shared" si="9"/>
        <v>363927</v>
      </c>
      <c r="HE30" s="19">
        <f t="shared" si="9"/>
        <v>346864</v>
      </c>
      <c r="HF30" s="19">
        <f t="shared" si="9"/>
        <v>314827</v>
      </c>
      <c r="HG30" s="19">
        <f t="shared" si="9"/>
        <v>342901</v>
      </c>
      <c r="HH30" s="19">
        <f t="shared" si="9"/>
        <v>551620</v>
      </c>
      <c r="HI30" s="19">
        <f t="shared" si="9"/>
        <v>550823</v>
      </c>
      <c r="HJ30" s="19">
        <f t="shared" si="9"/>
        <v>505208</v>
      </c>
      <c r="HK30" s="19">
        <f t="shared" si="9"/>
        <v>409588</v>
      </c>
      <c r="HL30" s="19">
        <f t="shared" si="9"/>
        <v>485937</v>
      </c>
      <c r="HM30" s="19">
        <f t="shared" si="9"/>
        <v>422608</v>
      </c>
      <c r="HN30" s="19">
        <f t="shared" si="9"/>
        <v>381250</v>
      </c>
      <c r="HO30" s="19">
        <f t="shared" si="9"/>
        <v>375363</v>
      </c>
      <c r="HP30" s="19">
        <f t="shared" si="9"/>
        <v>314631</v>
      </c>
      <c r="HQ30" s="19">
        <f t="shared" si="9"/>
        <v>340863</v>
      </c>
      <c r="HR30" s="19">
        <f t="shared" si="9"/>
        <v>335238</v>
      </c>
      <c r="HS30" s="19">
        <f t="shared" si="9"/>
        <v>357166</v>
      </c>
      <c r="HT30" s="19">
        <f t="shared" si="9"/>
        <v>340559</v>
      </c>
      <c r="HU30" s="19">
        <f t="shared" si="9"/>
        <v>376570</v>
      </c>
      <c r="HV30" s="19">
        <f t="shared" si="9"/>
        <v>362136</v>
      </c>
      <c r="HW30" s="19">
        <f t="shared" si="9"/>
        <v>359585</v>
      </c>
      <c r="HX30" s="19">
        <f t="shared" si="9"/>
        <v>359608</v>
      </c>
      <c r="HY30" s="19">
        <f t="shared" si="9"/>
        <v>413015</v>
      </c>
      <c r="HZ30" s="19">
        <f t="shared" si="9"/>
        <v>434764</v>
      </c>
      <c r="IA30" s="19">
        <f t="shared" si="9"/>
        <v>401784</v>
      </c>
      <c r="IB30" s="19">
        <f t="shared" si="9"/>
        <v>450879</v>
      </c>
      <c r="IC30" s="19">
        <f t="shared" si="9"/>
        <v>473648</v>
      </c>
      <c r="ID30" s="19">
        <f t="shared" si="9"/>
        <v>409460</v>
      </c>
      <c r="IE30" s="19">
        <f t="shared" si="9"/>
        <v>448436</v>
      </c>
      <c r="IF30" s="19">
        <f t="shared" si="9"/>
        <v>440283</v>
      </c>
      <c r="IG30" s="19">
        <f t="shared" si="9"/>
        <v>437413</v>
      </c>
      <c r="IH30" s="19">
        <f t="shared" si="9"/>
        <v>488706</v>
      </c>
      <c r="II30" s="19">
        <f t="shared" si="9"/>
        <v>412328</v>
      </c>
      <c r="IJ30" s="19">
        <f t="shared" si="9"/>
        <v>433810</v>
      </c>
      <c r="IK30" s="19">
        <f t="shared" si="9"/>
        <v>375471</v>
      </c>
      <c r="IL30" s="19">
        <f t="shared" si="9"/>
        <v>399872</v>
      </c>
      <c r="IM30" s="19">
        <f t="shared" si="9"/>
        <v>562004</v>
      </c>
      <c r="IN30" s="19">
        <f t="shared" si="9"/>
        <v>419666</v>
      </c>
      <c r="IO30" s="19">
        <f t="shared" si="9"/>
        <v>473271</v>
      </c>
      <c r="IP30" s="19">
        <f t="shared" si="9"/>
        <v>457052</v>
      </c>
      <c r="IQ30" s="19">
        <f t="shared" si="9"/>
        <v>456441</v>
      </c>
      <c r="IR30" s="19">
        <f t="shared" si="9"/>
        <v>393475</v>
      </c>
      <c r="IS30" s="19">
        <f t="shared" si="9"/>
        <v>441509</v>
      </c>
      <c r="IT30" s="19">
        <f t="shared" si="9"/>
        <v>466999</v>
      </c>
      <c r="IU30" s="19">
        <f t="shared" si="9"/>
        <v>486533</v>
      </c>
      <c r="IV30" s="19">
        <f t="shared" si="9"/>
        <v>458204</v>
      </c>
      <c r="IW30" s="19">
        <f t="shared" si="9"/>
        <v>395803</v>
      </c>
      <c r="IX30" s="19">
        <f t="shared" si="9"/>
        <v>377658</v>
      </c>
      <c r="IY30" s="19">
        <f t="shared" ref="IY30:LJ30" si="10">IF(IY27&gt;0,MAX(IY4:IY27),"")</f>
        <v>360164</v>
      </c>
      <c r="IZ30" s="19">
        <f t="shared" si="10"/>
        <v>389930</v>
      </c>
      <c r="JA30" s="19">
        <f t="shared" si="10"/>
        <v>475652</v>
      </c>
      <c r="JB30" s="19">
        <f t="shared" si="10"/>
        <v>435979</v>
      </c>
      <c r="JC30" s="19">
        <f t="shared" si="10"/>
        <v>428690</v>
      </c>
      <c r="JD30" s="19">
        <f t="shared" si="10"/>
        <v>497740</v>
      </c>
      <c r="JE30" s="19">
        <f t="shared" si="10"/>
        <v>369823</v>
      </c>
      <c r="JF30" s="19">
        <f t="shared" si="10"/>
        <v>319071</v>
      </c>
      <c r="JG30" s="19">
        <f t="shared" si="10"/>
        <v>315709</v>
      </c>
      <c r="JH30" s="19">
        <f t="shared" si="10"/>
        <v>380028</v>
      </c>
      <c r="JI30" s="19">
        <f t="shared" si="10"/>
        <v>412881</v>
      </c>
      <c r="JJ30" s="19">
        <f t="shared" si="10"/>
        <v>382464</v>
      </c>
      <c r="JK30" s="19">
        <f t="shared" si="10"/>
        <v>330806</v>
      </c>
      <c r="JL30" s="19">
        <f t="shared" si="10"/>
        <v>298688</v>
      </c>
      <c r="JM30" s="19">
        <f t="shared" si="10"/>
        <v>256104</v>
      </c>
      <c r="JN30" s="19">
        <f t="shared" si="10"/>
        <v>272290</v>
      </c>
      <c r="JO30" s="19">
        <f t="shared" si="10"/>
        <v>340574</v>
      </c>
      <c r="JP30" s="19">
        <f t="shared" si="10"/>
        <v>346559</v>
      </c>
      <c r="JQ30" s="19">
        <f t="shared" si="10"/>
        <v>369294</v>
      </c>
      <c r="JR30" s="19">
        <f t="shared" si="10"/>
        <v>293349</v>
      </c>
      <c r="JS30" s="19">
        <f t="shared" si="10"/>
        <v>439559</v>
      </c>
      <c r="JT30" s="19">
        <f t="shared" si="10"/>
        <v>383497</v>
      </c>
      <c r="JU30" s="19">
        <f t="shared" si="10"/>
        <v>432129</v>
      </c>
      <c r="JV30" s="19">
        <f t="shared" si="10"/>
        <v>461023</v>
      </c>
      <c r="JW30" s="19">
        <f t="shared" si="10"/>
        <v>468923</v>
      </c>
      <c r="JX30" s="19">
        <f t="shared" si="10"/>
        <v>466690</v>
      </c>
      <c r="JY30" s="19">
        <f t="shared" si="10"/>
        <v>485012</v>
      </c>
      <c r="JZ30" s="19">
        <f t="shared" si="10"/>
        <v>398407</v>
      </c>
      <c r="KA30" s="19">
        <f t="shared" si="10"/>
        <v>376442</v>
      </c>
      <c r="KB30" s="19">
        <f t="shared" si="10"/>
        <v>423915</v>
      </c>
      <c r="KC30" s="19">
        <f t="shared" si="10"/>
        <v>471536</v>
      </c>
      <c r="KD30" s="19">
        <f t="shared" si="10"/>
        <v>456150</v>
      </c>
      <c r="KE30" s="19">
        <f t="shared" si="10"/>
        <v>310076</v>
      </c>
      <c r="KF30" s="19">
        <f t="shared" si="10"/>
        <v>369993</v>
      </c>
      <c r="KG30" s="19">
        <f t="shared" si="10"/>
        <v>414989</v>
      </c>
      <c r="KH30" s="19">
        <f t="shared" si="10"/>
        <v>310404</v>
      </c>
      <c r="KI30" s="19">
        <f t="shared" si="10"/>
        <v>338979</v>
      </c>
      <c r="KJ30" s="19">
        <f t="shared" si="10"/>
        <v>350001</v>
      </c>
      <c r="KK30" s="19">
        <f t="shared" si="10"/>
        <v>338979</v>
      </c>
      <c r="KL30" s="19">
        <f t="shared" si="10"/>
        <v>413979</v>
      </c>
      <c r="KM30" s="19">
        <f t="shared" si="10"/>
        <v>434742</v>
      </c>
      <c r="KN30" s="19">
        <f t="shared" si="10"/>
        <v>490348</v>
      </c>
      <c r="KO30" s="19">
        <f t="shared" si="10"/>
        <v>339708</v>
      </c>
      <c r="KP30" s="19">
        <f t="shared" si="10"/>
        <v>321965</v>
      </c>
      <c r="KQ30" s="19">
        <f t="shared" si="10"/>
        <v>400035</v>
      </c>
      <c r="KR30" s="19">
        <f t="shared" si="10"/>
        <v>408032</v>
      </c>
      <c r="KS30" s="19">
        <f t="shared" si="10"/>
        <v>273183</v>
      </c>
      <c r="KT30" s="19">
        <f t="shared" si="10"/>
        <v>242178</v>
      </c>
      <c r="KU30" s="19">
        <f t="shared" si="10"/>
        <v>311624</v>
      </c>
      <c r="KV30" s="19">
        <f t="shared" si="10"/>
        <v>325091</v>
      </c>
      <c r="KW30" s="19">
        <f t="shared" si="10"/>
        <v>322433</v>
      </c>
      <c r="KX30" s="19">
        <f t="shared" si="10"/>
        <v>308442</v>
      </c>
      <c r="KY30" s="19">
        <f t="shared" si="10"/>
        <v>247684</v>
      </c>
      <c r="KZ30" s="19">
        <f t="shared" si="10"/>
        <v>272614</v>
      </c>
      <c r="LA30" s="19">
        <f t="shared" si="10"/>
        <v>242178</v>
      </c>
      <c r="LB30" s="19">
        <f t="shared" si="10"/>
        <v>311624</v>
      </c>
      <c r="LC30" s="19">
        <f t="shared" si="10"/>
        <v>325091</v>
      </c>
      <c r="LD30" s="19">
        <f t="shared" si="10"/>
        <v>322433</v>
      </c>
      <c r="LE30" s="19">
        <f t="shared" si="10"/>
        <v>308442</v>
      </c>
      <c r="LF30" s="19">
        <f t="shared" si="10"/>
        <v>247684</v>
      </c>
      <c r="LG30" s="19">
        <f t="shared" si="10"/>
        <v>272614</v>
      </c>
      <c r="LH30" s="19">
        <f t="shared" si="10"/>
        <v>337520</v>
      </c>
      <c r="LI30" s="19">
        <f t="shared" si="10"/>
        <v>335334</v>
      </c>
      <c r="LJ30" s="19">
        <f t="shared" si="10"/>
        <v>365892</v>
      </c>
      <c r="LK30" s="19">
        <f t="shared" ref="LK30:NB30" si="11">IF(LK27&gt;0,MAX(LK4:LK27),"")</f>
        <v>391804</v>
      </c>
      <c r="LL30" s="19">
        <f t="shared" si="11"/>
        <v>242178</v>
      </c>
      <c r="LM30" s="19">
        <f t="shared" si="11"/>
        <v>311624</v>
      </c>
      <c r="LN30" s="19">
        <f t="shared" si="11"/>
        <v>325091</v>
      </c>
      <c r="LO30" s="19">
        <f t="shared" si="11"/>
        <v>322433</v>
      </c>
      <c r="LP30" s="19">
        <f t="shared" si="11"/>
        <v>308442</v>
      </c>
      <c r="LQ30" s="19">
        <f t="shared" si="11"/>
        <v>247684</v>
      </c>
      <c r="LR30" s="19">
        <f t="shared" si="11"/>
        <v>272614</v>
      </c>
      <c r="LS30" s="19">
        <f t="shared" si="11"/>
        <v>242178</v>
      </c>
      <c r="LT30" s="19">
        <f t="shared" si="11"/>
        <v>311624</v>
      </c>
      <c r="LU30" s="19">
        <f t="shared" si="11"/>
        <v>325091</v>
      </c>
      <c r="LV30" s="19">
        <f t="shared" si="11"/>
        <v>322433</v>
      </c>
      <c r="LW30" s="19">
        <f t="shared" si="11"/>
        <v>308442</v>
      </c>
      <c r="LX30" s="19">
        <f t="shared" si="11"/>
        <v>247684</v>
      </c>
      <c r="LY30" s="19">
        <f t="shared" si="11"/>
        <v>272614</v>
      </c>
      <c r="LZ30" s="19">
        <f t="shared" si="11"/>
        <v>337520</v>
      </c>
      <c r="MA30" s="19">
        <f t="shared" si="11"/>
        <v>335334</v>
      </c>
      <c r="MB30" s="19">
        <f t="shared" si="11"/>
        <v>365892</v>
      </c>
      <c r="MC30" s="19">
        <f t="shared" si="11"/>
        <v>391804</v>
      </c>
      <c r="MD30" s="19">
        <f t="shared" si="11"/>
        <v>242178</v>
      </c>
      <c r="ME30" s="19">
        <f t="shared" si="11"/>
        <v>311624</v>
      </c>
      <c r="MF30" s="19">
        <f t="shared" si="11"/>
        <v>325091</v>
      </c>
      <c r="MG30" s="19">
        <f t="shared" si="11"/>
        <v>322433</v>
      </c>
      <c r="MH30" s="19">
        <f t="shared" si="11"/>
        <v>308442</v>
      </c>
      <c r="MI30" s="19">
        <f t="shared" si="11"/>
        <v>247684</v>
      </c>
      <c r="MJ30" s="19">
        <f t="shared" si="11"/>
        <v>272614</v>
      </c>
      <c r="MK30" s="19">
        <f t="shared" si="11"/>
        <v>242178</v>
      </c>
      <c r="ML30" s="19">
        <f t="shared" si="11"/>
        <v>311624</v>
      </c>
      <c r="MM30" s="19">
        <f t="shared" si="11"/>
        <v>325091</v>
      </c>
      <c r="MN30" s="19">
        <f t="shared" si="11"/>
        <v>322433</v>
      </c>
      <c r="MO30" s="19">
        <f t="shared" si="11"/>
        <v>308442</v>
      </c>
      <c r="MP30" s="19">
        <f t="shared" si="11"/>
        <v>247684</v>
      </c>
      <c r="MQ30" s="19">
        <f t="shared" si="11"/>
        <v>272614</v>
      </c>
      <c r="MR30" s="19">
        <f t="shared" si="11"/>
        <v>337520</v>
      </c>
      <c r="MS30" s="19">
        <f t="shared" si="11"/>
        <v>335334</v>
      </c>
      <c r="MT30" s="19">
        <f t="shared" si="11"/>
        <v>365892</v>
      </c>
      <c r="MU30" s="19">
        <f t="shared" si="11"/>
        <v>391804</v>
      </c>
      <c r="MV30" s="19">
        <f t="shared" si="11"/>
        <v>242178</v>
      </c>
      <c r="MW30" s="19">
        <f t="shared" si="11"/>
        <v>311624</v>
      </c>
      <c r="MX30" s="19">
        <f t="shared" si="11"/>
        <v>325091</v>
      </c>
      <c r="MY30" s="19">
        <f t="shared" si="11"/>
        <v>322433</v>
      </c>
      <c r="MZ30" s="19">
        <f t="shared" si="11"/>
        <v>308442</v>
      </c>
      <c r="NA30" s="19">
        <f t="shared" si="11"/>
        <v>247684</v>
      </c>
      <c r="NB30" s="19">
        <f t="shared" si="11"/>
        <v>272614</v>
      </c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</row>
    <row r="31" spans="1:414" s="1" customFormat="1" x14ac:dyDescent="0.25">
      <c r="A31" s="16" t="s">
        <v>11</v>
      </c>
      <c r="B31" s="19">
        <f>IF(B27&gt;0,AVERAGE(B13:B21),"")</f>
        <v>214487.77777777778</v>
      </c>
      <c r="C31" s="19">
        <f t="shared" ref="C31:BN31" si="12">IF(C27&gt;0,AVERAGE(C13:C21),"")</f>
        <v>281529.11111111112</v>
      </c>
      <c r="D31" s="19">
        <f t="shared" si="12"/>
        <v>301464.44444444444</v>
      </c>
      <c r="E31" s="19">
        <f t="shared" si="12"/>
        <v>290160.77777777775</v>
      </c>
      <c r="F31" s="19">
        <f t="shared" si="12"/>
        <v>282042.88888888888</v>
      </c>
      <c r="G31" s="19">
        <f t="shared" si="12"/>
        <v>234596.77777777778</v>
      </c>
      <c r="H31" s="19">
        <f t="shared" si="12"/>
        <v>254412.44444444444</v>
      </c>
      <c r="I31" s="19">
        <f t="shared" si="12"/>
        <v>214487.77777777778</v>
      </c>
      <c r="J31" s="19">
        <f t="shared" si="12"/>
        <v>281529.11111111112</v>
      </c>
      <c r="K31" s="19">
        <f t="shared" si="12"/>
        <v>301464.44444444444</v>
      </c>
      <c r="L31" s="19">
        <f t="shared" si="12"/>
        <v>290160.77777777775</v>
      </c>
      <c r="M31" s="19">
        <f t="shared" si="12"/>
        <v>282042.88888888888</v>
      </c>
      <c r="N31" s="19">
        <f t="shared" si="12"/>
        <v>234596.77777777778</v>
      </c>
      <c r="O31" s="19">
        <f t="shared" si="12"/>
        <v>254412.44444444444</v>
      </c>
      <c r="P31" s="19">
        <f t="shared" si="12"/>
        <v>302392.55555555556</v>
      </c>
      <c r="Q31" s="19">
        <f t="shared" si="12"/>
        <v>303087.88888888888</v>
      </c>
      <c r="R31" s="19">
        <f t="shared" si="12"/>
        <v>336119.11111111112</v>
      </c>
      <c r="S31" s="19">
        <f t="shared" si="12"/>
        <v>343023.44444444444</v>
      </c>
      <c r="T31" s="19">
        <f t="shared" si="12"/>
        <v>214487.77777777778</v>
      </c>
      <c r="U31" s="19">
        <f t="shared" si="12"/>
        <v>281529.11111111112</v>
      </c>
      <c r="V31" s="19">
        <f t="shared" si="12"/>
        <v>301464.44444444444</v>
      </c>
      <c r="W31" s="19">
        <f t="shared" si="12"/>
        <v>290160.77777777775</v>
      </c>
      <c r="X31" s="19">
        <f t="shared" si="12"/>
        <v>282042.88888888888</v>
      </c>
      <c r="Y31" s="19">
        <f t="shared" si="12"/>
        <v>234596.77777777778</v>
      </c>
      <c r="Z31" s="19">
        <f t="shared" si="12"/>
        <v>254412.44444444444</v>
      </c>
      <c r="AA31" s="19">
        <f t="shared" si="12"/>
        <v>214487.77777777778</v>
      </c>
      <c r="AB31" s="19">
        <f t="shared" si="12"/>
        <v>281529.11111111112</v>
      </c>
      <c r="AC31" s="19">
        <f t="shared" si="12"/>
        <v>301464.44444444444</v>
      </c>
      <c r="AD31" s="19">
        <f t="shared" si="12"/>
        <v>290160.77777777775</v>
      </c>
      <c r="AE31" s="19">
        <f t="shared" si="12"/>
        <v>282042.88888888888</v>
      </c>
      <c r="AF31" s="19">
        <f t="shared" si="12"/>
        <v>234596.77777777778</v>
      </c>
      <c r="AG31" s="19">
        <f t="shared" si="12"/>
        <v>254412.44444444444</v>
      </c>
      <c r="AH31" s="19">
        <f t="shared" si="12"/>
        <v>302392.55555555556</v>
      </c>
      <c r="AI31" s="19">
        <f t="shared" si="12"/>
        <v>303087.88888888888</v>
      </c>
      <c r="AJ31" s="19">
        <f t="shared" si="12"/>
        <v>336119.11111111112</v>
      </c>
      <c r="AK31" s="19">
        <f t="shared" si="12"/>
        <v>343023.44444444444</v>
      </c>
      <c r="AL31" s="19">
        <f t="shared" si="12"/>
        <v>214487.77777777778</v>
      </c>
      <c r="AM31" s="19">
        <f t="shared" si="12"/>
        <v>281529.11111111112</v>
      </c>
      <c r="AN31" s="19">
        <f t="shared" si="12"/>
        <v>301464.44444444444</v>
      </c>
      <c r="AO31" s="19">
        <f t="shared" si="12"/>
        <v>290160.77777777775</v>
      </c>
      <c r="AP31" s="19">
        <f t="shared" si="12"/>
        <v>282042.88888888888</v>
      </c>
      <c r="AQ31" s="19">
        <f t="shared" si="12"/>
        <v>234596.77777777778</v>
      </c>
      <c r="AR31" s="19">
        <f t="shared" si="12"/>
        <v>254412.44444444444</v>
      </c>
      <c r="AS31" s="19">
        <f t="shared" si="12"/>
        <v>214487.77777777778</v>
      </c>
      <c r="AT31" s="19">
        <f t="shared" si="12"/>
        <v>281529.11111111112</v>
      </c>
      <c r="AU31" s="19">
        <f t="shared" si="12"/>
        <v>301464.44444444444</v>
      </c>
      <c r="AV31" s="19">
        <f t="shared" si="12"/>
        <v>290160.77777777775</v>
      </c>
      <c r="AW31" s="19">
        <f t="shared" si="12"/>
        <v>282042.88888888888</v>
      </c>
      <c r="AX31" s="19">
        <f t="shared" si="12"/>
        <v>234596.77777777778</v>
      </c>
      <c r="AY31" s="19">
        <f t="shared" si="12"/>
        <v>254412.44444444444</v>
      </c>
      <c r="AZ31" s="19">
        <f t="shared" si="12"/>
        <v>302392.55555555556</v>
      </c>
      <c r="BA31" s="19">
        <f t="shared" si="12"/>
        <v>303087.88888888888</v>
      </c>
      <c r="BB31" s="19">
        <f t="shared" si="12"/>
        <v>336119.11111111112</v>
      </c>
      <c r="BC31" s="19">
        <f t="shared" si="12"/>
        <v>343023.44444444444</v>
      </c>
      <c r="BD31" s="19">
        <f t="shared" si="12"/>
        <v>214487.77777777778</v>
      </c>
      <c r="BE31" s="19">
        <f t="shared" si="12"/>
        <v>281529.11111111112</v>
      </c>
      <c r="BF31" s="19">
        <f t="shared" si="12"/>
        <v>301464.44444444444</v>
      </c>
      <c r="BG31" s="19">
        <f t="shared" si="12"/>
        <v>290160.77777777775</v>
      </c>
      <c r="BH31" s="19">
        <f t="shared" si="12"/>
        <v>282042.88888888888</v>
      </c>
      <c r="BI31" s="19">
        <f t="shared" si="12"/>
        <v>234596.77777777778</v>
      </c>
      <c r="BJ31" s="19">
        <f t="shared" si="12"/>
        <v>254412.44444444444</v>
      </c>
      <c r="BK31" s="19">
        <f t="shared" si="12"/>
        <v>214487.77777777778</v>
      </c>
      <c r="BL31" s="19">
        <f t="shared" si="12"/>
        <v>281529.11111111112</v>
      </c>
      <c r="BM31" s="19">
        <f t="shared" si="12"/>
        <v>301464.44444444444</v>
      </c>
      <c r="BN31" s="19">
        <f t="shared" si="12"/>
        <v>290160.77777777775</v>
      </c>
      <c r="BO31" s="19">
        <f t="shared" ref="BO31:DZ31" si="13">IF(BO27&gt;0,AVERAGE(BO13:BO21),"")</f>
        <v>282042.88888888888</v>
      </c>
      <c r="BP31" s="19">
        <f t="shared" si="13"/>
        <v>234596.77777777778</v>
      </c>
      <c r="BQ31" s="19">
        <f t="shared" si="13"/>
        <v>254412.44444444444</v>
      </c>
      <c r="BR31" s="19">
        <f t="shared" si="13"/>
        <v>302392.55555555556</v>
      </c>
      <c r="BS31" s="19">
        <f t="shared" si="13"/>
        <v>303087.88888888888</v>
      </c>
      <c r="BT31" s="19">
        <f t="shared" si="13"/>
        <v>336119.11111111112</v>
      </c>
      <c r="BU31" s="19">
        <f t="shared" si="13"/>
        <v>343023.44444444444</v>
      </c>
      <c r="BV31" s="19">
        <f t="shared" si="13"/>
        <v>369573.55555555556</v>
      </c>
      <c r="BW31" s="19">
        <f t="shared" si="13"/>
        <v>366963.55555555556</v>
      </c>
      <c r="BX31" s="19">
        <f t="shared" si="13"/>
        <v>364115.33333333331</v>
      </c>
      <c r="BY31" s="19">
        <f t="shared" si="13"/>
        <v>305100.77777777775</v>
      </c>
      <c r="BZ31" s="19">
        <f t="shared" si="13"/>
        <v>332258.11111111112</v>
      </c>
      <c r="CA31" s="19">
        <f t="shared" si="13"/>
        <v>388873.55555555556</v>
      </c>
      <c r="CB31" s="19">
        <f t="shared" si="13"/>
        <v>454984.11111111112</v>
      </c>
      <c r="CC31" s="19">
        <f t="shared" si="13"/>
        <v>427888.22222222225</v>
      </c>
      <c r="CD31" s="19">
        <f t="shared" si="13"/>
        <v>389801.11111111112</v>
      </c>
      <c r="CE31" s="19">
        <f t="shared" si="13"/>
        <v>381873.44444444444</v>
      </c>
      <c r="CF31" s="19">
        <f t="shared" si="13"/>
        <v>351731</v>
      </c>
      <c r="CG31" s="19">
        <f t="shared" si="13"/>
        <v>326336.33333333331</v>
      </c>
      <c r="CH31" s="19">
        <f t="shared" si="13"/>
        <v>389478.44444444444</v>
      </c>
      <c r="CI31" s="19">
        <f t="shared" si="13"/>
        <v>393776.33333333331</v>
      </c>
      <c r="CJ31" s="19">
        <f t="shared" si="13"/>
        <v>400856.55555555556</v>
      </c>
      <c r="CK31" s="19">
        <f t="shared" si="13"/>
        <v>383676.22222222225</v>
      </c>
      <c r="CL31" s="19">
        <f t="shared" si="13"/>
        <v>376523</v>
      </c>
      <c r="CM31" s="19">
        <f t="shared" si="13"/>
        <v>343470</v>
      </c>
      <c r="CN31" s="19">
        <f t="shared" si="13"/>
        <v>353249.55555555556</v>
      </c>
      <c r="CO31" s="19">
        <f t="shared" si="13"/>
        <v>399442.66666666669</v>
      </c>
      <c r="CP31" s="19">
        <f t="shared" si="13"/>
        <v>389322.22222222225</v>
      </c>
      <c r="CQ31" s="19">
        <f t="shared" si="13"/>
        <v>413654.11111111112</v>
      </c>
      <c r="CR31" s="19">
        <f t="shared" si="13"/>
        <v>377110.88888888888</v>
      </c>
      <c r="CS31" s="19">
        <f t="shared" si="13"/>
        <v>354411.33333333331</v>
      </c>
      <c r="CT31" s="19">
        <f t="shared" si="13"/>
        <v>321084.55555555556</v>
      </c>
      <c r="CU31" s="19">
        <f t="shared" si="13"/>
        <v>346492.88888888888</v>
      </c>
      <c r="CV31" s="19">
        <f t="shared" si="13"/>
        <v>394465.66666666669</v>
      </c>
      <c r="CW31" s="19">
        <f t="shared" si="13"/>
        <v>378578.22222222225</v>
      </c>
      <c r="CX31" s="19">
        <f t="shared" si="13"/>
        <v>364423.33333333331</v>
      </c>
      <c r="CY31" s="19">
        <f t="shared" si="13"/>
        <v>344278.44444444444</v>
      </c>
      <c r="CZ31" s="19">
        <f t="shared" si="13"/>
        <v>331419.88888888888</v>
      </c>
      <c r="DA31" s="19">
        <f t="shared" si="13"/>
        <v>280571.22222222225</v>
      </c>
      <c r="DB31" s="19">
        <f t="shared" si="13"/>
        <v>316883.55555555556</v>
      </c>
      <c r="DC31" s="19">
        <f t="shared" si="13"/>
        <v>499608.55555555556</v>
      </c>
      <c r="DD31" s="19">
        <f t="shared" si="13"/>
        <v>429135</v>
      </c>
      <c r="DE31" s="19">
        <f t="shared" si="13"/>
        <v>441097.66666666669</v>
      </c>
      <c r="DF31" s="19">
        <f t="shared" si="13"/>
        <v>376012.55555555556</v>
      </c>
      <c r="DG31" s="19">
        <f t="shared" si="13"/>
        <v>214487.77777777778</v>
      </c>
      <c r="DH31" s="19">
        <f t="shared" si="13"/>
        <v>281529.11111111112</v>
      </c>
      <c r="DI31" s="19">
        <f t="shared" si="13"/>
        <v>301464.44444444444</v>
      </c>
      <c r="DJ31" s="19">
        <f t="shared" si="13"/>
        <v>290160.77777777775</v>
      </c>
      <c r="DK31" s="19">
        <f t="shared" si="13"/>
        <v>282042.88888888888</v>
      </c>
      <c r="DL31" s="19">
        <f t="shared" si="13"/>
        <v>234596.77777777778</v>
      </c>
      <c r="DM31" s="19">
        <f t="shared" si="13"/>
        <v>254412.44444444444</v>
      </c>
      <c r="DN31" s="19">
        <f t="shared" si="13"/>
        <v>214487.77777777778</v>
      </c>
      <c r="DO31" s="19">
        <f t="shared" si="13"/>
        <v>281529.11111111112</v>
      </c>
      <c r="DP31" s="19">
        <f t="shared" si="13"/>
        <v>301464.44444444444</v>
      </c>
      <c r="DQ31" s="19">
        <f t="shared" si="13"/>
        <v>290160.77777777775</v>
      </c>
      <c r="DR31" s="19">
        <f t="shared" si="13"/>
        <v>282042.88888888888</v>
      </c>
      <c r="DS31" s="19">
        <f t="shared" si="13"/>
        <v>234596.77777777778</v>
      </c>
      <c r="DT31" s="19">
        <f t="shared" si="13"/>
        <v>254412.44444444444</v>
      </c>
      <c r="DU31" s="19">
        <f t="shared" si="13"/>
        <v>302392.55555555556</v>
      </c>
      <c r="DV31" s="19">
        <f t="shared" si="13"/>
        <v>303087.88888888888</v>
      </c>
      <c r="DW31" s="19">
        <f t="shared" si="13"/>
        <v>336119.11111111112</v>
      </c>
      <c r="DX31" s="19">
        <f t="shared" si="13"/>
        <v>343023.44444444444</v>
      </c>
      <c r="DY31" s="19">
        <f t="shared" si="13"/>
        <v>214487.77777777778</v>
      </c>
      <c r="DZ31" s="19">
        <f t="shared" si="13"/>
        <v>281529.11111111112</v>
      </c>
      <c r="EA31" s="19">
        <f t="shared" ref="EA31:GL31" si="14">IF(EA27&gt;0,AVERAGE(EA13:EA21),"")</f>
        <v>301464.44444444444</v>
      </c>
      <c r="EB31" s="19">
        <f t="shared" si="14"/>
        <v>290160.77777777775</v>
      </c>
      <c r="EC31" s="19">
        <f t="shared" si="14"/>
        <v>282042.88888888888</v>
      </c>
      <c r="ED31" s="19">
        <f t="shared" si="14"/>
        <v>234596.77777777778</v>
      </c>
      <c r="EE31" s="19">
        <f t="shared" si="14"/>
        <v>254412.44444444444</v>
      </c>
      <c r="EF31" s="19">
        <f t="shared" si="14"/>
        <v>214487.77777777778</v>
      </c>
      <c r="EG31" s="19">
        <f t="shared" si="14"/>
        <v>281529.11111111112</v>
      </c>
      <c r="EH31" s="19">
        <f t="shared" si="14"/>
        <v>301464.44444444444</v>
      </c>
      <c r="EI31" s="19">
        <f t="shared" si="14"/>
        <v>290160.77777777775</v>
      </c>
      <c r="EJ31" s="19">
        <f t="shared" si="14"/>
        <v>282042.88888888888</v>
      </c>
      <c r="EK31" s="19">
        <f t="shared" si="14"/>
        <v>234596.77777777778</v>
      </c>
      <c r="EL31" s="19">
        <f t="shared" si="14"/>
        <v>254412.44444444444</v>
      </c>
      <c r="EM31" s="19">
        <f t="shared" si="14"/>
        <v>302392.55555555556</v>
      </c>
      <c r="EN31" s="19">
        <f t="shared" si="14"/>
        <v>303087.88888888888</v>
      </c>
      <c r="EO31" s="19">
        <f t="shared" si="14"/>
        <v>336119.11111111112</v>
      </c>
      <c r="EP31" s="19">
        <f t="shared" si="14"/>
        <v>343023.44444444444</v>
      </c>
      <c r="EQ31" s="19">
        <f t="shared" si="14"/>
        <v>214487.77777777778</v>
      </c>
      <c r="ER31" s="19">
        <f t="shared" si="14"/>
        <v>281529.11111111112</v>
      </c>
      <c r="ES31" s="19">
        <f t="shared" si="14"/>
        <v>301464.44444444444</v>
      </c>
      <c r="ET31" s="19">
        <f t="shared" si="14"/>
        <v>290160.77777777775</v>
      </c>
      <c r="EU31" s="19">
        <f t="shared" si="14"/>
        <v>282042.88888888888</v>
      </c>
      <c r="EV31" s="19">
        <f t="shared" si="14"/>
        <v>234596.77777777778</v>
      </c>
      <c r="EW31" s="19">
        <f t="shared" si="14"/>
        <v>254412.44444444444</v>
      </c>
      <c r="EX31" s="19">
        <f t="shared" si="14"/>
        <v>214487.77777777778</v>
      </c>
      <c r="EY31" s="19">
        <f t="shared" si="14"/>
        <v>281529.11111111112</v>
      </c>
      <c r="EZ31" s="19">
        <f t="shared" si="14"/>
        <v>301464.44444444444</v>
      </c>
      <c r="FA31" s="19">
        <f t="shared" si="14"/>
        <v>290160.77777777775</v>
      </c>
      <c r="FB31" s="19">
        <f t="shared" si="14"/>
        <v>282042.88888888888</v>
      </c>
      <c r="FC31" s="19">
        <f t="shared" si="14"/>
        <v>234596.77777777778</v>
      </c>
      <c r="FD31" s="19">
        <f t="shared" si="14"/>
        <v>254412.44444444444</v>
      </c>
      <c r="FE31" s="19">
        <f t="shared" si="14"/>
        <v>302392.55555555556</v>
      </c>
      <c r="FF31" s="19">
        <f t="shared" si="14"/>
        <v>303087.88888888888</v>
      </c>
      <c r="FG31" s="19">
        <f t="shared" si="14"/>
        <v>336119.11111111112</v>
      </c>
      <c r="FH31" s="19">
        <f t="shared" si="14"/>
        <v>343023.44444444444</v>
      </c>
      <c r="FI31" s="19">
        <f t="shared" si="14"/>
        <v>214487.77777777778</v>
      </c>
      <c r="FJ31" s="19">
        <f t="shared" si="14"/>
        <v>281529.11111111112</v>
      </c>
      <c r="FK31" s="19">
        <f t="shared" si="14"/>
        <v>301464.44444444444</v>
      </c>
      <c r="FL31" s="19">
        <f t="shared" si="14"/>
        <v>290160.77777777775</v>
      </c>
      <c r="FM31" s="19">
        <f t="shared" si="14"/>
        <v>282042.88888888888</v>
      </c>
      <c r="FN31" s="19">
        <f t="shared" si="14"/>
        <v>234596.77777777778</v>
      </c>
      <c r="FO31" s="19">
        <f t="shared" si="14"/>
        <v>254412.44444444444</v>
      </c>
      <c r="FP31" s="19">
        <f t="shared" si="14"/>
        <v>214487.77777777778</v>
      </c>
      <c r="FQ31" s="19">
        <f t="shared" si="14"/>
        <v>281529.11111111112</v>
      </c>
      <c r="FR31" s="19">
        <f t="shared" si="14"/>
        <v>301464.44444444444</v>
      </c>
      <c r="FS31" s="19">
        <f t="shared" si="14"/>
        <v>290160.77777777775</v>
      </c>
      <c r="FT31" s="19">
        <f t="shared" si="14"/>
        <v>282042.88888888888</v>
      </c>
      <c r="FU31" s="19">
        <f t="shared" si="14"/>
        <v>234596.77777777778</v>
      </c>
      <c r="FV31" s="19">
        <f t="shared" si="14"/>
        <v>254412.44444444444</v>
      </c>
      <c r="FW31" s="19">
        <f t="shared" si="14"/>
        <v>302392.55555555556</v>
      </c>
      <c r="FX31" s="19">
        <f t="shared" si="14"/>
        <v>303087.88888888888</v>
      </c>
      <c r="FY31" s="19">
        <f t="shared" si="14"/>
        <v>336119.11111111112</v>
      </c>
      <c r="FZ31" s="19">
        <f t="shared" si="14"/>
        <v>343023.44444444444</v>
      </c>
      <c r="GA31" s="19">
        <f t="shared" si="14"/>
        <v>369573.55555555556</v>
      </c>
      <c r="GB31" s="19">
        <f t="shared" si="14"/>
        <v>366963.55555555556</v>
      </c>
      <c r="GC31" s="19">
        <f t="shared" si="14"/>
        <v>364115.33333333331</v>
      </c>
      <c r="GD31" s="19">
        <f t="shared" si="14"/>
        <v>305100.77777777775</v>
      </c>
      <c r="GE31" s="19">
        <f t="shared" si="14"/>
        <v>332258.11111111112</v>
      </c>
      <c r="GF31" s="19">
        <f t="shared" si="14"/>
        <v>388873.55555555556</v>
      </c>
      <c r="GG31" s="19">
        <f t="shared" si="14"/>
        <v>454984.11111111112</v>
      </c>
      <c r="GH31" s="19">
        <f t="shared" si="14"/>
        <v>427888.22222222225</v>
      </c>
      <c r="GI31" s="19">
        <f t="shared" si="14"/>
        <v>389801.11111111112</v>
      </c>
      <c r="GJ31" s="19">
        <f t="shared" si="14"/>
        <v>381873.44444444444</v>
      </c>
      <c r="GK31" s="19">
        <f t="shared" si="14"/>
        <v>351731</v>
      </c>
      <c r="GL31" s="19">
        <f t="shared" si="14"/>
        <v>326336.33333333331</v>
      </c>
      <c r="GM31" s="19">
        <f t="shared" ref="GM31:IX31" si="15">IF(GM27&gt;0,AVERAGE(GM13:GM21),"")</f>
        <v>389478.44444444444</v>
      </c>
      <c r="GN31" s="19">
        <f t="shared" si="15"/>
        <v>393776.33333333331</v>
      </c>
      <c r="GO31" s="19">
        <f t="shared" si="15"/>
        <v>400856.55555555556</v>
      </c>
      <c r="GP31" s="19">
        <f t="shared" si="15"/>
        <v>383676.22222222225</v>
      </c>
      <c r="GQ31" s="19">
        <f t="shared" si="15"/>
        <v>376523</v>
      </c>
      <c r="GR31" s="19">
        <f t="shared" si="15"/>
        <v>343470</v>
      </c>
      <c r="GS31" s="19">
        <f t="shared" si="15"/>
        <v>353249.55555555556</v>
      </c>
      <c r="GT31" s="19">
        <f t="shared" si="15"/>
        <v>399442.66666666669</v>
      </c>
      <c r="GU31" s="19">
        <f t="shared" si="15"/>
        <v>389322.22222222225</v>
      </c>
      <c r="GV31" s="19">
        <f t="shared" si="15"/>
        <v>413654.11111111112</v>
      </c>
      <c r="GW31" s="19">
        <f t="shared" si="15"/>
        <v>377110.88888888888</v>
      </c>
      <c r="GX31" s="19">
        <f t="shared" si="15"/>
        <v>354411.33333333331</v>
      </c>
      <c r="GY31" s="19">
        <f t="shared" si="15"/>
        <v>321084.55555555556</v>
      </c>
      <c r="GZ31" s="19">
        <f t="shared" si="15"/>
        <v>346492.88888888888</v>
      </c>
      <c r="HA31" s="19">
        <f t="shared" si="15"/>
        <v>394465.66666666669</v>
      </c>
      <c r="HB31" s="19">
        <f t="shared" si="15"/>
        <v>378578.22222222225</v>
      </c>
      <c r="HC31" s="19">
        <f t="shared" si="15"/>
        <v>364423.33333333331</v>
      </c>
      <c r="HD31" s="19">
        <f t="shared" si="15"/>
        <v>344278.44444444444</v>
      </c>
      <c r="HE31" s="19">
        <f t="shared" si="15"/>
        <v>331419.88888888888</v>
      </c>
      <c r="HF31" s="19">
        <f t="shared" si="15"/>
        <v>280571.22222222225</v>
      </c>
      <c r="HG31" s="19">
        <f t="shared" si="15"/>
        <v>316883.55555555556</v>
      </c>
      <c r="HH31" s="19">
        <f t="shared" si="15"/>
        <v>499608.55555555556</v>
      </c>
      <c r="HI31" s="19">
        <f t="shared" si="15"/>
        <v>429135</v>
      </c>
      <c r="HJ31" s="19">
        <f t="shared" si="15"/>
        <v>441097.66666666669</v>
      </c>
      <c r="HK31" s="19">
        <f t="shared" si="15"/>
        <v>376012.55555555556</v>
      </c>
      <c r="HL31" s="19">
        <f t="shared" si="15"/>
        <v>460885.11111111112</v>
      </c>
      <c r="HM31" s="19">
        <f t="shared" si="15"/>
        <v>390353.44444444444</v>
      </c>
      <c r="HN31" s="19">
        <f t="shared" si="15"/>
        <v>357730.11111111112</v>
      </c>
      <c r="HO31" s="19">
        <f t="shared" si="15"/>
        <v>358298.77777777775</v>
      </c>
      <c r="HP31" s="19">
        <f t="shared" si="15"/>
        <v>292767.77777777775</v>
      </c>
      <c r="HQ31" s="19">
        <f t="shared" si="15"/>
        <v>300966.22222222225</v>
      </c>
      <c r="HR31" s="19">
        <f t="shared" si="15"/>
        <v>321065.11111111112</v>
      </c>
      <c r="HS31" s="19">
        <f t="shared" si="15"/>
        <v>328844.55555555556</v>
      </c>
      <c r="HT31" s="19">
        <f t="shared" si="15"/>
        <v>319992.22222222225</v>
      </c>
      <c r="HU31" s="19">
        <f t="shared" si="15"/>
        <v>357678</v>
      </c>
      <c r="HV31" s="19">
        <f t="shared" si="15"/>
        <v>339973.33333333331</v>
      </c>
      <c r="HW31" s="19">
        <f t="shared" si="15"/>
        <v>308115.66666666669</v>
      </c>
      <c r="HX31" s="19">
        <f t="shared" si="15"/>
        <v>326661.22222222225</v>
      </c>
      <c r="HY31" s="19">
        <f t="shared" si="15"/>
        <v>359383.11111111112</v>
      </c>
      <c r="HZ31" s="19">
        <f t="shared" si="15"/>
        <v>393359.33333333331</v>
      </c>
      <c r="IA31" s="19">
        <f t="shared" si="15"/>
        <v>371210.77777777775</v>
      </c>
      <c r="IB31" s="19">
        <f t="shared" si="15"/>
        <v>391350.11111111112</v>
      </c>
      <c r="IC31" s="19">
        <f t="shared" si="15"/>
        <v>417020.88888888888</v>
      </c>
      <c r="ID31" s="19">
        <f t="shared" si="15"/>
        <v>372050.22222222225</v>
      </c>
      <c r="IE31" s="19">
        <f t="shared" si="15"/>
        <v>408993.22222222225</v>
      </c>
      <c r="IF31" s="19">
        <f t="shared" si="15"/>
        <v>423338.77777777775</v>
      </c>
      <c r="IG31" s="19">
        <f t="shared" si="15"/>
        <v>401725.33333333331</v>
      </c>
      <c r="IH31" s="19">
        <f t="shared" si="15"/>
        <v>440530.22222222225</v>
      </c>
      <c r="II31" s="19">
        <f t="shared" si="15"/>
        <v>361069.77777777775</v>
      </c>
      <c r="IJ31" s="19">
        <f t="shared" si="15"/>
        <v>407097.55555555556</v>
      </c>
      <c r="IK31" s="19">
        <f t="shared" si="15"/>
        <v>335743.44444444444</v>
      </c>
      <c r="IL31" s="19">
        <f t="shared" si="15"/>
        <v>384428.33333333331</v>
      </c>
      <c r="IM31" s="19">
        <f t="shared" si="15"/>
        <v>509476.33333333331</v>
      </c>
      <c r="IN31" s="19">
        <f t="shared" si="15"/>
        <v>370494.33333333331</v>
      </c>
      <c r="IO31" s="19">
        <f t="shared" si="15"/>
        <v>434748.11111111112</v>
      </c>
      <c r="IP31" s="19">
        <f t="shared" si="15"/>
        <v>433863.66666666669</v>
      </c>
      <c r="IQ31" s="19">
        <f t="shared" si="15"/>
        <v>423806.33333333331</v>
      </c>
      <c r="IR31" s="19">
        <f t="shared" si="15"/>
        <v>356043.11111111112</v>
      </c>
      <c r="IS31" s="19">
        <f t="shared" si="15"/>
        <v>417425.33333333331</v>
      </c>
      <c r="IT31" s="19">
        <f t="shared" si="15"/>
        <v>413487.88888888888</v>
      </c>
      <c r="IU31" s="19">
        <f t="shared" si="15"/>
        <v>469294.77777777775</v>
      </c>
      <c r="IV31" s="19">
        <f t="shared" si="15"/>
        <v>404413.33333333331</v>
      </c>
      <c r="IW31" s="19">
        <f t="shared" si="15"/>
        <v>371726.22222222225</v>
      </c>
      <c r="IX31" s="19">
        <f t="shared" si="15"/>
        <v>358975.88888888888</v>
      </c>
      <c r="IY31" s="19">
        <f t="shared" ref="IY31:LJ31" si="16">IF(IY27&gt;0,AVERAGE(IY13:IY21),"")</f>
        <v>335559.22222222225</v>
      </c>
      <c r="IZ31" s="19">
        <f t="shared" si="16"/>
        <v>366841.44444444444</v>
      </c>
      <c r="JA31" s="19">
        <f t="shared" si="16"/>
        <v>400694.33333333331</v>
      </c>
      <c r="JB31" s="19">
        <f t="shared" si="16"/>
        <v>410929.77777777775</v>
      </c>
      <c r="JC31" s="19">
        <f t="shared" si="16"/>
        <v>391852.44444444444</v>
      </c>
      <c r="JD31" s="19">
        <f t="shared" si="16"/>
        <v>455576.44444444444</v>
      </c>
      <c r="JE31" s="19">
        <f t="shared" si="16"/>
        <v>339970.66666666669</v>
      </c>
      <c r="JF31" s="19">
        <f t="shared" si="16"/>
        <v>282930.11111111112</v>
      </c>
      <c r="JG31" s="19">
        <f t="shared" si="16"/>
        <v>303499.33333333331</v>
      </c>
      <c r="JH31" s="19">
        <f t="shared" si="16"/>
        <v>362810.11111111112</v>
      </c>
      <c r="JI31" s="19">
        <f t="shared" si="16"/>
        <v>359281.11111111112</v>
      </c>
      <c r="JJ31" s="19">
        <f t="shared" si="16"/>
        <v>333888.44444444444</v>
      </c>
      <c r="JK31" s="19">
        <f t="shared" si="16"/>
        <v>305401.77777777775</v>
      </c>
      <c r="JL31" s="19">
        <f t="shared" si="16"/>
        <v>284893.66666666669</v>
      </c>
      <c r="JM31" s="19">
        <f t="shared" si="16"/>
        <v>237197.77777777778</v>
      </c>
      <c r="JN31" s="19">
        <f t="shared" si="16"/>
        <v>243204.55555555556</v>
      </c>
      <c r="JO31" s="19">
        <f t="shared" si="16"/>
        <v>318251.11111111112</v>
      </c>
      <c r="JP31" s="19">
        <f t="shared" si="16"/>
        <v>333998.66666666669</v>
      </c>
      <c r="JQ31" s="19">
        <f t="shared" si="16"/>
        <v>339017.66666666669</v>
      </c>
      <c r="JR31" s="19">
        <f t="shared" si="16"/>
        <v>262830.77777777775</v>
      </c>
      <c r="JS31" s="19">
        <f t="shared" si="16"/>
        <v>425735</v>
      </c>
      <c r="JT31" s="19">
        <f t="shared" si="16"/>
        <v>346420.88888888888</v>
      </c>
      <c r="JU31" s="19">
        <f t="shared" si="16"/>
        <v>409800</v>
      </c>
      <c r="JV31" s="19">
        <f t="shared" si="16"/>
        <v>415576.66666666669</v>
      </c>
      <c r="JW31" s="19">
        <f t="shared" si="16"/>
        <v>437861.66666666669</v>
      </c>
      <c r="JX31" s="19">
        <f t="shared" si="16"/>
        <v>435087</v>
      </c>
      <c r="JY31" s="19">
        <f t="shared" si="16"/>
        <v>446153.33333333331</v>
      </c>
      <c r="JZ31" s="19">
        <f t="shared" si="16"/>
        <v>372495.11111111112</v>
      </c>
      <c r="KA31" s="19">
        <f t="shared" si="16"/>
        <v>358035.66666666669</v>
      </c>
      <c r="KB31" s="19">
        <f t="shared" si="16"/>
        <v>387778.55555555556</v>
      </c>
      <c r="KC31" s="19">
        <f t="shared" si="16"/>
        <v>418127.66666666669</v>
      </c>
      <c r="KD31" s="19">
        <f t="shared" si="16"/>
        <v>434760.11111111112</v>
      </c>
      <c r="KE31" s="19">
        <f t="shared" si="16"/>
        <v>276901</v>
      </c>
      <c r="KF31" s="19">
        <f t="shared" si="16"/>
        <v>321402.77777777775</v>
      </c>
      <c r="KG31" s="19">
        <f t="shared" si="16"/>
        <v>362351.33333333331</v>
      </c>
      <c r="KH31" s="19">
        <f t="shared" si="16"/>
        <v>282689.88888888888</v>
      </c>
      <c r="KI31" s="19">
        <f t="shared" si="16"/>
        <v>318149.77777777775</v>
      </c>
      <c r="KJ31" s="19">
        <f t="shared" si="16"/>
        <v>268829.11111111112</v>
      </c>
      <c r="KK31" s="19">
        <f t="shared" si="16"/>
        <v>318149.77777777775</v>
      </c>
      <c r="KL31" s="19">
        <f t="shared" si="16"/>
        <v>361472.22222222225</v>
      </c>
      <c r="KM31" s="19">
        <f t="shared" si="16"/>
        <v>409478.33333333331</v>
      </c>
      <c r="KN31" s="19">
        <f t="shared" si="16"/>
        <v>366362.44444444444</v>
      </c>
      <c r="KO31" s="19">
        <f t="shared" si="16"/>
        <v>302477.66666666669</v>
      </c>
      <c r="KP31" s="19">
        <f t="shared" si="16"/>
        <v>286149</v>
      </c>
      <c r="KQ31" s="19">
        <f t="shared" si="16"/>
        <v>365513.11111111112</v>
      </c>
      <c r="KR31" s="19">
        <f t="shared" si="16"/>
        <v>360630</v>
      </c>
      <c r="KS31" s="19">
        <f t="shared" si="16"/>
        <v>238301.22222222222</v>
      </c>
      <c r="KT31" s="19">
        <f t="shared" si="16"/>
        <v>214487.77777777778</v>
      </c>
      <c r="KU31" s="19">
        <f t="shared" si="16"/>
        <v>281529.11111111112</v>
      </c>
      <c r="KV31" s="19">
        <f t="shared" si="16"/>
        <v>301464.44444444444</v>
      </c>
      <c r="KW31" s="19">
        <f t="shared" si="16"/>
        <v>290160.77777777775</v>
      </c>
      <c r="KX31" s="19">
        <f t="shared" si="16"/>
        <v>282042.88888888888</v>
      </c>
      <c r="KY31" s="19">
        <f t="shared" si="16"/>
        <v>234596.77777777778</v>
      </c>
      <c r="KZ31" s="19">
        <f t="shared" si="16"/>
        <v>254412.44444444444</v>
      </c>
      <c r="LA31" s="19">
        <f t="shared" si="16"/>
        <v>214487.77777777778</v>
      </c>
      <c r="LB31" s="19">
        <f t="shared" si="16"/>
        <v>281529.11111111112</v>
      </c>
      <c r="LC31" s="19">
        <f t="shared" si="16"/>
        <v>301464.44444444444</v>
      </c>
      <c r="LD31" s="19">
        <f t="shared" si="16"/>
        <v>290160.77777777775</v>
      </c>
      <c r="LE31" s="19">
        <f t="shared" si="16"/>
        <v>282042.88888888888</v>
      </c>
      <c r="LF31" s="19">
        <f t="shared" si="16"/>
        <v>234596.77777777778</v>
      </c>
      <c r="LG31" s="19">
        <f t="shared" si="16"/>
        <v>254412.44444444444</v>
      </c>
      <c r="LH31" s="19">
        <f t="shared" si="16"/>
        <v>302392.55555555556</v>
      </c>
      <c r="LI31" s="19">
        <f t="shared" si="16"/>
        <v>303087.88888888888</v>
      </c>
      <c r="LJ31" s="19">
        <f t="shared" si="16"/>
        <v>336119.11111111112</v>
      </c>
      <c r="LK31" s="19">
        <f t="shared" ref="LK31:NB31" si="17">IF(LK27&gt;0,AVERAGE(LK13:LK21),"")</f>
        <v>343023.44444444444</v>
      </c>
      <c r="LL31" s="19">
        <f t="shared" si="17"/>
        <v>214487.77777777778</v>
      </c>
      <c r="LM31" s="19">
        <f t="shared" si="17"/>
        <v>281529.11111111112</v>
      </c>
      <c r="LN31" s="19">
        <f t="shared" si="17"/>
        <v>301464.44444444444</v>
      </c>
      <c r="LO31" s="19">
        <f t="shared" si="17"/>
        <v>290160.77777777775</v>
      </c>
      <c r="LP31" s="19">
        <f t="shared" si="17"/>
        <v>282042.88888888888</v>
      </c>
      <c r="LQ31" s="19">
        <f t="shared" si="17"/>
        <v>234596.77777777778</v>
      </c>
      <c r="LR31" s="19">
        <f t="shared" si="17"/>
        <v>254412.44444444444</v>
      </c>
      <c r="LS31" s="19">
        <f t="shared" si="17"/>
        <v>214487.77777777778</v>
      </c>
      <c r="LT31" s="19">
        <f t="shared" si="17"/>
        <v>281529.11111111112</v>
      </c>
      <c r="LU31" s="19">
        <f t="shared" si="17"/>
        <v>301464.44444444444</v>
      </c>
      <c r="LV31" s="19">
        <f t="shared" si="17"/>
        <v>290160.77777777775</v>
      </c>
      <c r="LW31" s="19">
        <f t="shared" si="17"/>
        <v>282042.88888888888</v>
      </c>
      <c r="LX31" s="19">
        <f t="shared" si="17"/>
        <v>234596.77777777778</v>
      </c>
      <c r="LY31" s="19">
        <f t="shared" si="17"/>
        <v>254412.44444444444</v>
      </c>
      <c r="LZ31" s="19">
        <f t="shared" si="17"/>
        <v>302392.55555555556</v>
      </c>
      <c r="MA31" s="19">
        <f t="shared" si="17"/>
        <v>303087.88888888888</v>
      </c>
      <c r="MB31" s="19">
        <f t="shared" si="17"/>
        <v>336119.11111111112</v>
      </c>
      <c r="MC31" s="19">
        <f t="shared" si="17"/>
        <v>343023.44444444444</v>
      </c>
      <c r="MD31" s="19">
        <f t="shared" si="17"/>
        <v>214487.77777777778</v>
      </c>
      <c r="ME31" s="19">
        <f t="shared" si="17"/>
        <v>281529.11111111112</v>
      </c>
      <c r="MF31" s="19">
        <f t="shared" si="17"/>
        <v>301464.44444444444</v>
      </c>
      <c r="MG31" s="19">
        <f t="shared" si="17"/>
        <v>290160.77777777775</v>
      </c>
      <c r="MH31" s="19">
        <f t="shared" si="17"/>
        <v>282042.88888888888</v>
      </c>
      <c r="MI31" s="19">
        <f t="shared" si="17"/>
        <v>234596.77777777778</v>
      </c>
      <c r="MJ31" s="19">
        <f t="shared" si="17"/>
        <v>254412.44444444444</v>
      </c>
      <c r="MK31" s="19">
        <f t="shared" si="17"/>
        <v>214487.77777777778</v>
      </c>
      <c r="ML31" s="19">
        <f t="shared" si="17"/>
        <v>281529.11111111112</v>
      </c>
      <c r="MM31" s="19">
        <f t="shared" si="17"/>
        <v>301464.44444444444</v>
      </c>
      <c r="MN31" s="19">
        <f t="shared" si="17"/>
        <v>290160.77777777775</v>
      </c>
      <c r="MO31" s="19">
        <f t="shared" si="17"/>
        <v>282042.88888888888</v>
      </c>
      <c r="MP31" s="19">
        <f t="shared" si="17"/>
        <v>234596.77777777778</v>
      </c>
      <c r="MQ31" s="19">
        <f t="shared" si="17"/>
        <v>254412.44444444444</v>
      </c>
      <c r="MR31" s="19">
        <f t="shared" si="17"/>
        <v>302392.55555555556</v>
      </c>
      <c r="MS31" s="19">
        <f t="shared" si="17"/>
        <v>303087.88888888888</v>
      </c>
      <c r="MT31" s="19">
        <f t="shared" si="17"/>
        <v>336119.11111111112</v>
      </c>
      <c r="MU31" s="19">
        <f t="shared" si="17"/>
        <v>343023.44444444444</v>
      </c>
      <c r="MV31" s="19">
        <f t="shared" si="17"/>
        <v>214487.77777777778</v>
      </c>
      <c r="MW31" s="19">
        <f t="shared" si="17"/>
        <v>281529.11111111112</v>
      </c>
      <c r="MX31" s="19">
        <f t="shared" si="17"/>
        <v>301464.44444444444</v>
      </c>
      <c r="MY31" s="19">
        <f t="shared" si="17"/>
        <v>290160.77777777775</v>
      </c>
      <c r="MZ31" s="19">
        <f t="shared" si="17"/>
        <v>282042.88888888888</v>
      </c>
      <c r="NA31" s="19">
        <f t="shared" si="17"/>
        <v>234596.77777777778</v>
      </c>
      <c r="NB31" s="19">
        <f t="shared" si="17"/>
        <v>254412.44444444444</v>
      </c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</row>
    <row r="32" spans="1:414" s="1" customFormat="1" x14ac:dyDescent="0.25">
      <c r="A32" s="16" t="s">
        <v>463</v>
      </c>
      <c r="B32" s="17">
        <f t="shared" ref="B32:BM32" si="18">IF(B29&lt;&gt;"",_xlfn.RANK.AVG(B29,$B29:$NB29), "")</f>
        <v>354</v>
      </c>
      <c r="C32" s="17">
        <f t="shared" si="18"/>
        <v>282</v>
      </c>
      <c r="D32" s="17">
        <f t="shared" si="18"/>
        <v>189</v>
      </c>
      <c r="E32" s="17">
        <f t="shared" si="18"/>
        <v>235</v>
      </c>
      <c r="F32" s="17">
        <f t="shared" si="18"/>
        <v>258</v>
      </c>
      <c r="G32" s="17">
        <f t="shared" si="18"/>
        <v>331</v>
      </c>
      <c r="H32" s="17">
        <f t="shared" si="18"/>
        <v>308</v>
      </c>
      <c r="I32" s="17">
        <f t="shared" si="18"/>
        <v>354</v>
      </c>
      <c r="J32" s="17">
        <f t="shared" si="18"/>
        <v>282</v>
      </c>
      <c r="K32" s="17">
        <f t="shared" si="18"/>
        <v>189</v>
      </c>
      <c r="L32" s="17">
        <f t="shared" si="18"/>
        <v>235</v>
      </c>
      <c r="M32" s="17">
        <f t="shared" si="18"/>
        <v>258</v>
      </c>
      <c r="N32" s="17">
        <f t="shared" si="18"/>
        <v>331</v>
      </c>
      <c r="O32" s="17">
        <f t="shared" si="18"/>
        <v>308</v>
      </c>
      <c r="P32" s="17">
        <f t="shared" si="18"/>
        <v>218</v>
      </c>
      <c r="Q32" s="17">
        <f t="shared" si="18"/>
        <v>206</v>
      </c>
      <c r="R32" s="17">
        <f t="shared" si="18"/>
        <v>166</v>
      </c>
      <c r="S32" s="17">
        <f t="shared" si="18"/>
        <v>139</v>
      </c>
      <c r="T32" s="17">
        <f t="shared" si="18"/>
        <v>354</v>
      </c>
      <c r="U32" s="17">
        <f t="shared" si="18"/>
        <v>282</v>
      </c>
      <c r="V32" s="17">
        <f t="shared" si="18"/>
        <v>189</v>
      </c>
      <c r="W32" s="17">
        <f t="shared" si="18"/>
        <v>235</v>
      </c>
      <c r="X32" s="17">
        <f t="shared" si="18"/>
        <v>258</v>
      </c>
      <c r="Y32" s="17">
        <f t="shared" si="18"/>
        <v>331</v>
      </c>
      <c r="Z32" s="17">
        <f t="shared" si="18"/>
        <v>308</v>
      </c>
      <c r="AA32" s="17">
        <f t="shared" si="18"/>
        <v>354</v>
      </c>
      <c r="AB32" s="17">
        <f t="shared" si="18"/>
        <v>282</v>
      </c>
      <c r="AC32" s="17">
        <f t="shared" si="18"/>
        <v>189</v>
      </c>
      <c r="AD32" s="17">
        <f t="shared" si="18"/>
        <v>235</v>
      </c>
      <c r="AE32" s="17">
        <f t="shared" si="18"/>
        <v>258</v>
      </c>
      <c r="AF32" s="17">
        <f t="shared" si="18"/>
        <v>331</v>
      </c>
      <c r="AG32" s="17">
        <f t="shared" si="18"/>
        <v>308</v>
      </c>
      <c r="AH32" s="17">
        <f t="shared" si="18"/>
        <v>218</v>
      </c>
      <c r="AI32" s="17">
        <f t="shared" si="18"/>
        <v>206</v>
      </c>
      <c r="AJ32" s="17">
        <f t="shared" si="18"/>
        <v>166</v>
      </c>
      <c r="AK32" s="17">
        <f t="shared" si="18"/>
        <v>139</v>
      </c>
      <c r="AL32" s="17">
        <f t="shared" si="18"/>
        <v>354</v>
      </c>
      <c r="AM32" s="17">
        <f t="shared" si="18"/>
        <v>282</v>
      </c>
      <c r="AN32" s="17">
        <f t="shared" si="18"/>
        <v>189</v>
      </c>
      <c r="AO32" s="17">
        <f t="shared" si="18"/>
        <v>235</v>
      </c>
      <c r="AP32" s="17">
        <f t="shared" si="18"/>
        <v>258</v>
      </c>
      <c r="AQ32" s="17">
        <f t="shared" si="18"/>
        <v>331</v>
      </c>
      <c r="AR32" s="17">
        <f t="shared" si="18"/>
        <v>308</v>
      </c>
      <c r="AS32" s="17">
        <f t="shared" si="18"/>
        <v>354</v>
      </c>
      <c r="AT32" s="17">
        <f t="shared" si="18"/>
        <v>282</v>
      </c>
      <c r="AU32" s="17">
        <f t="shared" si="18"/>
        <v>189</v>
      </c>
      <c r="AV32" s="17">
        <f t="shared" si="18"/>
        <v>235</v>
      </c>
      <c r="AW32" s="17">
        <f t="shared" si="18"/>
        <v>258</v>
      </c>
      <c r="AX32" s="17">
        <f t="shared" si="18"/>
        <v>331</v>
      </c>
      <c r="AY32" s="17">
        <f t="shared" si="18"/>
        <v>308</v>
      </c>
      <c r="AZ32" s="17">
        <f t="shared" si="18"/>
        <v>218</v>
      </c>
      <c r="BA32" s="17">
        <f t="shared" si="18"/>
        <v>206</v>
      </c>
      <c r="BB32" s="17">
        <f t="shared" si="18"/>
        <v>166</v>
      </c>
      <c r="BC32" s="17">
        <f t="shared" si="18"/>
        <v>139</v>
      </c>
      <c r="BD32" s="17">
        <f t="shared" si="18"/>
        <v>354</v>
      </c>
      <c r="BE32" s="17">
        <f t="shared" si="18"/>
        <v>282</v>
      </c>
      <c r="BF32" s="17">
        <f t="shared" si="18"/>
        <v>189</v>
      </c>
      <c r="BG32" s="17">
        <f t="shared" si="18"/>
        <v>235</v>
      </c>
      <c r="BH32" s="17">
        <f t="shared" si="18"/>
        <v>258</v>
      </c>
      <c r="BI32" s="17">
        <f t="shared" si="18"/>
        <v>331</v>
      </c>
      <c r="BJ32" s="17">
        <f t="shared" si="18"/>
        <v>308</v>
      </c>
      <c r="BK32" s="17">
        <f t="shared" si="18"/>
        <v>354</v>
      </c>
      <c r="BL32" s="17">
        <f t="shared" si="18"/>
        <v>282</v>
      </c>
      <c r="BM32" s="17">
        <f t="shared" si="18"/>
        <v>189</v>
      </c>
      <c r="BN32" s="17">
        <f t="shared" ref="BN32:DY32" si="19">IF(BN29&lt;&gt;"",_xlfn.RANK.AVG(BN29,$B29:$NB29), "")</f>
        <v>235</v>
      </c>
      <c r="BO32" s="17">
        <f t="shared" si="19"/>
        <v>258</v>
      </c>
      <c r="BP32" s="17">
        <f t="shared" si="19"/>
        <v>331</v>
      </c>
      <c r="BQ32" s="17">
        <f t="shared" si="19"/>
        <v>308</v>
      </c>
      <c r="BR32" s="17">
        <f t="shared" si="19"/>
        <v>218</v>
      </c>
      <c r="BS32" s="17">
        <f t="shared" si="19"/>
        <v>206</v>
      </c>
      <c r="BT32" s="17">
        <f t="shared" si="19"/>
        <v>166</v>
      </c>
      <c r="BU32" s="17">
        <f t="shared" si="19"/>
        <v>139</v>
      </c>
      <c r="BV32" s="17">
        <f t="shared" si="19"/>
        <v>100.5</v>
      </c>
      <c r="BW32" s="17">
        <f t="shared" si="19"/>
        <v>89.5</v>
      </c>
      <c r="BX32" s="17">
        <f t="shared" si="19"/>
        <v>105.5</v>
      </c>
      <c r="BY32" s="17">
        <f t="shared" si="19"/>
        <v>154.5</v>
      </c>
      <c r="BZ32" s="17">
        <f t="shared" si="19"/>
        <v>119.5</v>
      </c>
      <c r="CA32" s="17">
        <f t="shared" si="19"/>
        <v>68.5</v>
      </c>
      <c r="CB32" s="17">
        <f t="shared" si="19"/>
        <v>8.5</v>
      </c>
      <c r="CC32" s="17">
        <f t="shared" si="19"/>
        <v>18.5</v>
      </c>
      <c r="CD32" s="17">
        <f t="shared" si="19"/>
        <v>46.5</v>
      </c>
      <c r="CE32" s="17">
        <f t="shared" si="19"/>
        <v>70.5</v>
      </c>
      <c r="CF32" s="17">
        <f t="shared" si="19"/>
        <v>95.5</v>
      </c>
      <c r="CG32" s="17">
        <f t="shared" si="19"/>
        <v>116.5</v>
      </c>
      <c r="CH32" s="17">
        <f t="shared" si="19"/>
        <v>80.5</v>
      </c>
      <c r="CI32" s="17">
        <f t="shared" si="19"/>
        <v>44.5</v>
      </c>
      <c r="CJ32" s="17">
        <f t="shared" si="19"/>
        <v>32.5</v>
      </c>
      <c r="CK32" s="17">
        <f t="shared" si="19"/>
        <v>63.5</v>
      </c>
      <c r="CL32" s="17">
        <f t="shared" si="19"/>
        <v>59.5</v>
      </c>
      <c r="CM32" s="17">
        <f t="shared" si="19"/>
        <v>97.5</v>
      </c>
      <c r="CN32" s="17">
        <f t="shared" si="19"/>
        <v>76.5</v>
      </c>
      <c r="CO32" s="17">
        <f t="shared" si="19"/>
        <v>41.5</v>
      </c>
      <c r="CP32" s="17">
        <f t="shared" si="19"/>
        <v>72.5</v>
      </c>
      <c r="CQ32" s="17">
        <f t="shared" si="19"/>
        <v>38.5</v>
      </c>
      <c r="CR32" s="17">
        <f t="shared" si="19"/>
        <v>65.5</v>
      </c>
      <c r="CS32" s="17">
        <f t="shared" si="19"/>
        <v>91.5</v>
      </c>
      <c r="CT32" s="17">
        <f t="shared" si="19"/>
        <v>128.5</v>
      </c>
      <c r="CU32" s="17">
        <f t="shared" si="19"/>
        <v>102.5</v>
      </c>
      <c r="CV32" s="17">
        <f t="shared" si="19"/>
        <v>61.5</v>
      </c>
      <c r="CW32" s="17">
        <f t="shared" si="19"/>
        <v>83.5</v>
      </c>
      <c r="CX32" s="17">
        <f t="shared" si="19"/>
        <v>108.5</v>
      </c>
      <c r="CY32" s="17">
        <f t="shared" si="19"/>
        <v>125.5</v>
      </c>
      <c r="CZ32" s="17">
        <f t="shared" si="19"/>
        <v>145.5</v>
      </c>
      <c r="DA32" s="17">
        <f t="shared" si="19"/>
        <v>174.5</v>
      </c>
      <c r="DB32" s="17">
        <f t="shared" si="19"/>
        <v>131.5</v>
      </c>
      <c r="DC32" s="17">
        <f t="shared" si="19"/>
        <v>5.5</v>
      </c>
      <c r="DD32" s="17">
        <f t="shared" si="19"/>
        <v>16.5</v>
      </c>
      <c r="DE32" s="17">
        <f t="shared" si="19"/>
        <v>52.5</v>
      </c>
      <c r="DF32" s="17">
        <f t="shared" si="19"/>
        <v>87.5</v>
      </c>
      <c r="DG32" s="17">
        <f t="shared" si="19"/>
        <v>354</v>
      </c>
      <c r="DH32" s="17">
        <f t="shared" si="19"/>
        <v>282</v>
      </c>
      <c r="DI32" s="17">
        <f t="shared" si="19"/>
        <v>189</v>
      </c>
      <c r="DJ32" s="17">
        <f t="shared" si="19"/>
        <v>235</v>
      </c>
      <c r="DK32" s="17">
        <f t="shared" si="19"/>
        <v>258</v>
      </c>
      <c r="DL32" s="17">
        <f t="shared" si="19"/>
        <v>331</v>
      </c>
      <c r="DM32" s="17">
        <f t="shared" si="19"/>
        <v>308</v>
      </c>
      <c r="DN32" s="17">
        <f t="shared" si="19"/>
        <v>354</v>
      </c>
      <c r="DO32" s="17">
        <f t="shared" si="19"/>
        <v>282</v>
      </c>
      <c r="DP32" s="17">
        <f t="shared" si="19"/>
        <v>189</v>
      </c>
      <c r="DQ32" s="17">
        <f t="shared" si="19"/>
        <v>235</v>
      </c>
      <c r="DR32" s="17">
        <f t="shared" si="19"/>
        <v>258</v>
      </c>
      <c r="DS32" s="17">
        <f t="shared" si="19"/>
        <v>331</v>
      </c>
      <c r="DT32" s="17">
        <f t="shared" si="19"/>
        <v>308</v>
      </c>
      <c r="DU32" s="17">
        <f t="shared" si="19"/>
        <v>218</v>
      </c>
      <c r="DV32" s="17">
        <f t="shared" si="19"/>
        <v>206</v>
      </c>
      <c r="DW32" s="17">
        <f t="shared" si="19"/>
        <v>166</v>
      </c>
      <c r="DX32" s="17">
        <f t="shared" si="19"/>
        <v>139</v>
      </c>
      <c r="DY32" s="17">
        <f t="shared" si="19"/>
        <v>354</v>
      </c>
      <c r="DZ32" s="17">
        <f t="shared" ref="DZ32:GK32" si="20">IF(DZ29&lt;&gt;"",_xlfn.RANK.AVG(DZ29,$B29:$NB29), "")</f>
        <v>282</v>
      </c>
      <c r="EA32" s="17">
        <f t="shared" si="20"/>
        <v>189</v>
      </c>
      <c r="EB32" s="17">
        <f t="shared" si="20"/>
        <v>235</v>
      </c>
      <c r="EC32" s="17">
        <f t="shared" si="20"/>
        <v>258</v>
      </c>
      <c r="ED32" s="17">
        <f t="shared" si="20"/>
        <v>331</v>
      </c>
      <c r="EE32" s="17">
        <f t="shared" si="20"/>
        <v>308</v>
      </c>
      <c r="EF32" s="17">
        <f t="shared" si="20"/>
        <v>354</v>
      </c>
      <c r="EG32" s="17">
        <f t="shared" si="20"/>
        <v>282</v>
      </c>
      <c r="EH32" s="17">
        <f t="shared" si="20"/>
        <v>189</v>
      </c>
      <c r="EI32" s="17">
        <f t="shared" si="20"/>
        <v>235</v>
      </c>
      <c r="EJ32" s="17">
        <f t="shared" si="20"/>
        <v>258</v>
      </c>
      <c r="EK32" s="17">
        <f t="shared" si="20"/>
        <v>331</v>
      </c>
      <c r="EL32" s="17">
        <f t="shared" si="20"/>
        <v>308</v>
      </c>
      <c r="EM32" s="17">
        <f t="shared" si="20"/>
        <v>218</v>
      </c>
      <c r="EN32" s="17">
        <f t="shared" si="20"/>
        <v>206</v>
      </c>
      <c r="EO32" s="17">
        <f t="shared" si="20"/>
        <v>166</v>
      </c>
      <c r="EP32" s="17">
        <f t="shared" si="20"/>
        <v>139</v>
      </c>
      <c r="EQ32" s="17">
        <f t="shared" si="20"/>
        <v>354</v>
      </c>
      <c r="ER32" s="17">
        <f t="shared" si="20"/>
        <v>282</v>
      </c>
      <c r="ES32" s="17">
        <f t="shared" si="20"/>
        <v>189</v>
      </c>
      <c r="ET32" s="17">
        <f t="shared" si="20"/>
        <v>235</v>
      </c>
      <c r="EU32" s="17">
        <f t="shared" si="20"/>
        <v>258</v>
      </c>
      <c r="EV32" s="17">
        <f t="shared" si="20"/>
        <v>331</v>
      </c>
      <c r="EW32" s="17">
        <f t="shared" si="20"/>
        <v>308</v>
      </c>
      <c r="EX32" s="17">
        <f t="shared" si="20"/>
        <v>354</v>
      </c>
      <c r="EY32" s="17">
        <f t="shared" si="20"/>
        <v>282</v>
      </c>
      <c r="EZ32" s="17">
        <f t="shared" si="20"/>
        <v>189</v>
      </c>
      <c r="FA32" s="17">
        <f t="shared" si="20"/>
        <v>235</v>
      </c>
      <c r="FB32" s="17">
        <f t="shared" si="20"/>
        <v>258</v>
      </c>
      <c r="FC32" s="17">
        <f t="shared" si="20"/>
        <v>331</v>
      </c>
      <c r="FD32" s="17">
        <f t="shared" si="20"/>
        <v>308</v>
      </c>
      <c r="FE32" s="17">
        <f t="shared" si="20"/>
        <v>218</v>
      </c>
      <c r="FF32" s="17">
        <f t="shared" si="20"/>
        <v>206</v>
      </c>
      <c r="FG32" s="17">
        <f t="shared" si="20"/>
        <v>166</v>
      </c>
      <c r="FH32" s="17">
        <f t="shared" si="20"/>
        <v>139</v>
      </c>
      <c r="FI32" s="17">
        <f t="shared" si="20"/>
        <v>354</v>
      </c>
      <c r="FJ32" s="17">
        <f t="shared" si="20"/>
        <v>282</v>
      </c>
      <c r="FK32" s="17">
        <f t="shared" si="20"/>
        <v>189</v>
      </c>
      <c r="FL32" s="17">
        <f t="shared" si="20"/>
        <v>235</v>
      </c>
      <c r="FM32" s="17">
        <f t="shared" si="20"/>
        <v>258</v>
      </c>
      <c r="FN32" s="17">
        <f t="shared" si="20"/>
        <v>331</v>
      </c>
      <c r="FO32" s="17">
        <f t="shared" si="20"/>
        <v>308</v>
      </c>
      <c r="FP32" s="17">
        <f t="shared" si="20"/>
        <v>354</v>
      </c>
      <c r="FQ32" s="17">
        <f t="shared" si="20"/>
        <v>282</v>
      </c>
      <c r="FR32" s="17">
        <f t="shared" si="20"/>
        <v>189</v>
      </c>
      <c r="FS32" s="17">
        <f t="shared" si="20"/>
        <v>235</v>
      </c>
      <c r="FT32" s="17">
        <f t="shared" si="20"/>
        <v>258</v>
      </c>
      <c r="FU32" s="17">
        <f t="shared" si="20"/>
        <v>331</v>
      </c>
      <c r="FV32" s="17">
        <f t="shared" si="20"/>
        <v>308</v>
      </c>
      <c r="FW32" s="17">
        <f t="shared" si="20"/>
        <v>218</v>
      </c>
      <c r="FX32" s="17">
        <f t="shared" si="20"/>
        <v>206</v>
      </c>
      <c r="FY32" s="17">
        <f t="shared" si="20"/>
        <v>166</v>
      </c>
      <c r="FZ32" s="17">
        <f t="shared" si="20"/>
        <v>139</v>
      </c>
      <c r="GA32" s="17">
        <f t="shared" si="20"/>
        <v>100.5</v>
      </c>
      <c r="GB32" s="17">
        <f t="shared" si="20"/>
        <v>89.5</v>
      </c>
      <c r="GC32" s="17">
        <f t="shared" si="20"/>
        <v>105.5</v>
      </c>
      <c r="GD32" s="17">
        <f t="shared" si="20"/>
        <v>154.5</v>
      </c>
      <c r="GE32" s="17">
        <f t="shared" si="20"/>
        <v>119.5</v>
      </c>
      <c r="GF32" s="17">
        <f t="shared" si="20"/>
        <v>68.5</v>
      </c>
      <c r="GG32" s="17">
        <f t="shared" si="20"/>
        <v>8.5</v>
      </c>
      <c r="GH32" s="17">
        <f t="shared" si="20"/>
        <v>18.5</v>
      </c>
      <c r="GI32" s="17">
        <f t="shared" si="20"/>
        <v>46.5</v>
      </c>
      <c r="GJ32" s="17">
        <f t="shared" si="20"/>
        <v>70.5</v>
      </c>
      <c r="GK32" s="17">
        <f t="shared" si="20"/>
        <v>95.5</v>
      </c>
      <c r="GL32" s="17">
        <f t="shared" ref="GL32:IW32" si="21">IF(GL29&lt;&gt;"",_xlfn.RANK.AVG(GL29,$B29:$NB29), "")</f>
        <v>116.5</v>
      </c>
      <c r="GM32" s="17">
        <f t="shared" si="21"/>
        <v>80.5</v>
      </c>
      <c r="GN32" s="17">
        <f t="shared" si="21"/>
        <v>44.5</v>
      </c>
      <c r="GO32" s="17">
        <f t="shared" si="21"/>
        <v>32.5</v>
      </c>
      <c r="GP32" s="17">
        <f t="shared" si="21"/>
        <v>63.5</v>
      </c>
      <c r="GQ32" s="17">
        <f t="shared" si="21"/>
        <v>59.5</v>
      </c>
      <c r="GR32" s="17">
        <f t="shared" si="21"/>
        <v>97.5</v>
      </c>
      <c r="GS32" s="17">
        <f t="shared" si="21"/>
        <v>76.5</v>
      </c>
      <c r="GT32" s="17">
        <f t="shared" si="21"/>
        <v>41.5</v>
      </c>
      <c r="GU32" s="17">
        <f t="shared" si="21"/>
        <v>72.5</v>
      </c>
      <c r="GV32" s="17">
        <f t="shared" si="21"/>
        <v>38.5</v>
      </c>
      <c r="GW32" s="17">
        <f t="shared" si="21"/>
        <v>65.5</v>
      </c>
      <c r="GX32" s="17">
        <f t="shared" si="21"/>
        <v>91.5</v>
      </c>
      <c r="GY32" s="17">
        <f t="shared" si="21"/>
        <v>128.5</v>
      </c>
      <c r="GZ32" s="17">
        <f t="shared" si="21"/>
        <v>102.5</v>
      </c>
      <c r="HA32" s="17">
        <f t="shared" si="21"/>
        <v>61.5</v>
      </c>
      <c r="HB32" s="17">
        <f t="shared" si="21"/>
        <v>83.5</v>
      </c>
      <c r="HC32" s="17">
        <f t="shared" si="21"/>
        <v>108.5</v>
      </c>
      <c r="HD32" s="17">
        <f t="shared" si="21"/>
        <v>125.5</v>
      </c>
      <c r="HE32" s="17">
        <f t="shared" si="21"/>
        <v>145.5</v>
      </c>
      <c r="HF32" s="17">
        <f t="shared" si="21"/>
        <v>174.5</v>
      </c>
      <c r="HG32" s="17">
        <f t="shared" si="21"/>
        <v>131.5</v>
      </c>
      <c r="HH32" s="17">
        <f t="shared" si="21"/>
        <v>5.5</v>
      </c>
      <c r="HI32" s="17">
        <f t="shared" si="21"/>
        <v>16.5</v>
      </c>
      <c r="HJ32" s="17">
        <f t="shared" si="21"/>
        <v>52.5</v>
      </c>
      <c r="HK32" s="17">
        <f t="shared" si="21"/>
        <v>87.5</v>
      </c>
      <c r="HL32" s="17">
        <f t="shared" si="21"/>
        <v>3</v>
      </c>
      <c r="HM32" s="17">
        <f t="shared" si="21"/>
        <v>104</v>
      </c>
      <c r="HN32" s="17">
        <f t="shared" si="21"/>
        <v>94</v>
      </c>
      <c r="HO32" s="17">
        <f t="shared" si="21"/>
        <v>111</v>
      </c>
      <c r="HP32" s="17">
        <f t="shared" si="21"/>
        <v>159</v>
      </c>
      <c r="HQ32" s="17">
        <f t="shared" si="21"/>
        <v>150</v>
      </c>
      <c r="HR32" s="17">
        <f t="shared" si="21"/>
        <v>133</v>
      </c>
      <c r="HS32" s="17">
        <f t="shared" si="21"/>
        <v>148</v>
      </c>
      <c r="HT32" s="17">
        <f t="shared" si="21"/>
        <v>153</v>
      </c>
      <c r="HU32" s="17">
        <f t="shared" si="21"/>
        <v>86</v>
      </c>
      <c r="HV32" s="17">
        <f t="shared" si="21"/>
        <v>113</v>
      </c>
      <c r="HW32" s="17">
        <f t="shared" si="21"/>
        <v>121</v>
      </c>
      <c r="HX32" s="17">
        <f t="shared" si="21"/>
        <v>115</v>
      </c>
      <c r="HY32" s="17">
        <f t="shared" si="21"/>
        <v>79</v>
      </c>
      <c r="HZ32" s="17">
        <f t="shared" si="21"/>
        <v>58</v>
      </c>
      <c r="IA32" s="17">
        <f t="shared" si="21"/>
        <v>107</v>
      </c>
      <c r="IB32" s="17">
        <f t="shared" si="21"/>
        <v>28</v>
      </c>
      <c r="IC32" s="17">
        <f t="shared" si="21"/>
        <v>12</v>
      </c>
      <c r="ID32" s="17">
        <f t="shared" si="21"/>
        <v>55</v>
      </c>
      <c r="IE32" s="17">
        <f t="shared" si="21"/>
        <v>31</v>
      </c>
      <c r="IF32" s="17">
        <f t="shared" si="21"/>
        <v>7</v>
      </c>
      <c r="IG32" s="17">
        <f t="shared" si="21"/>
        <v>36</v>
      </c>
      <c r="IH32" s="17">
        <f t="shared" si="21"/>
        <v>23</v>
      </c>
      <c r="II32" s="17">
        <f t="shared" si="21"/>
        <v>40</v>
      </c>
      <c r="IJ32" s="17">
        <f t="shared" si="21"/>
        <v>15</v>
      </c>
      <c r="IK32" s="17">
        <f t="shared" si="21"/>
        <v>82</v>
      </c>
      <c r="IL32" s="17">
        <f t="shared" si="21"/>
        <v>37</v>
      </c>
      <c r="IM32" s="17">
        <f t="shared" si="21"/>
        <v>1</v>
      </c>
      <c r="IN32" s="17">
        <f t="shared" si="21"/>
        <v>34</v>
      </c>
      <c r="IO32" s="17">
        <f t="shared" si="21"/>
        <v>30</v>
      </c>
      <c r="IP32" s="17">
        <f t="shared" si="21"/>
        <v>10</v>
      </c>
      <c r="IQ32" s="17">
        <f t="shared" si="21"/>
        <v>25</v>
      </c>
      <c r="IR32" s="17">
        <f t="shared" si="21"/>
        <v>57</v>
      </c>
      <c r="IS32" s="17">
        <f t="shared" si="21"/>
        <v>21</v>
      </c>
      <c r="IT32" s="17">
        <f t="shared" si="21"/>
        <v>4</v>
      </c>
      <c r="IU32" s="17">
        <f t="shared" si="21"/>
        <v>2</v>
      </c>
      <c r="IV32" s="17">
        <f t="shared" si="21"/>
        <v>48</v>
      </c>
      <c r="IW32" s="17">
        <f t="shared" si="21"/>
        <v>43</v>
      </c>
      <c r="IX32" s="17">
        <f t="shared" ref="IX32:LI32" si="22">IF(IX29&lt;&gt;"",_xlfn.RANK.AVG(IX29,$B29:$NB29), "")</f>
        <v>56</v>
      </c>
      <c r="IY32" s="17">
        <f t="shared" si="22"/>
        <v>99</v>
      </c>
      <c r="IZ32" s="17">
        <f t="shared" si="22"/>
        <v>67</v>
      </c>
      <c r="JA32" s="17">
        <f t="shared" si="22"/>
        <v>11</v>
      </c>
      <c r="JB32" s="17">
        <f t="shared" si="22"/>
        <v>20</v>
      </c>
      <c r="JC32" s="17">
        <f t="shared" si="22"/>
        <v>114</v>
      </c>
      <c r="JD32" s="17">
        <f t="shared" si="22"/>
        <v>26</v>
      </c>
      <c r="JE32" s="17">
        <f t="shared" si="22"/>
        <v>127</v>
      </c>
      <c r="JF32" s="17">
        <f t="shared" si="22"/>
        <v>176</v>
      </c>
      <c r="JG32" s="17">
        <f t="shared" si="22"/>
        <v>158</v>
      </c>
      <c r="JH32" s="17">
        <f t="shared" si="22"/>
        <v>110</v>
      </c>
      <c r="JI32" s="17">
        <f t="shared" si="22"/>
        <v>118</v>
      </c>
      <c r="JJ32" s="17">
        <f t="shared" si="22"/>
        <v>156</v>
      </c>
      <c r="JK32" s="17">
        <f t="shared" si="22"/>
        <v>173</v>
      </c>
      <c r="JL32" s="17">
        <f t="shared" si="22"/>
        <v>212</v>
      </c>
      <c r="JM32" s="17">
        <f t="shared" si="22"/>
        <v>294</v>
      </c>
      <c r="JN32" s="17">
        <f t="shared" si="22"/>
        <v>270</v>
      </c>
      <c r="JO32" s="17">
        <f t="shared" si="22"/>
        <v>160</v>
      </c>
      <c r="JP32" s="17">
        <f t="shared" si="22"/>
        <v>149</v>
      </c>
      <c r="JQ32" s="17">
        <f t="shared" si="22"/>
        <v>151</v>
      </c>
      <c r="JR32" s="17">
        <f t="shared" si="22"/>
        <v>295</v>
      </c>
      <c r="JS32" s="17">
        <f t="shared" si="22"/>
        <v>51</v>
      </c>
      <c r="JT32" s="17">
        <f t="shared" si="22"/>
        <v>93</v>
      </c>
      <c r="JU32" s="17">
        <f t="shared" si="22"/>
        <v>35</v>
      </c>
      <c r="JV32" s="17">
        <f t="shared" si="22"/>
        <v>27</v>
      </c>
      <c r="JW32" s="17">
        <f t="shared" si="22"/>
        <v>14</v>
      </c>
      <c r="JX32" s="17">
        <f t="shared" si="22"/>
        <v>29</v>
      </c>
      <c r="JY32" s="17">
        <f t="shared" si="22"/>
        <v>13</v>
      </c>
      <c r="JZ32" s="17">
        <f t="shared" si="22"/>
        <v>54</v>
      </c>
      <c r="KA32" s="17">
        <f t="shared" si="22"/>
        <v>85</v>
      </c>
      <c r="KB32" s="17">
        <f t="shared" si="22"/>
        <v>49</v>
      </c>
      <c r="KC32" s="17">
        <f t="shared" si="22"/>
        <v>22</v>
      </c>
      <c r="KD32" s="17">
        <f t="shared" si="22"/>
        <v>24</v>
      </c>
      <c r="KE32" s="17">
        <f t="shared" si="22"/>
        <v>177</v>
      </c>
      <c r="KF32" s="17">
        <f t="shared" si="22"/>
        <v>152</v>
      </c>
      <c r="KG32" s="17">
        <f t="shared" si="22"/>
        <v>112</v>
      </c>
      <c r="KH32" s="17">
        <f t="shared" si="22"/>
        <v>157</v>
      </c>
      <c r="KI32" s="17">
        <f t="shared" si="22"/>
        <v>123.5</v>
      </c>
      <c r="KJ32" s="17">
        <f t="shared" si="22"/>
        <v>172</v>
      </c>
      <c r="KK32" s="17">
        <f t="shared" si="22"/>
        <v>123.5</v>
      </c>
      <c r="KL32" s="17">
        <f t="shared" si="22"/>
        <v>122</v>
      </c>
      <c r="KM32" s="17">
        <f t="shared" si="22"/>
        <v>50</v>
      </c>
      <c r="KN32" s="17">
        <f t="shared" si="22"/>
        <v>74</v>
      </c>
      <c r="KO32" s="17">
        <f t="shared" si="22"/>
        <v>130</v>
      </c>
      <c r="KP32" s="17">
        <f t="shared" si="22"/>
        <v>147</v>
      </c>
      <c r="KQ32" s="17">
        <f t="shared" si="22"/>
        <v>78</v>
      </c>
      <c r="KR32" s="17">
        <f t="shared" si="22"/>
        <v>75</v>
      </c>
      <c r="KS32" s="17">
        <f t="shared" si="22"/>
        <v>296</v>
      </c>
      <c r="KT32" s="17">
        <f t="shared" si="22"/>
        <v>354</v>
      </c>
      <c r="KU32" s="17">
        <f t="shared" si="22"/>
        <v>282</v>
      </c>
      <c r="KV32" s="17">
        <f t="shared" si="22"/>
        <v>189</v>
      </c>
      <c r="KW32" s="17">
        <f t="shared" si="22"/>
        <v>235</v>
      </c>
      <c r="KX32" s="17">
        <f t="shared" si="22"/>
        <v>258</v>
      </c>
      <c r="KY32" s="17">
        <f t="shared" si="22"/>
        <v>331</v>
      </c>
      <c r="KZ32" s="17">
        <f t="shared" si="22"/>
        <v>308</v>
      </c>
      <c r="LA32" s="17">
        <f t="shared" si="22"/>
        <v>354</v>
      </c>
      <c r="LB32" s="17">
        <f t="shared" si="22"/>
        <v>282</v>
      </c>
      <c r="LC32" s="17">
        <f t="shared" si="22"/>
        <v>189</v>
      </c>
      <c r="LD32" s="17">
        <f t="shared" si="22"/>
        <v>235</v>
      </c>
      <c r="LE32" s="17">
        <f t="shared" si="22"/>
        <v>258</v>
      </c>
      <c r="LF32" s="17">
        <f t="shared" si="22"/>
        <v>331</v>
      </c>
      <c r="LG32" s="17">
        <f t="shared" si="22"/>
        <v>308</v>
      </c>
      <c r="LH32" s="17">
        <f t="shared" si="22"/>
        <v>218</v>
      </c>
      <c r="LI32" s="17">
        <f t="shared" si="22"/>
        <v>206</v>
      </c>
      <c r="LJ32" s="17">
        <f t="shared" ref="LJ32:NA32" si="23">IF(LJ29&lt;&gt;"",_xlfn.RANK.AVG(LJ29,$B29:$NB29), "")</f>
        <v>166</v>
      </c>
      <c r="LK32" s="17">
        <f t="shared" si="23"/>
        <v>139</v>
      </c>
      <c r="LL32" s="17">
        <f t="shared" si="23"/>
        <v>354</v>
      </c>
      <c r="LM32" s="17">
        <f t="shared" si="23"/>
        <v>282</v>
      </c>
      <c r="LN32" s="17">
        <f t="shared" si="23"/>
        <v>189</v>
      </c>
      <c r="LO32" s="17">
        <f t="shared" si="23"/>
        <v>235</v>
      </c>
      <c r="LP32" s="17">
        <f t="shared" si="23"/>
        <v>258</v>
      </c>
      <c r="LQ32" s="17">
        <f t="shared" si="23"/>
        <v>331</v>
      </c>
      <c r="LR32" s="17">
        <f t="shared" si="23"/>
        <v>308</v>
      </c>
      <c r="LS32" s="17">
        <f t="shared" si="23"/>
        <v>354</v>
      </c>
      <c r="LT32" s="17">
        <f t="shared" si="23"/>
        <v>282</v>
      </c>
      <c r="LU32" s="17">
        <f t="shared" si="23"/>
        <v>189</v>
      </c>
      <c r="LV32" s="17">
        <f t="shared" si="23"/>
        <v>235</v>
      </c>
      <c r="LW32" s="17">
        <f t="shared" si="23"/>
        <v>258</v>
      </c>
      <c r="LX32" s="17">
        <f t="shared" si="23"/>
        <v>331</v>
      </c>
      <c r="LY32" s="17">
        <f t="shared" si="23"/>
        <v>308</v>
      </c>
      <c r="LZ32" s="17">
        <f t="shared" si="23"/>
        <v>218</v>
      </c>
      <c r="MA32" s="17">
        <f t="shared" si="23"/>
        <v>206</v>
      </c>
      <c r="MB32" s="17">
        <f t="shared" si="23"/>
        <v>166</v>
      </c>
      <c r="MC32" s="17">
        <f t="shared" si="23"/>
        <v>139</v>
      </c>
      <c r="MD32" s="17">
        <f t="shared" si="23"/>
        <v>354</v>
      </c>
      <c r="ME32" s="17">
        <f t="shared" si="23"/>
        <v>282</v>
      </c>
      <c r="MF32" s="17">
        <f t="shared" si="23"/>
        <v>189</v>
      </c>
      <c r="MG32" s="17">
        <f t="shared" si="23"/>
        <v>235</v>
      </c>
      <c r="MH32" s="17">
        <f t="shared" si="23"/>
        <v>258</v>
      </c>
      <c r="MI32" s="17">
        <f t="shared" si="23"/>
        <v>331</v>
      </c>
      <c r="MJ32" s="17">
        <f t="shared" si="23"/>
        <v>308</v>
      </c>
      <c r="MK32" s="17">
        <f t="shared" si="23"/>
        <v>354</v>
      </c>
      <c r="ML32" s="17">
        <f t="shared" si="23"/>
        <v>282</v>
      </c>
      <c r="MM32" s="17">
        <f t="shared" si="23"/>
        <v>189</v>
      </c>
      <c r="MN32" s="17">
        <f t="shared" si="23"/>
        <v>235</v>
      </c>
      <c r="MO32" s="17">
        <f t="shared" si="23"/>
        <v>258</v>
      </c>
      <c r="MP32" s="17">
        <f t="shared" si="23"/>
        <v>331</v>
      </c>
      <c r="MQ32" s="17">
        <f t="shared" si="23"/>
        <v>308</v>
      </c>
      <c r="MR32" s="17">
        <f t="shared" si="23"/>
        <v>218</v>
      </c>
      <c r="MS32" s="17">
        <f t="shared" si="23"/>
        <v>206</v>
      </c>
      <c r="MT32" s="17">
        <f t="shared" si="23"/>
        <v>166</v>
      </c>
      <c r="MU32" s="17">
        <f t="shared" si="23"/>
        <v>139</v>
      </c>
      <c r="MV32" s="17">
        <f t="shared" si="23"/>
        <v>354</v>
      </c>
      <c r="MW32" s="17">
        <f t="shared" si="23"/>
        <v>282</v>
      </c>
      <c r="MX32" s="17">
        <f t="shared" si="23"/>
        <v>189</v>
      </c>
      <c r="MY32" s="17">
        <f t="shared" si="23"/>
        <v>235</v>
      </c>
      <c r="MZ32" s="17">
        <f t="shared" si="23"/>
        <v>258</v>
      </c>
      <c r="NA32" s="17">
        <f t="shared" si="23"/>
        <v>331</v>
      </c>
      <c r="NB32" s="17">
        <f>IF(NB29&lt;&gt;"",_xlfn.RANK.AVG(NB29,$B29:$NB29), "")</f>
        <v>308</v>
      </c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</row>
    <row r="33" spans="1:424" s="1" customFormat="1" x14ac:dyDescent="0.2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</row>
    <row r="35" spans="1:424" s="12" customFormat="1" x14ac:dyDescent="0.25">
      <c r="A35" s="9" t="s">
        <v>13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2</v>
      </c>
      <c r="I35" s="10" t="s">
        <v>3</v>
      </c>
      <c r="J35" s="10" t="s">
        <v>4</v>
      </c>
      <c r="K35" s="10" t="s">
        <v>5</v>
      </c>
      <c r="L35" s="10" t="s">
        <v>6</v>
      </c>
      <c r="M35" s="10" t="s">
        <v>7</v>
      </c>
      <c r="N35" s="10" t="s">
        <v>8</v>
      </c>
      <c r="O35" s="10" t="s">
        <v>2</v>
      </c>
      <c r="P35" s="10" t="s">
        <v>3</v>
      </c>
      <c r="Q35" s="10" t="s">
        <v>4</v>
      </c>
      <c r="R35" s="10" t="s">
        <v>5</v>
      </c>
      <c r="S35" s="10" t="s">
        <v>6</v>
      </c>
      <c r="T35" s="10" t="s">
        <v>7</v>
      </c>
      <c r="U35" s="10" t="s">
        <v>8</v>
      </c>
      <c r="V35" s="10" t="s">
        <v>2</v>
      </c>
      <c r="W35" s="10" t="s">
        <v>3</v>
      </c>
      <c r="X35" s="10" t="s">
        <v>4</v>
      </c>
      <c r="Y35" s="10" t="s">
        <v>5</v>
      </c>
      <c r="Z35" s="10" t="s">
        <v>6</v>
      </c>
      <c r="AA35" s="10" t="s">
        <v>7</v>
      </c>
      <c r="AB35" s="10" t="s">
        <v>8</v>
      </c>
      <c r="AC35" s="10" t="s">
        <v>2</v>
      </c>
      <c r="AD35" s="10" t="s">
        <v>3</v>
      </c>
      <c r="AE35" s="10" t="s">
        <v>4</v>
      </c>
      <c r="AF35" s="10" t="s">
        <v>5</v>
      </c>
      <c r="AG35" s="10" t="s">
        <v>6</v>
      </c>
      <c r="AH35" s="10" t="s">
        <v>7</v>
      </c>
      <c r="AI35" s="10" t="s">
        <v>8</v>
      </c>
      <c r="AJ35" s="10" t="s">
        <v>2</v>
      </c>
      <c r="AK35" s="10" t="s">
        <v>3</v>
      </c>
      <c r="AL35" s="10" t="s">
        <v>4</v>
      </c>
      <c r="AM35" s="10" t="s">
        <v>5</v>
      </c>
      <c r="AN35" s="10" t="s">
        <v>6</v>
      </c>
      <c r="AO35" s="10" t="s">
        <v>7</v>
      </c>
      <c r="AP35" s="10" t="s">
        <v>8</v>
      </c>
      <c r="AQ35" s="10" t="s">
        <v>2</v>
      </c>
      <c r="AR35" s="10" t="s">
        <v>3</v>
      </c>
      <c r="AS35" s="10" t="s">
        <v>4</v>
      </c>
      <c r="AT35" s="10" t="s">
        <v>5</v>
      </c>
      <c r="AU35" s="10" t="s">
        <v>6</v>
      </c>
      <c r="AV35" s="10" t="s">
        <v>7</v>
      </c>
      <c r="AW35" s="10" t="s">
        <v>8</v>
      </c>
      <c r="AX35" s="10" t="s">
        <v>2</v>
      </c>
      <c r="AY35" s="10" t="s">
        <v>3</v>
      </c>
      <c r="AZ35" s="10" t="s">
        <v>4</v>
      </c>
      <c r="BA35" s="10" t="s">
        <v>5</v>
      </c>
      <c r="BB35" s="10" t="s">
        <v>6</v>
      </c>
      <c r="BC35" s="10" t="s">
        <v>7</v>
      </c>
      <c r="BD35" s="10" t="s">
        <v>8</v>
      </c>
      <c r="BE35" s="10" t="s">
        <v>2</v>
      </c>
      <c r="BF35" s="10" t="s">
        <v>3</v>
      </c>
      <c r="BG35" s="10" t="s">
        <v>4</v>
      </c>
      <c r="BH35" s="10" t="s">
        <v>5</v>
      </c>
      <c r="BI35" s="10" t="s">
        <v>6</v>
      </c>
      <c r="BJ35" s="10" t="s">
        <v>7</v>
      </c>
      <c r="BK35" s="10" t="s">
        <v>8</v>
      </c>
      <c r="BL35" s="10" t="s">
        <v>2</v>
      </c>
      <c r="BM35" s="10" t="s">
        <v>3</v>
      </c>
      <c r="BN35" s="10" t="s">
        <v>4</v>
      </c>
      <c r="BO35" s="10" t="s">
        <v>5</v>
      </c>
      <c r="BP35" s="10" t="s">
        <v>6</v>
      </c>
      <c r="BQ35" s="10" t="s">
        <v>7</v>
      </c>
      <c r="BR35" s="10" t="s">
        <v>8</v>
      </c>
      <c r="BS35" s="10" t="s">
        <v>2</v>
      </c>
      <c r="BT35" s="10" t="s">
        <v>3</v>
      </c>
      <c r="BU35" s="10" t="s">
        <v>4</v>
      </c>
      <c r="BV35" s="10" t="s">
        <v>5</v>
      </c>
      <c r="BW35" s="10" t="s">
        <v>6</v>
      </c>
      <c r="BX35" s="10" t="s">
        <v>7</v>
      </c>
      <c r="BY35" s="10" t="s">
        <v>8</v>
      </c>
      <c r="BZ35" s="10" t="s">
        <v>2</v>
      </c>
      <c r="CA35" s="10" t="s">
        <v>3</v>
      </c>
      <c r="CB35" s="10" t="s">
        <v>4</v>
      </c>
      <c r="CC35" s="10" t="s">
        <v>5</v>
      </c>
      <c r="CD35" s="10" t="s">
        <v>6</v>
      </c>
      <c r="CE35" s="10" t="s">
        <v>7</v>
      </c>
      <c r="CF35" s="10" t="s">
        <v>8</v>
      </c>
      <c r="CG35" s="10" t="s">
        <v>2</v>
      </c>
      <c r="CH35" s="10" t="s">
        <v>3</v>
      </c>
      <c r="CI35" s="10" t="s">
        <v>4</v>
      </c>
      <c r="CJ35" s="10" t="s">
        <v>5</v>
      </c>
      <c r="CK35" s="10" t="s">
        <v>6</v>
      </c>
      <c r="CL35" s="10" t="s">
        <v>7</v>
      </c>
      <c r="CM35" s="10" t="s">
        <v>8</v>
      </c>
      <c r="CN35" s="10" t="s">
        <v>2</v>
      </c>
      <c r="CO35" s="10" t="s">
        <v>3</v>
      </c>
      <c r="CP35" s="10" t="s">
        <v>4</v>
      </c>
      <c r="CQ35" s="10" t="s">
        <v>5</v>
      </c>
      <c r="CR35" s="10" t="s">
        <v>6</v>
      </c>
      <c r="CS35" s="10" t="s">
        <v>7</v>
      </c>
      <c r="CT35" s="10" t="s">
        <v>8</v>
      </c>
      <c r="CU35" s="10" t="s">
        <v>2</v>
      </c>
      <c r="CV35" s="10" t="s">
        <v>3</v>
      </c>
      <c r="CW35" s="10" t="s">
        <v>4</v>
      </c>
      <c r="CX35" s="10" t="s">
        <v>5</v>
      </c>
      <c r="CY35" s="10" t="s">
        <v>6</v>
      </c>
      <c r="CZ35" s="10" t="s">
        <v>7</v>
      </c>
      <c r="DA35" s="10" t="s">
        <v>8</v>
      </c>
      <c r="DB35" s="10" t="s">
        <v>2</v>
      </c>
      <c r="DC35" s="10" t="s">
        <v>3</v>
      </c>
      <c r="DD35" s="10" t="s">
        <v>4</v>
      </c>
      <c r="DE35" s="10" t="s">
        <v>5</v>
      </c>
      <c r="DF35" s="10" t="s">
        <v>6</v>
      </c>
      <c r="DG35" s="10" t="s">
        <v>7</v>
      </c>
      <c r="DH35" s="10" t="s">
        <v>8</v>
      </c>
      <c r="DI35" s="10" t="s">
        <v>2</v>
      </c>
      <c r="DJ35" s="10" t="s">
        <v>3</v>
      </c>
      <c r="DK35" s="10" t="s">
        <v>4</v>
      </c>
      <c r="DL35" s="10" t="s">
        <v>5</v>
      </c>
      <c r="DM35" s="10" t="s">
        <v>6</v>
      </c>
      <c r="DN35" s="10" t="s">
        <v>7</v>
      </c>
      <c r="DO35" s="10" t="s">
        <v>8</v>
      </c>
      <c r="DP35" s="10" t="s">
        <v>2</v>
      </c>
      <c r="DQ35" s="10" t="s">
        <v>3</v>
      </c>
      <c r="DR35" s="10" t="s">
        <v>4</v>
      </c>
      <c r="DS35" s="10" t="s">
        <v>5</v>
      </c>
      <c r="DT35" s="10" t="s">
        <v>6</v>
      </c>
      <c r="DU35" s="10" t="s">
        <v>7</v>
      </c>
      <c r="DV35" s="10" t="s">
        <v>8</v>
      </c>
      <c r="DW35" s="10" t="s">
        <v>2</v>
      </c>
      <c r="DX35" s="10" t="s">
        <v>3</v>
      </c>
      <c r="DY35" s="10" t="s">
        <v>4</v>
      </c>
      <c r="DZ35" s="10" t="s">
        <v>5</v>
      </c>
      <c r="EA35" s="10" t="s">
        <v>6</v>
      </c>
      <c r="EB35" s="10" t="s">
        <v>7</v>
      </c>
      <c r="EC35" s="10" t="s">
        <v>8</v>
      </c>
      <c r="ED35" s="10" t="s">
        <v>2</v>
      </c>
      <c r="EE35" s="10" t="s">
        <v>3</v>
      </c>
      <c r="EF35" s="10" t="s">
        <v>4</v>
      </c>
      <c r="EG35" s="10" t="s">
        <v>5</v>
      </c>
      <c r="EH35" s="10" t="s">
        <v>6</v>
      </c>
      <c r="EI35" s="10" t="s">
        <v>7</v>
      </c>
      <c r="EJ35" s="10" t="s">
        <v>8</v>
      </c>
      <c r="EK35" s="10" t="s">
        <v>2</v>
      </c>
      <c r="EL35" s="10" t="s">
        <v>3</v>
      </c>
      <c r="EM35" s="10" t="s">
        <v>4</v>
      </c>
      <c r="EN35" s="10" t="s">
        <v>5</v>
      </c>
      <c r="EO35" s="10" t="s">
        <v>6</v>
      </c>
      <c r="EP35" s="10" t="s">
        <v>7</v>
      </c>
      <c r="EQ35" s="10" t="s">
        <v>8</v>
      </c>
      <c r="ER35" s="10" t="s">
        <v>2</v>
      </c>
      <c r="ES35" s="10" t="s">
        <v>3</v>
      </c>
      <c r="ET35" s="10" t="s">
        <v>4</v>
      </c>
      <c r="EU35" s="10" t="s">
        <v>5</v>
      </c>
      <c r="EV35" s="10" t="s">
        <v>6</v>
      </c>
      <c r="EW35" s="10" t="s">
        <v>7</v>
      </c>
      <c r="EX35" s="10" t="s">
        <v>8</v>
      </c>
      <c r="EY35" s="10" t="s">
        <v>2</v>
      </c>
      <c r="EZ35" s="10" t="s">
        <v>3</v>
      </c>
      <c r="FA35" s="10" t="s">
        <v>4</v>
      </c>
      <c r="FB35" s="10" t="s">
        <v>5</v>
      </c>
      <c r="FC35" s="10" t="s">
        <v>6</v>
      </c>
      <c r="FD35" s="10" t="s">
        <v>7</v>
      </c>
      <c r="FE35" s="10" t="s">
        <v>8</v>
      </c>
      <c r="FF35" s="10" t="s">
        <v>2</v>
      </c>
      <c r="FG35" s="10" t="s">
        <v>3</v>
      </c>
      <c r="FH35" s="10" t="s">
        <v>4</v>
      </c>
      <c r="FI35" s="10" t="s">
        <v>5</v>
      </c>
      <c r="FJ35" s="10" t="s">
        <v>6</v>
      </c>
      <c r="FK35" s="10" t="s">
        <v>7</v>
      </c>
      <c r="FL35" s="10" t="s">
        <v>8</v>
      </c>
      <c r="FM35" s="10" t="s">
        <v>2</v>
      </c>
      <c r="FN35" s="10" t="s">
        <v>3</v>
      </c>
      <c r="FO35" s="10" t="s">
        <v>4</v>
      </c>
      <c r="FP35" s="10" t="s">
        <v>5</v>
      </c>
      <c r="FQ35" s="10" t="s">
        <v>6</v>
      </c>
      <c r="FR35" s="10" t="s">
        <v>7</v>
      </c>
      <c r="FS35" s="10" t="s">
        <v>8</v>
      </c>
      <c r="FT35" s="10" t="s">
        <v>2</v>
      </c>
      <c r="FU35" s="10" t="s">
        <v>3</v>
      </c>
      <c r="FV35" s="10" t="s">
        <v>4</v>
      </c>
      <c r="FW35" s="10" t="s">
        <v>5</v>
      </c>
      <c r="FX35" s="10" t="s">
        <v>6</v>
      </c>
      <c r="FY35" s="10" t="s">
        <v>7</v>
      </c>
      <c r="FZ35" s="10" t="s">
        <v>8</v>
      </c>
      <c r="GA35" s="10" t="s">
        <v>2</v>
      </c>
      <c r="GB35" s="10" t="s">
        <v>3</v>
      </c>
      <c r="GC35" s="10" t="s">
        <v>4</v>
      </c>
      <c r="GD35" s="10" t="s">
        <v>5</v>
      </c>
      <c r="GE35" s="10" t="s">
        <v>6</v>
      </c>
      <c r="GF35" s="10" t="s">
        <v>7</v>
      </c>
      <c r="GG35" s="10" t="s">
        <v>8</v>
      </c>
      <c r="GH35" s="10" t="s">
        <v>2</v>
      </c>
      <c r="GI35" s="10" t="s">
        <v>3</v>
      </c>
      <c r="GJ35" s="10" t="s">
        <v>4</v>
      </c>
      <c r="GK35" s="10" t="s">
        <v>5</v>
      </c>
      <c r="GL35" s="10" t="s">
        <v>6</v>
      </c>
      <c r="GM35" s="10" t="s">
        <v>7</v>
      </c>
      <c r="GN35" s="10" t="s">
        <v>8</v>
      </c>
      <c r="GO35" s="10" t="s">
        <v>2</v>
      </c>
      <c r="GP35" s="10" t="s">
        <v>3</v>
      </c>
      <c r="GQ35" s="10" t="s">
        <v>4</v>
      </c>
      <c r="GR35" s="10" t="s">
        <v>5</v>
      </c>
      <c r="GS35" s="10" t="s">
        <v>6</v>
      </c>
      <c r="GT35" s="10" t="s">
        <v>7</v>
      </c>
      <c r="GU35" s="10" t="s">
        <v>8</v>
      </c>
      <c r="GV35" s="10" t="s">
        <v>2</v>
      </c>
      <c r="GW35" s="10" t="s">
        <v>3</v>
      </c>
      <c r="GX35" s="10" t="s">
        <v>4</v>
      </c>
      <c r="GY35" s="10" t="s">
        <v>5</v>
      </c>
      <c r="GZ35" s="10" t="s">
        <v>6</v>
      </c>
      <c r="HA35" s="10" t="s">
        <v>7</v>
      </c>
      <c r="HB35" s="10" t="s">
        <v>8</v>
      </c>
      <c r="HC35" s="10" t="s">
        <v>2</v>
      </c>
      <c r="HD35" s="10" t="s">
        <v>3</v>
      </c>
      <c r="HE35" s="10" t="s">
        <v>4</v>
      </c>
      <c r="HF35" s="10" t="s">
        <v>5</v>
      </c>
      <c r="HG35" s="10" t="s">
        <v>6</v>
      </c>
      <c r="HH35" s="10" t="s">
        <v>7</v>
      </c>
      <c r="HI35" s="10" t="s">
        <v>8</v>
      </c>
      <c r="HJ35" s="10" t="s">
        <v>2</v>
      </c>
      <c r="HK35" s="10" t="s">
        <v>3</v>
      </c>
      <c r="HL35" s="10" t="s">
        <v>4</v>
      </c>
      <c r="HM35" s="10" t="s">
        <v>5</v>
      </c>
      <c r="HN35" s="10" t="s">
        <v>6</v>
      </c>
      <c r="HO35" s="10" t="s">
        <v>7</v>
      </c>
      <c r="HP35" s="10" t="s">
        <v>8</v>
      </c>
      <c r="HQ35" s="10" t="s">
        <v>2</v>
      </c>
      <c r="HR35" s="10" t="s">
        <v>3</v>
      </c>
      <c r="HS35" s="10" t="s">
        <v>4</v>
      </c>
      <c r="HT35" s="10" t="s">
        <v>5</v>
      </c>
      <c r="HU35" s="10" t="s">
        <v>6</v>
      </c>
      <c r="HV35" s="10" t="s">
        <v>7</v>
      </c>
      <c r="HW35" s="10" t="s">
        <v>8</v>
      </c>
      <c r="HX35" s="10" t="s">
        <v>2</v>
      </c>
      <c r="HY35" s="10" t="s">
        <v>3</v>
      </c>
      <c r="HZ35" s="10" t="s">
        <v>4</v>
      </c>
      <c r="IA35" s="10" t="s">
        <v>5</v>
      </c>
      <c r="IB35" s="10" t="s">
        <v>6</v>
      </c>
      <c r="IC35" s="10" t="s">
        <v>7</v>
      </c>
      <c r="ID35" s="10" t="s">
        <v>8</v>
      </c>
      <c r="IE35" s="10" t="s">
        <v>2</v>
      </c>
      <c r="IF35" s="10" t="s">
        <v>3</v>
      </c>
      <c r="IG35" s="10" t="s">
        <v>4</v>
      </c>
      <c r="IH35" s="10" t="s">
        <v>5</v>
      </c>
      <c r="II35" s="10" t="s">
        <v>6</v>
      </c>
      <c r="IJ35" s="10" t="s">
        <v>7</v>
      </c>
      <c r="IK35" s="10" t="s">
        <v>8</v>
      </c>
      <c r="IL35" s="10" t="s">
        <v>2</v>
      </c>
      <c r="IM35" s="10" t="s">
        <v>3</v>
      </c>
      <c r="IN35" s="10" t="s">
        <v>4</v>
      </c>
      <c r="IO35" s="10" t="s">
        <v>5</v>
      </c>
      <c r="IP35" s="10" t="s">
        <v>6</v>
      </c>
      <c r="IQ35" s="10" t="s">
        <v>7</v>
      </c>
      <c r="IR35" s="10" t="s">
        <v>8</v>
      </c>
      <c r="IS35" s="10" t="s">
        <v>2</v>
      </c>
      <c r="IT35" s="10" t="s">
        <v>3</v>
      </c>
      <c r="IU35" s="10" t="s">
        <v>4</v>
      </c>
      <c r="IV35" s="10" t="s">
        <v>5</v>
      </c>
      <c r="IW35" s="10" t="s">
        <v>6</v>
      </c>
      <c r="IX35" s="10" t="s">
        <v>7</v>
      </c>
      <c r="IY35" s="10" t="s">
        <v>8</v>
      </c>
      <c r="IZ35" s="10" t="s">
        <v>2</v>
      </c>
      <c r="JA35" s="10" t="s">
        <v>3</v>
      </c>
      <c r="JB35" s="10" t="s">
        <v>4</v>
      </c>
      <c r="JC35" s="10" t="s">
        <v>5</v>
      </c>
      <c r="JD35" s="10" t="s">
        <v>6</v>
      </c>
      <c r="JE35" s="10" t="s">
        <v>7</v>
      </c>
      <c r="JF35" s="10" t="s">
        <v>8</v>
      </c>
      <c r="JG35" s="10" t="s">
        <v>2</v>
      </c>
      <c r="JH35" s="10" t="s">
        <v>3</v>
      </c>
      <c r="JI35" s="10" t="s">
        <v>4</v>
      </c>
      <c r="JJ35" s="10" t="s">
        <v>5</v>
      </c>
      <c r="JK35" s="10" t="s">
        <v>6</v>
      </c>
      <c r="JL35" s="10" t="s">
        <v>7</v>
      </c>
      <c r="JM35" s="10" t="s">
        <v>8</v>
      </c>
      <c r="JN35" s="10" t="s">
        <v>2</v>
      </c>
      <c r="JO35" s="10" t="s">
        <v>3</v>
      </c>
      <c r="JP35" s="10" t="s">
        <v>4</v>
      </c>
      <c r="JQ35" s="10" t="s">
        <v>5</v>
      </c>
      <c r="JR35" s="10" t="s">
        <v>6</v>
      </c>
      <c r="JS35" s="10" t="s">
        <v>7</v>
      </c>
      <c r="JT35" s="10" t="s">
        <v>8</v>
      </c>
      <c r="JU35" s="10" t="s">
        <v>2</v>
      </c>
      <c r="JV35" s="10" t="s">
        <v>3</v>
      </c>
      <c r="JW35" s="10" t="s">
        <v>4</v>
      </c>
      <c r="JX35" s="10" t="s">
        <v>5</v>
      </c>
      <c r="JY35" s="10" t="s">
        <v>6</v>
      </c>
      <c r="JZ35" s="10" t="s">
        <v>7</v>
      </c>
      <c r="KA35" s="10" t="s">
        <v>8</v>
      </c>
      <c r="KB35" s="10" t="s">
        <v>2</v>
      </c>
      <c r="KC35" s="10" t="s">
        <v>3</v>
      </c>
      <c r="KD35" s="10" t="s">
        <v>4</v>
      </c>
      <c r="KE35" s="10" t="s">
        <v>5</v>
      </c>
      <c r="KF35" s="10" t="s">
        <v>6</v>
      </c>
      <c r="KG35" s="10" t="s">
        <v>7</v>
      </c>
      <c r="KH35" s="10" t="s">
        <v>8</v>
      </c>
      <c r="KI35" s="10" t="s">
        <v>2</v>
      </c>
      <c r="KJ35" s="10" t="s">
        <v>3</v>
      </c>
      <c r="KK35" s="10" t="s">
        <v>4</v>
      </c>
      <c r="KL35" s="10" t="s">
        <v>5</v>
      </c>
      <c r="KM35" s="10" t="s">
        <v>6</v>
      </c>
      <c r="KN35" s="10" t="s">
        <v>7</v>
      </c>
      <c r="KO35" s="10" t="s">
        <v>8</v>
      </c>
      <c r="KP35" s="10" t="s">
        <v>2</v>
      </c>
      <c r="KQ35" s="10" t="s">
        <v>3</v>
      </c>
      <c r="KR35" s="10" t="s">
        <v>4</v>
      </c>
      <c r="KS35" s="10" t="s">
        <v>5</v>
      </c>
      <c r="KT35" s="10" t="s">
        <v>6</v>
      </c>
      <c r="KU35" s="10" t="s">
        <v>7</v>
      </c>
      <c r="KV35" s="10" t="s">
        <v>8</v>
      </c>
      <c r="KW35" s="10" t="s">
        <v>2</v>
      </c>
      <c r="KX35" s="10" t="s">
        <v>3</v>
      </c>
      <c r="KY35" s="10" t="s">
        <v>4</v>
      </c>
      <c r="KZ35" s="10" t="s">
        <v>5</v>
      </c>
      <c r="LA35" s="10" t="s">
        <v>6</v>
      </c>
      <c r="LB35" s="10" t="s">
        <v>7</v>
      </c>
      <c r="LC35" s="10" t="s">
        <v>8</v>
      </c>
      <c r="LD35" s="10" t="s">
        <v>2</v>
      </c>
      <c r="LE35" s="10" t="s">
        <v>3</v>
      </c>
      <c r="LF35" s="10" t="s">
        <v>4</v>
      </c>
      <c r="LG35" s="10" t="s">
        <v>5</v>
      </c>
      <c r="LH35" s="10" t="s">
        <v>6</v>
      </c>
      <c r="LI35" s="10" t="s">
        <v>7</v>
      </c>
      <c r="LJ35" s="10" t="s">
        <v>8</v>
      </c>
      <c r="LK35" s="10" t="s">
        <v>2</v>
      </c>
      <c r="LL35" s="10" t="s">
        <v>3</v>
      </c>
      <c r="LM35" s="10" t="s">
        <v>4</v>
      </c>
      <c r="LN35" s="10" t="s">
        <v>5</v>
      </c>
      <c r="LO35" s="10" t="s">
        <v>6</v>
      </c>
      <c r="LP35" s="10" t="s">
        <v>7</v>
      </c>
      <c r="LQ35" s="10" t="s">
        <v>8</v>
      </c>
      <c r="LR35" s="10" t="s">
        <v>2</v>
      </c>
      <c r="LS35" s="10" t="s">
        <v>3</v>
      </c>
      <c r="LT35" s="10" t="s">
        <v>4</v>
      </c>
      <c r="LU35" s="10" t="s">
        <v>5</v>
      </c>
      <c r="LV35" s="10" t="s">
        <v>6</v>
      </c>
      <c r="LW35" s="10" t="s">
        <v>7</v>
      </c>
      <c r="LX35" s="10" t="s">
        <v>8</v>
      </c>
      <c r="LY35" s="10" t="s">
        <v>2</v>
      </c>
      <c r="LZ35" s="10" t="s">
        <v>3</v>
      </c>
      <c r="MA35" s="10" t="s">
        <v>4</v>
      </c>
      <c r="MB35" s="10" t="s">
        <v>5</v>
      </c>
      <c r="MC35" s="10" t="s">
        <v>6</v>
      </c>
      <c r="MD35" s="10" t="s">
        <v>7</v>
      </c>
      <c r="ME35" s="10" t="s">
        <v>8</v>
      </c>
      <c r="MF35" s="10" t="s">
        <v>2</v>
      </c>
      <c r="MG35" s="10" t="s">
        <v>3</v>
      </c>
      <c r="MH35" s="10" t="s">
        <v>4</v>
      </c>
      <c r="MI35" s="10" t="s">
        <v>5</v>
      </c>
      <c r="MJ35" s="10" t="s">
        <v>6</v>
      </c>
      <c r="MK35" s="10" t="s">
        <v>7</v>
      </c>
      <c r="ML35" s="10" t="s">
        <v>8</v>
      </c>
      <c r="MM35" s="10" t="s">
        <v>2</v>
      </c>
      <c r="MN35" s="10" t="s">
        <v>3</v>
      </c>
      <c r="MO35" s="10" t="s">
        <v>4</v>
      </c>
      <c r="MP35" s="10" t="s">
        <v>5</v>
      </c>
      <c r="MQ35" s="10" t="s">
        <v>6</v>
      </c>
      <c r="MR35" s="10" t="s">
        <v>7</v>
      </c>
      <c r="MS35" s="10" t="s">
        <v>8</v>
      </c>
      <c r="MT35" s="10" t="s">
        <v>2</v>
      </c>
      <c r="MU35" s="10" t="s">
        <v>3</v>
      </c>
      <c r="MV35" s="10" t="s">
        <v>4</v>
      </c>
      <c r="MW35" s="10" t="s">
        <v>5</v>
      </c>
      <c r="MX35" s="10" t="s">
        <v>6</v>
      </c>
      <c r="MY35" s="10" t="s">
        <v>7</v>
      </c>
      <c r="MZ35" s="10" t="s">
        <v>8</v>
      </c>
      <c r="NA35" s="10" t="s">
        <v>2</v>
      </c>
      <c r="NB35" s="10" t="s">
        <v>3</v>
      </c>
    </row>
    <row r="36" spans="1:424" s="5" customFormat="1" x14ac:dyDescent="0.25">
      <c r="A36" s="7" t="s">
        <v>0</v>
      </c>
      <c r="B36" s="11">
        <v>42736</v>
      </c>
      <c r="C36" s="11">
        <v>42737</v>
      </c>
      <c r="D36" s="11">
        <v>42738</v>
      </c>
      <c r="E36" s="11">
        <v>42739</v>
      </c>
      <c r="F36" s="11">
        <v>42740</v>
      </c>
      <c r="G36" s="11">
        <v>42741</v>
      </c>
      <c r="H36" s="11">
        <v>42742</v>
      </c>
      <c r="I36" s="11">
        <v>42743</v>
      </c>
      <c r="J36" s="11">
        <v>42744</v>
      </c>
      <c r="K36" s="11">
        <v>42745</v>
      </c>
      <c r="L36" s="11">
        <v>42746</v>
      </c>
      <c r="M36" s="11">
        <v>42747</v>
      </c>
      <c r="N36" s="11">
        <v>42748</v>
      </c>
      <c r="O36" s="11">
        <v>42749</v>
      </c>
      <c r="P36" s="11">
        <v>42750</v>
      </c>
      <c r="Q36" s="11">
        <v>42751</v>
      </c>
      <c r="R36" s="11">
        <v>42752</v>
      </c>
      <c r="S36" s="11">
        <v>42753</v>
      </c>
      <c r="T36" s="11">
        <v>42754</v>
      </c>
      <c r="U36" s="11">
        <v>42755</v>
      </c>
      <c r="V36" s="11">
        <v>42756</v>
      </c>
      <c r="W36" s="11">
        <v>42757</v>
      </c>
      <c r="X36" s="11">
        <v>42758</v>
      </c>
      <c r="Y36" s="11">
        <v>42759</v>
      </c>
      <c r="Z36" s="11">
        <v>42760</v>
      </c>
      <c r="AA36" s="11">
        <v>42761</v>
      </c>
      <c r="AB36" s="11">
        <v>42762</v>
      </c>
      <c r="AC36" s="11">
        <v>42763</v>
      </c>
      <c r="AD36" s="11">
        <v>42764</v>
      </c>
      <c r="AE36" s="11">
        <v>42765</v>
      </c>
      <c r="AF36" s="11">
        <v>42766</v>
      </c>
      <c r="AG36" s="11">
        <v>42767</v>
      </c>
      <c r="AH36" s="11">
        <v>42768</v>
      </c>
      <c r="AI36" s="11">
        <v>42769</v>
      </c>
      <c r="AJ36" s="11">
        <v>42770</v>
      </c>
      <c r="AK36" s="11">
        <v>42771</v>
      </c>
      <c r="AL36" s="11">
        <v>42772</v>
      </c>
      <c r="AM36" s="11">
        <v>42773</v>
      </c>
      <c r="AN36" s="11">
        <v>42774</v>
      </c>
      <c r="AO36" s="11">
        <v>42775</v>
      </c>
      <c r="AP36" s="11">
        <v>42776</v>
      </c>
      <c r="AQ36" s="11">
        <v>42777</v>
      </c>
      <c r="AR36" s="11">
        <v>42778</v>
      </c>
      <c r="AS36" s="11">
        <v>42779</v>
      </c>
      <c r="AT36" s="11">
        <v>42780</v>
      </c>
      <c r="AU36" s="11">
        <v>42781</v>
      </c>
      <c r="AV36" s="11">
        <v>42782</v>
      </c>
      <c r="AW36" s="11">
        <v>42783</v>
      </c>
      <c r="AX36" s="11">
        <v>42784</v>
      </c>
      <c r="AY36" s="11">
        <v>42785</v>
      </c>
      <c r="AZ36" s="11">
        <v>42786</v>
      </c>
      <c r="BA36" s="11">
        <v>42787</v>
      </c>
      <c r="BB36" s="11">
        <v>42788</v>
      </c>
      <c r="BC36" s="11">
        <v>42789</v>
      </c>
      <c r="BD36" s="11">
        <v>42790</v>
      </c>
      <c r="BE36" s="11">
        <v>42791</v>
      </c>
      <c r="BF36" s="11">
        <v>42792</v>
      </c>
      <c r="BG36" s="11">
        <v>42793</v>
      </c>
      <c r="BH36" s="11">
        <v>42794</v>
      </c>
      <c r="BI36" s="11">
        <v>42795</v>
      </c>
      <c r="BJ36" s="11">
        <v>42796</v>
      </c>
      <c r="BK36" s="11">
        <v>42797</v>
      </c>
      <c r="BL36" s="11">
        <v>42798</v>
      </c>
      <c r="BM36" s="11">
        <v>42799</v>
      </c>
      <c r="BN36" s="11">
        <v>42800</v>
      </c>
      <c r="BO36" s="11">
        <v>42801</v>
      </c>
      <c r="BP36" s="11">
        <v>42802</v>
      </c>
      <c r="BQ36" s="11">
        <v>42803</v>
      </c>
      <c r="BR36" s="11">
        <v>42804</v>
      </c>
      <c r="BS36" s="11">
        <v>42805</v>
      </c>
      <c r="BT36" s="11">
        <v>42806</v>
      </c>
      <c r="BU36" s="11">
        <v>42807</v>
      </c>
      <c r="BV36" s="11">
        <v>42808</v>
      </c>
      <c r="BW36" s="11">
        <v>42809</v>
      </c>
      <c r="BX36" s="11">
        <v>42810</v>
      </c>
      <c r="BY36" s="11">
        <v>42811</v>
      </c>
      <c r="BZ36" s="11">
        <v>42812</v>
      </c>
      <c r="CA36" s="11">
        <v>42813</v>
      </c>
      <c r="CB36" s="11">
        <v>42814</v>
      </c>
      <c r="CC36" s="11">
        <v>42815</v>
      </c>
      <c r="CD36" s="11">
        <v>42816</v>
      </c>
      <c r="CE36" s="11">
        <v>42817</v>
      </c>
      <c r="CF36" s="11">
        <v>42818</v>
      </c>
      <c r="CG36" s="11">
        <v>42819</v>
      </c>
      <c r="CH36" s="11">
        <v>42820</v>
      </c>
      <c r="CI36" s="11">
        <v>42821</v>
      </c>
      <c r="CJ36" s="11">
        <v>42822</v>
      </c>
      <c r="CK36" s="11">
        <v>42823</v>
      </c>
      <c r="CL36" s="11">
        <v>42824</v>
      </c>
      <c r="CM36" s="11">
        <v>42825</v>
      </c>
      <c r="CN36" s="11">
        <v>42826</v>
      </c>
      <c r="CO36" s="11">
        <v>42827</v>
      </c>
      <c r="CP36" s="11">
        <v>42828</v>
      </c>
      <c r="CQ36" s="11">
        <v>42829</v>
      </c>
      <c r="CR36" s="11">
        <v>42830</v>
      </c>
      <c r="CS36" s="11">
        <v>42831</v>
      </c>
      <c r="CT36" s="11">
        <v>42832</v>
      </c>
      <c r="CU36" s="11">
        <v>42833</v>
      </c>
      <c r="CV36" s="11">
        <v>42834</v>
      </c>
      <c r="CW36" s="11">
        <v>42835</v>
      </c>
      <c r="CX36" s="11">
        <v>42836</v>
      </c>
      <c r="CY36" s="11">
        <v>42837</v>
      </c>
      <c r="CZ36" s="11">
        <v>42838</v>
      </c>
      <c r="DA36" s="11">
        <v>42839</v>
      </c>
      <c r="DB36" s="11">
        <v>42840</v>
      </c>
      <c r="DC36" s="11">
        <v>42841</v>
      </c>
      <c r="DD36" s="11">
        <v>42842</v>
      </c>
      <c r="DE36" s="11">
        <v>42843</v>
      </c>
      <c r="DF36" s="11">
        <v>42844</v>
      </c>
      <c r="DG36" s="11">
        <v>42845</v>
      </c>
      <c r="DH36" s="11">
        <v>42846</v>
      </c>
      <c r="DI36" s="11">
        <v>42847</v>
      </c>
      <c r="DJ36" s="11">
        <v>42848</v>
      </c>
      <c r="DK36" s="11">
        <v>42849</v>
      </c>
      <c r="DL36" s="11">
        <v>42850</v>
      </c>
      <c r="DM36" s="11">
        <v>42851</v>
      </c>
      <c r="DN36" s="11">
        <v>42852</v>
      </c>
      <c r="DO36" s="11">
        <v>42853</v>
      </c>
      <c r="DP36" s="11">
        <v>42854</v>
      </c>
      <c r="DQ36" s="11">
        <v>42855</v>
      </c>
      <c r="DR36" s="11">
        <v>42856</v>
      </c>
      <c r="DS36" s="11">
        <v>42857</v>
      </c>
      <c r="DT36" s="11">
        <v>42858</v>
      </c>
      <c r="DU36" s="11">
        <v>42859</v>
      </c>
      <c r="DV36" s="11">
        <v>42860</v>
      </c>
      <c r="DW36" s="11">
        <v>42861</v>
      </c>
      <c r="DX36" s="11">
        <v>42862</v>
      </c>
      <c r="DY36" s="11">
        <v>42863</v>
      </c>
      <c r="DZ36" s="11">
        <v>42864</v>
      </c>
      <c r="EA36" s="11">
        <v>42865</v>
      </c>
      <c r="EB36" s="11">
        <v>42866</v>
      </c>
      <c r="EC36" s="11">
        <v>42867</v>
      </c>
      <c r="ED36" s="11">
        <v>42868</v>
      </c>
      <c r="EE36" s="11">
        <v>42869</v>
      </c>
      <c r="EF36" s="11">
        <v>42870</v>
      </c>
      <c r="EG36" s="11">
        <v>42871</v>
      </c>
      <c r="EH36" s="11">
        <v>42872</v>
      </c>
      <c r="EI36" s="11">
        <v>42873</v>
      </c>
      <c r="EJ36" s="11">
        <v>42874</v>
      </c>
      <c r="EK36" s="11">
        <v>42875</v>
      </c>
      <c r="EL36" s="11">
        <v>42876</v>
      </c>
      <c r="EM36" s="11">
        <v>42877</v>
      </c>
      <c r="EN36" s="11">
        <v>42878</v>
      </c>
      <c r="EO36" s="11">
        <v>42879</v>
      </c>
      <c r="EP36" s="11">
        <v>42880</v>
      </c>
      <c r="EQ36" s="11">
        <v>42881</v>
      </c>
      <c r="ER36" s="11">
        <v>42882</v>
      </c>
      <c r="ES36" s="11">
        <v>42883</v>
      </c>
      <c r="ET36" s="11">
        <v>42884</v>
      </c>
      <c r="EU36" s="11">
        <v>42885</v>
      </c>
      <c r="EV36" s="11">
        <v>42886</v>
      </c>
      <c r="EW36" s="11">
        <v>42887</v>
      </c>
      <c r="EX36" s="11">
        <v>42888</v>
      </c>
      <c r="EY36" s="11">
        <v>42889</v>
      </c>
      <c r="EZ36" s="11">
        <v>42890</v>
      </c>
      <c r="FA36" s="11">
        <v>42891</v>
      </c>
      <c r="FB36" s="11">
        <v>42892</v>
      </c>
      <c r="FC36" s="11">
        <v>42893</v>
      </c>
      <c r="FD36" s="11">
        <v>42894</v>
      </c>
      <c r="FE36" s="11">
        <v>42895</v>
      </c>
      <c r="FF36" s="11">
        <v>42896</v>
      </c>
      <c r="FG36" s="11">
        <v>42897</v>
      </c>
      <c r="FH36" s="11">
        <v>42898</v>
      </c>
      <c r="FI36" s="11">
        <v>42899</v>
      </c>
      <c r="FJ36" s="11">
        <v>42900</v>
      </c>
      <c r="FK36" s="11">
        <v>42901</v>
      </c>
      <c r="FL36" s="11">
        <v>42902</v>
      </c>
      <c r="FM36" s="11">
        <v>42903</v>
      </c>
      <c r="FN36" s="11">
        <v>42904</v>
      </c>
      <c r="FO36" s="11">
        <v>42905</v>
      </c>
      <c r="FP36" s="11">
        <v>42906</v>
      </c>
      <c r="FQ36" s="11">
        <v>42907</v>
      </c>
      <c r="FR36" s="11">
        <v>42908</v>
      </c>
      <c r="FS36" s="11">
        <v>42909</v>
      </c>
      <c r="FT36" s="11">
        <v>42910</v>
      </c>
      <c r="FU36" s="11">
        <v>42911</v>
      </c>
      <c r="FV36" s="11">
        <v>42912</v>
      </c>
      <c r="FW36" s="11">
        <v>42913</v>
      </c>
      <c r="FX36" s="11">
        <v>42914</v>
      </c>
      <c r="FY36" s="11">
        <v>42915</v>
      </c>
      <c r="FZ36" s="11">
        <v>42916</v>
      </c>
      <c r="GA36" s="11">
        <v>42917</v>
      </c>
      <c r="GB36" s="11">
        <v>42918</v>
      </c>
      <c r="GC36" s="11">
        <v>42919</v>
      </c>
      <c r="GD36" s="11">
        <v>42920</v>
      </c>
      <c r="GE36" s="11">
        <v>42921</v>
      </c>
      <c r="GF36" s="11">
        <v>42922</v>
      </c>
      <c r="GG36" s="11">
        <v>42923</v>
      </c>
      <c r="GH36" s="11">
        <v>42924</v>
      </c>
      <c r="GI36" s="11">
        <v>42925</v>
      </c>
      <c r="GJ36" s="11">
        <v>42926</v>
      </c>
      <c r="GK36" s="11">
        <v>42927</v>
      </c>
      <c r="GL36" s="11">
        <v>42928</v>
      </c>
      <c r="GM36" s="11">
        <v>42929</v>
      </c>
      <c r="GN36" s="11">
        <v>42930</v>
      </c>
      <c r="GO36" s="11">
        <v>42931</v>
      </c>
      <c r="GP36" s="11">
        <v>42932</v>
      </c>
      <c r="GQ36" s="11">
        <v>42933</v>
      </c>
      <c r="GR36" s="11">
        <v>42934</v>
      </c>
      <c r="GS36" s="11">
        <v>42935</v>
      </c>
      <c r="GT36" s="11">
        <v>42936</v>
      </c>
      <c r="GU36" s="11">
        <v>42937</v>
      </c>
      <c r="GV36" s="11">
        <v>42938</v>
      </c>
      <c r="GW36" s="11">
        <v>42939</v>
      </c>
      <c r="GX36" s="11">
        <v>42940</v>
      </c>
      <c r="GY36" s="11">
        <v>42941</v>
      </c>
      <c r="GZ36" s="11">
        <v>42942</v>
      </c>
      <c r="HA36" s="11">
        <v>42943</v>
      </c>
      <c r="HB36" s="11">
        <v>42944</v>
      </c>
      <c r="HC36" s="11">
        <v>42945</v>
      </c>
      <c r="HD36" s="11">
        <v>42946</v>
      </c>
      <c r="HE36" s="11">
        <v>42947</v>
      </c>
      <c r="HF36" s="11">
        <v>42948</v>
      </c>
      <c r="HG36" s="11">
        <v>42949</v>
      </c>
      <c r="HH36" s="11">
        <v>42950</v>
      </c>
      <c r="HI36" s="11">
        <v>42951</v>
      </c>
      <c r="HJ36" s="11">
        <v>42952</v>
      </c>
      <c r="HK36" s="11">
        <v>42953</v>
      </c>
      <c r="HL36" s="11">
        <v>42954</v>
      </c>
      <c r="HM36" s="11">
        <v>42955</v>
      </c>
      <c r="HN36" s="11">
        <v>42956</v>
      </c>
      <c r="HO36" s="11">
        <v>42957</v>
      </c>
      <c r="HP36" s="11">
        <v>42958</v>
      </c>
      <c r="HQ36" s="11">
        <v>42959</v>
      </c>
      <c r="HR36" s="11">
        <v>42960</v>
      </c>
      <c r="HS36" s="11">
        <v>42961</v>
      </c>
      <c r="HT36" s="11">
        <v>42962</v>
      </c>
      <c r="HU36" s="11">
        <v>42963</v>
      </c>
      <c r="HV36" s="11">
        <v>42964</v>
      </c>
      <c r="HW36" s="11">
        <v>42965</v>
      </c>
      <c r="HX36" s="11">
        <v>42966</v>
      </c>
      <c r="HY36" s="11">
        <v>42967</v>
      </c>
      <c r="HZ36" s="11">
        <v>42968</v>
      </c>
      <c r="IA36" s="11">
        <v>42969</v>
      </c>
      <c r="IB36" s="11">
        <v>42970</v>
      </c>
      <c r="IC36" s="11">
        <v>42971</v>
      </c>
      <c r="ID36" s="11">
        <v>42972</v>
      </c>
      <c r="IE36" s="11">
        <v>42973</v>
      </c>
      <c r="IF36" s="11">
        <v>42974</v>
      </c>
      <c r="IG36" s="11">
        <v>42975</v>
      </c>
      <c r="IH36" s="11">
        <v>42976</v>
      </c>
      <c r="II36" s="11">
        <v>42977</v>
      </c>
      <c r="IJ36" s="11">
        <v>42978</v>
      </c>
      <c r="IK36" s="11">
        <v>42979</v>
      </c>
      <c r="IL36" s="11">
        <v>42980</v>
      </c>
      <c r="IM36" s="11">
        <v>42981</v>
      </c>
      <c r="IN36" s="11">
        <v>42982</v>
      </c>
      <c r="IO36" s="11">
        <v>42983</v>
      </c>
      <c r="IP36" s="11">
        <v>42984</v>
      </c>
      <c r="IQ36" s="11">
        <v>42985</v>
      </c>
      <c r="IR36" s="11">
        <v>42986</v>
      </c>
      <c r="IS36" s="11">
        <v>42987</v>
      </c>
      <c r="IT36" s="11">
        <v>42988</v>
      </c>
      <c r="IU36" s="11">
        <v>42989</v>
      </c>
      <c r="IV36" s="11">
        <v>42990</v>
      </c>
      <c r="IW36" s="11">
        <v>42991</v>
      </c>
      <c r="IX36" s="11">
        <v>42992</v>
      </c>
      <c r="IY36" s="11">
        <v>42993</v>
      </c>
      <c r="IZ36" s="11">
        <v>42994</v>
      </c>
      <c r="JA36" s="11">
        <v>42995</v>
      </c>
      <c r="JB36" s="11">
        <v>42996</v>
      </c>
      <c r="JC36" s="11">
        <v>42997</v>
      </c>
      <c r="JD36" s="11">
        <v>42998</v>
      </c>
      <c r="JE36" s="11">
        <v>42999</v>
      </c>
      <c r="JF36" s="11">
        <v>43000</v>
      </c>
      <c r="JG36" s="11">
        <v>43001</v>
      </c>
      <c r="JH36" s="11">
        <v>43002</v>
      </c>
      <c r="JI36" s="11">
        <v>43003</v>
      </c>
      <c r="JJ36" s="11">
        <v>43004</v>
      </c>
      <c r="JK36" s="11">
        <v>43005</v>
      </c>
      <c r="JL36" s="11">
        <v>43006</v>
      </c>
      <c r="JM36" s="11">
        <v>43007</v>
      </c>
      <c r="JN36" s="11">
        <v>43008</v>
      </c>
      <c r="JO36" s="11">
        <v>43009</v>
      </c>
      <c r="JP36" s="11">
        <v>43010</v>
      </c>
      <c r="JQ36" s="11">
        <v>43011</v>
      </c>
      <c r="JR36" s="11">
        <v>43012</v>
      </c>
      <c r="JS36" s="11">
        <v>43013</v>
      </c>
      <c r="JT36" s="11">
        <v>43014</v>
      </c>
      <c r="JU36" s="11">
        <v>43015</v>
      </c>
      <c r="JV36" s="11">
        <v>43016</v>
      </c>
      <c r="JW36" s="11">
        <v>43017</v>
      </c>
      <c r="JX36" s="11">
        <v>43018</v>
      </c>
      <c r="JY36" s="11">
        <v>43019</v>
      </c>
      <c r="JZ36" s="11">
        <v>43020</v>
      </c>
      <c r="KA36" s="11">
        <v>43021</v>
      </c>
      <c r="KB36" s="11">
        <v>43022</v>
      </c>
      <c r="KC36" s="11">
        <v>43023</v>
      </c>
      <c r="KD36" s="11">
        <v>43024</v>
      </c>
      <c r="KE36" s="11">
        <v>43025</v>
      </c>
      <c r="KF36" s="11">
        <v>43026</v>
      </c>
      <c r="KG36" s="11">
        <v>43027</v>
      </c>
      <c r="KH36" s="11">
        <v>43028</v>
      </c>
      <c r="KI36" s="11">
        <v>43029</v>
      </c>
      <c r="KJ36" s="11">
        <v>43030</v>
      </c>
      <c r="KK36" s="11">
        <v>43031</v>
      </c>
      <c r="KL36" s="11">
        <v>43032</v>
      </c>
      <c r="KM36" s="11">
        <v>43033</v>
      </c>
      <c r="KN36" s="11">
        <v>43034</v>
      </c>
      <c r="KO36" s="11">
        <v>43035</v>
      </c>
      <c r="KP36" s="11">
        <v>43036</v>
      </c>
      <c r="KQ36" s="11">
        <v>43037</v>
      </c>
      <c r="KR36" s="11">
        <v>43038</v>
      </c>
      <c r="KS36" s="11">
        <v>43039</v>
      </c>
      <c r="KT36" s="11">
        <v>43040</v>
      </c>
      <c r="KU36" s="11">
        <v>43041</v>
      </c>
      <c r="KV36" s="11">
        <v>43042</v>
      </c>
      <c r="KW36" s="11">
        <v>43043</v>
      </c>
      <c r="KX36" s="11">
        <v>43044</v>
      </c>
      <c r="KY36" s="11">
        <v>43045</v>
      </c>
      <c r="KZ36" s="11">
        <v>43046</v>
      </c>
      <c r="LA36" s="11">
        <v>43047</v>
      </c>
      <c r="LB36" s="11">
        <v>43048</v>
      </c>
      <c r="LC36" s="11">
        <v>43049</v>
      </c>
      <c r="LD36" s="11">
        <v>43050</v>
      </c>
      <c r="LE36" s="11">
        <v>43051</v>
      </c>
      <c r="LF36" s="11">
        <v>43052</v>
      </c>
      <c r="LG36" s="11">
        <v>43053</v>
      </c>
      <c r="LH36" s="11">
        <v>43054</v>
      </c>
      <c r="LI36" s="11">
        <v>43055</v>
      </c>
      <c r="LJ36" s="11">
        <v>43056</v>
      </c>
      <c r="LK36" s="11">
        <v>43057</v>
      </c>
      <c r="LL36" s="11">
        <v>43058</v>
      </c>
      <c r="LM36" s="11">
        <v>43059</v>
      </c>
      <c r="LN36" s="11">
        <v>43060</v>
      </c>
      <c r="LO36" s="11">
        <v>43061</v>
      </c>
      <c r="LP36" s="11">
        <v>43062</v>
      </c>
      <c r="LQ36" s="11">
        <v>43063</v>
      </c>
      <c r="LR36" s="11">
        <v>43064</v>
      </c>
      <c r="LS36" s="11">
        <v>43065</v>
      </c>
      <c r="LT36" s="11">
        <v>43066</v>
      </c>
      <c r="LU36" s="11">
        <v>43067</v>
      </c>
      <c r="LV36" s="11">
        <v>43068</v>
      </c>
      <c r="LW36" s="11">
        <v>43069</v>
      </c>
      <c r="LX36" s="11">
        <v>43070</v>
      </c>
      <c r="LY36" s="11">
        <v>43071</v>
      </c>
      <c r="LZ36" s="11">
        <v>43072</v>
      </c>
      <c r="MA36" s="11">
        <v>43073</v>
      </c>
      <c r="MB36" s="11">
        <v>43074</v>
      </c>
      <c r="MC36" s="11">
        <v>43075</v>
      </c>
      <c r="MD36" s="11">
        <v>43076</v>
      </c>
      <c r="ME36" s="11">
        <v>43077</v>
      </c>
      <c r="MF36" s="11">
        <v>43078</v>
      </c>
      <c r="MG36" s="11">
        <v>43079</v>
      </c>
      <c r="MH36" s="11">
        <v>43080</v>
      </c>
      <c r="MI36" s="11">
        <v>43081</v>
      </c>
      <c r="MJ36" s="11">
        <v>43082</v>
      </c>
      <c r="MK36" s="11">
        <v>43083</v>
      </c>
      <c r="ML36" s="11">
        <v>43084</v>
      </c>
      <c r="MM36" s="11">
        <v>43085</v>
      </c>
      <c r="MN36" s="11">
        <v>43086</v>
      </c>
      <c r="MO36" s="11">
        <v>43087</v>
      </c>
      <c r="MP36" s="11">
        <v>43088</v>
      </c>
      <c r="MQ36" s="11">
        <v>43089</v>
      </c>
      <c r="MR36" s="11">
        <v>43090</v>
      </c>
      <c r="MS36" s="11">
        <v>43091</v>
      </c>
      <c r="MT36" s="11">
        <v>43092</v>
      </c>
      <c r="MU36" s="11">
        <v>43093</v>
      </c>
      <c r="MV36" s="11">
        <v>43094</v>
      </c>
      <c r="MW36" s="11">
        <v>43095</v>
      </c>
      <c r="MX36" s="11">
        <v>43096</v>
      </c>
      <c r="MY36" s="11">
        <v>43097</v>
      </c>
      <c r="MZ36" s="11">
        <v>43098</v>
      </c>
      <c r="NA36" s="11">
        <v>43099</v>
      </c>
      <c r="NB36" s="11">
        <v>43100</v>
      </c>
    </row>
    <row r="37" spans="1:424" s="1" customFormat="1" x14ac:dyDescent="0.25">
      <c r="A37" s="8">
        <v>0</v>
      </c>
      <c r="B37" s="2">
        <v>18</v>
      </c>
      <c r="C37" s="2">
        <v>36</v>
      </c>
      <c r="D37" s="2">
        <v>50</v>
      </c>
      <c r="E37" s="2">
        <v>51</v>
      </c>
      <c r="F37" s="2">
        <v>68</v>
      </c>
      <c r="G37" s="2">
        <v>48</v>
      </c>
      <c r="H37" s="2">
        <v>40</v>
      </c>
      <c r="I37" s="2">
        <v>43</v>
      </c>
      <c r="J37" s="2">
        <v>39</v>
      </c>
      <c r="K37" s="2">
        <v>69</v>
      </c>
      <c r="L37" s="2">
        <v>64</v>
      </c>
      <c r="M37" s="2">
        <v>59</v>
      </c>
      <c r="N37" s="2">
        <v>54</v>
      </c>
      <c r="O37" s="2">
        <v>40</v>
      </c>
      <c r="P37" s="2">
        <v>18</v>
      </c>
      <c r="Q37" s="2">
        <v>36</v>
      </c>
      <c r="R37" s="2">
        <v>50</v>
      </c>
      <c r="S37" s="2">
        <v>51</v>
      </c>
      <c r="T37" s="2">
        <v>68</v>
      </c>
      <c r="U37" s="2">
        <v>48</v>
      </c>
      <c r="V37" s="2">
        <v>40</v>
      </c>
      <c r="W37" s="2">
        <v>43</v>
      </c>
      <c r="X37" s="2">
        <v>39</v>
      </c>
      <c r="Y37" s="2">
        <v>69</v>
      </c>
      <c r="Z37" s="2">
        <v>64</v>
      </c>
      <c r="AA37" s="2">
        <v>59</v>
      </c>
      <c r="AB37" s="2">
        <v>54</v>
      </c>
      <c r="AC37" s="2">
        <v>40</v>
      </c>
      <c r="AD37" s="3">
        <v>32</v>
      </c>
      <c r="AE37" s="3">
        <v>56</v>
      </c>
      <c r="AF37" s="3">
        <v>59</v>
      </c>
      <c r="AG37" s="3">
        <v>52</v>
      </c>
      <c r="AH37" s="2">
        <v>18</v>
      </c>
      <c r="AI37" s="2">
        <v>36</v>
      </c>
      <c r="AJ37" s="2">
        <v>50</v>
      </c>
      <c r="AK37" s="2">
        <v>51</v>
      </c>
      <c r="AL37" s="2">
        <v>68</v>
      </c>
      <c r="AM37" s="2">
        <v>48</v>
      </c>
      <c r="AN37" s="2">
        <v>40</v>
      </c>
      <c r="AO37" s="2">
        <v>43</v>
      </c>
      <c r="AP37" s="2">
        <v>39</v>
      </c>
      <c r="AQ37" s="2">
        <v>69</v>
      </c>
      <c r="AR37" s="2">
        <v>64</v>
      </c>
      <c r="AS37" s="2">
        <v>59</v>
      </c>
      <c r="AT37" s="2">
        <v>54</v>
      </c>
      <c r="AU37" s="2">
        <v>40</v>
      </c>
      <c r="AV37" s="2">
        <v>18</v>
      </c>
      <c r="AW37" s="2">
        <v>36</v>
      </c>
      <c r="AX37" s="2">
        <v>50</v>
      </c>
      <c r="AY37" s="2">
        <v>51</v>
      </c>
      <c r="AZ37" s="2">
        <v>68</v>
      </c>
      <c r="BA37" s="2">
        <v>48</v>
      </c>
      <c r="BB37" s="2">
        <v>40</v>
      </c>
      <c r="BC37" s="2">
        <v>43</v>
      </c>
      <c r="BD37" s="2">
        <v>39</v>
      </c>
      <c r="BE37" s="2">
        <v>69</v>
      </c>
      <c r="BF37" s="2">
        <v>64</v>
      </c>
      <c r="BG37" s="2">
        <v>59</v>
      </c>
      <c r="BH37" s="2">
        <v>54</v>
      </c>
      <c r="BI37" s="2">
        <v>40</v>
      </c>
      <c r="BJ37" s="3">
        <v>32</v>
      </c>
      <c r="BK37" s="3">
        <v>56</v>
      </c>
      <c r="BL37" s="3">
        <v>59</v>
      </c>
      <c r="BM37" s="3">
        <v>52</v>
      </c>
      <c r="BN37" s="2">
        <v>18</v>
      </c>
      <c r="BO37" s="2">
        <v>36</v>
      </c>
      <c r="BP37" s="2">
        <v>50</v>
      </c>
      <c r="BQ37" s="2">
        <v>51</v>
      </c>
      <c r="BR37" s="2">
        <v>68</v>
      </c>
      <c r="BS37" s="2">
        <v>48</v>
      </c>
      <c r="BT37" s="2">
        <v>40</v>
      </c>
      <c r="BU37" s="2">
        <v>43</v>
      </c>
      <c r="BV37" s="2">
        <v>39</v>
      </c>
      <c r="BW37" s="2">
        <v>69</v>
      </c>
      <c r="BX37" s="2">
        <v>64</v>
      </c>
      <c r="BY37" s="2">
        <v>59</v>
      </c>
      <c r="BZ37" s="2">
        <v>54</v>
      </c>
      <c r="CA37" s="2">
        <v>40</v>
      </c>
      <c r="CB37" s="2">
        <v>18</v>
      </c>
      <c r="CC37" s="2">
        <v>36</v>
      </c>
      <c r="CD37" s="2">
        <v>50</v>
      </c>
      <c r="CE37" s="2">
        <v>51</v>
      </c>
      <c r="CF37" s="2">
        <v>68</v>
      </c>
      <c r="CG37" s="2">
        <v>48</v>
      </c>
      <c r="CH37" s="2">
        <v>40</v>
      </c>
      <c r="CI37" s="2">
        <v>43</v>
      </c>
      <c r="CJ37" s="2">
        <v>39</v>
      </c>
      <c r="CK37" s="2">
        <v>69</v>
      </c>
      <c r="CL37" s="2">
        <v>64</v>
      </c>
      <c r="CM37" s="2">
        <v>59</v>
      </c>
      <c r="CN37" s="2">
        <v>54</v>
      </c>
      <c r="CO37" s="2">
        <v>40</v>
      </c>
      <c r="CP37" s="3">
        <v>32</v>
      </c>
      <c r="CQ37" s="3">
        <v>56</v>
      </c>
      <c r="CR37" s="3">
        <v>59</v>
      </c>
      <c r="CS37" s="3">
        <v>52</v>
      </c>
      <c r="CT37" s="2">
        <v>18</v>
      </c>
      <c r="CU37" s="2">
        <v>36</v>
      </c>
      <c r="CV37" s="2">
        <v>50</v>
      </c>
      <c r="CW37" s="2">
        <v>51</v>
      </c>
      <c r="CX37" s="2">
        <v>68</v>
      </c>
      <c r="CY37" s="2">
        <v>48</v>
      </c>
      <c r="CZ37" s="2">
        <v>40</v>
      </c>
      <c r="DA37" s="2">
        <v>43</v>
      </c>
      <c r="DB37" s="2">
        <v>39</v>
      </c>
      <c r="DC37" s="2">
        <v>69</v>
      </c>
      <c r="DD37" s="2">
        <v>64</v>
      </c>
      <c r="DE37" s="2">
        <v>59</v>
      </c>
      <c r="DF37" s="2">
        <v>54</v>
      </c>
      <c r="DG37" s="2">
        <v>40</v>
      </c>
      <c r="DH37" s="2">
        <v>18</v>
      </c>
      <c r="DI37" s="2">
        <v>36</v>
      </c>
      <c r="DJ37" s="2">
        <v>50</v>
      </c>
      <c r="DK37" s="2">
        <v>51</v>
      </c>
      <c r="DL37" s="2">
        <v>68</v>
      </c>
      <c r="DM37" s="2">
        <v>48</v>
      </c>
      <c r="DN37" s="2">
        <v>40</v>
      </c>
      <c r="DO37" s="2">
        <v>43</v>
      </c>
      <c r="DP37" s="2">
        <v>39</v>
      </c>
      <c r="DQ37" s="2">
        <v>69</v>
      </c>
      <c r="DR37" s="2">
        <v>64</v>
      </c>
      <c r="DS37" s="2">
        <v>59</v>
      </c>
      <c r="DT37" s="2">
        <v>54</v>
      </c>
      <c r="DU37" s="2">
        <v>40</v>
      </c>
      <c r="DV37" s="3">
        <v>32</v>
      </c>
      <c r="DW37" s="3">
        <v>56</v>
      </c>
      <c r="DX37" s="3">
        <v>59</v>
      </c>
      <c r="DY37" s="3">
        <v>52</v>
      </c>
      <c r="DZ37" s="2">
        <v>18</v>
      </c>
      <c r="EA37" s="2">
        <v>36</v>
      </c>
      <c r="EB37" s="2">
        <v>50</v>
      </c>
      <c r="EC37" s="2">
        <v>51</v>
      </c>
      <c r="ED37" s="2">
        <v>68</v>
      </c>
      <c r="EE37" s="2">
        <v>48</v>
      </c>
      <c r="EF37" s="2">
        <v>40</v>
      </c>
      <c r="EG37" s="2">
        <v>43</v>
      </c>
      <c r="EH37" s="2">
        <v>39</v>
      </c>
      <c r="EI37" s="2">
        <v>69</v>
      </c>
      <c r="EJ37" s="2">
        <v>64</v>
      </c>
      <c r="EK37" s="2">
        <v>59</v>
      </c>
      <c r="EL37" s="2">
        <v>54</v>
      </c>
      <c r="EM37" s="2">
        <v>40</v>
      </c>
      <c r="EN37" s="2">
        <v>18</v>
      </c>
      <c r="EO37" s="2">
        <v>36</v>
      </c>
      <c r="EP37" s="2">
        <v>50</v>
      </c>
      <c r="EQ37" s="2">
        <v>51</v>
      </c>
      <c r="ER37" s="2">
        <v>68</v>
      </c>
      <c r="ES37" s="2">
        <v>48</v>
      </c>
      <c r="ET37" s="2">
        <v>40</v>
      </c>
      <c r="EU37" s="2">
        <v>43</v>
      </c>
      <c r="EV37" s="2">
        <v>39</v>
      </c>
      <c r="EW37" s="2">
        <v>69</v>
      </c>
      <c r="EX37" s="2">
        <v>64</v>
      </c>
      <c r="EY37" s="2">
        <v>59</v>
      </c>
      <c r="EZ37" s="2">
        <v>54</v>
      </c>
      <c r="FA37" s="2">
        <v>40</v>
      </c>
      <c r="FB37" s="3">
        <v>32</v>
      </c>
      <c r="FC37" s="3">
        <v>56</v>
      </c>
      <c r="FD37" s="3">
        <v>59</v>
      </c>
      <c r="FE37" s="3">
        <v>52</v>
      </c>
      <c r="FF37" s="2">
        <v>18</v>
      </c>
      <c r="FG37" s="2">
        <v>36</v>
      </c>
      <c r="FH37" s="2">
        <v>50</v>
      </c>
      <c r="FI37" s="2">
        <v>51</v>
      </c>
      <c r="FJ37" s="2">
        <v>68</v>
      </c>
      <c r="FK37" s="2">
        <v>48</v>
      </c>
      <c r="FL37" s="2">
        <v>40</v>
      </c>
      <c r="FM37" s="2">
        <v>43</v>
      </c>
      <c r="FN37" s="2">
        <v>39</v>
      </c>
      <c r="FO37" s="2">
        <v>69</v>
      </c>
      <c r="FP37" s="2">
        <v>64</v>
      </c>
      <c r="FQ37" s="2">
        <v>59</v>
      </c>
      <c r="FR37" s="2">
        <v>54</v>
      </c>
      <c r="FS37" s="2">
        <v>40</v>
      </c>
      <c r="FT37" s="2">
        <v>18</v>
      </c>
      <c r="FU37" s="2">
        <v>36</v>
      </c>
      <c r="FV37" s="2">
        <v>50</v>
      </c>
      <c r="FW37" s="2">
        <v>51</v>
      </c>
      <c r="FX37" s="2">
        <v>68</v>
      </c>
      <c r="FY37" s="2">
        <v>48</v>
      </c>
      <c r="FZ37" s="2">
        <v>40</v>
      </c>
      <c r="GA37" s="2">
        <v>43</v>
      </c>
      <c r="GB37" s="2">
        <v>39</v>
      </c>
      <c r="GC37" s="2">
        <v>69</v>
      </c>
      <c r="GD37" s="2">
        <v>64</v>
      </c>
      <c r="GE37" s="2">
        <v>59</v>
      </c>
      <c r="GF37" s="2">
        <v>54</v>
      </c>
      <c r="GG37" s="2">
        <v>40</v>
      </c>
      <c r="GH37" s="3">
        <v>32</v>
      </c>
      <c r="GI37" s="3">
        <v>56</v>
      </c>
      <c r="GJ37" s="3">
        <v>59</v>
      </c>
      <c r="GK37" s="3">
        <v>52</v>
      </c>
      <c r="GL37" s="3">
        <v>69</v>
      </c>
      <c r="GM37" s="3">
        <v>61</v>
      </c>
      <c r="GN37" s="3">
        <v>51</v>
      </c>
      <c r="GO37" s="3">
        <v>34</v>
      </c>
      <c r="GP37" s="3">
        <v>40</v>
      </c>
      <c r="GQ37" s="3">
        <v>57</v>
      </c>
      <c r="GR37" s="3">
        <v>60</v>
      </c>
      <c r="GS37" s="3">
        <v>67</v>
      </c>
      <c r="GT37" s="3">
        <v>47</v>
      </c>
      <c r="GU37" s="3">
        <v>44</v>
      </c>
      <c r="GV37" s="3">
        <v>26</v>
      </c>
      <c r="GW37" s="3">
        <v>56</v>
      </c>
      <c r="GX37" s="3">
        <v>60</v>
      </c>
      <c r="GY37" s="2">
        <v>18</v>
      </c>
      <c r="GZ37" s="2">
        <v>36</v>
      </c>
      <c r="HA37" s="2">
        <v>50</v>
      </c>
      <c r="HB37" s="2">
        <v>51</v>
      </c>
      <c r="HC37" s="2">
        <v>68</v>
      </c>
      <c r="HD37" s="2">
        <v>48</v>
      </c>
      <c r="HE37" s="2">
        <v>40</v>
      </c>
      <c r="HF37" s="2">
        <v>43</v>
      </c>
      <c r="HG37" s="2">
        <v>39</v>
      </c>
      <c r="HH37" s="2">
        <v>69</v>
      </c>
      <c r="HI37" s="2">
        <v>64</v>
      </c>
      <c r="HJ37" s="2">
        <v>59</v>
      </c>
      <c r="HK37" s="2">
        <v>54</v>
      </c>
      <c r="HL37" s="2">
        <v>40</v>
      </c>
      <c r="HM37" s="2">
        <v>18</v>
      </c>
      <c r="HN37" s="2">
        <v>36</v>
      </c>
      <c r="HO37" s="2">
        <v>50</v>
      </c>
      <c r="HP37" s="2">
        <v>51</v>
      </c>
      <c r="HQ37" s="2">
        <v>68</v>
      </c>
      <c r="HR37" s="2">
        <v>48</v>
      </c>
      <c r="HS37" s="2">
        <v>40</v>
      </c>
      <c r="HT37" s="2">
        <v>43</v>
      </c>
      <c r="HU37" s="2">
        <v>39</v>
      </c>
      <c r="HV37" s="2">
        <v>69</v>
      </c>
      <c r="HW37" s="2">
        <v>64</v>
      </c>
      <c r="HX37" s="2">
        <v>59</v>
      </c>
      <c r="HY37" s="2">
        <v>54</v>
      </c>
      <c r="HZ37" s="2">
        <v>40</v>
      </c>
      <c r="IA37" s="3">
        <v>32</v>
      </c>
      <c r="IB37" s="3">
        <v>56</v>
      </c>
      <c r="IC37" s="3">
        <v>59</v>
      </c>
      <c r="ID37" s="3">
        <v>52</v>
      </c>
      <c r="IE37" s="2">
        <v>18</v>
      </c>
      <c r="IF37" s="2">
        <v>36</v>
      </c>
      <c r="IG37" s="2">
        <v>50</v>
      </c>
      <c r="IH37" s="2">
        <v>51</v>
      </c>
      <c r="II37" s="2">
        <v>68</v>
      </c>
      <c r="IJ37" s="2">
        <v>48</v>
      </c>
      <c r="IK37" s="2">
        <v>40</v>
      </c>
      <c r="IL37" s="2">
        <v>43</v>
      </c>
      <c r="IM37" s="2">
        <v>39</v>
      </c>
      <c r="IN37" s="2">
        <v>69</v>
      </c>
      <c r="IO37" s="2">
        <v>64</v>
      </c>
      <c r="IP37" s="2">
        <v>59</v>
      </c>
      <c r="IQ37" s="2">
        <v>54</v>
      </c>
      <c r="IR37" s="2">
        <v>40</v>
      </c>
      <c r="IS37" s="2">
        <v>18</v>
      </c>
      <c r="IT37" s="2">
        <v>36</v>
      </c>
      <c r="IU37" s="2">
        <v>50</v>
      </c>
      <c r="IV37" s="2">
        <v>51</v>
      </c>
      <c r="IW37" s="2">
        <v>68</v>
      </c>
      <c r="IX37" s="2">
        <v>48</v>
      </c>
      <c r="IY37" s="2">
        <v>40</v>
      </c>
      <c r="IZ37" s="2">
        <v>43</v>
      </c>
      <c r="JA37" s="2">
        <v>39</v>
      </c>
      <c r="JB37" s="2">
        <v>69</v>
      </c>
      <c r="JC37" s="2">
        <v>64</v>
      </c>
      <c r="JD37" s="2">
        <v>59</v>
      </c>
      <c r="JE37" s="2">
        <v>54</v>
      </c>
      <c r="JF37" s="2">
        <v>40</v>
      </c>
      <c r="JG37" s="3">
        <v>32</v>
      </c>
      <c r="JH37" s="3">
        <v>56</v>
      </c>
      <c r="JI37" s="3">
        <v>59</v>
      </c>
      <c r="JJ37" s="3">
        <v>52</v>
      </c>
      <c r="JK37" s="3">
        <v>52</v>
      </c>
      <c r="JL37" s="3">
        <v>42</v>
      </c>
      <c r="JM37" s="3">
        <v>47</v>
      </c>
      <c r="JN37" s="3">
        <v>26</v>
      </c>
      <c r="JO37" s="3">
        <v>34</v>
      </c>
      <c r="JP37" s="3">
        <v>46</v>
      </c>
      <c r="JQ37" s="3">
        <v>63</v>
      </c>
      <c r="JR37" s="3">
        <v>71</v>
      </c>
      <c r="JS37" s="3">
        <v>63</v>
      </c>
      <c r="JT37" s="3">
        <v>31</v>
      </c>
      <c r="JU37" s="3">
        <v>35</v>
      </c>
      <c r="JV37" s="3">
        <v>28</v>
      </c>
      <c r="JW37" s="3">
        <v>43</v>
      </c>
      <c r="JX37" s="3">
        <v>34</v>
      </c>
      <c r="JY37" s="3">
        <v>54</v>
      </c>
      <c r="JZ37" s="3">
        <v>62</v>
      </c>
      <c r="KA37" s="3">
        <v>32</v>
      </c>
      <c r="KB37" s="3">
        <v>34</v>
      </c>
      <c r="KC37" s="3">
        <v>35</v>
      </c>
      <c r="KD37" s="3">
        <v>51</v>
      </c>
      <c r="KE37" s="3">
        <v>57</v>
      </c>
      <c r="KF37" s="3">
        <v>40</v>
      </c>
      <c r="KG37" s="3">
        <v>31</v>
      </c>
      <c r="KH37" s="3">
        <v>29</v>
      </c>
      <c r="KI37" s="3">
        <v>24</v>
      </c>
      <c r="KJ37" s="3">
        <v>32</v>
      </c>
      <c r="KK37" s="2">
        <v>18</v>
      </c>
      <c r="KL37" s="2">
        <v>36</v>
      </c>
      <c r="KM37" s="2">
        <v>50</v>
      </c>
      <c r="KN37" s="2">
        <v>51</v>
      </c>
      <c r="KO37" s="2">
        <v>68</v>
      </c>
      <c r="KP37" s="2">
        <v>48</v>
      </c>
      <c r="KQ37" s="2">
        <v>40</v>
      </c>
      <c r="KR37" s="2">
        <v>43</v>
      </c>
      <c r="KS37" s="2">
        <v>39</v>
      </c>
      <c r="KT37" s="2">
        <v>69</v>
      </c>
      <c r="KU37" s="2">
        <v>64</v>
      </c>
      <c r="KV37" s="2">
        <v>59</v>
      </c>
      <c r="KW37" s="2">
        <v>54</v>
      </c>
      <c r="KX37" s="2">
        <v>40</v>
      </c>
      <c r="KY37" s="2">
        <v>18</v>
      </c>
      <c r="KZ37" s="2">
        <v>36</v>
      </c>
      <c r="LA37" s="2">
        <v>50</v>
      </c>
      <c r="LB37" s="2">
        <v>51</v>
      </c>
      <c r="LC37" s="2">
        <v>68</v>
      </c>
      <c r="LD37" s="2">
        <v>48</v>
      </c>
      <c r="LE37" s="2">
        <v>40</v>
      </c>
      <c r="LF37" s="2">
        <v>43</v>
      </c>
      <c r="LG37" s="2">
        <v>39</v>
      </c>
      <c r="LH37" s="2">
        <v>69</v>
      </c>
      <c r="LI37" s="2">
        <v>64</v>
      </c>
      <c r="LJ37" s="2">
        <v>59</v>
      </c>
      <c r="LK37" s="2">
        <v>54</v>
      </c>
      <c r="LL37" s="2">
        <v>40</v>
      </c>
      <c r="LM37" s="3">
        <v>32</v>
      </c>
      <c r="LN37" s="3">
        <v>56</v>
      </c>
      <c r="LO37" s="3">
        <v>59</v>
      </c>
      <c r="LP37" s="3">
        <v>52</v>
      </c>
      <c r="LQ37" s="2">
        <v>18</v>
      </c>
      <c r="LR37" s="2">
        <v>36</v>
      </c>
      <c r="LS37" s="2">
        <v>50</v>
      </c>
      <c r="LT37" s="2">
        <v>51</v>
      </c>
      <c r="LU37" s="2">
        <v>68</v>
      </c>
      <c r="LV37" s="2">
        <v>48</v>
      </c>
      <c r="LW37" s="2">
        <v>40</v>
      </c>
      <c r="LX37" s="2">
        <v>43</v>
      </c>
      <c r="LY37" s="2">
        <v>39</v>
      </c>
      <c r="LZ37" s="2">
        <v>69</v>
      </c>
      <c r="MA37" s="2">
        <v>64</v>
      </c>
      <c r="MB37" s="2">
        <v>59</v>
      </c>
      <c r="MC37" s="2">
        <v>54</v>
      </c>
      <c r="MD37" s="2">
        <v>40</v>
      </c>
      <c r="ME37" s="2">
        <v>18</v>
      </c>
      <c r="MF37" s="2">
        <v>36</v>
      </c>
      <c r="MG37" s="2">
        <v>50</v>
      </c>
      <c r="MH37" s="2">
        <v>51</v>
      </c>
      <c r="MI37" s="2">
        <v>68</v>
      </c>
      <c r="MJ37" s="2">
        <v>48</v>
      </c>
      <c r="MK37" s="2">
        <v>40</v>
      </c>
      <c r="ML37" s="2">
        <v>43</v>
      </c>
      <c r="MM37" s="2">
        <v>39</v>
      </c>
      <c r="MN37" s="2">
        <v>69</v>
      </c>
      <c r="MO37" s="2">
        <v>64</v>
      </c>
      <c r="MP37" s="2">
        <v>59</v>
      </c>
      <c r="MQ37" s="2">
        <v>54</v>
      </c>
      <c r="MR37" s="2">
        <v>40</v>
      </c>
      <c r="MS37" s="3">
        <v>32</v>
      </c>
      <c r="MT37" s="3">
        <v>56</v>
      </c>
      <c r="MU37" s="3">
        <v>59</v>
      </c>
      <c r="MV37" s="3">
        <v>52</v>
      </c>
      <c r="MW37" s="2">
        <v>18</v>
      </c>
      <c r="MX37" s="2">
        <v>36</v>
      </c>
      <c r="MY37" s="2">
        <v>50</v>
      </c>
      <c r="MZ37" s="2">
        <v>51</v>
      </c>
      <c r="NA37" s="2">
        <v>68</v>
      </c>
      <c r="NB37" s="2">
        <v>48</v>
      </c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</row>
    <row r="38" spans="1:424" s="1" customFormat="1" x14ac:dyDescent="0.25">
      <c r="A38" s="8">
        <v>4.1666666666666664E-2</v>
      </c>
      <c r="B38" s="2">
        <v>7</v>
      </c>
      <c r="C38" s="2">
        <v>12</v>
      </c>
      <c r="D38" s="2">
        <v>33</v>
      </c>
      <c r="E38" s="2">
        <v>29</v>
      </c>
      <c r="F38" s="2">
        <v>38</v>
      </c>
      <c r="G38" s="2">
        <v>28</v>
      </c>
      <c r="H38" s="2">
        <v>21</v>
      </c>
      <c r="I38" s="2">
        <v>24</v>
      </c>
      <c r="J38" s="2">
        <v>19</v>
      </c>
      <c r="K38" s="2">
        <v>46</v>
      </c>
      <c r="L38" s="2">
        <v>32</v>
      </c>
      <c r="M38" s="2">
        <v>43</v>
      </c>
      <c r="N38" s="2">
        <v>23</v>
      </c>
      <c r="O38" s="2">
        <v>29</v>
      </c>
      <c r="P38" s="2">
        <v>7</v>
      </c>
      <c r="Q38" s="2">
        <v>12</v>
      </c>
      <c r="R38" s="2">
        <v>33</v>
      </c>
      <c r="S38" s="2">
        <v>29</v>
      </c>
      <c r="T38" s="2">
        <v>38</v>
      </c>
      <c r="U38" s="2">
        <v>28</v>
      </c>
      <c r="V38" s="2">
        <v>21</v>
      </c>
      <c r="W38" s="2">
        <v>24</v>
      </c>
      <c r="X38" s="2">
        <v>19</v>
      </c>
      <c r="Y38" s="2">
        <v>46</v>
      </c>
      <c r="Z38" s="2">
        <v>32</v>
      </c>
      <c r="AA38" s="2">
        <v>43</v>
      </c>
      <c r="AB38" s="2">
        <v>23</v>
      </c>
      <c r="AC38" s="2">
        <v>29</v>
      </c>
      <c r="AD38" s="3">
        <v>26</v>
      </c>
      <c r="AE38" s="3">
        <v>25</v>
      </c>
      <c r="AF38" s="3">
        <v>35</v>
      </c>
      <c r="AG38" s="3">
        <v>46</v>
      </c>
      <c r="AH38" s="2">
        <v>7</v>
      </c>
      <c r="AI38" s="2">
        <v>12</v>
      </c>
      <c r="AJ38" s="2">
        <v>33</v>
      </c>
      <c r="AK38" s="2">
        <v>29</v>
      </c>
      <c r="AL38" s="2">
        <v>38</v>
      </c>
      <c r="AM38" s="2">
        <v>28</v>
      </c>
      <c r="AN38" s="2">
        <v>21</v>
      </c>
      <c r="AO38" s="2">
        <v>24</v>
      </c>
      <c r="AP38" s="2">
        <v>19</v>
      </c>
      <c r="AQ38" s="2">
        <v>46</v>
      </c>
      <c r="AR38" s="2">
        <v>32</v>
      </c>
      <c r="AS38" s="2">
        <v>43</v>
      </c>
      <c r="AT38" s="2">
        <v>23</v>
      </c>
      <c r="AU38" s="2">
        <v>29</v>
      </c>
      <c r="AV38" s="2">
        <v>7</v>
      </c>
      <c r="AW38" s="2">
        <v>12</v>
      </c>
      <c r="AX38" s="2">
        <v>33</v>
      </c>
      <c r="AY38" s="2">
        <v>29</v>
      </c>
      <c r="AZ38" s="2">
        <v>38</v>
      </c>
      <c r="BA38" s="2">
        <v>28</v>
      </c>
      <c r="BB38" s="2">
        <v>21</v>
      </c>
      <c r="BC38" s="2">
        <v>24</v>
      </c>
      <c r="BD38" s="2">
        <v>19</v>
      </c>
      <c r="BE38" s="2">
        <v>46</v>
      </c>
      <c r="BF38" s="2">
        <v>32</v>
      </c>
      <c r="BG38" s="2">
        <v>43</v>
      </c>
      <c r="BH38" s="2">
        <v>23</v>
      </c>
      <c r="BI38" s="2">
        <v>29</v>
      </c>
      <c r="BJ38" s="3">
        <v>26</v>
      </c>
      <c r="BK38" s="3">
        <v>25</v>
      </c>
      <c r="BL38" s="3">
        <v>35</v>
      </c>
      <c r="BM38" s="3">
        <v>46</v>
      </c>
      <c r="BN38" s="2">
        <v>7</v>
      </c>
      <c r="BO38" s="2">
        <v>12</v>
      </c>
      <c r="BP38" s="2">
        <v>33</v>
      </c>
      <c r="BQ38" s="2">
        <v>29</v>
      </c>
      <c r="BR38" s="2">
        <v>38</v>
      </c>
      <c r="BS38" s="2">
        <v>28</v>
      </c>
      <c r="BT38" s="2">
        <v>21</v>
      </c>
      <c r="BU38" s="2">
        <v>24</v>
      </c>
      <c r="BV38" s="2">
        <v>19</v>
      </c>
      <c r="BW38" s="2">
        <v>46</v>
      </c>
      <c r="BX38" s="2">
        <v>32</v>
      </c>
      <c r="BY38" s="2">
        <v>43</v>
      </c>
      <c r="BZ38" s="2">
        <v>23</v>
      </c>
      <c r="CA38" s="2">
        <v>29</v>
      </c>
      <c r="CB38" s="2">
        <v>7</v>
      </c>
      <c r="CC38" s="2">
        <v>12</v>
      </c>
      <c r="CD38" s="2">
        <v>33</v>
      </c>
      <c r="CE38" s="2">
        <v>29</v>
      </c>
      <c r="CF38" s="2">
        <v>38</v>
      </c>
      <c r="CG38" s="2">
        <v>28</v>
      </c>
      <c r="CH38" s="2">
        <v>21</v>
      </c>
      <c r="CI38" s="2">
        <v>24</v>
      </c>
      <c r="CJ38" s="2">
        <v>19</v>
      </c>
      <c r="CK38" s="2">
        <v>46</v>
      </c>
      <c r="CL38" s="2">
        <v>32</v>
      </c>
      <c r="CM38" s="2">
        <v>43</v>
      </c>
      <c r="CN38" s="2">
        <v>23</v>
      </c>
      <c r="CO38" s="2">
        <v>29</v>
      </c>
      <c r="CP38" s="3">
        <v>26</v>
      </c>
      <c r="CQ38" s="3">
        <v>25</v>
      </c>
      <c r="CR38" s="3">
        <v>35</v>
      </c>
      <c r="CS38" s="3">
        <v>46</v>
      </c>
      <c r="CT38" s="2">
        <v>7</v>
      </c>
      <c r="CU38" s="2">
        <v>12</v>
      </c>
      <c r="CV38" s="2">
        <v>33</v>
      </c>
      <c r="CW38" s="2">
        <v>29</v>
      </c>
      <c r="CX38" s="2">
        <v>38</v>
      </c>
      <c r="CY38" s="2">
        <v>28</v>
      </c>
      <c r="CZ38" s="2">
        <v>21</v>
      </c>
      <c r="DA38" s="2">
        <v>24</v>
      </c>
      <c r="DB38" s="2">
        <v>19</v>
      </c>
      <c r="DC38" s="2">
        <v>46</v>
      </c>
      <c r="DD38" s="2">
        <v>32</v>
      </c>
      <c r="DE38" s="2">
        <v>43</v>
      </c>
      <c r="DF38" s="2">
        <v>23</v>
      </c>
      <c r="DG38" s="2">
        <v>29</v>
      </c>
      <c r="DH38" s="2">
        <v>7</v>
      </c>
      <c r="DI38" s="2">
        <v>12</v>
      </c>
      <c r="DJ38" s="2">
        <v>33</v>
      </c>
      <c r="DK38" s="2">
        <v>29</v>
      </c>
      <c r="DL38" s="2">
        <v>38</v>
      </c>
      <c r="DM38" s="2">
        <v>28</v>
      </c>
      <c r="DN38" s="2">
        <v>21</v>
      </c>
      <c r="DO38" s="2">
        <v>24</v>
      </c>
      <c r="DP38" s="2">
        <v>19</v>
      </c>
      <c r="DQ38" s="2">
        <v>46</v>
      </c>
      <c r="DR38" s="2">
        <v>32</v>
      </c>
      <c r="DS38" s="2">
        <v>43</v>
      </c>
      <c r="DT38" s="2">
        <v>23</v>
      </c>
      <c r="DU38" s="2">
        <v>29</v>
      </c>
      <c r="DV38" s="3">
        <v>26</v>
      </c>
      <c r="DW38" s="3">
        <v>25</v>
      </c>
      <c r="DX38" s="3">
        <v>35</v>
      </c>
      <c r="DY38" s="3">
        <v>46</v>
      </c>
      <c r="DZ38" s="2">
        <v>7</v>
      </c>
      <c r="EA38" s="2">
        <v>12</v>
      </c>
      <c r="EB38" s="2">
        <v>33</v>
      </c>
      <c r="EC38" s="2">
        <v>29</v>
      </c>
      <c r="ED38" s="2">
        <v>38</v>
      </c>
      <c r="EE38" s="2">
        <v>28</v>
      </c>
      <c r="EF38" s="2">
        <v>21</v>
      </c>
      <c r="EG38" s="2">
        <v>24</v>
      </c>
      <c r="EH38" s="2">
        <v>19</v>
      </c>
      <c r="EI38" s="2">
        <v>46</v>
      </c>
      <c r="EJ38" s="2">
        <v>32</v>
      </c>
      <c r="EK38" s="2">
        <v>43</v>
      </c>
      <c r="EL38" s="2">
        <v>23</v>
      </c>
      <c r="EM38" s="2">
        <v>29</v>
      </c>
      <c r="EN38" s="2">
        <v>7</v>
      </c>
      <c r="EO38" s="2">
        <v>12</v>
      </c>
      <c r="EP38" s="2">
        <v>33</v>
      </c>
      <c r="EQ38" s="2">
        <v>29</v>
      </c>
      <c r="ER38" s="2">
        <v>38</v>
      </c>
      <c r="ES38" s="2">
        <v>28</v>
      </c>
      <c r="ET38" s="2">
        <v>21</v>
      </c>
      <c r="EU38" s="2">
        <v>24</v>
      </c>
      <c r="EV38" s="2">
        <v>19</v>
      </c>
      <c r="EW38" s="2">
        <v>46</v>
      </c>
      <c r="EX38" s="2">
        <v>32</v>
      </c>
      <c r="EY38" s="2">
        <v>43</v>
      </c>
      <c r="EZ38" s="2">
        <v>23</v>
      </c>
      <c r="FA38" s="2">
        <v>29</v>
      </c>
      <c r="FB38" s="3">
        <v>26</v>
      </c>
      <c r="FC38" s="3">
        <v>25</v>
      </c>
      <c r="FD38" s="3">
        <v>35</v>
      </c>
      <c r="FE38" s="3">
        <v>46</v>
      </c>
      <c r="FF38" s="2">
        <v>7</v>
      </c>
      <c r="FG38" s="2">
        <v>12</v>
      </c>
      <c r="FH38" s="2">
        <v>33</v>
      </c>
      <c r="FI38" s="2">
        <v>29</v>
      </c>
      <c r="FJ38" s="2">
        <v>38</v>
      </c>
      <c r="FK38" s="2">
        <v>28</v>
      </c>
      <c r="FL38" s="2">
        <v>21</v>
      </c>
      <c r="FM38" s="2">
        <v>24</v>
      </c>
      <c r="FN38" s="2">
        <v>19</v>
      </c>
      <c r="FO38" s="2">
        <v>46</v>
      </c>
      <c r="FP38" s="2">
        <v>32</v>
      </c>
      <c r="FQ38" s="2">
        <v>43</v>
      </c>
      <c r="FR38" s="2">
        <v>23</v>
      </c>
      <c r="FS38" s="2">
        <v>29</v>
      </c>
      <c r="FT38" s="2">
        <v>7</v>
      </c>
      <c r="FU38" s="2">
        <v>12</v>
      </c>
      <c r="FV38" s="2">
        <v>33</v>
      </c>
      <c r="FW38" s="2">
        <v>29</v>
      </c>
      <c r="FX38" s="2">
        <v>38</v>
      </c>
      <c r="FY38" s="2">
        <v>28</v>
      </c>
      <c r="FZ38" s="2">
        <v>21</v>
      </c>
      <c r="GA38" s="2">
        <v>24</v>
      </c>
      <c r="GB38" s="2">
        <v>19</v>
      </c>
      <c r="GC38" s="2">
        <v>46</v>
      </c>
      <c r="GD38" s="2">
        <v>32</v>
      </c>
      <c r="GE38" s="2">
        <v>43</v>
      </c>
      <c r="GF38" s="2">
        <v>23</v>
      </c>
      <c r="GG38" s="2">
        <v>29</v>
      </c>
      <c r="GH38" s="3">
        <v>26</v>
      </c>
      <c r="GI38" s="3">
        <v>25</v>
      </c>
      <c r="GJ38" s="3">
        <v>35</v>
      </c>
      <c r="GK38" s="3">
        <v>46</v>
      </c>
      <c r="GL38" s="3">
        <v>37</v>
      </c>
      <c r="GM38" s="3">
        <v>55</v>
      </c>
      <c r="GN38" s="3">
        <v>25</v>
      </c>
      <c r="GO38" s="3">
        <v>23</v>
      </c>
      <c r="GP38" s="3">
        <v>21</v>
      </c>
      <c r="GQ38" s="3">
        <v>29</v>
      </c>
      <c r="GR38" s="3">
        <v>31</v>
      </c>
      <c r="GS38" s="3">
        <v>38</v>
      </c>
      <c r="GT38" s="3">
        <v>36</v>
      </c>
      <c r="GU38" s="3">
        <v>17</v>
      </c>
      <c r="GV38" s="3">
        <v>27</v>
      </c>
      <c r="GW38" s="3">
        <v>22</v>
      </c>
      <c r="GX38" s="3">
        <v>29</v>
      </c>
      <c r="GY38" s="2">
        <v>7</v>
      </c>
      <c r="GZ38" s="2">
        <v>12</v>
      </c>
      <c r="HA38" s="2">
        <v>33</v>
      </c>
      <c r="HB38" s="2">
        <v>29</v>
      </c>
      <c r="HC38" s="2">
        <v>38</v>
      </c>
      <c r="HD38" s="2">
        <v>28</v>
      </c>
      <c r="HE38" s="2">
        <v>21</v>
      </c>
      <c r="HF38" s="2">
        <v>24</v>
      </c>
      <c r="HG38" s="2">
        <v>19</v>
      </c>
      <c r="HH38" s="2">
        <v>46</v>
      </c>
      <c r="HI38" s="2">
        <v>32</v>
      </c>
      <c r="HJ38" s="2">
        <v>43</v>
      </c>
      <c r="HK38" s="2">
        <v>23</v>
      </c>
      <c r="HL38" s="2">
        <v>29</v>
      </c>
      <c r="HM38" s="2">
        <v>7</v>
      </c>
      <c r="HN38" s="2">
        <v>12</v>
      </c>
      <c r="HO38" s="2">
        <v>33</v>
      </c>
      <c r="HP38" s="2">
        <v>29</v>
      </c>
      <c r="HQ38" s="2">
        <v>38</v>
      </c>
      <c r="HR38" s="2">
        <v>28</v>
      </c>
      <c r="HS38" s="2">
        <v>21</v>
      </c>
      <c r="HT38" s="2">
        <v>24</v>
      </c>
      <c r="HU38" s="2">
        <v>19</v>
      </c>
      <c r="HV38" s="2">
        <v>46</v>
      </c>
      <c r="HW38" s="2">
        <v>32</v>
      </c>
      <c r="HX38" s="2">
        <v>43</v>
      </c>
      <c r="HY38" s="2">
        <v>23</v>
      </c>
      <c r="HZ38" s="2">
        <v>29</v>
      </c>
      <c r="IA38" s="3">
        <v>26</v>
      </c>
      <c r="IB38" s="3">
        <v>25</v>
      </c>
      <c r="IC38" s="3">
        <v>35</v>
      </c>
      <c r="ID38" s="3">
        <v>46</v>
      </c>
      <c r="IE38" s="2">
        <v>7</v>
      </c>
      <c r="IF38" s="2">
        <v>12</v>
      </c>
      <c r="IG38" s="2">
        <v>33</v>
      </c>
      <c r="IH38" s="2">
        <v>29</v>
      </c>
      <c r="II38" s="2">
        <v>38</v>
      </c>
      <c r="IJ38" s="2">
        <v>28</v>
      </c>
      <c r="IK38" s="2">
        <v>21</v>
      </c>
      <c r="IL38" s="2">
        <v>24</v>
      </c>
      <c r="IM38" s="2">
        <v>19</v>
      </c>
      <c r="IN38" s="2">
        <v>46</v>
      </c>
      <c r="IO38" s="2">
        <v>32</v>
      </c>
      <c r="IP38" s="2">
        <v>43</v>
      </c>
      <c r="IQ38" s="2">
        <v>23</v>
      </c>
      <c r="IR38" s="2">
        <v>29</v>
      </c>
      <c r="IS38" s="2">
        <v>7</v>
      </c>
      <c r="IT38" s="2">
        <v>12</v>
      </c>
      <c r="IU38" s="2">
        <v>33</v>
      </c>
      <c r="IV38" s="2">
        <v>29</v>
      </c>
      <c r="IW38" s="2">
        <v>38</v>
      </c>
      <c r="IX38" s="2">
        <v>28</v>
      </c>
      <c r="IY38" s="2">
        <v>21</v>
      </c>
      <c r="IZ38" s="2">
        <v>24</v>
      </c>
      <c r="JA38" s="2">
        <v>19</v>
      </c>
      <c r="JB38" s="2">
        <v>46</v>
      </c>
      <c r="JC38" s="2">
        <v>32</v>
      </c>
      <c r="JD38" s="2">
        <v>43</v>
      </c>
      <c r="JE38" s="2">
        <v>23</v>
      </c>
      <c r="JF38" s="2">
        <v>29</v>
      </c>
      <c r="JG38" s="3">
        <v>26</v>
      </c>
      <c r="JH38" s="3">
        <v>25</v>
      </c>
      <c r="JI38" s="3">
        <v>35</v>
      </c>
      <c r="JJ38" s="3">
        <v>46</v>
      </c>
      <c r="JK38" s="3">
        <v>20</v>
      </c>
      <c r="JL38" s="3">
        <v>20</v>
      </c>
      <c r="JM38" s="3">
        <v>21</v>
      </c>
      <c r="JN38" s="3">
        <v>16</v>
      </c>
      <c r="JO38" s="3">
        <v>23</v>
      </c>
      <c r="JP38" s="3">
        <v>24</v>
      </c>
      <c r="JQ38" s="3">
        <v>38</v>
      </c>
      <c r="JR38" s="3">
        <v>34</v>
      </c>
      <c r="JS38" s="3">
        <v>32</v>
      </c>
      <c r="JT38" s="3">
        <v>34</v>
      </c>
      <c r="JU38" s="3">
        <v>14</v>
      </c>
      <c r="JV38" s="3">
        <v>20</v>
      </c>
      <c r="JW38" s="3">
        <v>28</v>
      </c>
      <c r="JX38" s="3">
        <v>11</v>
      </c>
      <c r="JY38" s="3">
        <v>27</v>
      </c>
      <c r="JZ38" s="3">
        <v>27</v>
      </c>
      <c r="KA38" s="3">
        <v>25</v>
      </c>
      <c r="KB38" s="3">
        <v>18</v>
      </c>
      <c r="KC38" s="3">
        <v>25</v>
      </c>
      <c r="KD38" s="3">
        <v>21</v>
      </c>
      <c r="KE38" s="3">
        <v>41</v>
      </c>
      <c r="KF38" s="3">
        <v>22</v>
      </c>
      <c r="KG38" s="3">
        <v>16</v>
      </c>
      <c r="KH38" s="3">
        <v>21</v>
      </c>
      <c r="KI38" s="3">
        <v>18</v>
      </c>
      <c r="KJ38" s="3">
        <v>21</v>
      </c>
      <c r="KK38" s="2">
        <v>7</v>
      </c>
      <c r="KL38" s="2">
        <v>12</v>
      </c>
      <c r="KM38" s="2">
        <v>33</v>
      </c>
      <c r="KN38" s="2">
        <v>29</v>
      </c>
      <c r="KO38" s="2">
        <v>38</v>
      </c>
      <c r="KP38" s="2">
        <v>28</v>
      </c>
      <c r="KQ38" s="2">
        <v>21</v>
      </c>
      <c r="KR38" s="2">
        <v>24</v>
      </c>
      <c r="KS38" s="2">
        <v>19</v>
      </c>
      <c r="KT38" s="2">
        <v>46</v>
      </c>
      <c r="KU38" s="2">
        <v>32</v>
      </c>
      <c r="KV38" s="2">
        <v>43</v>
      </c>
      <c r="KW38" s="2">
        <v>23</v>
      </c>
      <c r="KX38" s="2">
        <v>29</v>
      </c>
      <c r="KY38" s="2">
        <v>7</v>
      </c>
      <c r="KZ38" s="2">
        <v>12</v>
      </c>
      <c r="LA38" s="2">
        <v>33</v>
      </c>
      <c r="LB38" s="2">
        <v>29</v>
      </c>
      <c r="LC38" s="2">
        <v>38</v>
      </c>
      <c r="LD38" s="2">
        <v>28</v>
      </c>
      <c r="LE38" s="2">
        <v>21</v>
      </c>
      <c r="LF38" s="2">
        <v>24</v>
      </c>
      <c r="LG38" s="2">
        <v>19</v>
      </c>
      <c r="LH38" s="2">
        <v>46</v>
      </c>
      <c r="LI38" s="2">
        <v>32</v>
      </c>
      <c r="LJ38" s="2">
        <v>43</v>
      </c>
      <c r="LK38" s="2">
        <v>23</v>
      </c>
      <c r="LL38" s="2">
        <v>29</v>
      </c>
      <c r="LM38" s="3">
        <v>26</v>
      </c>
      <c r="LN38" s="3">
        <v>25</v>
      </c>
      <c r="LO38" s="3">
        <v>35</v>
      </c>
      <c r="LP38" s="3">
        <v>46</v>
      </c>
      <c r="LQ38" s="2">
        <v>7</v>
      </c>
      <c r="LR38" s="2">
        <v>12</v>
      </c>
      <c r="LS38" s="2">
        <v>33</v>
      </c>
      <c r="LT38" s="2">
        <v>29</v>
      </c>
      <c r="LU38" s="2">
        <v>38</v>
      </c>
      <c r="LV38" s="2">
        <v>28</v>
      </c>
      <c r="LW38" s="2">
        <v>21</v>
      </c>
      <c r="LX38" s="2">
        <v>24</v>
      </c>
      <c r="LY38" s="2">
        <v>19</v>
      </c>
      <c r="LZ38" s="2">
        <v>46</v>
      </c>
      <c r="MA38" s="2">
        <v>32</v>
      </c>
      <c r="MB38" s="2">
        <v>43</v>
      </c>
      <c r="MC38" s="2">
        <v>23</v>
      </c>
      <c r="MD38" s="2">
        <v>29</v>
      </c>
      <c r="ME38" s="2">
        <v>7</v>
      </c>
      <c r="MF38" s="2">
        <v>12</v>
      </c>
      <c r="MG38" s="2">
        <v>33</v>
      </c>
      <c r="MH38" s="2">
        <v>29</v>
      </c>
      <c r="MI38" s="2">
        <v>38</v>
      </c>
      <c r="MJ38" s="2">
        <v>28</v>
      </c>
      <c r="MK38" s="2">
        <v>21</v>
      </c>
      <c r="ML38" s="2">
        <v>24</v>
      </c>
      <c r="MM38" s="2">
        <v>19</v>
      </c>
      <c r="MN38" s="2">
        <v>46</v>
      </c>
      <c r="MO38" s="2">
        <v>32</v>
      </c>
      <c r="MP38" s="2">
        <v>43</v>
      </c>
      <c r="MQ38" s="2">
        <v>23</v>
      </c>
      <c r="MR38" s="2">
        <v>29</v>
      </c>
      <c r="MS38" s="3">
        <v>26</v>
      </c>
      <c r="MT38" s="3">
        <v>25</v>
      </c>
      <c r="MU38" s="3">
        <v>35</v>
      </c>
      <c r="MV38" s="3">
        <v>46</v>
      </c>
      <c r="MW38" s="2">
        <v>7</v>
      </c>
      <c r="MX38" s="2">
        <v>12</v>
      </c>
      <c r="MY38" s="2">
        <v>33</v>
      </c>
      <c r="MZ38" s="2">
        <v>29</v>
      </c>
      <c r="NA38" s="2">
        <v>38</v>
      </c>
      <c r="NB38" s="2">
        <v>28</v>
      </c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</row>
    <row r="39" spans="1:424" s="1" customFormat="1" x14ac:dyDescent="0.25">
      <c r="A39" s="8">
        <v>8.3333333333333329E-2</v>
      </c>
      <c r="B39" s="2">
        <v>4</v>
      </c>
      <c r="C39" s="2">
        <v>26</v>
      </c>
      <c r="D39" s="2">
        <v>28</v>
      </c>
      <c r="E39" s="2">
        <v>34</v>
      </c>
      <c r="F39" s="2">
        <v>33</v>
      </c>
      <c r="G39" s="2">
        <v>19</v>
      </c>
      <c r="H39" s="2">
        <v>8</v>
      </c>
      <c r="I39" s="2">
        <v>16</v>
      </c>
      <c r="J39" s="2">
        <v>28</v>
      </c>
      <c r="K39" s="2">
        <v>35</v>
      </c>
      <c r="L39" s="2">
        <v>28</v>
      </c>
      <c r="M39" s="2">
        <v>32</v>
      </c>
      <c r="N39" s="2">
        <v>17</v>
      </c>
      <c r="O39" s="2">
        <v>18</v>
      </c>
      <c r="P39" s="2">
        <v>4</v>
      </c>
      <c r="Q39" s="2">
        <v>26</v>
      </c>
      <c r="R39" s="2">
        <v>28</v>
      </c>
      <c r="S39" s="2">
        <v>34</v>
      </c>
      <c r="T39" s="2">
        <v>33</v>
      </c>
      <c r="U39" s="2">
        <v>19</v>
      </c>
      <c r="V39" s="2">
        <v>8</v>
      </c>
      <c r="W39" s="2">
        <v>16</v>
      </c>
      <c r="X39" s="2">
        <v>28</v>
      </c>
      <c r="Y39" s="2">
        <v>35</v>
      </c>
      <c r="Z39" s="2">
        <v>28</v>
      </c>
      <c r="AA39" s="2">
        <v>32</v>
      </c>
      <c r="AB39" s="2">
        <v>17</v>
      </c>
      <c r="AC39" s="2">
        <v>18</v>
      </c>
      <c r="AD39" s="3">
        <v>23</v>
      </c>
      <c r="AE39" s="3">
        <v>37</v>
      </c>
      <c r="AF39" s="3">
        <v>30</v>
      </c>
      <c r="AG39" s="3">
        <v>23</v>
      </c>
      <c r="AH39" s="2">
        <v>4</v>
      </c>
      <c r="AI39" s="2">
        <v>26</v>
      </c>
      <c r="AJ39" s="2">
        <v>28</v>
      </c>
      <c r="AK39" s="2">
        <v>34</v>
      </c>
      <c r="AL39" s="2">
        <v>33</v>
      </c>
      <c r="AM39" s="2">
        <v>19</v>
      </c>
      <c r="AN39" s="2">
        <v>8</v>
      </c>
      <c r="AO39" s="2">
        <v>16</v>
      </c>
      <c r="AP39" s="2">
        <v>28</v>
      </c>
      <c r="AQ39" s="2">
        <v>35</v>
      </c>
      <c r="AR39" s="2">
        <v>28</v>
      </c>
      <c r="AS39" s="2">
        <v>32</v>
      </c>
      <c r="AT39" s="2">
        <v>17</v>
      </c>
      <c r="AU39" s="2">
        <v>18</v>
      </c>
      <c r="AV39" s="2">
        <v>4</v>
      </c>
      <c r="AW39" s="2">
        <v>26</v>
      </c>
      <c r="AX39" s="2">
        <v>28</v>
      </c>
      <c r="AY39" s="2">
        <v>34</v>
      </c>
      <c r="AZ39" s="2">
        <v>33</v>
      </c>
      <c r="BA39" s="2">
        <v>19</v>
      </c>
      <c r="BB39" s="2">
        <v>8</v>
      </c>
      <c r="BC39" s="2">
        <v>16</v>
      </c>
      <c r="BD39" s="2">
        <v>28</v>
      </c>
      <c r="BE39" s="2">
        <v>35</v>
      </c>
      <c r="BF39" s="2">
        <v>28</v>
      </c>
      <c r="BG39" s="2">
        <v>32</v>
      </c>
      <c r="BH39" s="2">
        <v>17</v>
      </c>
      <c r="BI39" s="2">
        <v>18</v>
      </c>
      <c r="BJ39" s="3">
        <v>23</v>
      </c>
      <c r="BK39" s="3">
        <v>37</v>
      </c>
      <c r="BL39" s="3">
        <v>30</v>
      </c>
      <c r="BM39" s="3">
        <v>23</v>
      </c>
      <c r="BN39" s="2">
        <v>4</v>
      </c>
      <c r="BO39" s="2">
        <v>26</v>
      </c>
      <c r="BP39" s="2">
        <v>28</v>
      </c>
      <c r="BQ39" s="2">
        <v>34</v>
      </c>
      <c r="BR39" s="2">
        <v>33</v>
      </c>
      <c r="BS39" s="2">
        <v>19</v>
      </c>
      <c r="BT39" s="2">
        <v>8</v>
      </c>
      <c r="BU39" s="2">
        <v>16</v>
      </c>
      <c r="BV39" s="2">
        <v>28</v>
      </c>
      <c r="BW39" s="2">
        <v>35</v>
      </c>
      <c r="BX39" s="2">
        <v>28</v>
      </c>
      <c r="BY39" s="2">
        <v>32</v>
      </c>
      <c r="BZ39" s="2">
        <v>17</v>
      </c>
      <c r="CA39" s="2">
        <v>18</v>
      </c>
      <c r="CB39" s="2">
        <v>4</v>
      </c>
      <c r="CC39" s="2">
        <v>26</v>
      </c>
      <c r="CD39" s="2">
        <v>28</v>
      </c>
      <c r="CE39" s="2">
        <v>34</v>
      </c>
      <c r="CF39" s="2">
        <v>33</v>
      </c>
      <c r="CG39" s="2">
        <v>19</v>
      </c>
      <c r="CH39" s="2">
        <v>8</v>
      </c>
      <c r="CI39" s="2">
        <v>16</v>
      </c>
      <c r="CJ39" s="2">
        <v>28</v>
      </c>
      <c r="CK39" s="2">
        <v>35</v>
      </c>
      <c r="CL39" s="2">
        <v>28</v>
      </c>
      <c r="CM39" s="2">
        <v>32</v>
      </c>
      <c r="CN39" s="2">
        <v>17</v>
      </c>
      <c r="CO39" s="2">
        <v>18</v>
      </c>
      <c r="CP39" s="3">
        <v>23</v>
      </c>
      <c r="CQ39" s="3">
        <v>37</v>
      </c>
      <c r="CR39" s="3">
        <v>30</v>
      </c>
      <c r="CS39" s="3">
        <v>23</v>
      </c>
      <c r="CT39" s="2">
        <v>4</v>
      </c>
      <c r="CU39" s="2">
        <v>26</v>
      </c>
      <c r="CV39" s="2">
        <v>28</v>
      </c>
      <c r="CW39" s="2">
        <v>34</v>
      </c>
      <c r="CX39" s="2">
        <v>33</v>
      </c>
      <c r="CY39" s="2">
        <v>19</v>
      </c>
      <c r="CZ39" s="2">
        <v>8</v>
      </c>
      <c r="DA39" s="2">
        <v>16</v>
      </c>
      <c r="DB39" s="2">
        <v>28</v>
      </c>
      <c r="DC39" s="2">
        <v>35</v>
      </c>
      <c r="DD39" s="2">
        <v>28</v>
      </c>
      <c r="DE39" s="2">
        <v>32</v>
      </c>
      <c r="DF39" s="2">
        <v>17</v>
      </c>
      <c r="DG39" s="2">
        <v>18</v>
      </c>
      <c r="DH39" s="2">
        <v>4</v>
      </c>
      <c r="DI39" s="2">
        <v>26</v>
      </c>
      <c r="DJ39" s="2">
        <v>28</v>
      </c>
      <c r="DK39" s="2">
        <v>34</v>
      </c>
      <c r="DL39" s="2">
        <v>33</v>
      </c>
      <c r="DM39" s="2">
        <v>19</v>
      </c>
      <c r="DN39" s="2">
        <v>8</v>
      </c>
      <c r="DO39" s="2">
        <v>16</v>
      </c>
      <c r="DP39" s="2">
        <v>28</v>
      </c>
      <c r="DQ39" s="2">
        <v>35</v>
      </c>
      <c r="DR39" s="2">
        <v>28</v>
      </c>
      <c r="DS39" s="2">
        <v>32</v>
      </c>
      <c r="DT39" s="2">
        <v>17</v>
      </c>
      <c r="DU39" s="2">
        <v>18</v>
      </c>
      <c r="DV39" s="3">
        <v>23</v>
      </c>
      <c r="DW39" s="3">
        <v>37</v>
      </c>
      <c r="DX39" s="3">
        <v>30</v>
      </c>
      <c r="DY39" s="3">
        <v>23</v>
      </c>
      <c r="DZ39" s="2">
        <v>4</v>
      </c>
      <c r="EA39" s="2">
        <v>26</v>
      </c>
      <c r="EB39" s="2">
        <v>28</v>
      </c>
      <c r="EC39" s="2">
        <v>34</v>
      </c>
      <c r="ED39" s="2">
        <v>33</v>
      </c>
      <c r="EE39" s="2">
        <v>19</v>
      </c>
      <c r="EF39" s="2">
        <v>8</v>
      </c>
      <c r="EG39" s="2">
        <v>16</v>
      </c>
      <c r="EH39" s="2">
        <v>28</v>
      </c>
      <c r="EI39" s="2">
        <v>35</v>
      </c>
      <c r="EJ39" s="2">
        <v>28</v>
      </c>
      <c r="EK39" s="2">
        <v>32</v>
      </c>
      <c r="EL39" s="2">
        <v>17</v>
      </c>
      <c r="EM39" s="2">
        <v>18</v>
      </c>
      <c r="EN39" s="2">
        <v>4</v>
      </c>
      <c r="EO39" s="2">
        <v>26</v>
      </c>
      <c r="EP39" s="2">
        <v>28</v>
      </c>
      <c r="EQ39" s="2">
        <v>34</v>
      </c>
      <c r="ER39" s="2">
        <v>33</v>
      </c>
      <c r="ES39" s="2">
        <v>19</v>
      </c>
      <c r="ET39" s="2">
        <v>8</v>
      </c>
      <c r="EU39" s="2">
        <v>16</v>
      </c>
      <c r="EV39" s="2">
        <v>28</v>
      </c>
      <c r="EW39" s="2">
        <v>35</v>
      </c>
      <c r="EX39" s="2">
        <v>28</v>
      </c>
      <c r="EY39" s="2">
        <v>32</v>
      </c>
      <c r="EZ39" s="2">
        <v>17</v>
      </c>
      <c r="FA39" s="2">
        <v>18</v>
      </c>
      <c r="FB39" s="3">
        <v>23</v>
      </c>
      <c r="FC39" s="3">
        <v>37</v>
      </c>
      <c r="FD39" s="3">
        <v>30</v>
      </c>
      <c r="FE39" s="3">
        <v>23</v>
      </c>
      <c r="FF39" s="2">
        <v>4</v>
      </c>
      <c r="FG39" s="2">
        <v>26</v>
      </c>
      <c r="FH39" s="2">
        <v>28</v>
      </c>
      <c r="FI39" s="2">
        <v>34</v>
      </c>
      <c r="FJ39" s="2">
        <v>33</v>
      </c>
      <c r="FK39" s="2">
        <v>19</v>
      </c>
      <c r="FL39" s="2">
        <v>8</v>
      </c>
      <c r="FM39" s="2">
        <v>16</v>
      </c>
      <c r="FN39" s="2">
        <v>28</v>
      </c>
      <c r="FO39" s="2">
        <v>35</v>
      </c>
      <c r="FP39" s="2">
        <v>28</v>
      </c>
      <c r="FQ39" s="2">
        <v>32</v>
      </c>
      <c r="FR39" s="2">
        <v>17</v>
      </c>
      <c r="FS39" s="2">
        <v>18</v>
      </c>
      <c r="FT39" s="2">
        <v>4</v>
      </c>
      <c r="FU39" s="2">
        <v>26</v>
      </c>
      <c r="FV39" s="2">
        <v>28</v>
      </c>
      <c r="FW39" s="2">
        <v>34</v>
      </c>
      <c r="FX39" s="2">
        <v>33</v>
      </c>
      <c r="FY39" s="2">
        <v>19</v>
      </c>
      <c r="FZ39" s="2">
        <v>8</v>
      </c>
      <c r="GA39" s="2">
        <v>16</v>
      </c>
      <c r="GB39" s="2">
        <v>28</v>
      </c>
      <c r="GC39" s="2">
        <v>35</v>
      </c>
      <c r="GD39" s="2">
        <v>28</v>
      </c>
      <c r="GE39" s="2">
        <v>32</v>
      </c>
      <c r="GF39" s="2">
        <v>17</v>
      </c>
      <c r="GG39" s="2">
        <v>18</v>
      </c>
      <c r="GH39" s="3">
        <v>23</v>
      </c>
      <c r="GI39" s="3">
        <v>37</v>
      </c>
      <c r="GJ39" s="3">
        <v>30</v>
      </c>
      <c r="GK39" s="3">
        <v>23</v>
      </c>
      <c r="GL39" s="3">
        <v>26</v>
      </c>
      <c r="GM39" s="3">
        <v>19</v>
      </c>
      <c r="GN39" s="3">
        <v>7</v>
      </c>
      <c r="GO39" s="3">
        <v>10</v>
      </c>
      <c r="GP39" s="3">
        <v>22</v>
      </c>
      <c r="GQ39" s="3">
        <v>28</v>
      </c>
      <c r="GR39" s="3">
        <v>21</v>
      </c>
      <c r="GS39" s="3">
        <v>23</v>
      </c>
      <c r="GT39" s="3">
        <v>30</v>
      </c>
      <c r="GU39" s="3">
        <v>9</v>
      </c>
      <c r="GV39" s="3">
        <v>7</v>
      </c>
      <c r="GW39" s="3">
        <v>20</v>
      </c>
      <c r="GX39" s="3">
        <v>23</v>
      </c>
      <c r="GY39" s="2">
        <v>4</v>
      </c>
      <c r="GZ39" s="2">
        <v>26</v>
      </c>
      <c r="HA39" s="2">
        <v>28</v>
      </c>
      <c r="HB39" s="2">
        <v>34</v>
      </c>
      <c r="HC39" s="2">
        <v>33</v>
      </c>
      <c r="HD39" s="2">
        <v>19</v>
      </c>
      <c r="HE39" s="2">
        <v>8</v>
      </c>
      <c r="HF39" s="2">
        <v>16</v>
      </c>
      <c r="HG39" s="2">
        <v>28</v>
      </c>
      <c r="HH39" s="2">
        <v>35</v>
      </c>
      <c r="HI39" s="2">
        <v>28</v>
      </c>
      <c r="HJ39" s="2">
        <v>32</v>
      </c>
      <c r="HK39" s="2">
        <v>17</v>
      </c>
      <c r="HL39" s="2">
        <v>18</v>
      </c>
      <c r="HM39" s="2">
        <v>4</v>
      </c>
      <c r="HN39" s="2">
        <v>26</v>
      </c>
      <c r="HO39" s="2">
        <v>28</v>
      </c>
      <c r="HP39" s="2">
        <v>34</v>
      </c>
      <c r="HQ39" s="2">
        <v>33</v>
      </c>
      <c r="HR39" s="2">
        <v>19</v>
      </c>
      <c r="HS39" s="2">
        <v>8</v>
      </c>
      <c r="HT39" s="2">
        <v>16</v>
      </c>
      <c r="HU39" s="2">
        <v>28</v>
      </c>
      <c r="HV39" s="2">
        <v>35</v>
      </c>
      <c r="HW39" s="2">
        <v>28</v>
      </c>
      <c r="HX39" s="2">
        <v>32</v>
      </c>
      <c r="HY39" s="2">
        <v>17</v>
      </c>
      <c r="HZ39" s="2">
        <v>18</v>
      </c>
      <c r="IA39" s="3">
        <v>23</v>
      </c>
      <c r="IB39" s="3">
        <v>37</v>
      </c>
      <c r="IC39" s="3">
        <v>30</v>
      </c>
      <c r="ID39" s="3">
        <v>23</v>
      </c>
      <c r="IE39" s="2">
        <v>4</v>
      </c>
      <c r="IF39" s="2">
        <v>26</v>
      </c>
      <c r="IG39" s="2">
        <v>28</v>
      </c>
      <c r="IH39" s="2">
        <v>34</v>
      </c>
      <c r="II39" s="2">
        <v>33</v>
      </c>
      <c r="IJ39" s="2">
        <v>19</v>
      </c>
      <c r="IK39" s="2">
        <v>8</v>
      </c>
      <c r="IL39" s="2">
        <v>16</v>
      </c>
      <c r="IM39" s="2">
        <v>28</v>
      </c>
      <c r="IN39" s="2">
        <v>35</v>
      </c>
      <c r="IO39" s="2">
        <v>28</v>
      </c>
      <c r="IP39" s="2">
        <v>32</v>
      </c>
      <c r="IQ39" s="2">
        <v>17</v>
      </c>
      <c r="IR39" s="2">
        <v>18</v>
      </c>
      <c r="IS39" s="2">
        <v>4</v>
      </c>
      <c r="IT39" s="2">
        <v>26</v>
      </c>
      <c r="IU39" s="2">
        <v>28</v>
      </c>
      <c r="IV39" s="2">
        <v>34</v>
      </c>
      <c r="IW39" s="2">
        <v>33</v>
      </c>
      <c r="IX39" s="2">
        <v>19</v>
      </c>
      <c r="IY39" s="2">
        <v>8</v>
      </c>
      <c r="IZ39" s="2">
        <v>16</v>
      </c>
      <c r="JA39" s="2">
        <v>28</v>
      </c>
      <c r="JB39" s="2">
        <v>35</v>
      </c>
      <c r="JC39" s="2">
        <v>28</v>
      </c>
      <c r="JD39" s="2">
        <v>32</v>
      </c>
      <c r="JE39" s="2">
        <v>17</v>
      </c>
      <c r="JF39" s="2">
        <v>18</v>
      </c>
      <c r="JG39" s="3">
        <v>23</v>
      </c>
      <c r="JH39" s="3">
        <v>37</v>
      </c>
      <c r="JI39" s="3">
        <v>30</v>
      </c>
      <c r="JJ39" s="3">
        <v>23</v>
      </c>
      <c r="JK39" s="3">
        <v>25</v>
      </c>
      <c r="JL39" s="3">
        <v>15</v>
      </c>
      <c r="JM39" s="3">
        <v>9</v>
      </c>
      <c r="JN39" s="3">
        <v>8</v>
      </c>
      <c r="JO39" s="3">
        <v>13</v>
      </c>
      <c r="JP39" s="3">
        <v>26</v>
      </c>
      <c r="JQ39" s="3">
        <v>20</v>
      </c>
      <c r="JR39" s="3">
        <v>30</v>
      </c>
      <c r="JS39" s="3">
        <v>30</v>
      </c>
      <c r="JT39" s="3">
        <v>14</v>
      </c>
      <c r="JU39" s="3">
        <v>19</v>
      </c>
      <c r="JV39" s="3">
        <v>20</v>
      </c>
      <c r="JW39" s="3">
        <v>19</v>
      </c>
      <c r="JX39" s="3">
        <v>22</v>
      </c>
      <c r="JY39" s="3">
        <v>22</v>
      </c>
      <c r="JZ39" s="3">
        <v>19</v>
      </c>
      <c r="KA39" s="3">
        <v>12</v>
      </c>
      <c r="KB39" s="3">
        <v>18</v>
      </c>
      <c r="KC39" s="3">
        <v>16</v>
      </c>
      <c r="KD39" s="3">
        <v>29</v>
      </c>
      <c r="KE39" s="3">
        <v>27</v>
      </c>
      <c r="KF39" s="3">
        <v>25</v>
      </c>
      <c r="KG39" s="3">
        <v>16</v>
      </c>
      <c r="KH39" s="3">
        <v>16</v>
      </c>
      <c r="KI39" s="3">
        <v>11</v>
      </c>
      <c r="KJ39" s="3">
        <v>20</v>
      </c>
      <c r="KK39" s="2">
        <v>4</v>
      </c>
      <c r="KL39" s="2">
        <v>26</v>
      </c>
      <c r="KM39" s="2">
        <v>28</v>
      </c>
      <c r="KN39" s="2">
        <v>34</v>
      </c>
      <c r="KO39" s="2">
        <v>33</v>
      </c>
      <c r="KP39" s="2">
        <v>19</v>
      </c>
      <c r="KQ39" s="2">
        <v>8</v>
      </c>
      <c r="KR39" s="2">
        <v>16</v>
      </c>
      <c r="KS39" s="2">
        <v>28</v>
      </c>
      <c r="KT39" s="2">
        <v>35</v>
      </c>
      <c r="KU39" s="2">
        <v>28</v>
      </c>
      <c r="KV39" s="2">
        <v>32</v>
      </c>
      <c r="KW39" s="2">
        <v>17</v>
      </c>
      <c r="KX39" s="2">
        <v>18</v>
      </c>
      <c r="KY39" s="2">
        <v>4</v>
      </c>
      <c r="KZ39" s="2">
        <v>26</v>
      </c>
      <c r="LA39" s="2">
        <v>28</v>
      </c>
      <c r="LB39" s="2">
        <v>34</v>
      </c>
      <c r="LC39" s="2">
        <v>33</v>
      </c>
      <c r="LD39" s="2">
        <v>19</v>
      </c>
      <c r="LE39" s="2">
        <v>8</v>
      </c>
      <c r="LF39" s="2">
        <v>16</v>
      </c>
      <c r="LG39" s="2">
        <v>28</v>
      </c>
      <c r="LH39" s="2">
        <v>35</v>
      </c>
      <c r="LI39" s="2">
        <v>28</v>
      </c>
      <c r="LJ39" s="2">
        <v>32</v>
      </c>
      <c r="LK39" s="2">
        <v>17</v>
      </c>
      <c r="LL39" s="2">
        <v>18</v>
      </c>
      <c r="LM39" s="3">
        <v>23</v>
      </c>
      <c r="LN39" s="3">
        <v>37</v>
      </c>
      <c r="LO39" s="3">
        <v>30</v>
      </c>
      <c r="LP39" s="3">
        <v>23</v>
      </c>
      <c r="LQ39" s="2">
        <v>4</v>
      </c>
      <c r="LR39" s="2">
        <v>26</v>
      </c>
      <c r="LS39" s="2">
        <v>28</v>
      </c>
      <c r="LT39" s="2">
        <v>34</v>
      </c>
      <c r="LU39" s="2">
        <v>33</v>
      </c>
      <c r="LV39" s="2">
        <v>19</v>
      </c>
      <c r="LW39" s="2">
        <v>8</v>
      </c>
      <c r="LX39" s="2">
        <v>16</v>
      </c>
      <c r="LY39" s="2">
        <v>28</v>
      </c>
      <c r="LZ39" s="2">
        <v>35</v>
      </c>
      <c r="MA39" s="2">
        <v>28</v>
      </c>
      <c r="MB39" s="2">
        <v>32</v>
      </c>
      <c r="MC39" s="2">
        <v>17</v>
      </c>
      <c r="MD39" s="2">
        <v>18</v>
      </c>
      <c r="ME39" s="2">
        <v>4</v>
      </c>
      <c r="MF39" s="2">
        <v>26</v>
      </c>
      <c r="MG39" s="2">
        <v>28</v>
      </c>
      <c r="MH39" s="2">
        <v>34</v>
      </c>
      <c r="MI39" s="2">
        <v>33</v>
      </c>
      <c r="MJ39" s="2">
        <v>19</v>
      </c>
      <c r="MK39" s="2">
        <v>8</v>
      </c>
      <c r="ML39" s="2">
        <v>16</v>
      </c>
      <c r="MM39" s="2">
        <v>28</v>
      </c>
      <c r="MN39" s="2">
        <v>35</v>
      </c>
      <c r="MO39" s="2">
        <v>28</v>
      </c>
      <c r="MP39" s="2">
        <v>32</v>
      </c>
      <c r="MQ39" s="2">
        <v>17</v>
      </c>
      <c r="MR39" s="2">
        <v>18</v>
      </c>
      <c r="MS39" s="3">
        <v>23</v>
      </c>
      <c r="MT39" s="3">
        <v>37</v>
      </c>
      <c r="MU39" s="3">
        <v>30</v>
      </c>
      <c r="MV39" s="3">
        <v>23</v>
      </c>
      <c r="MW39" s="2">
        <v>4</v>
      </c>
      <c r="MX39" s="2">
        <v>26</v>
      </c>
      <c r="MY39" s="2">
        <v>28</v>
      </c>
      <c r="MZ39" s="2">
        <v>34</v>
      </c>
      <c r="NA39" s="2">
        <v>33</v>
      </c>
      <c r="NB39" s="2">
        <v>19</v>
      </c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</row>
    <row r="40" spans="1:424" s="1" customFormat="1" x14ac:dyDescent="0.25">
      <c r="A40" s="8">
        <v>0.125</v>
      </c>
      <c r="B40" s="2">
        <v>9</v>
      </c>
      <c r="C40" s="2">
        <v>26</v>
      </c>
      <c r="D40" s="2">
        <v>20</v>
      </c>
      <c r="E40" s="2">
        <v>32</v>
      </c>
      <c r="F40" s="2">
        <v>21</v>
      </c>
      <c r="G40" s="2">
        <v>21</v>
      </c>
      <c r="H40" s="2">
        <v>8</v>
      </c>
      <c r="I40" s="2">
        <v>26</v>
      </c>
      <c r="J40" s="2">
        <v>30</v>
      </c>
      <c r="K40" s="2">
        <v>49</v>
      </c>
      <c r="L40" s="2">
        <v>44</v>
      </c>
      <c r="M40" s="2">
        <v>49</v>
      </c>
      <c r="N40" s="2">
        <v>29</v>
      </c>
      <c r="O40" s="2">
        <v>11</v>
      </c>
      <c r="P40" s="2">
        <v>9</v>
      </c>
      <c r="Q40" s="2">
        <v>26</v>
      </c>
      <c r="R40" s="2">
        <v>20</v>
      </c>
      <c r="S40" s="2">
        <v>32</v>
      </c>
      <c r="T40" s="2">
        <v>21</v>
      </c>
      <c r="U40" s="2">
        <v>21</v>
      </c>
      <c r="V40" s="2">
        <v>8</v>
      </c>
      <c r="W40" s="2">
        <v>26</v>
      </c>
      <c r="X40" s="2">
        <v>30</v>
      </c>
      <c r="Y40" s="2">
        <v>49</v>
      </c>
      <c r="Z40" s="2">
        <v>44</v>
      </c>
      <c r="AA40" s="2">
        <v>49</v>
      </c>
      <c r="AB40" s="2">
        <v>29</v>
      </c>
      <c r="AC40" s="2">
        <v>11</v>
      </c>
      <c r="AD40" s="3">
        <v>43</v>
      </c>
      <c r="AE40" s="3">
        <v>41</v>
      </c>
      <c r="AF40" s="3">
        <v>45</v>
      </c>
      <c r="AG40" s="3">
        <v>31</v>
      </c>
      <c r="AH40" s="2">
        <v>9</v>
      </c>
      <c r="AI40" s="2">
        <v>26</v>
      </c>
      <c r="AJ40" s="2">
        <v>20</v>
      </c>
      <c r="AK40" s="2">
        <v>32</v>
      </c>
      <c r="AL40" s="2">
        <v>21</v>
      </c>
      <c r="AM40" s="2">
        <v>21</v>
      </c>
      <c r="AN40" s="2">
        <v>8</v>
      </c>
      <c r="AO40" s="2">
        <v>26</v>
      </c>
      <c r="AP40" s="2">
        <v>30</v>
      </c>
      <c r="AQ40" s="2">
        <v>49</v>
      </c>
      <c r="AR40" s="2">
        <v>44</v>
      </c>
      <c r="AS40" s="2">
        <v>49</v>
      </c>
      <c r="AT40" s="2">
        <v>29</v>
      </c>
      <c r="AU40" s="2">
        <v>11</v>
      </c>
      <c r="AV40" s="2">
        <v>9</v>
      </c>
      <c r="AW40" s="2">
        <v>26</v>
      </c>
      <c r="AX40" s="2">
        <v>20</v>
      </c>
      <c r="AY40" s="2">
        <v>32</v>
      </c>
      <c r="AZ40" s="2">
        <v>21</v>
      </c>
      <c r="BA40" s="2">
        <v>21</v>
      </c>
      <c r="BB40" s="2">
        <v>8</v>
      </c>
      <c r="BC40" s="2">
        <v>26</v>
      </c>
      <c r="BD40" s="2">
        <v>30</v>
      </c>
      <c r="BE40" s="2">
        <v>49</v>
      </c>
      <c r="BF40" s="2">
        <v>44</v>
      </c>
      <c r="BG40" s="2">
        <v>49</v>
      </c>
      <c r="BH40" s="2">
        <v>29</v>
      </c>
      <c r="BI40" s="2">
        <v>11</v>
      </c>
      <c r="BJ40" s="3">
        <v>43</v>
      </c>
      <c r="BK40" s="3">
        <v>41</v>
      </c>
      <c r="BL40" s="3">
        <v>45</v>
      </c>
      <c r="BM40" s="3">
        <v>31</v>
      </c>
      <c r="BN40" s="2">
        <v>9</v>
      </c>
      <c r="BO40" s="2">
        <v>26</v>
      </c>
      <c r="BP40" s="2">
        <v>20</v>
      </c>
      <c r="BQ40" s="2">
        <v>32</v>
      </c>
      <c r="BR40" s="2">
        <v>21</v>
      </c>
      <c r="BS40" s="2">
        <v>21</v>
      </c>
      <c r="BT40" s="2">
        <v>8</v>
      </c>
      <c r="BU40" s="2">
        <v>26</v>
      </c>
      <c r="BV40" s="2">
        <v>30</v>
      </c>
      <c r="BW40" s="2">
        <v>49</v>
      </c>
      <c r="BX40" s="2">
        <v>44</v>
      </c>
      <c r="BY40" s="2">
        <v>49</v>
      </c>
      <c r="BZ40" s="2">
        <v>29</v>
      </c>
      <c r="CA40" s="2">
        <v>11</v>
      </c>
      <c r="CB40" s="2">
        <v>9</v>
      </c>
      <c r="CC40" s="2">
        <v>26</v>
      </c>
      <c r="CD40" s="2">
        <v>20</v>
      </c>
      <c r="CE40" s="2">
        <v>32</v>
      </c>
      <c r="CF40" s="2">
        <v>21</v>
      </c>
      <c r="CG40" s="2">
        <v>21</v>
      </c>
      <c r="CH40" s="2">
        <v>8</v>
      </c>
      <c r="CI40" s="2">
        <v>26</v>
      </c>
      <c r="CJ40" s="2">
        <v>30</v>
      </c>
      <c r="CK40" s="2">
        <v>49</v>
      </c>
      <c r="CL40" s="2">
        <v>44</v>
      </c>
      <c r="CM40" s="2">
        <v>49</v>
      </c>
      <c r="CN40" s="2">
        <v>29</v>
      </c>
      <c r="CO40" s="2">
        <v>11</v>
      </c>
      <c r="CP40" s="3">
        <v>43</v>
      </c>
      <c r="CQ40" s="3">
        <v>41</v>
      </c>
      <c r="CR40" s="3">
        <v>45</v>
      </c>
      <c r="CS40" s="3">
        <v>31</v>
      </c>
      <c r="CT40" s="2">
        <v>9</v>
      </c>
      <c r="CU40" s="2">
        <v>26</v>
      </c>
      <c r="CV40" s="2">
        <v>20</v>
      </c>
      <c r="CW40" s="2">
        <v>32</v>
      </c>
      <c r="CX40" s="2">
        <v>21</v>
      </c>
      <c r="CY40" s="2">
        <v>21</v>
      </c>
      <c r="CZ40" s="2">
        <v>8</v>
      </c>
      <c r="DA40" s="2">
        <v>26</v>
      </c>
      <c r="DB40" s="2">
        <v>30</v>
      </c>
      <c r="DC40" s="2">
        <v>49</v>
      </c>
      <c r="DD40" s="2">
        <v>44</v>
      </c>
      <c r="DE40" s="2">
        <v>49</v>
      </c>
      <c r="DF40" s="2">
        <v>29</v>
      </c>
      <c r="DG40" s="2">
        <v>11</v>
      </c>
      <c r="DH40" s="2">
        <v>9</v>
      </c>
      <c r="DI40" s="2">
        <v>26</v>
      </c>
      <c r="DJ40" s="2">
        <v>20</v>
      </c>
      <c r="DK40" s="2">
        <v>32</v>
      </c>
      <c r="DL40" s="2">
        <v>21</v>
      </c>
      <c r="DM40" s="2">
        <v>21</v>
      </c>
      <c r="DN40" s="2">
        <v>8</v>
      </c>
      <c r="DO40" s="2">
        <v>26</v>
      </c>
      <c r="DP40" s="2">
        <v>30</v>
      </c>
      <c r="DQ40" s="2">
        <v>49</v>
      </c>
      <c r="DR40" s="2">
        <v>44</v>
      </c>
      <c r="DS40" s="2">
        <v>49</v>
      </c>
      <c r="DT40" s="2">
        <v>29</v>
      </c>
      <c r="DU40" s="2">
        <v>11</v>
      </c>
      <c r="DV40" s="3">
        <v>43</v>
      </c>
      <c r="DW40" s="3">
        <v>41</v>
      </c>
      <c r="DX40" s="3">
        <v>45</v>
      </c>
      <c r="DY40" s="3">
        <v>31</v>
      </c>
      <c r="DZ40" s="2">
        <v>9</v>
      </c>
      <c r="EA40" s="2">
        <v>26</v>
      </c>
      <c r="EB40" s="2">
        <v>20</v>
      </c>
      <c r="EC40" s="2">
        <v>32</v>
      </c>
      <c r="ED40" s="2">
        <v>21</v>
      </c>
      <c r="EE40" s="2">
        <v>21</v>
      </c>
      <c r="EF40" s="2">
        <v>8</v>
      </c>
      <c r="EG40" s="2">
        <v>26</v>
      </c>
      <c r="EH40" s="2">
        <v>30</v>
      </c>
      <c r="EI40" s="2">
        <v>49</v>
      </c>
      <c r="EJ40" s="2">
        <v>44</v>
      </c>
      <c r="EK40" s="2">
        <v>49</v>
      </c>
      <c r="EL40" s="2">
        <v>29</v>
      </c>
      <c r="EM40" s="2">
        <v>11</v>
      </c>
      <c r="EN40" s="2">
        <v>9</v>
      </c>
      <c r="EO40" s="2">
        <v>26</v>
      </c>
      <c r="EP40" s="2">
        <v>20</v>
      </c>
      <c r="EQ40" s="2">
        <v>32</v>
      </c>
      <c r="ER40" s="2">
        <v>21</v>
      </c>
      <c r="ES40" s="2">
        <v>21</v>
      </c>
      <c r="ET40" s="2">
        <v>8</v>
      </c>
      <c r="EU40" s="2">
        <v>26</v>
      </c>
      <c r="EV40" s="2">
        <v>30</v>
      </c>
      <c r="EW40" s="2">
        <v>49</v>
      </c>
      <c r="EX40" s="2">
        <v>44</v>
      </c>
      <c r="EY40" s="2">
        <v>49</v>
      </c>
      <c r="EZ40" s="2">
        <v>29</v>
      </c>
      <c r="FA40" s="2">
        <v>11</v>
      </c>
      <c r="FB40" s="3">
        <v>43</v>
      </c>
      <c r="FC40" s="3">
        <v>41</v>
      </c>
      <c r="FD40" s="3">
        <v>45</v>
      </c>
      <c r="FE40" s="3">
        <v>31</v>
      </c>
      <c r="FF40" s="2">
        <v>9</v>
      </c>
      <c r="FG40" s="2">
        <v>26</v>
      </c>
      <c r="FH40" s="2">
        <v>20</v>
      </c>
      <c r="FI40" s="2">
        <v>32</v>
      </c>
      <c r="FJ40" s="2">
        <v>21</v>
      </c>
      <c r="FK40" s="2">
        <v>21</v>
      </c>
      <c r="FL40" s="2">
        <v>8</v>
      </c>
      <c r="FM40" s="2">
        <v>26</v>
      </c>
      <c r="FN40" s="2">
        <v>30</v>
      </c>
      <c r="FO40" s="2">
        <v>49</v>
      </c>
      <c r="FP40" s="2">
        <v>44</v>
      </c>
      <c r="FQ40" s="2">
        <v>49</v>
      </c>
      <c r="FR40" s="2">
        <v>29</v>
      </c>
      <c r="FS40" s="2">
        <v>11</v>
      </c>
      <c r="FT40" s="2">
        <v>9</v>
      </c>
      <c r="FU40" s="2">
        <v>26</v>
      </c>
      <c r="FV40" s="2">
        <v>20</v>
      </c>
      <c r="FW40" s="2">
        <v>32</v>
      </c>
      <c r="FX40" s="2">
        <v>21</v>
      </c>
      <c r="FY40" s="2">
        <v>21</v>
      </c>
      <c r="FZ40" s="2">
        <v>8</v>
      </c>
      <c r="GA40" s="2">
        <v>26</v>
      </c>
      <c r="GB40" s="2">
        <v>30</v>
      </c>
      <c r="GC40" s="2">
        <v>49</v>
      </c>
      <c r="GD40" s="2">
        <v>44</v>
      </c>
      <c r="GE40" s="2">
        <v>49</v>
      </c>
      <c r="GF40" s="2">
        <v>29</v>
      </c>
      <c r="GG40" s="2">
        <v>11</v>
      </c>
      <c r="GH40" s="3">
        <v>43</v>
      </c>
      <c r="GI40" s="3">
        <v>41</v>
      </c>
      <c r="GJ40" s="3">
        <v>45</v>
      </c>
      <c r="GK40" s="3">
        <v>31</v>
      </c>
      <c r="GL40" s="3">
        <v>21</v>
      </c>
      <c r="GM40" s="3">
        <v>27</v>
      </c>
      <c r="GN40" s="3">
        <v>15</v>
      </c>
      <c r="GO40" s="3">
        <v>16</v>
      </c>
      <c r="GP40" s="3">
        <v>24</v>
      </c>
      <c r="GQ40" s="3">
        <v>24</v>
      </c>
      <c r="GR40" s="3">
        <v>19</v>
      </c>
      <c r="GS40" s="3">
        <v>38</v>
      </c>
      <c r="GT40" s="3">
        <v>24</v>
      </c>
      <c r="GU40" s="3">
        <v>11</v>
      </c>
      <c r="GV40" s="3">
        <v>10</v>
      </c>
      <c r="GW40" s="3">
        <v>27</v>
      </c>
      <c r="GX40" s="3">
        <v>24</v>
      </c>
      <c r="GY40" s="2">
        <v>9</v>
      </c>
      <c r="GZ40" s="2">
        <v>26</v>
      </c>
      <c r="HA40" s="2">
        <v>20</v>
      </c>
      <c r="HB40" s="2">
        <v>32</v>
      </c>
      <c r="HC40" s="2">
        <v>21</v>
      </c>
      <c r="HD40" s="2">
        <v>21</v>
      </c>
      <c r="HE40" s="2">
        <v>8</v>
      </c>
      <c r="HF40" s="2">
        <v>26</v>
      </c>
      <c r="HG40" s="2">
        <v>30</v>
      </c>
      <c r="HH40" s="2">
        <v>49</v>
      </c>
      <c r="HI40" s="2">
        <v>44</v>
      </c>
      <c r="HJ40" s="2">
        <v>49</v>
      </c>
      <c r="HK40" s="2">
        <v>29</v>
      </c>
      <c r="HL40" s="2">
        <v>11</v>
      </c>
      <c r="HM40" s="2">
        <v>9</v>
      </c>
      <c r="HN40" s="2">
        <v>26</v>
      </c>
      <c r="HO40" s="2">
        <v>20</v>
      </c>
      <c r="HP40" s="2">
        <v>32</v>
      </c>
      <c r="HQ40" s="2">
        <v>21</v>
      </c>
      <c r="HR40" s="2">
        <v>21</v>
      </c>
      <c r="HS40" s="2">
        <v>8</v>
      </c>
      <c r="HT40" s="2">
        <v>26</v>
      </c>
      <c r="HU40" s="2">
        <v>30</v>
      </c>
      <c r="HV40" s="2">
        <v>49</v>
      </c>
      <c r="HW40" s="2">
        <v>44</v>
      </c>
      <c r="HX40" s="2">
        <v>49</v>
      </c>
      <c r="HY40" s="2">
        <v>29</v>
      </c>
      <c r="HZ40" s="2">
        <v>11</v>
      </c>
      <c r="IA40" s="3">
        <v>43</v>
      </c>
      <c r="IB40" s="3">
        <v>41</v>
      </c>
      <c r="IC40" s="3">
        <v>45</v>
      </c>
      <c r="ID40" s="3">
        <v>31</v>
      </c>
      <c r="IE40" s="2">
        <v>9</v>
      </c>
      <c r="IF40" s="2">
        <v>26</v>
      </c>
      <c r="IG40" s="2">
        <v>20</v>
      </c>
      <c r="IH40" s="2">
        <v>32</v>
      </c>
      <c r="II40" s="2">
        <v>21</v>
      </c>
      <c r="IJ40" s="2">
        <v>21</v>
      </c>
      <c r="IK40" s="2">
        <v>8</v>
      </c>
      <c r="IL40" s="2">
        <v>26</v>
      </c>
      <c r="IM40" s="2">
        <v>30</v>
      </c>
      <c r="IN40" s="2">
        <v>49</v>
      </c>
      <c r="IO40" s="2">
        <v>44</v>
      </c>
      <c r="IP40" s="2">
        <v>49</v>
      </c>
      <c r="IQ40" s="2">
        <v>29</v>
      </c>
      <c r="IR40" s="2">
        <v>11</v>
      </c>
      <c r="IS40" s="2">
        <v>9</v>
      </c>
      <c r="IT40" s="2">
        <v>26</v>
      </c>
      <c r="IU40" s="2">
        <v>20</v>
      </c>
      <c r="IV40" s="2">
        <v>32</v>
      </c>
      <c r="IW40" s="2">
        <v>21</v>
      </c>
      <c r="IX40" s="2">
        <v>21</v>
      </c>
      <c r="IY40" s="2">
        <v>8</v>
      </c>
      <c r="IZ40" s="2">
        <v>26</v>
      </c>
      <c r="JA40" s="2">
        <v>30</v>
      </c>
      <c r="JB40" s="2">
        <v>49</v>
      </c>
      <c r="JC40" s="2">
        <v>44</v>
      </c>
      <c r="JD40" s="2">
        <v>49</v>
      </c>
      <c r="JE40" s="2">
        <v>29</v>
      </c>
      <c r="JF40" s="2">
        <v>11</v>
      </c>
      <c r="JG40" s="3">
        <v>43</v>
      </c>
      <c r="JH40" s="3">
        <v>41</v>
      </c>
      <c r="JI40" s="3">
        <v>45</v>
      </c>
      <c r="JJ40" s="3">
        <v>31</v>
      </c>
      <c r="JK40" s="3">
        <v>38</v>
      </c>
      <c r="JL40" s="3">
        <v>25</v>
      </c>
      <c r="JM40" s="3">
        <v>8</v>
      </c>
      <c r="JN40" s="3">
        <v>22</v>
      </c>
      <c r="JO40" s="3">
        <v>17</v>
      </c>
      <c r="JP40" s="3">
        <v>20</v>
      </c>
      <c r="JQ40" s="3">
        <v>23</v>
      </c>
      <c r="JR40" s="3">
        <v>15</v>
      </c>
      <c r="JS40" s="3">
        <v>20</v>
      </c>
      <c r="JT40" s="3">
        <v>13</v>
      </c>
      <c r="JU40" s="3">
        <v>6</v>
      </c>
      <c r="JV40" s="3">
        <v>20</v>
      </c>
      <c r="JW40" s="3">
        <v>30</v>
      </c>
      <c r="JX40" s="3">
        <v>17</v>
      </c>
      <c r="JY40" s="3">
        <v>24</v>
      </c>
      <c r="JZ40" s="3">
        <v>22</v>
      </c>
      <c r="KA40" s="3">
        <v>8</v>
      </c>
      <c r="KB40" s="3">
        <v>10</v>
      </c>
      <c r="KC40" s="3">
        <v>21</v>
      </c>
      <c r="KD40" s="3">
        <v>25</v>
      </c>
      <c r="KE40" s="3">
        <v>24</v>
      </c>
      <c r="KF40" s="3">
        <v>16</v>
      </c>
      <c r="KG40" s="3">
        <v>20</v>
      </c>
      <c r="KH40" s="3">
        <v>15</v>
      </c>
      <c r="KI40" s="3">
        <v>7</v>
      </c>
      <c r="KJ40" s="3">
        <v>21</v>
      </c>
      <c r="KK40" s="2">
        <v>9</v>
      </c>
      <c r="KL40" s="2">
        <v>26</v>
      </c>
      <c r="KM40" s="2">
        <v>20</v>
      </c>
      <c r="KN40" s="2">
        <v>32</v>
      </c>
      <c r="KO40" s="2">
        <v>21</v>
      </c>
      <c r="KP40" s="2">
        <v>21</v>
      </c>
      <c r="KQ40" s="2">
        <v>8</v>
      </c>
      <c r="KR40" s="2">
        <v>26</v>
      </c>
      <c r="KS40" s="2">
        <v>30</v>
      </c>
      <c r="KT40" s="2">
        <v>49</v>
      </c>
      <c r="KU40" s="2">
        <v>44</v>
      </c>
      <c r="KV40" s="2">
        <v>49</v>
      </c>
      <c r="KW40" s="2">
        <v>29</v>
      </c>
      <c r="KX40" s="2">
        <v>11</v>
      </c>
      <c r="KY40" s="2">
        <v>9</v>
      </c>
      <c r="KZ40" s="2">
        <v>26</v>
      </c>
      <c r="LA40" s="2">
        <v>20</v>
      </c>
      <c r="LB40" s="2">
        <v>32</v>
      </c>
      <c r="LC40" s="2">
        <v>21</v>
      </c>
      <c r="LD40" s="2">
        <v>21</v>
      </c>
      <c r="LE40" s="2">
        <v>8</v>
      </c>
      <c r="LF40" s="2">
        <v>26</v>
      </c>
      <c r="LG40" s="2">
        <v>30</v>
      </c>
      <c r="LH40" s="2">
        <v>49</v>
      </c>
      <c r="LI40" s="2">
        <v>44</v>
      </c>
      <c r="LJ40" s="2">
        <v>49</v>
      </c>
      <c r="LK40" s="2">
        <v>29</v>
      </c>
      <c r="LL40" s="2">
        <v>11</v>
      </c>
      <c r="LM40" s="3">
        <v>43</v>
      </c>
      <c r="LN40" s="3">
        <v>41</v>
      </c>
      <c r="LO40" s="3">
        <v>45</v>
      </c>
      <c r="LP40" s="3">
        <v>31</v>
      </c>
      <c r="LQ40" s="2">
        <v>9</v>
      </c>
      <c r="LR40" s="2">
        <v>26</v>
      </c>
      <c r="LS40" s="2">
        <v>20</v>
      </c>
      <c r="LT40" s="2">
        <v>32</v>
      </c>
      <c r="LU40" s="2">
        <v>21</v>
      </c>
      <c r="LV40" s="2">
        <v>21</v>
      </c>
      <c r="LW40" s="2">
        <v>8</v>
      </c>
      <c r="LX40" s="2">
        <v>26</v>
      </c>
      <c r="LY40" s="2">
        <v>30</v>
      </c>
      <c r="LZ40" s="2">
        <v>49</v>
      </c>
      <c r="MA40" s="2">
        <v>44</v>
      </c>
      <c r="MB40" s="2">
        <v>49</v>
      </c>
      <c r="MC40" s="2">
        <v>29</v>
      </c>
      <c r="MD40" s="2">
        <v>11</v>
      </c>
      <c r="ME40" s="2">
        <v>9</v>
      </c>
      <c r="MF40" s="2">
        <v>26</v>
      </c>
      <c r="MG40" s="2">
        <v>20</v>
      </c>
      <c r="MH40" s="2">
        <v>32</v>
      </c>
      <c r="MI40" s="2">
        <v>21</v>
      </c>
      <c r="MJ40" s="2">
        <v>21</v>
      </c>
      <c r="MK40" s="2">
        <v>8</v>
      </c>
      <c r="ML40" s="2">
        <v>26</v>
      </c>
      <c r="MM40" s="2">
        <v>30</v>
      </c>
      <c r="MN40" s="2">
        <v>49</v>
      </c>
      <c r="MO40" s="2">
        <v>44</v>
      </c>
      <c r="MP40" s="2">
        <v>49</v>
      </c>
      <c r="MQ40" s="2">
        <v>29</v>
      </c>
      <c r="MR40" s="2">
        <v>11</v>
      </c>
      <c r="MS40" s="3">
        <v>43</v>
      </c>
      <c r="MT40" s="3">
        <v>41</v>
      </c>
      <c r="MU40" s="3">
        <v>45</v>
      </c>
      <c r="MV40" s="3">
        <v>31</v>
      </c>
      <c r="MW40" s="2">
        <v>9</v>
      </c>
      <c r="MX40" s="2">
        <v>26</v>
      </c>
      <c r="MY40" s="2">
        <v>20</v>
      </c>
      <c r="MZ40" s="2">
        <v>32</v>
      </c>
      <c r="NA40" s="2">
        <v>21</v>
      </c>
      <c r="NB40" s="2">
        <v>21</v>
      </c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</row>
    <row r="41" spans="1:424" s="1" customFormat="1" x14ac:dyDescent="0.25">
      <c r="A41" s="8">
        <v>0.16666666666666666</v>
      </c>
      <c r="B41" s="2">
        <v>6</v>
      </c>
      <c r="C41" s="2">
        <v>20</v>
      </c>
      <c r="D41" s="2">
        <v>29</v>
      </c>
      <c r="E41" s="2">
        <v>37</v>
      </c>
      <c r="F41" s="2">
        <v>44</v>
      </c>
      <c r="G41" s="2">
        <v>38</v>
      </c>
      <c r="H41" s="2">
        <v>17</v>
      </c>
      <c r="I41" s="2">
        <v>33</v>
      </c>
      <c r="J41" s="2">
        <v>48</v>
      </c>
      <c r="K41" s="2">
        <v>41</v>
      </c>
      <c r="L41" s="2">
        <v>52</v>
      </c>
      <c r="M41" s="2">
        <v>38</v>
      </c>
      <c r="N41" s="2">
        <v>33</v>
      </c>
      <c r="O41" s="2">
        <v>16</v>
      </c>
      <c r="P41" s="2">
        <v>6</v>
      </c>
      <c r="Q41" s="2">
        <v>20</v>
      </c>
      <c r="R41" s="2">
        <v>29</v>
      </c>
      <c r="S41" s="2">
        <v>37</v>
      </c>
      <c r="T41" s="2">
        <v>44</v>
      </c>
      <c r="U41" s="2">
        <v>38</v>
      </c>
      <c r="V41" s="2">
        <v>17</v>
      </c>
      <c r="W41" s="2">
        <v>33</v>
      </c>
      <c r="X41" s="2">
        <v>48</v>
      </c>
      <c r="Y41" s="2">
        <v>41</v>
      </c>
      <c r="Z41" s="2">
        <v>52</v>
      </c>
      <c r="AA41" s="2">
        <v>38</v>
      </c>
      <c r="AB41" s="2">
        <v>33</v>
      </c>
      <c r="AC41" s="2">
        <v>16</v>
      </c>
      <c r="AD41" s="3">
        <v>50</v>
      </c>
      <c r="AE41" s="3">
        <v>37</v>
      </c>
      <c r="AF41" s="3">
        <v>50</v>
      </c>
      <c r="AG41" s="3">
        <v>33</v>
      </c>
      <c r="AH41" s="2">
        <v>6</v>
      </c>
      <c r="AI41" s="2">
        <v>20</v>
      </c>
      <c r="AJ41" s="2">
        <v>29</v>
      </c>
      <c r="AK41" s="2">
        <v>37</v>
      </c>
      <c r="AL41" s="2">
        <v>44</v>
      </c>
      <c r="AM41" s="2">
        <v>38</v>
      </c>
      <c r="AN41" s="2">
        <v>17</v>
      </c>
      <c r="AO41" s="2">
        <v>33</v>
      </c>
      <c r="AP41" s="2">
        <v>48</v>
      </c>
      <c r="AQ41" s="2">
        <v>41</v>
      </c>
      <c r="AR41" s="2">
        <v>52</v>
      </c>
      <c r="AS41" s="2">
        <v>38</v>
      </c>
      <c r="AT41" s="2">
        <v>33</v>
      </c>
      <c r="AU41" s="2">
        <v>16</v>
      </c>
      <c r="AV41" s="2">
        <v>6</v>
      </c>
      <c r="AW41" s="2">
        <v>20</v>
      </c>
      <c r="AX41" s="2">
        <v>29</v>
      </c>
      <c r="AY41" s="2">
        <v>37</v>
      </c>
      <c r="AZ41" s="2">
        <v>44</v>
      </c>
      <c r="BA41" s="2">
        <v>38</v>
      </c>
      <c r="BB41" s="2">
        <v>17</v>
      </c>
      <c r="BC41" s="2">
        <v>33</v>
      </c>
      <c r="BD41" s="2">
        <v>48</v>
      </c>
      <c r="BE41" s="2">
        <v>41</v>
      </c>
      <c r="BF41" s="2">
        <v>52</v>
      </c>
      <c r="BG41" s="2">
        <v>38</v>
      </c>
      <c r="BH41" s="2">
        <v>33</v>
      </c>
      <c r="BI41" s="2">
        <v>16</v>
      </c>
      <c r="BJ41" s="3">
        <v>50</v>
      </c>
      <c r="BK41" s="3">
        <v>37</v>
      </c>
      <c r="BL41" s="3">
        <v>50</v>
      </c>
      <c r="BM41" s="3">
        <v>33</v>
      </c>
      <c r="BN41" s="2">
        <v>6</v>
      </c>
      <c r="BO41" s="2">
        <v>20</v>
      </c>
      <c r="BP41" s="2">
        <v>29</v>
      </c>
      <c r="BQ41" s="2">
        <v>37</v>
      </c>
      <c r="BR41" s="2">
        <v>44</v>
      </c>
      <c r="BS41" s="2">
        <v>38</v>
      </c>
      <c r="BT41" s="2">
        <v>17</v>
      </c>
      <c r="BU41" s="2">
        <v>33</v>
      </c>
      <c r="BV41" s="2">
        <v>48</v>
      </c>
      <c r="BW41" s="2">
        <v>41</v>
      </c>
      <c r="BX41" s="2">
        <v>52</v>
      </c>
      <c r="BY41" s="2">
        <v>38</v>
      </c>
      <c r="BZ41" s="2">
        <v>33</v>
      </c>
      <c r="CA41" s="2">
        <v>16</v>
      </c>
      <c r="CB41" s="2">
        <v>6</v>
      </c>
      <c r="CC41" s="2">
        <v>20</v>
      </c>
      <c r="CD41" s="2">
        <v>29</v>
      </c>
      <c r="CE41" s="2">
        <v>37</v>
      </c>
      <c r="CF41" s="2">
        <v>44</v>
      </c>
      <c r="CG41" s="2">
        <v>38</v>
      </c>
      <c r="CH41" s="2">
        <v>17</v>
      </c>
      <c r="CI41" s="2">
        <v>33</v>
      </c>
      <c r="CJ41" s="2">
        <v>48</v>
      </c>
      <c r="CK41" s="2">
        <v>41</v>
      </c>
      <c r="CL41" s="2">
        <v>52</v>
      </c>
      <c r="CM41" s="2">
        <v>38</v>
      </c>
      <c r="CN41" s="2">
        <v>33</v>
      </c>
      <c r="CO41" s="2">
        <v>16</v>
      </c>
      <c r="CP41" s="3">
        <v>50</v>
      </c>
      <c r="CQ41" s="3">
        <v>37</v>
      </c>
      <c r="CR41" s="3">
        <v>50</v>
      </c>
      <c r="CS41" s="3">
        <v>33</v>
      </c>
      <c r="CT41" s="2">
        <v>6</v>
      </c>
      <c r="CU41" s="2">
        <v>20</v>
      </c>
      <c r="CV41" s="2">
        <v>29</v>
      </c>
      <c r="CW41" s="2">
        <v>37</v>
      </c>
      <c r="CX41" s="2">
        <v>44</v>
      </c>
      <c r="CY41" s="2">
        <v>38</v>
      </c>
      <c r="CZ41" s="2">
        <v>17</v>
      </c>
      <c r="DA41" s="2">
        <v>33</v>
      </c>
      <c r="DB41" s="2">
        <v>48</v>
      </c>
      <c r="DC41" s="2">
        <v>41</v>
      </c>
      <c r="DD41" s="2">
        <v>52</v>
      </c>
      <c r="DE41" s="2">
        <v>38</v>
      </c>
      <c r="DF41" s="2">
        <v>33</v>
      </c>
      <c r="DG41" s="2">
        <v>16</v>
      </c>
      <c r="DH41" s="2">
        <v>6</v>
      </c>
      <c r="DI41" s="2">
        <v>20</v>
      </c>
      <c r="DJ41" s="2">
        <v>29</v>
      </c>
      <c r="DK41" s="2">
        <v>37</v>
      </c>
      <c r="DL41" s="2">
        <v>44</v>
      </c>
      <c r="DM41" s="2">
        <v>38</v>
      </c>
      <c r="DN41" s="2">
        <v>17</v>
      </c>
      <c r="DO41" s="2">
        <v>33</v>
      </c>
      <c r="DP41" s="2">
        <v>48</v>
      </c>
      <c r="DQ41" s="2">
        <v>41</v>
      </c>
      <c r="DR41" s="2">
        <v>52</v>
      </c>
      <c r="DS41" s="2">
        <v>38</v>
      </c>
      <c r="DT41" s="2">
        <v>33</v>
      </c>
      <c r="DU41" s="2">
        <v>16</v>
      </c>
      <c r="DV41" s="3">
        <v>50</v>
      </c>
      <c r="DW41" s="3">
        <v>37</v>
      </c>
      <c r="DX41" s="3">
        <v>50</v>
      </c>
      <c r="DY41" s="3">
        <v>33</v>
      </c>
      <c r="DZ41" s="2">
        <v>6</v>
      </c>
      <c r="EA41" s="2">
        <v>20</v>
      </c>
      <c r="EB41" s="2">
        <v>29</v>
      </c>
      <c r="EC41" s="2">
        <v>37</v>
      </c>
      <c r="ED41" s="2">
        <v>44</v>
      </c>
      <c r="EE41" s="2">
        <v>38</v>
      </c>
      <c r="EF41" s="2">
        <v>17</v>
      </c>
      <c r="EG41" s="2">
        <v>33</v>
      </c>
      <c r="EH41" s="2">
        <v>48</v>
      </c>
      <c r="EI41" s="2">
        <v>41</v>
      </c>
      <c r="EJ41" s="2">
        <v>52</v>
      </c>
      <c r="EK41" s="2">
        <v>38</v>
      </c>
      <c r="EL41" s="2">
        <v>33</v>
      </c>
      <c r="EM41" s="2">
        <v>16</v>
      </c>
      <c r="EN41" s="2">
        <v>6</v>
      </c>
      <c r="EO41" s="2">
        <v>20</v>
      </c>
      <c r="EP41" s="2">
        <v>29</v>
      </c>
      <c r="EQ41" s="2">
        <v>37</v>
      </c>
      <c r="ER41" s="2">
        <v>44</v>
      </c>
      <c r="ES41" s="2">
        <v>38</v>
      </c>
      <c r="ET41" s="2">
        <v>17</v>
      </c>
      <c r="EU41" s="2">
        <v>33</v>
      </c>
      <c r="EV41" s="2">
        <v>48</v>
      </c>
      <c r="EW41" s="2">
        <v>41</v>
      </c>
      <c r="EX41" s="2">
        <v>52</v>
      </c>
      <c r="EY41" s="2">
        <v>38</v>
      </c>
      <c r="EZ41" s="2">
        <v>33</v>
      </c>
      <c r="FA41" s="2">
        <v>16</v>
      </c>
      <c r="FB41" s="3">
        <v>50</v>
      </c>
      <c r="FC41" s="3">
        <v>37</v>
      </c>
      <c r="FD41" s="3">
        <v>50</v>
      </c>
      <c r="FE41" s="3">
        <v>33</v>
      </c>
      <c r="FF41" s="2">
        <v>6</v>
      </c>
      <c r="FG41" s="2">
        <v>20</v>
      </c>
      <c r="FH41" s="2">
        <v>29</v>
      </c>
      <c r="FI41" s="2">
        <v>37</v>
      </c>
      <c r="FJ41" s="2">
        <v>44</v>
      </c>
      <c r="FK41" s="2">
        <v>38</v>
      </c>
      <c r="FL41" s="2">
        <v>17</v>
      </c>
      <c r="FM41" s="2">
        <v>33</v>
      </c>
      <c r="FN41" s="2">
        <v>48</v>
      </c>
      <c r="FO41" s="2">
        <v>41</v>
      </c>
      <c r="FP41" s="2">
        <v>52</v>
      </c>
      <c r="FQ41" s="2">
        <v>38</v>
      </c>
      <c r="FR41" s="2">
        <v>33</v>
      </c>
      <c r="FS41" s="2">
        <v>16</v>
      </c>
      <c r="FT41" s="2">
        <v>6</v>
      </c>
      <c r="FU41" s="2">
        <v>20</v>
      </c>
      <c r="FV41" s="2">
        <v>29</v>
      </c>
      <c r="FW41" s="2">
        <v>37</v>
      </c>
      <c r="FX41" s="2">
        <v>44</v>
      </c>
      <c r="FY41" s="2">
        <v>38</v>
      </c>
      <c r="FZ41" s="2">
        <v>17</v>
      </c>
      <c r="GA41" s="2">
        <v>33</v>
      </c>
      <c r="GB41" s="2">
        <v>48</v>
      </c>
      <c r="GC41" s="2">
        <v>41</v>
      </c>
      <c r="GD41" s="2">
        <v>52</v>
      </c>
      <c r="GE41" s="2">
        <v>38</v>
      </c>
      <c r="GF41" s="2">
        <v>33</v>
      </c>
      <c r="GG41" s="2">
        <v>16</v>
      </c>
      <c r="GH41" s="3">
        <v>50</v>
      </c>
      <c r="GI41" s="3">
        <v>37</v>
      </c>
      <c r="GJ41" s="3">
        <v>50</v>
      </c>
      <c r="GK41" s="3">
        <v>33</v>
      </c>
      <c r="GL41" s="3">
        <v>24</v>
      </c>
      <c r="GM41" s="3">
        <v>23</v>
      </c>
      <c r="GN41" s="3">
        <v>24</v>
      </c>
      <c r="GO41" s="3">
        <v>16</v>
      </c>
      <c r="GP41" s="3">
        <v>11</v>
      </c>
      <c r="GQ41" s="3">
        <v>25</v>
      </c>
      <c r="GR41" s="3">
        <v>25</v>
      </c>
      <c r="GS41" s="3">
        <v>36</v>
      </c>
      <c r="GT41" s="3">
        <v>33</v>
      </c>
      <c r="GU41" s="3">
        <v>14</v>
      </c>
      <c r="GV41" s="3">
        <v>8</v>
      </c>
      <c r="GW41" s="3">
        <v>17</v>
      </c>
      <c r="GX41" s="3">
        <v>20</v>
      </c>
      <c r="GY41" s="2">
        <v>6</v>
      </c>
      <c r="GZ41" s="2">
        <v>20</v>
      </c>
      <c r="HA41" s="2">
        <v>29</v>
      </c>
      <c r="HB41" s="2">
        <v>37</v>
      </c>
      <c r="HC41" s="2">
        <v>44</v>
      </c>
      <c r="HD41" s="2">
        <v>38</v>
      </c>
      <c r="HE41" s="2">
        <v>17</v>
      </c>
      <c r="HF41" s="2">
        <v>33</v>
      </c>
      <c r="HG41" s="2">
        <v>48</v>
      </c>
      <c r="HH41" s="2">
        <v>41</v>
      </c>
      <c r="HI41" s="2">
        <v>52</v>
      </c>
      <c r="HJ41" s="2">
        <v>38</v>
      </c>
      <c r="HK41" s="2">
        <v>33</v>
      </c>
      <c r="HL41" s="2">
        <v>16</v>
      </c>
      <c r="HM41" s="2">
        <v>6</v>
      </c>
      <c r="HN41" s="2">
        <v>20</v>
      </c>
      <c r="HO41" s="2">
        <v>29</v>
      </c>
      <c r="HP41" s="2">
        <v>37</v>
      </c>
      <c r="HQ41" s="2">
        <v>44</v>
      </c>
      <c r="HR41" s="2">
        <v>38</v>
      </c>
      <c r="HS41" s="2">
        <v>17</v>
      </c>
      <c r="HT41" s="2">
        <v>33</v>
      </c>
      <c r="HU41" s="2">
        <v>48</v>
      </c>
      <c r="HV41" s="2">
        <v>41</v>
      </c>
      <c r="HW41" s="2">
        <v>52</v>
      </c>
      <c r="HX41" s="2">
        <v>38</v>
      </c>
      <c r="HY41" s="2">
        <v>33</v>
      </c>
      <c r="HZ41" s="2">
        <v>16</v>
      </c>
      <c r="IA41" s="3">
        <v>50</v>
      </c>
      <c r="IB41" s="3">
        <v>37</v>
      </c>
      <c r="IC41" s="3">
        <v>50</v>
      </c>
      <c r="ID41" s="3">
        <v>33</v>
      </c>
      <c r="IE41" s="2">
        <v>6</v>
      </c>
      <c r="IF41" s="2">
        <v>20</v>
      </c>
      <c r="IG41" s="2">
        <v>29</v>
      </c>
      <c r="IH41" s="2">
        <v>37</v>
      </c>
      <c r="II41" s="2">
        <v>44</v>
      </c>
      <c r="IJ41" s="2">
        <v>38</v>
      </c>
      <c r="IK41" s="2">
        <v>17</v>
      </c>
      <c r="IL41" s="2">
        <v>33</v>
      </c>
      <c r="IM41" s="2">
        <v>48</v>
      </c>
      <c r="IN41" s="2">
        <v>41</v>
      </c>
      <c r="IO41" s="2">
        <v>52</v>
      </c>
      <c r="IP41" s="2">
        <v>38</v>
      </c>
      <c r="IQ41" s="2">
        <v>33</v>
      </c>
      <c r="IR41" s="2">
        <v>16</v>
      </c>
      <c r="IS41" s="2">
        <v>6</v>
      </c>
      <c r="IT41" s="2">
        <v>20</v>
      </c>
      <c r="IU41" s="2">
        <v>29</v>
      </c>
      <c r="IV41" s="2">
        <v>37</v>
      </c>
      <c r="IW41" s="2">
        <v>44</v>
      </c>
      <c r="IX41" s="2">
        <v>38</v>
      </c>
      <c r="IY41" s="2">
        <v>17</v>
      </c>
      <c r="IZ41" s="2">
        <v>33</v>
      </c>
      <c r="JA41" s="2">
        <v>48</v>
      </c>
      <c r="JB41" s="2">
        <v>41</v>
      </c>
      <c r="JC41" s="2">
        <v>52</v>
      </c>
      <c r="JD41" s="2">
        <v>38</v>
      </c>
      <c r="JE41" s="2">
        <v>33</v>
      </c>
      <c r="JF41" s="2">
        <v>16</v>
      </c>
      <c r="JG41" s="3">
        <v>50</v>
      </c>
      <c r="JH41" s="3">
        <v>37</v>
      </c>
      <c r="JI41" s="3">
        <v>50</v>
      </c>
      <c r="JJ41" s="3">
        <v>33</v>
      </c>
      <c r="JK41" s="3">
        <v>34</v>
      </c>
      <c r="JL41" s="3">
        <v>30</v>
      </c>
      <c r="JM41" s="3">
        <v>15</v>
      </c>
      <c r="JN41" s="3">
        <v>14</v>
      </c>
      <c r="JO41" s="3">
        <v>35</v>
      </c>
      <c r="JP41" s="3">
        <v>31</v>
      </c>
      <c r="JQ41" s="3">
        <v>23</v>
      </c>
      <c r="JR41" s="3">
        <v>29</v>
      </c>
      <c r="JS41" s="3">
        <v>24</v>
      </c>
      <c r="JT41" s="3">
        <v>15</v>
      </c>
      <c r="JU41" s="3">
        <v>9</v>
      </c>
      <c r="JV41" s="3">
        <v>22</v>
      </c>
      <c r="JW41" s="3">
        <v>25</v>
      </c>
      <c r="JX41" s="3">
        <v>30</v>
      </c>
      <c r="JY41" s="3">
        <v>23</v>
      </c>
      <c r="JZ41" s="3">
        <v>23</v>
      </c>
      <c r="KA41" s="3">
        <v>18</v>
      </c>
      <c r="KB41" s="3">
        <v>6</v>
      </c>
      <c r="KC41" s="3">
        <v>33</v>
      </c>
      <c r="KD41" s="3">
        <v>39</v>
      </c>
      <c r="KE41" s="3">
        <v>24</v>
      </c>
      <c r="KF41" s="3">
        <v>42</v>
      </c>
      <c r="KG41" s="3">
        <v>34</v>
      </c>
      <c r="KH41" s="3">
        <v>19</v>
      </c>
      <c r="KI41" s="3">
        <v>9</v>
      </c>
      <c r="KJ41" s="3">
        <v>19</v>
      </c>
      <c r="KK41" s="2">
        <v>6</v>
      </c>
      <c r="KL41" s="2">
        <v>20</v>
      </c>
      <c r="KM41" s="2">
        <v>29</v>
      </c>
      <c r="KN41" s="2">
        <v>37</v>
      </c>
      <c r="KO41" s="2">
        <v>44</v>
      </c>
      <c r="KP41" s="2">
        <v>38</v>
      </c>
      <c r="KQ41" s="2">
        <v>17</v>
      </c>
      <c r="KR41" s="2">
        <v>33</v>
      </c>
      <c r="KS41" s="2">
        <v>48</v>
      </c>
      <c r="KT41" s="2">
        <v>41</v>
      </c>
      <c r="KU41" s="2">
        <v>52</v>
      </c>
      <c r="KV41" s="2">
        <v>38</v>
      </c>
      <c r="KW41" s="2">
        <v>33</v>
      </c>
      <c r="KX41" s="2">
        <v>16</v>
      </c>
      <c r="KY41" s="2">
        <v>6</v>
      </c>
      <c r="KZ41" s="2">
        <v>20</v>
      </c>
      <c r="LA41" s="2">
        <v>29</v>
      </c>
      <c r="LB41" s="2">
        <v>37</v>
      </c>
      <c r="LC41" s="2">
        <v>44</v>
      </c>
      <c r="LD41" s="2">
        <v>38</v>
      </c>
      <c r="LE41" s="2">
        <v>17</v>
      </c>
      <c r="LF41" s="2">
        <v>33</v>
      </c>
      <c r="LG41" s="2">
        <v>48</v>
      </c>
      <c r="LH41" s="2">
        <v>41</v>
      </c>
      <c r="LI41" s="2">
        <v>52</v>
      </c>
      <c r="LJ41" s="2">
        <v>38</v>
      </c>
      <c r="LK41" s="2">
        <v>33</v>
      </c>
      <c r="LL41" s="2">
        <v>16</v>
      </c>
      <c r="LM41" s="3">
        <v>50</v>
      </c>
      <c r="LN41" s="3">
        <v>37</v>
      </c>
      <c r="LO41" s="3">
        <v>50</v>
      </c>
      <c r="LP41" s="3">
        <v>33</v>
      </c>
      <c r="LQ41" s="2">
        <v>6</v>
      </c>
      <c r="LR41" s="2">
        <v>20</v>
      </c>
      <c r="LS41" s="2">
        <v>29</v>
      </c>
      <c r="LT41" s="2">
        <v>37</v>
      </c>
      <c r="LU41" s="2">
        <v>44</v>
      </c>
      <c r="LV41" s="2">
        <v>38</v>
      </c>
      <c r="LW41" s="2">
        <v>17</v>
      </c>
      <c r="LX41" s="2">
        <v>33</v>
      </c>
      <c r="LY41" s="2">
        <v>48</v>
      </c>
      <c r="LZ41" s="2">
        <v>41</v>
      </c>
      <c r="MA41" s="2">
        <v>52</v>
      </c>
      <c r="MB41" s="2">
        <v>38</v>
      </c>
      <c r="MC41" s="2">
        <v>33</v>
      </c>
      <c r="MD41" s="2">
        <v>16</v>
      </c>
      <c r="ME41" s="2">
        <v>6</v>
      </c>
      <c r="MF41" s="2">
        <v>20</v>
      </c>
      <c r="MG41" s="2">
        <v>29</v>
      </c>
      <c r="MH41" s="2">
        <v>37</v>
      </c>
      <c r="MI41" s="2">
        <v>44</v>
      </c>
      <c r="MJ41" s="2">
        <v>38</v>
      </c>
      <c r="MK41" s="2">
        <v>17</v>
      </c>
      <c r="ML41" s="2">
        <v>33</v>
      </c>
      <c r="MM41" s="2">
        <v>48</v>
      </c>
      <c r="MN41" s="2">
        <v>41</v>
      </c>
      <c r="MO41" s="2">
        <v>52</v>
      </c>
      <c r="MP41" s="2">
        <v>38</v>
      </c>
      <c r="MQ41" s="2">
        <v>33</v>
      </c>
      <c r="MR41" s="2">
        <v>16</v>
      </c>
      <c r="MS41" s="3">
        <v>50</v>
      </c>
      <c r="MT41" s="3">
        <v>37</v>
      </c>
      <c r="MU41" s="3">
        <v>50</v>
      </c>
      <c r="MV41" s="3">
        <v>33</v>
      </c>
      <c r="MW41" s="2">
        <v>6</v>
      </c>
      <c r="MX41" s="2">
        <v>20</v>
      </c>
      <c r="MY41" s="2">
        <v>29</v>
      </c>
      <c r="MZ41" s="2">
        <v>37</v>
      </c>
      <c r="NA41" s="2">
        <v>44</v>
      </c>
      <c r="NB41" s="2">
        <v>38</v>
      </c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</row>
    <row r="42" spans="1:424" s="1" customFormat="1" x14ac:dyDescent="0.25">
      <c r="A42" s="8">
        <v>0.20833333333333334</v>
      </c>
      <c r="B42" s="2">
        <v>18</v>
      </c>
      <c r="C42" s="2">
        <v>31</v>
      </c>
      <c r="D42" s="2">
        <v>40</v>
      </c>
      <c r="E42" s="2">
        <v>61</v>
      </c>
      <c r="F42" s="2">
        <v>42</v>
      </c>
      <c r="G42" s="2">
        <v>37</v>
      </c>
      <c r="H42" s="2">
        <v>20</v>
      </c>
      <c r="I42" s="2">
        <v>65</v>
      </c>
      <c r="J42" s="2">
        <v>50</v>
      </c>
      <c r="K42" s="2">
        <v>48</v>
      </c>
      <c r="L42" s="2">
        <v>66</v>
      </c>
      <c r="M42" s="2">
        <v>57</v>
      </c>
      <c r="N42" s="2">
        <v>48</v>
      </c>
      <c r="O42" s="2">
        <v>26</v>
      </c>
      <c r="P42" s="2">
        <v>18</v>
      </c>
      <c r="Q42" s="2">
        <v>31</v>
      </c>
      <c r="R42" s="2">
        <v>40</v>
      </c>
      <c r="S42" s="2">
        <v>61</v>
      </c>
      <c r="T42" s="2">
        <v>42</v>
      </c>
      <c r="U42" s="2">
        <v>37</v>
      </c>
      <c r="V42" s="2">
        <v>20</v>
      </c>
      <c r="W42" s="2">
        <v>65</v>
      </c>
      <c r="X42" s="2">
        <v>50</v>
      </c>
      <c r="Y42" s="2">
        <v>48</v>
      </c>
      <c r="Z42" s="2">
        <v>66</v>
      </c>
      <c r="AA42" s="2">
        <v>57</v>
      </c>
      <c r="AB42" s="2">
        <v>48</v>
      </c>
      <c r="AC42" s="2">
        <v>26</v>
      </c>
      <c r="AD42" s="3">
        <v>64</v>
      </c>
      <c r="AE42" s="3">
        <v>59</v>
      </c>
      <c r="AF42" s="3">
        <v>54</v>
      </c>
      <c r="AG42" s="3">
        <v>44</v>
      </c>
      <c r="AH42" s="2">
        <v>18</v>
      </c>
      <c r="AI42" s="2">
        <v>31</v>
      </c>
      <c r="AJ42" s="2">
        <v>40</v>
      </c>
      <c r="AK42" s="2">
        <v>61</v>
      </c>
      <c r="AL42" s="2">
        <v>42</v>
      </c>
      <c r="AM42" s="2">
        <v>37</v>
      </c>
      <c r="AN42" s="2">
        <v>20</v>
      </c>
      <c r="AO42" s="2">
        <v>65</v>
      </c>
      <c r="AP42" s="2">
        <v>50</v>
      </c>
      <c r="AQ42" s="2">
        <v>48</v>
      </c>
      <c r="AR42" s="2">
        <v>66</v>
      </c>
      <c r="AS42" s="2">
        <v>57</v>
      </c>
      <c r="AT42" s="2">
        <v>48</v>
      </c>
      <c r="AU42" s="2">
        <v>26</v>
      </c>
      <c r="AV42" s="2">
        <v>18</v>
      </c>
      <c r="AW42" s="2">
        <v>31</v>
      </c>
      <c r="AX42" s="2">
        <v>40</v>
      </c>
      <c r="AY42" s="2">
        <v>61</v>
      </c>
      <c r="AZ42" s="2">
        <v>42</v>
      </c>
      <c r="BA42" s="2">
        <v>37</v>
      </c>
      <c r="BB42" s="2">
        <v>20</v>
      </c>
      <c r="BC42" s="2">
        <v>65</v>
      </c>
      <c r="BD42" s="2">
        <v>50</v>
      </c>
      <c r="BE42" s="2">
        <v>48</v>
      </c>
      <c r="BF42" s="2">
        <v>66</v>
      </c>
      <c r="BG42" s="2">
        <v>57</v>
      </c>
      <c r="BH42" s="2">
        <v>48</v>
      </c>
      <c r="BI42" s="2">
        <v>26</v>
      </c>
      <c r="BJ42" s="3">
        <v>64</v>
      </c>
      <c r="BK42" s="3">
        <v>59</v>
      </c>
      <c r="BL42" s="3">
        <v>54</v>
      </c>
      <c r="BM42" s="3">
        <v>44</v>
      </c>
      <c r="BN42" s="2">
        <v>18</v>
      </c>
      <c r="BO42" s="2">
        <v>31</v>
      </c>
      <c r="BP42" s="2">
        <v>40</v>
      </c>
      <c r="BQ42" s="2">
        <v>61</v>
      </c>
      <c r="BR42" s="2">
        <v>42</v>
      </c>
      <c r="BS42" s="2">
        <v>37</v>
      </c>
      <c r="BT42" s="2">
        <v>20</v>
      </c>
      <c r="BU42" s="2">
        <v>65</v>
      </c>
      <c r="BV42" s="2">
        <v>50</v>
      </c>
      <c r="BW42" s="2">
        <v>48</v>
      </c>
      <c r="BX42" s="2">
        <v>66</v>
      </c>
      <c r="BY42" s="2">
        <v>57</v>
      </c>
      <c r="BZ42" s="2">
        <v>48</v>
      </c>
      <c r="CA42" s="2">
        <v>26</v>
      </c>
      <c r="CB42" s="2">
        <v>18</v>
      </c>
      <c r="CC42" s="2">
        <v>31</v>
      </c>
      <c r="CD42" s="2">
        <v>40</v>
      </c>
      <c r="CE42" s="2">
        <v>61</v>
      </c>
      <c r="CF42" s="2">
        <v>42</v>
      </c>
      <c r="CG42" s="2">
        <v>37</v>
      </c>
      <c r="CH42" s="2">
        <v>20</v>
      </c>
      <c r="CI42" s="2">
        <v>65</v>
      </c>
      <c r="CJ42" s="2">
        <v>50</v>
      </c>
      <c r="CK42" s="2">
        <v>48</v>
      </c>
      <c r="CL42" s="2">
        <v>66</v>
      </c>
      <c r="CM42" s="2">
        <v>57</v>
      </c>
      <c r="CN42" s="2">
        <v>48</v>
      </c>
      <c r="CO42" s="2">
        <v>26</v>
      </c>
      <c r="CP42" s="3">
        <v>64</v>
      </c>
      <c r="CQ42" s="3">
        <v>59</v>
      </c>
      <c r="CR42" s="3">
        <v>54</v>
      </c>
      <c r="CS42" s="3">
        <v>44</v>
      </c>
      <c r="CT42" s="2">
        <v>18</v>
      </c>
      <c r="CU42" s="2">
        <v>31</v>
      </c>
      <c r="CV42" s="2">
        <v>40</v>
      </c>
      <c r="CW42" s="2">
        <v>61</v>
      </c>
      <c r="CX42" s="2">
        <v>42</v>
      </c>
      <c r="CY42" s="2">
        <v>37</v>
      </c>
      <c r="CZ42" s="2">
        <v>20</v>
      </c>
      <c r="DA42" s="2">
        <v>65</v>
      </c>
      <c r="DB42" s="2">
        <v>50</v>
      </c>
      <c r="DC42" s="2">
        <v>48</v>
      </c>
      <c r="DD42" s="2">
        <v>66</v>
      </c>
      <c r="DE42" s="2">
        <v>57</v>
      </c>
      <c r="DF42" s="2">
        <v>48</v>
      </c>
      <c r="DG42" s="2">
        <v>26</v>
      </c>
      <c r="DH42" s="2">
        <v>18</v>
      </c>
      <c r="DI42" s="2">
        <v>31</v>
      </c>
      <c r="DJ42" s="2">
        <v>40</v>
      </c>
      <c r="DK42" s="2">
        <v>61</v>
      </c>
      <c r="DL42" s="2">
        <v>42</v>
      </c>
      <c r="DM42" s="2">
        <v>37</v>
      </c>
      <c r="DN42" s="2">
        <v>20</v>
      </c>
      <c r="DO42" s="2">
        <v>65</v>
      </c>
      <c r="DP42" s="2">
        <v>50</v>
      </c>
      <c r="DQ42" s="2">
        <v>48</v>
      </c>
      <c r="DR42" s="2">
        <v>66</v>
      </c>
      <c r="DS42" s="2">
        <v>57</v>
      </c>
      <c r="DT42" s="2">
        <v>48</v>
      </c>
      <c r="DU42" s="2">
        <v>26</v>
      </c>
      <c r="DV42" s="3">
        <v>64</v>
      </c>
      <c r="DW42" s="3">
        <v>59</v>
      </c>
      <c r="DX42" s="3">
        <v>54</v>
      </c>
      <c r="DY42" s="3">
        <v>44</v>
      </c>
      <c r="DZ42" s="2">
        <v>18</v>
      </c>
      <c r="EA42" s="2">
        <v>31</v>
      </c>
      <c r="EB42" s="2">
        <v>40</v>
      </c>
      <c r="EC42" s="2">
        <v>61</v>
      </c>
      <c r="ED42" s="2">
        <v>42</v>
      </c>
      <c r="EE42" s="2">
        <v>37</v>
      </c>
      <c r="EF42" s="2">
        <v>20</v>
      </c>
      <c r="EG42" s="2">
        <v>65</v>
      </c>
      <c r="EH42" s="2">
        <v>50</v>
      </c>
      <c r="EI42" s="2">
        <v>48</v>
      </c>
      <c r="EJ42" s="2">
        <v>66</v>
      </c>
      <c r="EK42" s="2">
        <v>57</v>
      </c>
      <c r="EL42" s="2">
        <v>48</v>
      </c>
      <c r="EM42" s="2">
        <v>26</v>
      </c>
      <c r="EN42" s="2">
        <v>18</v>
      </c>
      <c r="EO42" s="2">
        <v>31</v>
      </c>
      <c r="EP42" s="2">
        <v>40</v>
      </c>
      <c r="EQ42" s="2">
        <v>61</v>
      </c>
      <c r="ER42" s="2">
        <v>42</v>
      </c>
      <c r="ES42" s="2">
        <v>37</v>
      </c>
      <c r="ET42" s="2">
        <v>20</v>
      </c>
      <c r="EU42" s="2">
        <v>65</v>
      </c>
      <c r="EV42" s="2">
        <v>50</v>
      </c>
      <c r="EW42" s="2">
        <v>48</v>
      </c>
      <c r="EX42" s="2">
        <v>66</v>
      </c>
      <c r="EY42" s="2">
        <v>57</v>
      </c>
      <c r="EZ42" s="2">
        <v>48</v>
      </c>
      <c r="FA42" s="2">
        <v>26</v>
      </c>
      <c r="FB42" s="3">
        <v>64</v>
      </c>
      <c r="FC42" s="3">
        <v>59</v>
      </c>
      <c r="FD42" s="3">
        <v>54</v>
      </c>
      <c r="FE42" s="3">
        <v>44</v>
      </c>
      <c r="FF42" s="2">
        <v>18</v>
      </c>
      <c r="FG42" s="2">
        <v>31</v>
      </c>
      <c r="FH42" s="2">
        <v>40</v>
      </c>
      <c r="FI42" s="2">
        <v>61</v>
      </c>
      <c r="FJ42" s="2">
        <v>42</v>
      </c>
      <c r="FK42" s="2">
        <v>37</v>
      </c>
      <c r="FL42" s="2">
        <v>20</v>
      </c>
      <c r="FM42" s="2">
        <v>65</v>
      </c>
      <c r="FN42" s="2">
        <v>50</v>
      </c>
      <c r="FO42" s="2">
        <v>48</v>
      </c>
      <c r="FP42" s="2">
        <v>66</v>
      </c>
      <c r="FQ42" s="2">
        <v>57</v>
      </c>
      <c r="FR42" s="2">
        <v>48</v>
      </c>
      <c r="FS42" s="2">
        <v>26</v>
      </c>
      <c r="FT42" s="2">
        <v>18</v>
      </c>
      <c r="FU42" s="2">
        <v>31</v>
      </c>
      <c r="FV42" s="2">
        <v>40</v>
      </c>
      <c r="FW42" s="2">
        <v>61</v>
      </c>
      <c r="FX42" s="2">
        <v>42</v>
      </c>
      <c r="FY42" s="2">
        <v>37</v>
      </c>
      <c r="FZ42" s="2">
        <v>20</v>
      </c>
      <c r="GA42" s="2">
        <v>65</v>
      </c>
      <c r="GB42" s="2">
        <v>50</v>
      </c>
      <c r="GC42" s="2">
        <v>48</v>
      </c>
      <c r="GD42" s="2">
        <v>66</v>
      </c>
      <c r="GE42" s="2">
        <v>57</v>
      </c>
      <c r="GF42" s="2">
        <v>48</v>
      </c>
      <c r="GG42" s="2">
        <v>26</v>
      </c>
      <c r="GH42" s="3">
        <v>64</v>
      </c>
      <c r="GI42" s="3">
        <v>59</v>
      </c>
      <c r="GJ42" s="3">
        <v>54</v>
      </c>
      <c r="GK42" s="3">
        <v>44</v>
      </c>
      <c r="GL42" s="3">
        <v>31</v>
      </c>
      <c r="GM42" s="3">
        <v>45</v>
      </c>
      <c r="GN42" s="3">
        <v>21</v>
      </c>
      <c r="GO42" s="3">
        <v>17</v>
      </c>
      <c r="GP42" s="3">
        <v>26</v>
      </c>
      <c r="GQ42" s="3">
        <v>31</v>
      </c>
      <c r="GR42" s="3">
        <v>30</v>
      </c>
      <c r="GS42" s="3">
        <v>33</v>
      </c>
      <c r="GT42" s="3">
        <v>46</v>
      </c>
      <c r="GU42" s="3">
        <v>19</v>
      </c>
      <c r="GV42" s="3">
        <v>11</v>
      </c>
      <c r="GW42" s="3">
        <v>23</v>
      </c>
      <c r="GX42" s="3">
        <v>32</v>
      </c>
      <c r="GY42" s="2">
        <v>18</v>
      </c>
      <c r="GZ42" s="2">
        <v>31</v>
      </c>
      <c r="HA42" s="2">
        <v>40</v>
      </c>
      <c r="HB42" s="2">
        <v>61</v>
      </c>
      <c r="HC42" s="2">
        <v>42</v>
      </c>
      <c r="HD42" s="2">
        <v>37</v>
      </c>
      <c r="HE42" s="2">
        <v>20</v>
      </c>
      <c r="HF42" s="2">
        <v>65</v>
      </c>
      <c r="HG42" s="2">
        <v>50</v>
      </c>
      <c r="HH42" s="2">
        <v>48</v>
      </c>
      <c r="HI42" s="2">
        <v>66</v>
      </c>
      <c r="HJ42" s="2">
        <v>57</v>
      </c>
      <c r="HK42" s="2">
        <v>48</v>
      </c>
      <c r="HL42" s="2">
        <v>26</v>
      </c>
      <c r="HM42" s="2">
        <v>18</v>
      </c>
      <c r="HN42" s="2">
        <v>31</v>
      </c>
      <c r="HO42" s="2">
        <v>40</v>
      </c>
      <c r="HP42" s="2">
        <v>61</v>
      </c>
      <c r="HQ42" s="2">
        <v>42</v>
      </c>
      <c r="HR42" s="2">
        <v>37</v>
      </c>
      <c r="HS42" s="2">
        <v>20</v>
      </c>
      <c r="HT42" s="2">
        <v>65</v>
      </c>
      <c r="HU42" s="2">
        <v>50</v>
      </c>
      <c r="HV42" s="2">
        <v>48</v>
      </c>
      <c r="HW42" s="2">
        <v>66</v>
      </c>
      <c r="HX42" s="2">
        <v>57</v>
      </c>
      <c r="HY42" s="2">
        <v>48</v>
      </c>
      <c r="HZ42" s="2">
        <v>26</v>
      </c>
      <c r="IA42" s="3">
        <v>64</v>
      </c>
      <c r="IB42" s="3">
        <v>59</v>
      </c>
      <c r="IC42" s="3">
        <v>54</v>
      </c>
      <c r="ID42" s="3">
        <v>44</v>
      </c>
      <c r="IE42" s="2">
        <v>18</v>
      </c>
      <c r="IF42" s="2">
        <v>31</v>
      </c>
      <c r="IG42" s="2">
        <v>40</v>
      </c>
      <c r="IH42" s="2">
        <v>61</v>
      </c>
      <c r="II42" s="2">
        <v>42</v>
      </c>
      <c r="IJ42" s="2">
        <v>37</v>
      </c>
      <c r="IK42" s="2">
        <v>20</v>
      </c>
      <c r="IL42" s="2">
        <v>65</v>
      </c>
      <c r="IM42" s="2">
        <v>50</v>
      </c>
      <c r="IN42" s="2">
        <v>48</v>
      </c>
      <c r="IO42" s="2">
        <v>66</v>
      </c>
      <c r="IP42" s="2">
        <v>57</v>
      </c>
      <c r="IQ42" s="2">
        <v>48</v>
      </c>
      <c r="IR42" s="2">
        <v>26</v>
      </c>
      <c r="IS42" s="2">
        <v>18</v>
      </c>
      <c r="IT42" s="2">
        <v>31</v>
      </c>
      <c r="IU42" s="2">
        <v>40</v>
      </c>
      <c r="IV42" s="2">
        <v>61</v>
      </c>
      <c r="IW42" s="2">
        <v>42</v>
      </c>
      <c r="IX42" s="2">
        <v>37</v>
      </c>
      <c r="IY42" s="2">
        <v>20</v>
      </c>
      <c r="IZ42" s="2">
        <v>65</v>
      </c>
      <c r="JA42" s="2">
        <v>50</v>
      </c>
      <c r="JB42" s="2">
        <v>48</v>
      </c>
      <c r="JC42" s="2">
        <v>66</v>
      </c>
      <c r="JD42" s="2">
        <v>57</v>
      </c>
      <c r="JE42" s="2">
        <v>48</v>
      </c>
      <c r="JF42" s="2">
        <v>26</v>
      </c>
      <c r="JG42" s="3">
        <v>64</v>
      </c>
      <c r="JH42" s="3">
        <v>59</v>
      </c>
      <c r="JI42" s="3">
        <v>54</v>
      </c>
      <c r="JJ42" s="3">
        <v>44</v>
      </c>
      <c r="JK42" s="3">
        <v>45</v>
      </c>
      <c r="JL42" s="3">
        <v>31</v>
      </c>
      <c r="JM42" s="3">
        <v>27</v>
      </c>
      <c r="JN42" s="3">
        <v>24</v>
      </c>
      <c r="JO42" s="3">
        <v>19</v>
      </c>
      <c r="JP42" s="3">
        <v>43</v>
      </c>
      <c r="JQ42" s="3">
        <v>56</v>
      </c>
      <c r="JR42" s="3">
        <v>41</v>
      </c>
      <c r="JS42" s="3">
        <v>39</v>
      </c>
      <c r="JT42" s="3">
        <v>20</v>
      </c>
      <c r="JU42" s="3">
        <v>10</v>
      </c>
      <c r="JV42" s="3">
        <v>19</v>
      </c>
      <c r="JW42" s="3">
        <v>27</v>
      </c>
      <c r="JX42" s="3">
        <v>31</v>
      </c>
      <c r="JY42" s="3">
        <v>31</v>
      </c>
      <c r="JZ42" s="3">
        <v>44</v>
      </c>
      <c r="KA42" s="3">
        <v>15</v>
      </c>
      <c r="KB42" s="3">
        <v>24</v>
      </c>
      <c r="KC42" s="3">
        <v>24</v>
      </c>
      <c r="KD42" s="3">
        <v>51</v>
      </c>
      <c r="KE42" s="3">
        <v>64</v>
      </c>
      <c r="KF42" s="3">
        <v>27</v>
      </c>
      <c r="KG42" s="3">
        <v>22</v>
      </c>
      <c r="KH42" s="3">
        <v>20</v>
      </c>
      <c r="KI42" s="3">
        <v>12</v>
      </c>
      <c r="KJ42" s="3">
        <v>30</v>
      </c>
      <c r="KK42" s="2">
        <v>18</v>
      </c>
      <c r="KL42" s="2">
        <v>31</v>
      </c>
      <c r="KM42" s="2">
        <v>40</v>
      </c>
      <c r="KN42" s="2">
        <v>61</v>
      </c>
      <c r="KO42" s="2">
        <v>42</v>
      </c>
      <c r="KP42" s="2">
        <v>37</v>
      </c>
      <c r="KQ42" s="2">
        <v>20</v>
      </c>
      <c r="KR42" s="2">
        <v>65</v>
      </c>
      <c r="KS42" s="2">
        <v>50</v>
      </c>
      <c r="KT42" s="2">
        <v>48</v>
      </c>
      <c r="KU42" s="2">
        <v>66</v>
      </c>
      <c r="KV42" s="2">
        <v>57</v>
      </c>
      <c r="KW42" s="2">
        <v>48</v>
      </c>
      <c r="KX42" s="2">
        <v>26</v>
      </c>
      <c r="KY42" s="2">
        <v>18</v>
      </c>
      <c r="KZ42" s="2">
        <v>31</v>
      </c>
      <c r="LA42" s="2">
        <v>40</v>
      </c>
      <c r="LB42" s="2">
        <v>61</v>
      </c>
      <c r="LC42" s="2">
        <v>42</v>
      </c>
      <c r="LD42" s="2">
        <v>37</v>
      </c>
      <c r="LE42" s="2">
        <v>20</v>
      </c>
      <c r="LF42" s="2">
        <v>65</v>
      </c>
      <c r="LG42" s="2">
        <v>50</v>
      </c>
      <c r="LH42" s="2">
        <v>48</v>
      </c>
      <c r="LI42" s="2">
        <v>66</v>
      </c>
      <c r="LJ42" s="2">
        <v>57</v>
      </c>
      <c r="LK42" s="2">
        <v>48</v>
      </c>
      <c r="LL42" s="2">
        <v>26</v>
      </c>
      <c r="LM42" s="3">
        <v>64</v>
      </c>
      <c r="LN42" s="3">
        <v>59</v>
      </c>
      <c r="LO42" s="3">
        <v>54</v>
      </c>
      <c r="LP42" s="3">
        <v>44</v>
      </c>
      <c r="LQ42" s="2">
        <v>18</v>
      </c>
      <c r="LR42" s="2">
        <v>31</v>
      </c>
      <c r="LS42" s="2">
        <v>40</v>
      </c>
      <c r="LT42" s="2">
        <v>61</v>
      </c>
      <c r="LU42" s="2">
        <v>42</v>
      </c>
      <c r="LV42" s="2">
        <v>37</v>
      </c>
      <c r="LW42" s="2">
        <v>20</v>
      </c>
      <c r="LX42" s="2">
        <v>65</v>
      </c>
      <c r="LY42" s="2">
        <v>50</v>
      </c>
      <c r="LZ42" s="2">
        <v>48</v>
      </c>
      <c r="MA42" s="2">
        <v>66</v>
      </c>
      <c r="MB42" s="2">
        <v>57</v>
      </c>
      <c r="MC42" s="2">
        <v>48</v>
      </c>
      <c r="MD42" s="2">
        <v>26</v>
      </c>
      <c r="ME42" s="2">
        <v>18</v>
      </c>
      <c r="MF42" s="2">
        <v>31</v>
      </c>
      <c r="MG42" s="2">
        <v>40</v>
      </c>
      <c r="MH42" s="2">
        <v>61</v>
      </c>
      <c r="MI42" s="2">
        <v>42</v>
      </c>
      <c r="MJ42" s="2">
        <v>37</v>
      </c>
      <c r="MK42" s="2">
        <v>20</v>
      </c>
      <c r="ML42" s="2">
        <v>65</v>
      </c>
      <c r="MM42" s="2">
        <v>50</v>
      </c>
      <c r="MN42" s="2">
        <v>48</v>
      </c>
      <c r="MO42" s="2">
        <v>66</v>
      </c>
      <c r="MP42" s="2">
        <v>57</v>
      </c>
      <c r="MQ42" s="2">
        <v>48</v>
      </c>
      <c r="MR42" s="2">
        <v>26</v>
      </c>
      <c r="MS42" s="3">
        <v>64</v>
      </c>
      <c r="MT42" s="3">
        <v>59</v>
      </c>
      <c r="MU42" s="3">
        <v>54</v>
      </c>
      <c r="MV42" s="3">
        <v>44</v>
      </c>
      <c r="MW42" s="2">
        <v>18</v>
      </c>
      <c r="MX42" s="2">
        <v>31</v>
      </c>
      <c r="MY42" s="2">
        <v>40</v>
      </c>
      <c r="MZ42" s="2">
        <v>61</v>
      </c>
      <c r="NA42" s="2">
        <v>42</v>
      </c>
      <c r="NB42" s="2">
        <v>37</v>
      </c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</row>
    <row r="43" spans="1:424" s="1" customFormat="1" x14ac:dyDescent="0.25">
      <c r="A43" s="8">
        <v>0.25</v>
      </c>
      <c r="B43" s="2">
        <v>9</v>
      </c>
      <c r="C43" s="2">
        <v>55</v>
      </c>
      <c r="D43" s="2">
        <v>66</v>
      </c>
      <c r="E43" s="2">
        <v>57</v>
      </c>
      <c r="F43" s="2">
        <v>42</v>
      </c>
      <c r="G43" s="2">
        <v>52</v>
      </c>
      <c r="H43" s="2">
        <v>25</v>
      </c>
      <c r="I43" s="2">
        <v>46</v>
      </c>
      <c r="J43" s="2">
        <v>84</v>
      </c>
      <c r="K43" s="2">
        <v>87</v>
      </c>
      <c r="L43" s="2">
        <v>90</v>
      </c>
      <c r="M43" s="2">
        <v>80</v>
      </c>
      <c r="N43" s="2">
        <v>50</v>
      </c>
      <c r="O43" s="2">
        <v>33</v>
      </c>
      <c r="P43" s="2">
        <v>9</v>
      </c>
      <c r="Q43" s="2">
        <v>55</v>
      </c>
      <c r="R43" s="2">
        <v>66</v>
      </c>
      <c r="S43" s="2">
        <v>57</v>
      </c>
      <c r="T43" s="2">
        <v>42</v>
      </c>
      <c r="U43" s="2">
        <v>52</v>
      </c>
      <c r="V43" s="2">
        <v>25</v>
      </c>
      <c r="W43" s="2">
        <v>46</v>
      </c>
      <c r="X43" s="2">
        <v>84</v>
      </c>
      <c r="Y43" s="2">
        <v>87</v>
      </c>
      <c r="Z43" s="2">
        <v>90</v>
      </c>
      <c r="AA43" s="2">
        <v>80</v>
      </c>
      <c r="AB43" s="2">
        <v>50</v>
      </c>
      <c r="AC43" s="2">
        <v>33</v>
      </c>
      <c r="AD43" s="3">
        <v>65</v>
      </c>
      <c r="AE43" s="3">
        <v>63</v>
      </c>
      <c r="AF43" s="3">
        <v>100</v>
      </c>
      <c r="AG43" s="3">
        <v>59</v>
      </c>
      <c r="AH43" s="2">
        <v>9</v>
      </c>
      <c r="AI43" s="2">
        <v>55</v>
      </c>
      <c r="AJ43" s="2">
        <v>66</v>
      </c>
      <c r="AK43" s="2">
        <v>57</v>
      </c>
      <c r="AL43" s="2">
        <v>42</v>
      </c>
      <c r="AM43" s="2">
        <v>52</v>
      </c>
      <c r="AN43" s="2">
        <v>25</v>
      </c>
      <c r="AO43" s="2">
        <v>46</v>
      </c>
      <c r="AP43" s="2">
        <v>84</v>
      </c>
      <c r="AQ43" s="2">
        <v>87</v>
      </c>
      <c r="AR43" s="2">
        <v>90</v>
      </c>
      <c r="AS43" s="2">
        <v>80</v>
      </c>
      <c r="AT43" s="2">
        <v>50</v>
      </c>
      <c r="AU43" s="2">
        <v>33</v>
      </c>
      <c r="AV43" s="2">
        <v>9</v>
      </c>
      <c r="AW43" s="2">
        <v>55</v>
      </c>
      <c r="AX43" s="2">
        <v>66</v>
      </c>
      <c r="AY43" s="2">
        <v>57</v>
      </c>
      <c r="AZ43" s="2">
        <v>42</v>
      </c>
      <c r="BA43" s="2">
        <v>52</v>
      </c>
      <c r="BB43" s="2">
        <v>25</v>
      </c>
      <c r="BC43" s="2">
        <v>46</v>
      </c>
      <c r="BD43" s="2">
        <v>84</v>
      </c>
      <c r="BE43" s="2">
        <v>87</v>
      </c>
      <c r="BF43" s="2">
        <v>90</v>
      </c>
      <c r="BG43" s="2">
        <v>80</v>
      </c>
      <c r="BH43" s="2">
        <v>50</v>
      </c>
      <c r="BI43" s="2">
        <v>33</v>
      </c>
      <c r="BJ43" s="3">
        <v>65</v>
      </c>
      <c r="BK43" s="3">
        <v>63</v>
      </c>
      <c r="BL43" s="3">
        <v>100</v>
      </c>
      <c r="BM43" s="3">
        <v>59</v>
      </c>
      <c r="BN43" s="2">
        <v>9</v>
      </c>
      <c r="BO43" s="2">
        <v>55</v>
      </c>
      <c r="BP43" s="2">
        <v>66</v>
      </c>
      <c r="BQ43" s="2">
        <v>57</v>
      </c>
      <c r="BR43" s="2">
        <v>42</v>
      </c>
      <c r="BS43" s="2">
        <v>52</v>
      </c>
      <c r="BT43" s="2">
        <v>25</v>
      </c>
      <c r="BU43" s="2">
        <v>46</v>
      </c>
      <c r="BV43" s="2">
        <v>84</v>
      </c>
      <c r="BW43" s="2">
        <v>87</v>
      </c>
      <c r="BX43" s="2">
        <v>90</v>
      </c>
      <c r="BY43" s="2">
        <v>80</v>
      </c>
      <c r="BZ43" s="2">
        <v>50</v>
      </c>
      <c r="CA43" s="2">
        <v>33</v>
      </c>
      <c r="CB43" s="2">
        <v>9</v>
      </c>
      <c r="CC43" s="2">
        <v>55</v>
      </c>
      <c r="CD43" s="2">
        <v>66</v>
      </c>
      <c r="CE43" s="2">
        <v>57</v>
      </c>
      <c r="CF43" s="2">
        <v>42</v>
      </c>
      <c r="CG43" s="2">
        <v>52</v>
      </c>
      <c r="CH43" s="2">
        <v>25</v>
      </c>
      <c r="CI43" s="2">
        <v>46</v>
      </c>
      <c r="CJ43" s="2">
        <v>84</v>
      </c>
      <c r="CK43" s="2">
        <v>87</v>
      </c>
      <c r="CL43" s="2">
        <v>90</v>
      </c>
      <c r="CM43" s="2">
        <v>80</v>
      </c>
      <c r="CN43" s="2">
        <v>50</v>
      </c>
      <c r="CO43" s="2">
        <v>33</v>
      </c>
      <c r="CP43" s="3">
        <v>65</v>
      </c>
      <c r="CQ43" s="3">
        <v>63</v>
      </c>
      <c r="CR43" s="3">
        <v>100</v>
      </c>
      <c r="CS43" s="3">
        <v>59</v>
      </c>
      <c r="CT43" s="2">
        <v>9</v>
      </c>
      <c r="CU43" s="2">
        <v>55</v>
      </c>
      <c r="CV43" s="2">
        <v>66</v>
      </c>
      <c r="CW43" s="2">
        <v>57</v>
      </c>
      <c r="CX43" s="2">
        <v>42</v>
      </c>
      <c r="CY43" s="2">
        <v>52</v>
      </c>
      <c r="CZ43" s="2">
        <v>25</v>
      </c>
      <c r="DA43" s="2">
        <v>46</v>
      </c>
      <c r="DB43" s="2">
        <v>84</v>
      </c>
      <c r="DC43" s="2">
        <v>87</v>
      </c>
      <c r="DD43" s="2">
        <v>90</v>
      </c>
      <c r="DE43" s="2">
        <v>80</v>
      </c>
      <c r="DF43" s="2">
        <v>50</v>
      </c>
      <c r="DG43" s="2">
        <v>33</v>
      </c>
      <c r="DH43" s="2">
        <v>9</v>
      </c>
      <c r="DI43" s="2">
        <v>55</v>
      </c>
      <c r="DJ43" s="2">
        <v>66</v>
      </c>
      <c r="DK43" s="2">
        <v>57</v>
      </c>
      <c r="DL43" s="2">
        <v>42</v>
      </c>
      <c r="DM43" s="2">
        <v>52</v>
      </c>
      <c r="DN43" s="2">
        <v>25</v>
      </c>
      <c r="DO43" s="2">
        <v>46</v>
      </c>
      <c r="DP43" s="2">
        <v>84</v>
      </c>
      <c r="DQ43" s="2">
        <v>87</v>
      </c>
      <c r="DR43" s="2">
        <v>90</v>
      </c>
      <c r="DS43" s="2">
        <v>80</v>
      </c>
      <c r="DT43" s="2">
        <v>50</v>
      </c>
      <c r="DU43" s="2">
        <v>33</v>
      </c>
      <c r="DV43" s="3">
        <v>65</v>
      </c>
      <c r="DW43" s="3">
        <v>63</v>
      </c>
      <c r="DX43" s="3">
        <v>100</v>
      </c>
      <c r="DY43" s="3">
        <v>59</v>
      </c>
      <c r="DZ43" s="2">
        <v>9</v>
      </c>
      <c r="EA43" s="2">
        <v>55</v>
      </c>
      <c r="EB43" s="2">
        <v>66</v>
      </c>
      <c r="EC43" s="2">
        <v>57</v>
      </c>
      <c r="ED43" s="2">
        <v>42</v>
      </c>
      <c r="EE43" s="2">
        <v>52</v>
      </c>
      <c r="EF43" s="2">
        <v>25</v>
      </c>
      <c r="EG43" s="2">
        <v>46</v>
      </c>
      <c r="EH43" s="2">
        <v>84</v>
      </c>
      <c r="EI43" s="2">
        <v>87</v>
      </c>
      <c r="EJ43" s="2">
        <v>90</v>
      </c>
      <c r="EK43" s="2">
        <v>80</v>
      </c>
      <c r="EL43" s="2">
        <v>50</v>
      </c>
      <c r="EM43" s="2">
        <v>33</v>
      </c>
      <c r="EN43" s="2">
        <v>9</v>
      </c>
      <c r="EO43" s="2">
        <v>55</v>
      </c>
      <c r="EP43" s="2">
        <v>66</v>
      </c>
      <c r="EQ43" s="2">
        <v>57</v>
      </c>
      <c r="ER43" s="2">
        <v>42</v>
      </c>
      <c r="ES43" s="2">
        <v>52</v>
      </c>
      <c r="ET43" s="2">
        <v>25</v>
      </c>
      <c r="EU43" s="2">
        <v>46</v>
      </c>
      <c r="EV43" s="2">
        <v>84</v>
      </c>
      <c r="EW43" s="2">
        <v>87</v>
      </c>
      <c r="EX43" s="2">
        <v>90</v>
      </c>
      <c r="EY43" s="2">
        <v>80</v>
      </c>
      <c r="EZ43" s="2">
        <v>50</v>
      </c>
      <c r="FA43" s="2">
        <v>33</v>
      </c>
      <c r="FB43" s="3">
        <v>65</v>
      </c>
      <c r="FC43" s="3">
        <v>63</v>
      </c>
      <c r="FD43" s="3">
        <v>100</v>
      </c>
      <c r="FE43" s="3">
        <v>59</v>
      </c>
      <c r="FF43" s="2">
        <v>9</v>
      </c>
      <c r="FG43" s="2">
        <v>55</v>
      </c>
      <c r="FH43" s="2">
        <v>66</v>
      </c>
      <c r="FI43" s="2">
        <v>57</v>
      </c>
      <c r="FJ43" s="2">
        <v>42</v>
      </c>
      <c r="FK43" s="2">
        <v>52</v>
      </c>
      <c r="FL43" s="2">
        <v>25</v>
      </c>
      <c r="FM43" s="2">
        <v>46</v>
      </c>
      <c r="FN43" s="2">
        <v>84</v>
      </c>
      <c r="FO43" s="2">
        <v>87</v>
      </c>
      <c r="FP43" s="2">
        <v>90</v>
      </c>
      <c r="FQ43" s="2">
        <v>80</v>
      </c>
      <c r="FR43" s="2">
        <v>50</v>
      </c>
      <c r="FS43" s="2">
        <v>33</v>
      </c>
      <c r="FT43" s="2">
        <v>9</v>
      </c>
      <c r="FU43" s="2">
        <v>55</v>
      </c>
      <c r="FV43" s="2">
        <v>66</v>
      </c>
      <c r="FW43" s="2">
        <v>57</v>
      </c>
      <c r="FX43" s="2">
        <v>42</v>
      </c>
      <c r="FY43" s="2">
        <v>52</v>
      </c>
      <c r="FZ43" s="2">
        <v>25</v>
      </c>
      <c r="GA43" s="2">
        <v>46</v>
      </c>
      <c r="GB43" s="2">
        <v>84</v>
      </c>
      <c r="GC43" s="2">
        <v>87</v>
      </c>
      <c r="GD43" s="2">
        <v>90</v>
      </c>
      <c r="GE43" s="2">
        <v>80</v>
      </c>
      <c r="GF43" s="2">
        <v>50</v>
      </c>
      <c r="GG43" s="2">
        <v>33</v>
      </c>
      <c r="GH43" s="3">
        <v>65</v>
      </c>
      <c r="GI43" s="3">
        <v>63</v>
      </c>
      <c r="GJ43" s="3">
        <v>100</v>
      </c>
      <c r="GK43" s="3">
        <v>59</v>
      </c>
      <c r="GL43" s="3">
        <v>77</v>
      </c>
      <c r="GM43" s="3">
        <v>48</v>
      </c>
      <c r="GN43" s="3">
        <v>27</v>
      </c>
      <c r="GO43" s="3">
        <v>22</v>
      </c>
      <c r="GP43" s="3">
        <v>41</v>
      </c>
      <c r="GQ43" s="3">
        <v>48</v>
      </c>
      <c r="GR43" s="3">
        <v>78</v>
      </c>
      <c r="GS43" s="3">
        <v>39</v>
      </c>
      <c r="GT43" s="3">
        <v>44</v>
      </c>
      <c r="GU43" s="3">
        <v>41</v>
      </c>
      <c r="GV43" s="3">
        <v>28</v>
      </c>
      <c r="GW43" s="3">
        <v>30</v>
      </c>
      <c r="GX43" s="3">
        <v>45</v>
      </c>
      <c r="GY43" s="2">
        <v>9</v>
      </c>
      <c r="GZ43" s="2">
        <v>55</v>
      </c>
      <c r="HA43" s="2">
        <v>66</v>
      </c>
      <c r="HB43" s="2">
        <v>57</v>
      </c>
      <c r="HC43" s="2">
        <v>42</v>
      </c>
      <c r="HD43" s="2">
        <v>52</v>
      </c>
      <c r="HE43" s="2">
        <v>25</v>
      </c>
      <c r="HF43" s="2">
        <v>46</v>
      </c>
      <c r="HG43" s="2">
        <v>84</v>
      </c>
      <c r="HH43" s="2">
        <v>87</v>
      </c>
      <c r="HI43" s="2">
        <v>90</v>
      </c>
      <c r="HJ43" s="2">
        <v>80</v>
      </c>
      <c r="HK43" s="2">
        <v>50</v>
      </c>
      <c r="HL43" s="2">
        <v>33</v>
      </c>
      <c r="HM43" s="2">
        <v>9</v>
      </c>
      <c r="HN43" s="2">
        <v>55</v>
      </c>
      <c r="HO43" s="2">
        <v>66</v>
      </c>
      <c r="HP43" s="2">
        <v>57</v>
      </c>
      <c r="HQ43" s="2">
        <v>42</v>
      </c>
      <c r="HR43" s="2">
        <v>52</v>
      </c>
      <c r="HS43" s="2">
        <v>25</v>
      </c>
      <c r="HT43" s="2">
        <v>46</v>
      </c>
      <c r="HU43" s="2">
        <v>84</v>
      </c>
      <c r="HV43" s="2">
        <v>87</v>
      </c>
      <c r="HW43" s="2">
        <v>90</v>
      </c>
      <c r="HX43" s="2">
        <v>80</v>
      </c>
      <c r="HY43" s="2">
        <v>50</v>
      </c>
      <c r="HZ43" s="2">
        <v>33</v>
      </c>
      <c r="IA43" s="3">
        <v>65</v>
      </c>
      <c r="IB43" s="3">
        <v>63</v>
      </c>
      <c r="IC43" s="3">
        <v>100</v>
      </c>
      <c r="ID43" s="3">
        <v>59</v>
      </c>
      <c r="IE43" s="2">
        <v>9</v>
      </c>
      <c r="IF43" s="2">
        <v>55</v>
      </c>
      <c r="IG43" s="2">
        <v>66</v>
      </c>
      <c r="IH43" s="2">
        <v>57</v>
      </c>
      <c r="II43" s="2">
        <v>42</v>
      </c>
      <c r="IJ43" s="2">
        <v>52</v>
      </c>
      <c r="IK43" s="2">
        <v>25</v>
      </c>
      <c r="IL43" s="2">
        <v>46</v>
      </c>
      <c r="IM43" s="2">
        <v>84</v>
      </c>
      <c r="IN43" s="2">
        <v>87</v>
      </c>
      <c r="IO43" s="2">
        <v>90</v>
      </c>
      <c r="IP43" s="2">
        <v>80</v>
      </c>
      <c r="IQ43" s="2">
        <v>50</v>
      </c>
      <c r="IR43" s="2">
        <v>33</v>
      </c>
      <c r="IS43" s="2">
        <v>9</v>
      </c>
      <c r="IT43" s="2">
        <v>55</v>
      </c>
      <c r="IU43" s="2">
        <v>66</v>
      </c>
      <c r="IV43" s="2">
        <v>57</v>
      </c>
      <c r="IW43" s="2">
        <v>42</v>
      </c>
      <c r="IX43" s="2">
        <v>52</v>
      </c>
      <c r="IY43" s="2">
        <v>25</v>
      </c>
      <c r="IZ43" s="2">
        <v>46</v>
      </c>
      <c r="JA43" s="2">
        <v>84</v>
      </c>
      <c r="JB43" s="2">
        <v>87</v>
      </c>
      <c r="JC43" s="2">
        <v>90</v>
      </c>
      <c r="JD43" s="2">
        <v>80</v>
      </c>
      <c r="JE43" s="2">
        <v>50</v>
      </c>
      <c r="JF43" s="2">
        <v>33</v>
      </c>
      <c r="JG43" s="3">
        <v>65</v>
      </c>
      <c r="JH43" s="3">
        <v>63</v>
      </c>
      <c r="JI43" s="3">
        <v>100</v>
      </c>
      <c r="JJ43" s="3">
        <v>59</v>
      </c>
      <c r="JK43" s="3">
        <v>48</v>
      </c>
      <c r="JL43" s="3">
        <v>45</v>
      </c>
      <c r="JM43" s="3">
        <v>31</v>
      </c>
      <c r="JN43" s="3">
        <v>13</v>
      </c>
      <c r="JO43" s="3">
        <v>38</v>
      </c>
      <c r="JP43" s="3">
        <v>59</v>
      </c>
      <c r="JQ43" s="3">
        <v>64</v>
      </c>
      <c r="JR43" s="3">
        <v>55</v>
      </c>
      <c r="JS43" s="3">
        <v>43</v>
      </c>
      <c r="JT43" s="3">
        <v>29</v>
      </c>
      <c r="JU43" s="3">
        <v>19</v>
      </c>
      <c r="JV43" s="3">
        <v>40</v>
      </c>
      <c r="JW43" s="3">
        <v>51</v>
      </c>
      <c r="JX43" s="3">
        <v>75</v>
      </c>
      <c r="JY43" s="3">
        <v>50</v>
      </c>
      <c r="JZ43" s="3">
        <v>56</v>
      </c>
      <c r="KA43" s="3">
        <v>33</v>
      </c>
      <c r="KB43" s="3">
        <v>18</v>
      </c>
      <c r="KC43" s="3">
        <v>39</v>
      </c>
      <c r="KD43" s="3">
        <v>66</v>
      </c>
      <c r="KE43" s="3">
        <v>53</v>
      </c>
      <c r="KF43" s="3">
        <v>42</v>
      </c>
      <c r="KG43" s="3">
        <v>57</v>
      </c>
      <c r="KH43" s="3">
        <v>26</v>
      </c>
      <c r="KI43" s="3">
        <v>19</v>
      </c>
      <c r="KJ43" s="3">
        <v>35</v>
      </c>
      <c r="KK43" s="2">
        <v>9</v>
      </c>
      <c r="KL43" s="2">
        <v>55</v>
      </c>
      <c r="KM43" s="2">
        <v>66</v>
      </c>
      <c r="KN43" s="2">
        <v>57</v>
      </c>
      <c r="KO43" s="2">
        <v>42</v>
      </c>
      <c r="KP43" s="2">
        <v>52</v>
      </c>
      <c r="KQ43" s="2">
        <v>25</v>
      </c>
      <c r="KR43" s="2">
        <v>46</v>
      </c>
      <c r="KS43" s="2">
        <v>84</v>
      </c>
      <c r="KT43" s="2">
        <v>87</v>
      </c>
      <c r="KU43" s="2">
        <v>90</v>
      </c>
      <c r="KV43" s="2">
        <v>80</v>
      </c>
      <c r="KW43" s="2">
        <v>50</v>
      </c>
      <c r="KX43" s="2">
        <v>33</v>
      </c>
      <c r="KY43" s="2">
        <v>9</v>
      </c>
      <c r="KZ43" s="2">
        <v>55</v>
      </c>
      <c r="LA43" s="2">
        <v>66</v>
      </c>
      <c r="LB43" s="2">
        <v>57</v>
      </c>
      <c r="LC43" s="2">
        <v>42</v>
      </c>
      <c r="LD43" s="2">
        <v>52</v>
      </c>
      <c r="LE43" s="2">
        <v>25</v>
      </c>
      <c r="LF43" s="2">
        <v>46</v>
      </c>
      <c r="LG43" s="2">
        <v>84</v>
      </c>
      <c r="LH43" s="2">
        <v>87</v>
      </c>
      <c r="LI43" s="2">
        <v>90</v>
      </c>
      <c r="LJ43" s="2">
        <v>80</v>
      </c>
      <c r="LK43" s="2">
        <v>50</v>
      </c>
      <c r="LL43" s="2">
        <v>33</v>
      </c>
      <c r="LM43" s="3">
        <v>65</v>
      </c>
      <c r="LN43" s="3">
        <v>63</v>
      </c>
      <c r="LO43" s="3">
        <v>100</v>
      </c>
      <c r="LP43" s="3">
        <v>59</v>
      </c>
      <c r="LQ43" s="2">
        <v>9</v>
      </c>
      <c r="LR43" s="2">
        <v>55</v>
      </c>
      <c r="LS43" s="2">
        <v>66</v>
      </c>
      <c r="LT43" s="2">
        <v>57</v>
      </c>
      <c r="LU43" s="2">
        <v>42</v>
      </c>
      <c r="LV43" s="2">
        <v>52</v>
      </c>
      <c r="LW43" s="2">
        <v>25</v>
      </c>
      <c r="LX43" s="2">
        <v>46</v>
      </c>
      <c r="LY43" s="2">
        <v>84</v>
      </c>
      <c r="LZ43" s="2">
        <v>87</v>
      </c>
      <c r="MA43" s="2">
        <v>90</v>
      </c>
      <c r="MB43" s="2">
        <v>80</v>
      </c>
      <c r="MC43" s="2">
        <v>50</v>
      </c>
      <c r="MD43" s="2">
        <v>33</v>
      </c>
      <c r="ME43" s="2">
        <v>9</v>
      </c>
      <c r="MF43" s="2">
        <v>55</v>
      </c>
      <c r="MG43" s="2">
        <v>66</v>
      </c>
      <c r="MH43" s="2">
        <v>57</v>
      </c>
      <c r="MI43" s="2">
        <v>42</v>
      </c>
      <c r="MJ43" s="2">
        <v>52</v>
      </c>
      <c r="MK43" s="2">
        <v>25</v>
      </c>
      <c r="ML43" s="2">
        <v>46</v>
      </c>
      <c r="MM43" s="2">
        <v>84</v>
      </c>
      <c r="MN43" s="2">
        <v>87</v>
      </c>
      <c r="MO43" s="2">
        <v>90</v>
      </c>
      <c r="MP43" s="2">
        <v>80</v>
      </c>
      <c r="MQ43" s="2">
        <v>50</v>
      </c>
      <c r="MR43" s="2">
        <v>33</v>
      </c>
      <c r="MS43" s="3">
        <v>65</v>
      </c>
      <c r="MT43" s="3">
        <v>63</v>
      </c>
      <c r="MU43" s="3">
        <v>100</v>
      </c>
      <c r="MV43" s="3">
        <v>59</v>
      </c>
      <c r="MW43" s="2">
        <v>9</v>
      </c>
      <c r="MX43" s="2">
        <v>55</v>
      </c>
      <c r="MY43" s="2">
        <v>66</v>
      </c>
      <c r="MZ43" s="2">
        <v>57</v>
      </c>
      <c r="NA43" s="2">
        <v>42</v>
      </c>
      <c r="NB43" s="2">
        <v>52</v>
      </c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</row>
    <row r="44" spans="1:424" s="1" customFormat="1" x14ac:dyDescent="0.25">
      <c r="A44" s="8">
        <v>0.29166666666666669</v>
      </c>
      <c r="B44" s="2">
        <v>10</v>
      </c>
      <c r="C44" s="2">
        <v>45</v>
      </c>
      <c r="D44" s="2">
        <v>84</v>
      </c>
      <c r="E44" s="2">
        <v>77</v>
      </c>
      <c r="F44" s="2">
        <v>100</v>
      </c>
      <c r="G44" s="2">
        <v>66</v>
      </c>
      <c r="H44" s="2">
        <v>34</v>
      </c>
      <c r="I44" s="2">
        <v>70</v>
      </c>
      <c r="J44" s="2">
        <v>133</v>
      </c>
      <c r="K44" s="2">
        <v>129</v>
      </c>
      <c r="L44" s="2">
        <v>124</v>
      </c>
      <c r="M44" s="2">
        <v>118</v>
      </c>
      <c r="N44" s="2">
        <v>95</v>
      </c>
      <c r="O44" s="2">
        <v>63</v>
      </c>
      <c r="P44" s="2">
        <v>10</v>
      </c>
      <c r="Q44" s="2">
        <v>45</v>
      </c>
      <c r="R44" s="2">
        <v>84</v>
      </c>
      <c r="S44" s="2">
        <v>77</v>
      </c>
      <c r="T44" s="2">
        <v>100</v>
      </c>
      <c r="U44" s="2">
        <v>66</v>
      </c>
      <c r="V44" s="2">
        <v>34</v>
      </c>
      <c r="W44" s="2">
        <v>70</v>
      </c>
      <c r="X44" s="2">
        <v>133</v>
      </c>
      <c r="Y44" s="2">
        <v>129</v>
      </c>
      <c r="Z44" s="2">
        <v>124</v>
      </c>
      <c r="AA44" s="2">
        <v>118</v>
      </c>
      <c r="AB44" s="2">
        <v>95</v>
      </c>
      <c r="AC44" s="2">
        <v>63</v>
      </c>
      <c r="AD44" s="3">
        <v>102</v>
      </c>
      <c r="AE44" s="3">
        <v>130</v>
      </c>
      <c r="AF44" s="3">
        <v>134</v>
      </c>
      <c r="AG44" s="3">
        <v>121</v>
      </c>
      <c r="AH44" s="2">
        <v>10</v>
      </c>
      <c r="AI44" s="2">
        <v>45</v>
      </c>
      <c r="AJ44" s="2">
        <v>84</v>
      </c>
      <c r="AK44" s="2">
        <v>77</v>
      </c>
      <c r="AL44" s="2">
        <v>100</v>
      </c>
      <c r="AM44" s="2">
        <v>66</v>
      </c>
      <c r="AN44" s="2">
        <v>34</v>
      </c>
      <c r="AO44" s="2">
        <v>70</v>
      </c>
      <c r="AP44" s="2">
        <v>133</v>
      </c>
      <c r="AQ44" s="2">
        <v>129</v>
      </c>
      <c r="AR44" s="2">
        <v>124</v>
      </c>
      <c r="AS44" s="2">
        <v>118</v>
      </c>
      <c r="AT44" s="2">
        <v>95</v>
      </c>
      <c r="AU44" s="2">
        <v>63</v>
      </c>
      <c r="AV44" s="2">
        <v>10</v>
      </c>
      <c r="AW44" s="2">
        <v>45</v>
      </c>
      <c r="AX44" s="2">
        <v>84</v>
      </c>
      <c r="AY44" s="2">
        <v>77</v>
      </c>
      <c r="AZ44" s="2">
        <v>100</v>
      </c>
      <c r="BA44" s="2">
        <v>66</v>
      </c>
      <c r="BB44" s="2">
        <v>34</v>
      </c>
      <c r="BC44" s="2">
        <v>70</v>
      </c>
      <c r="BD44" s="2">
        <v>133</v>
      </c>
      <c r="BE44" s="2">
        <v>129</v>
      </c>
      <c r="BF44" s="2">
        <v>124</v>
      </c>
      <c r="BG44" s="2">
        <v>118</v>
      </c>
      <c r="BH44" s="2">
        <v>95</v>
      </c>
      <c r="BI44" s="2">
        <v>63</v>
      </c>
      <c r="BJ44" s="3">
        <v>102</v>
      </c>
      <c r="BK44" s="3">
        <v>130</v>
      </c>
      <c r="BL44" s="3">
        <v>134</v>
      </c>
      <c r="BM44" s="3">
        <v>121</v>
      </c>
      <c r="BN44" s="2">
        <v>10</v>
      </c>
      <c r="BO44" s="2">
        <v>45</v>
      </c>
      <c r="BP44" s="2">
        <v>84</v>
      </c>
      <c r="BQ44" s="2">
        <v>77</v>
      </c>
      <c r="BR44" s="2">
        <v>100</v>
      </c>
      <c r="BS44" s="2">
        <v>66</v>
      </c>
      <c r="BT44" s="2">
        <v>34</v>
      </c>
      <c r="BU44" s="2">
        <v>70</v>
      </c>
      <c r="BV44" s="2">
        <v>133</v>
      </c>
      <c r="BW44" s="2">
        <v>129</v>
      </c>
      <c r="BX44" s="2">
        <v>124</v>
      </c>
      <c r="BY44" s="2">
        <v>118</v>
      </c>
      <c r="BZ44" s="2">
        <v>95</v>
      </c>
      <c r="CA44" s="2">
        <v>63</v>
      </c>
      <c r="CB44" s="2">
        <v>10</v>
      </c>
      <c r="CC44" s="2">
        <v>45</v>
      </c>
      <c r="CD44" s="2">
        <v>84</v>
      </c>
      <c r="CE44" s="2">
        <v>77</v>
      </c>
      <c r="CF44" s="2">
        <v>100</v>
      </c>
      <c r="CG44" s="2">
        <v>66</v>
      </c>
      <c r="CH44" s="2">
        <v>34</v>
      </c>
      <c r="CI44" s="2">
        <v>70</v>
      </c>
      <c r="CJ44" s="2">
        <v>133</v>
      </c>
      <c r="CK44" s="2">
        <v>129</v>
      </c>
      <c r="CL44" s="2">
        <v>124</v>
      </c>
      <c r="CM44" s="2">
        <v>118</v>
      </c>
      <c r="CN44" s="2">
        <v>95</v>
      </c>
      <c r="CO44" s="2">
        <v>63</v>
      </c>
      <c r="CP44" s="3">
        <v>102</v>
      </c>
      <c r="CQ44" s="3">
        <v>130</v>
      </c>
      <c r="CR44" s="3">
        <v>134</v>
      </c>
      <c r="CS44" s="3">
        <v>121</v>
      </c>
      <c r="CT44" s="2">
        <v>10</v>
      </c>
      <c r="CU44" s="2">
        <v>45</v>
      </c>
      <c r="CV44" s="2">
        <v>84</v>
      </c>
      <c r="CW44" s="2">
        <v>77</v>
      </c>
      <c r="CX44" s="2">
        <v>100</v>
      </c>
      <c r="CY44" s="2">
        <v>66</v>
      </c>
      <c r="CZ44" s="2">
        <v>34</v>
      </c>
      <c r="DA44" s="2">
        <v>70</v>
      </c>
      <c r="DB44" s="2">
        <v>133</v>
      </c>
      <c r="DC44" s="2">
        <v>129</v>
      </c>
      <c r="DD44" s="2">
        <v>124</v>
      </c>
      <c r="DE44" s="2">
        <v>118</v>
      </c>
      <c r="DF44" s="2">
        <v>95</v>
      </c>
      <c r="DG44" s="2">
        <v>63</v>
      </c>
      <c r="DH44" s="2">
        <v>10</v>
      </c>
      <c r="DI44" s="2">
        <v>45</v>
      </c>
      <c r="DJ44" s="2">
        <v>84</v>
      </c>
      <c r="DK44" s="2">
        <v>77</v>
      </c>
      <c r="DL44" s="2">
        <v>100</v>
      </c>
      <c r="DM44" s="2">
        <v>66</v>
      </c>
      <c r="DN44" s="2">
        <v>34</v>
      </c>
      <c r="DO44" s="2">
        <v>70</v>
      </c>
      <c r="DP44" s="2">
        <v>133</v>
      </c>
      <c r="DQ44" s="2">
        <v>129</v>
      </c>
      <c r="DR44" s="2">
        <v>124</v>
      </c>
      <c r="DS44" s="2">
        <v>118</v>
      </c>
      <c r="DT44" s="2">
        <v>95</v>
      </c>
      <c r="DU44" s="2">
        <v>63</v>
      </c>
      <c r="DV44" s="3">
        <v>102</v>
      </c>
      <c r="DW44" s="3">
        <v>130</v>
      </c>
      <c r="DX44" s="3">
        <v>134</v>
      </c>
      <c r="DY44" s="3">
        <v>121</v>
      </c>
      <c r="DZ44" s="2">
        <v>10</v>
      </c>
      <c r="EA44" s="2">
        <v>45</v>
      </c>
      <c r="EB44" s="2">
        <v>84</v>
      </c>
      <c r="EC44" s="2">
        <v>77</v>
      </c>
      <c r="ED44" s="2">
        <v>100</v>
      </c>
      <c r="EE44" s="2">
        <v>66</v>
      </c>
      <c r="EF44" s="2">
        <v>34</v>
      </c>
      <c r="EG44" s="2">
        <v>70</v>
      </c>
      <c r="EH44" s="2">
        <v>133</v>
      </c>
      <c r="EI44" s="2">
        <v>129</v>
      </c>
      <c r="EJ44" s="2">
        <v>124</v>
      </c>
      <c r="EK44" s="2">
        <v>118</v>
      </c>
      <c r="EL44" s="2">
        <v>95</v>
      </c>
      <c r="EM44" s="2">
        <v>63</v>
      </c>
      <c r="EN44" s="2">
        <v>10</v>
      </c>
      <c r="EO44" s="2">
        <v>45</v>
      </c>
      <c r="EP44" s="2">
        <v>84</v>
      </c>
      <c r="EQ44" s="2">
        <v>77</v>
      </c>
      <c r="ER44" s="2">
        <v>100</v>
      </c>
      <c r="ES44" s="2">
        <v>66</v>
      </c>
      <c r="ET44" s="2">
        <v>34</v>
      </c>
      <c r="EU44" s="2">
        <v>70</v>
      </c>
      <c r="EV44" s="2">
        <v>133</v>
      </c>
      <c r="EW44" s="2">
        <v>129</v>
      </c>
      <c r="EX44" s="2">
        <v>124</v>
      </c>
      <c r="EY44" s="2">
        <v>118</v>
      </c>
      <c r="EZ44" s="2">
        <v>95</v>
      </c>
      <c r="FA44" s="2">
        <v>63</v>
      </c>
      <c r="FB44" s="3">
        <v>102</v>
      </c>
      <c r="FC44" s="3">
        <v>130</v>
      </c>
      <c r="FD44" s="3">
        <v>134</v>
      </c>
      <c r="FE44" s="3">
        <v>121</v>
      </c>
      <c r="FF44" s="2">
        <v>10</v>
      </c>
      <c r="FG44" s="2">
        <v>45</v>
      </c>
      <c r="FH44" s="2">
        <v>84</v>
      </c>
      <c r="FI44" s="2">
        <v>77</v>
      </c>
      <c r="FJ44" s="2">
        <v>100</v>
      </c>
      <c r="FK44" s="2">
        <v>66</v>
      </c>
      <c r="FL44" s="2">
        <v>34</v>
      </c>
      <c r="FM44" s="2">
        <v>70</v>
      </c>
      <c r="FN44" s="2">
        <v>133</v>
      </c>
      <c r="FO44" s="2">
        <v>129</v>
      </c>
      <c r="FP44" s="2">
        <v>124</v>
      </c>
      <c r="FQ44" s="2">
        <v>118</v>
      </c>
      <c r="FR44" s="2">
        <v>95</v>
      </c>
      <c r="FS44" s="2">
        <v>63</v>
      </c>
      <c r="FT44" s="2">
        <v>10</v>
      </c>
      <c r="FU44" s="2">
        <v>45</v>
      </c>
      <c r="FV44" s="2">
        <v>84</v>
      </c>
      <c r="FW44" s="2">
        <v>77</v>
      </c>
      <c r="FX44" s="2">
        <v>100</v>
      </c>
      <c r="FY44" s="2">
        <v>66</v>
      </c>
      <c r="FZ44" s="2">
        <v>34</v>
      </c>
      <c r="GA44" s="2">
        <v>70</v>
      </c>
      <c r="GB44" s="2">
        <v>133</v>
      </c>
      <c r="GC44" s="2">
        <v>129</v>
      </c>
      <c r="GD44" s="2">
        <v>124</v>
      </c>
      <c r="GE44" s="2">
        <v>118</v>
      </c>
      <c r="GF44" s="2">
        <v>95</v>
      </c>
      <c r="GG44" s="2">
        <v>63</v>
      </c>
      <c r="GH44" s="3">
        <v>102</v>
      </c>
      <c r="GI44" s="3">
        <v>130</v>
      </c>
      <c r="GJ44" s="3">
        <v>134</v>
      </c>
      <c r="GK44" s="3">
        <v>121</v>
      </c>
      <c r="GL44" s="3">
        <v>116</v>
      </c>
      <c r="GM44" s="3">
        <v>87</v>
      </c>
      <c r="GN44" s="3">
        <v>60</v>
      </c>
      <c r="GO44" s="3">
        <v>33</v>
      </c>
      <c r="GP44" s="3">
        <v>76</v>
      </c>
      <c r="GQ44" s="3">
        <v>98</v>
      </c>
      <c r="GR44" s="3">
        <v>110</v>
      </c>
      <c r="GS44" s="3">
        <v>60</v>
      </c>
      <c r="GT44" s="3">
        <v>87</v>
      </c>
      <c r="GU44" s="3">
        <v>65</v>
      </c>
      <c r="GV44" s="3">
        <v>34</v>
      </c>
      <c r="GW44" s="3">
        <v>61</v>
      </c>
      <c r="GX44" s="3">
        <v>76</v>
      </c>
      <c r="GY44" s="2">
        <v>10</v>
      </c>
      <c r="GZ44" s="2">
        <v>45</v>
      </c>
      <c r="HA44" s="2">
        <v>84</v>
      </c>
      <c r="HB44" s="2">
        <v>77</v>
      </c>
      <c r="HC44" s="2">
        <v>100</v>
      </c>
      <c r="HD44" s="2">
        <v>66</v>
      </c>
      <c r="HE44" s="2">
        <v>34</v>
      </c>
      <c r="HF44" s="2">
        <v>70</v>
      </c>
      <c r="HG44" s="2">
        <v>133</v>
      </c>
      <c r="HH44" s="2">
        <v>129</v>
      </c>
      <c r="HI44" s="2">
        <v>124</v>
      </c>
      <c r="HJ44" s="2">
        <v>118</v>
      </c>
      <c r="HK44" s="2">
        <v>95</v>
      </c>
      <c r="HL44" s="2">
        <v>63</v>
      </c>
      <c r="HM44" s="2">
        <v>10</v>
      </c>
      <c r="HN44" s="2">
        <v>45</v>
      </c>
      <c r="HO44" s="2">
        <v>84</v>
      </c>
      <c r="HP44" s="2">
        <v>77</v>
      </c>
      <c r="HQ44" s="2">
        <v>100</v>
      </c>
      <c r="HR44" s="2">
        <v>66</v>
      </c>
      <c r="HS44" s="2">
        <v>34</v>
      </c>
      <c r="HT44" s="2">
        <v>70</v>
      </c>
      <c r="HU44" s="2">
        <v>133</v>
      </c>
      <c r="HV44" s="2">
        <v>129</v>
      </c>
      <c r="HW44" s="2">
        <v>124</v>
      </c>
      <c r="HX44" s="2">
        <v>118</v>
      </c>
      <c r="HY44" s="2">
        <v>95</v>
      </c>
      <c r="HZ44" s="2">
        <v>63</v>
      </c>
      <c r="IA44" s="3">
        <v>102</v>
      </c>
      <c r="IB44" s="3">
        <v>130</v>
      </c>
      <c r="IC44" s="3">
        <v>134</v>
      </c>
      <c r="ID44" s="3">
        <v>121</v>
      </c>
      <c r="IE44" s="2">
        <v>10</v>
      </c>
      <c r="IF44" s="2">
        <v>45</v>
      </c>
      <c r="IG44" s="2">
        <v>84</v>
      </c>
      <c r="IH44" s="2">
        <v>77</v>
      </c>
      <c r="II44" s="2">
        <v>100</v>
      </c>
      <c r="IJ44" s="2">
        <v>66</v>
      </c>
      <c r="IK44" s="2">
        <v>34</v>
      </c>
      <c r="IL44" s="2">
        <v>70</v>
      </c>
      <c r="IM44" s="2">
        <v>133</v>
      </c>
      <c r="IN44" s="2">
        <v>129</v>
      </c>
      <c r="IO44" s="2">
        <v>124</v>
      </c>
      <c r="IP44" s="2">
        <v>118</v>
      </c>
      <c r="IQ44" s="2">
        <v>95</v>
      </c>
      <c r="IR44" s="2">
        <v>63</v>
      </c>
      <c r="IS44" s="2">
        <v>10</v>
      </c>
      <c r="IT44" s="2">
        <v>45</v>
      </c>
      <c r="IU44" s="2">
        <v>84</v>
      </c>
      <c r="IV44" s="2">
        <v>77</v>
      </c>
      <c r="IW44" s="2">
        <v>100</v>
      </c>
      <c r="IX44" s="2">
        <v>66</v>
      </c>
      <c r="IY44" s="2">
        <v>34</v>
      </c>
      <c r="IZ44" s="2">
        <v>70</v>
      </c>
      <c r="JA44" s="2">
        <v>133</v>
      </c>
      <c r="JB44" s="2">
        <v>129</v>
      </c>
      <c r="JC44" s="2">
        <v>124</v>
      </c>
      <c r="JD44" s="2">
        <v>118</v>
      </c>
      <c r="JE44" s="2">
        <v>95</v>
      </c>
      <c r="JF44" s="2">
        <v>63</v>
      </c>
      <c r="JG44" s="3">
        <v>102</v>
      </c>
      <c r="JH44" s="3">
        <v>130</v>
      </c>
      <c r="JI44" s="3">
        <v>134</v>
      </c>
      <c r="JJ44" s="3">
        <v>121</v>
      </c>
      <c r="JK44" s="3">
        <v>90</v>
      </c>
      <c r="JL44" s="3">
        <v>82</v>
      </c>
      <c r="JM44" s="3">
        <v>42</v>
      </c>
      <c r="JN44" s="3">
        <v>38</v>
      </c>
      <c r="JO44" s="3">
        <v>66</v>
      </c>
      <c r="JP44" s="3">
        <v>91</v>
      </c>
      <c r="JQ44" s="3">
        <v>91</v>
      </c>
      <c r="JR44" s="3">
        <v>88</v>
      </c>
      <c r="JS44" s="3">
        <v>95</v>
      </c>
      <c r="JT44" s="3">
        <v>47</v>
      </c>
      <c r="JU44" s="3">
        <v>25</v>
      </c>
      <c r="JV44" s="3">
        <v>68</v>
      </c>
      <c r="JW44" s="3">
        <v>101</v>
      </c>
      <c r="JX44" s="3">
        <v>96</v>
      </c>
      <c r="JY44" s="3">
        <v>90</v>
      </c>
      <c r="JZ44" s="3">
        <v>98</v>
      </c>
      <c r="KA44" s="3">
        <v>37</v>
      </c>
      <c r="KB44" s="3">
        <v>32</v>
      </c>
      <c r="KC44" s="3">
        <v>73</v>
      </c>
      <c r="KD44" s="3">
        <v>93</v>
      </c>
      <c r="KE44" s="3">
        <v>88</v>
      </c>
      <c r="KF44" s="3">
        <v>81</v>
      </c>
      <c r="KG44" s="3">
        <v>65</v>
      </c>
      <c r="KH44" s="3">
        <v>53</v>
      </c>
      <c r="KI44" s="3">
        <v>31</v>
      </c>
      <c r="KJ44" s="3">
        <v>72</v>
      </c>
      <c r="KK44" s="2">
        <v>10</v>
      </c>
      <c r="KL44" s="2">
        <v>45</v>
      </c>
      <c r="KM44" s="2">
        <v>84</v>
      </c>
      <c r="KN44" s="2">
        <v>77</v>
      </c>
      <c r="KO44" s="2">
        <v>100</v>
      </c>
      <c r="KP44" s="2">
        <v>66</v>
      </c>
      <c r="KQ44" s="2">
        <v>34</v>
      </c>
      <c r="KR44" s="2">
        <v>70</v>
      </c>
      <c r="KS44" s="2">
        <v>133</v>
      </c>
      <c r="KT44" s="2">
        <v>129</v>
      </c>
      <c r="KU44" s="2">
        <v>124</v>
      </c>
      <c r="KV44" s="2">
        <v>118</v>
      </c>
      <c r="KW44" s="2">
        <v>95</v>
      </c>
      <c r="KX44" s="2">
        <v>63</v>
      </c>
      <c r="KY44" s="2">
        <v>10</v>
      </c>
      <c r="KZ44" s="2">
        <v>45</v>
      </c>
      <c r="LA44" s="2">
        <v>84</v>
      </c>
      <c r="LB44" s="2">
        <v>77</v>
      </c>
      <c r="LC44" s="2">
        <v>100</v>
      </c>
      <c r="LD44" s="2">
        <v>66</v>
      </c>
      <c r="LE44" s="2">
        <v>34</v>
      </c>
      <c r="LF44" s="2">
        <v>70</v>
      </c>
      <c r="LG44" s="2">
        <v>133</v>
      </c>
      <c r="LH44" s="2">
        <v>129</v>
      </c>
      <c r="LI44" s="2">
        <v>124</v>
      </c>
      <c r="LJ44" s="2">
        <v>118</v>
      </c>
      <c r="LK44" s="2">
        <v>95</v>
      </c>
      <c r="LL44" s="2">
        <v>63</v>
      </c>
      <c r="LM44" s="3">
        <v>102</v>
      </c>
      <c r="LN44" s="3">
        <v>130</v>
      </c>
      <c r="LO44" s="3">
        <v>134</v>
      </c>
      <c r="LP44" s="3">
        <v>121</v>
      </c>
      <c r="LQ44" s="2">
        <v>10</v>
      </c>
      <c r="LR44" s="2">
        <v>45</v>
      </c>
      <c r="LS44" s="2">
        <v>84</v>
      </c>
      <c r="LT44" s="2">
        <v>77</v>
      </c>
      <c r="LU44" s="2">
        <v>100</v>
      </c>
      <c r="LV44" s="2">
        <v>66</v>
      </c>
      <c r="LW44" s="2">
        <v>34</v>
      </c>
      <c r="LX44" s="2">
        <v>70</v>
      </c>
      <c r="LY44" s="2">
        <v>133</v>
      </c>
      <c r="LZ44" s="2">
        <v>129</v>
      </c>
      <c r="MA44" s="2">
        <v>124</v>
      </c>
      <c r="MB44" s="2">
        <v>118</v>
      </c>
      <c r="MC44" s="2">
        <v>95</v>
      </c>
      <c r="MD44" s="2">
        <v>63</v>
      </c>
      <c r="ME44" s="2">
        <v>10</v>
      </c>
      <c r="MF44" s="2">
        <v>45</v>
      </c>
      <c r="MG44" s="2">
        <v>84</v>
      </c>
      <c r="MH44" s="2">
        <v>77</v>
      </c>
      <c r="MI44" s="2">
        <v>100</v>
      </c>
      <c r="MJ44" s="2">
        <v>66</v>
      </c>
      <c r="MK44" s="2">
        <v>34</v>
      </c>
      <c r="ML44" s="2">
        <v>70</v>
      </c>
      <c r="MM44" s="2">
        <v>133</v>
      </c>
      <c r="MN44" s="2">
        <v>129</v>
      </c>
      <c r="MO44" s="2">
        <v>124</v>
      </c>
      <c r="MP44" s="2">
        <v>118</v>
      </c>
      <c r="MQ44" s="2">
        <v>95</v>
      </c>
      <c r="MR44" s="2">
        <v>63</v>
      </c>
      <c r="MS44" s="3">
        <v>102</v>
      </c>
      <c r="MT44" s="3">
        <v>130</v>
      </c>
      <c r="MU44" s="3">
        <v>134</v>
      </c>
      <c r="MV44" s="3">
        <v>121</v>
      </c>
      <c r="MW44" s="2">
        <v>10</v>
      </c>
      <c r="MX44" s="2">
        <v>45</v>
      </c>
      <c r="MY44" s="2">
        <v>84</v>
      </c>
      <c r="MZ44" s="2">
        <v>77</v>
      </c>
      <c r="NA44" s="2">
        <v>100</v>
      </c>
      <c r="NB44" s="2">
        <v>66</v>
      </c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</row>
    <row r="45" spans="1:424" s="1" customFormat="1" x14ac:dyDescent="0.25">
      <c r="A45" s="8">
        <v>0.33333333333333331</v>
      </c>
      <c r="B45" s="2">
        <v>42</v>
      </c>
      <c r="C45" s="2">
        <v>162</v>
      </c>
      <c r="D45" s="2">
        <v>185</v>
      </c>
      <c r="E45" s="2">
        <v>155</v>
      </c>
      <c r="F45" s="2">
        <v>207</v>
      </c>
      <c r="G45" s="2">
        <v>118</v>
      </c>
      <c r="H45" s="2">
        <v>74</v>
      </c>
      <c r="I45" s="2">
        <v>210</v>
      </c>
      <c r="J45" s="2">
        <v>226</v>
      </c>
      <c r="K45" s="2">
        <v>254</v>
      </c>
      <c r="L45" s="2">
        <v>220</v>
      </c>
      <c r="M45" s="2">
        <v>253</v>
      </c>
      <c r="N45" s="2">
        <v>138</v>
      </c>
      <c r="O45" s="2">
        <v>72</v>
      </c>
      <c r="P45" s="2">
        <v>42</v>
      </c>
      <c r="Q45" s="2">
        <v>162</v>
      </c>
      <c r="R45" s="2">
        <v>185</v>
      </c>
      <c r="S45" s="2">
        <v>155</v>
      </c>
      <c r="T45" s="2">
        <v>207</v>
      </c>
      <c r="U45" s="2">
        <v>118</v>
      </c>
      <c r="V45" s="2">
        <v>74</v>
      </c>
      <c r="W45" s="2">
        <v>210</v>
      </c>
      <c r="X45" s="2">
        <v>226</v>
      </c>
      <c r="Y45" s="2">
        <v>254</v>
      </c>
      <c r="Z45" s="2">
        <v>220</v>
      </c>
      <c r="AA45" s="2">
        <v>253</v>
      </c>
      <c r="AB45" s="2">
        <v>138</v>
      </c>
      <c r="AC45" s="2">
        <v>72</v>
      </c>
      <c r="AD45" s="3">
        <v>200</v>
      </c>
      <c r="AE45" s="3">
        <v>241</v>
      </c>
      <c r="AF45" s="3">
        <v>291</v>
      </c>
      <c r="AG45" s="3">
        <v>214</v>
      </c>
      <c r="AH45" s="2">
        <v>42</v>
      </c>
      <c r="AI45" s="2">
        <v>162</v>
      </c>
      <c r="AJ45" s="2">
        <v>185</v>
      </c>
      <c r="AK45" s="2">
        <v>155</v>
      </c>
      <c r="AL45" s="2">
        <v>207</v>
      </c>
      <c r="AM45" s="2">
        <v>118</v>
      </c>
      <c r="AN45" s="2">
        <v>74</v>
      </c>
      <c r="AO45" s="2">
        <v>210</v>
      </c>
      <c r="AP45" s="2">
        <v>226</v>
      </c>
      <c r="AQ45" s="2">
        <v>254</v>
      </c>
      <c r="AR45" s="2">
        <v>220</v>
      </c>
      <c r="AS45" s="2">
        <v>253</v>
      </c>
      <c r="AT45" s="2">
        <v>138</v>
      </c>
      <c r="AU45" s="2">
        <v>72</v>
      </c>
      <c r="AV45" s="2">
        <v>42</v>
      </c>
      <c r="AW45" s="2">
        <v>162</v>
      </c>
      <c r="AX45" s="2">
        <v>185</v>
      </c>
      <c r="AY45" s="2">
        <v>155</v>
      </c>
      <c r="AZ45" s="2">
        <v>207</v>
      </c>
      <c r="BA45" s="2">
        <v>118</v>
      </c>
      <c r="BB45" s="2">
        <v>74</v>
      </c>
      <c r="BC45" s="2">
        <v>210</v>
      </c>
      <c r="BD45" s="2">
        <v>226</v>
      </c>
      <c r="BE45" s="2">
        <v>254</v>
      </c>
      <c r="BF45" s="2">
        <v>220</v>
      </c>
      <c r="BG45" s="2">
        <v>253</v>
      </c>
      <c r="BH45" s="2">
        <v>138</v>
      </c>
      <c r="BI45" s="2">
        <v>72</v>
      </c>
      <c r="BJ45" s="3">
        <v>200</v>
      </c>
      <c r="BK45" s="3">
        <v>241</v>
      </c>
      <c r="BL45" s="3">
        <v>291</v>
      </c>
      <c r="BM45" s="3">
        <v>214</v>
      </c>
      <c r="BN45" s="2">
        <v>42</v>
      </c>
      <c r="BO45" s="2">
        <v>162</v>
      </c>
      <c r="BP45" s="2">
        <v>185</v>
      </c>
      <c r="BQ45" s="2">
        <v>155</v>
      </c>
      <c r="BR45" s="2">
        <v>207</v>
      </c>
      <c r="BS45" s="2">
        <v>118</v>
      </c>
      <c r="BT45" s="2">
        <v>74</v>
      </c>
      <c r="BU45" s="2">
        <v>210</v>
      </c>
      <c r="BV45" s="2">
        <v>226</v>
      </c>
      <c r="BW45" s="2">
        <v>254</v>
      </c>
      <c r="BX45" s="2">
        <v>220</v>
      </c>
      <c r="BY45" s="2">
        <v>253</v>
      </c>
      <c r="BZ45" s="2">
        <v>138</v>
      </c>
      <c r="CA45" s="2">
        <v>72</v>
      </c>
      <c r="CB45" s="2">
        <v>42</v>
      </c>
      <c r="CC45" s="2">
        <v>162</v>
      </c>
      <c r="CD45" s="2">
        <v>185</v>
      </c>
      <c r="CE45" s="2">
        <v>155</v>
      </c>
      <c r="CF45" s="2">
        <v>207</v>
      </c>
      <c r="CG45" s="2">
        <v>118</v>
      </c>
      <c r="CH45" s="2">
        <v>74</v>
      </c>
      <c r="CI45" s="2">
        <v>210</v>
      </c>
      <c r="CJ45" s="2">
        <v>226</v>
      </c>
      <c r="CK45" s="2">
        <v>254</v>
      </c>
      <c r="CL45" s="2">
        <v>220</v>
      </c>
      <c r="CM45" s="2">
        <v>253</v>
      </c>
      <c r="CN45" s="2">
        <v>138</v>
      </c>
      <c r="CO45" s="2">
        <v>72</v>
      </c>
      <c r="CP45" s="3">
        <v>200</v>
      </c>
      <c r="CQ45" s="3">
        <v>241</v>
      </c>
      <c r="CR45" s="3">
        <v>291</v>
      </c>
      <c r="CS45" s="3">
        <v>214</v>
      </c>
      <c r="CT45" s="2">
        <v>42</v>
      </c>
      <c r="CU45" s="2">
        <v>162</v>
      </c>
      <c r="CV45" s="2">
        <v>185</v>
      </c>
      <c r="CW45" s="2">
        <v>155</v>
      </c>
      <c r="CX45" s="2">
        <v>207</v>
      </c>
      <c r="CY45" s="2">
        <v>118</v>
      </c>
      <c r="CZ45" s="2">
        <v>74</v>
      </c>
      <c r="DA45" s="2">
        <v>210</v>
      </c>
      <c r="DB45" s="2">
        <v>226</v>
      </c>
      <c r="DC45" s="2">
        <v>254</v>
      </c>
      <c r="DD45" s="2">
        <v>220</v>
      </c>
      <c r="DE45" s="2">
        <v>253</v>
      </c>
      <c r="DF45" s="2">
        <v>138</v>
      </c>
      <c r="DG45" s="2">
        <v>72</v>
      </c>
      <c r="DH45" s="2">
        <v>42</v>
      </c>
      <c r="DI45" s="2">
        <v>162</v>
      </c>
      <c r="DJ45" s="2">
        <v>185</v>
      </c>
      <c r="DK45" s="2">
        <v>155</v>
      </c>
      <c r="DL45" s="2">
        <v>207</v>
      </c>
      <c r="DM45" s="2">
        <v>118</v>
      </c>
      <c r="DN45" s="2">
        <v>74</v>
      </c>
      <c r="DO45" s="2">
        <v>210</v>
      </c>
      <c r="DP45" s="2">
        <v>226</v>
      </c>
      <c r="DQ45" s="2">
        <v>254</v>
      </c>
      <c r="DR45" s="2">
        <v>220</v>
      </c>
      <c r="DS45" s="2">
        <v>253</v>
      </c>
      <c r="DT45" s="2">
        <v>138</v>
      </c>
      <c r="DU45" s="2">
        <v>72</v>
      </c>
      <c r="DV45" s="3">
        <v>200</v>
      </c>
      <c r="DW45" s="3">
        <v>241</v>
      </c>
      <c r="DX45" s="3">
        <v>291</v>
      </c>
      <c r="DY45" s="3">
        <v>214</v>
      </c>
      <c r="DZ45" s="2">
        <v>42</v>
      </c>
      <c r="EA45" s="2">
        <v>162</v>
      </c>
      <c r="EB45" s="2">
        <v>185</v>
      </c>
      <c r="EC45" s="2">
        <v>155</v>
      </c>
      <c r="ED45" s="2">
        <v>207</v>
      </c>
      <c r="EE45" s="2">
        <v>118</v>
      </c>
      <c r="EF45" s="2">
        <v>74</v>
      </c>
      <c r="EG45" s="2">
        <v>210</v>
      </c>
      <c r="EH45" s="2">
        <v>226</v>
      </c>
      <c r="EI45" s="2">
        <v>254</v>
      </c>
      <c r="EJ45" s="2">
        <v>220</v>
      </c>
      <c r="EK45" s="2">
        <v>253</v>
      </c>
      <c r="EL45" s="2">
        <v>138</v>
      </c>
      <c r="EM45" s="2">
        <v>72</v>
      </c>
      <c r="EN45" s="2">
        <v>42</v>
      </c>
      <c r="EO45" s="2">
        <v>162</v>
      </c>
      <c r="EP45" s="2">
        <v>185</v>
      </c>
      <c r="EQ45" s="2">
        <v>155</v>
      </c>
      <c r="ER45" s="2">
        <v>207</v>
      </c>
      <c r="ES45" s="2">
        <v>118</v>
      </c>
      <c r="ET45" s="2">
        <v>74</v>
      </c>
      <c r="EU45" s="2">
        <v>210</v>
      </c>
      <c r="EV45" s="2">
        <v>226</v>
      </c>
      <c r="EW45" s="2">
        <v>254</v>
      </c>
      <c r="EX45" s="2">
        <v>220</v>
      </c>
      <c r="EY45" s="2">
        <v>253</v>
      </c>
      <c r="EZ45" s="2">
        <v>138</v>
      </c>
      <c r="FA45" s="2">
        <v>72</v>
      </c>
      <c r="FB45" s="3">
        <v>200</v>
      </c>
      <c r="FC45" s="3">
        <v>241</v>
      </c>
      <c r="FD45" s="3">
        <v>291</v>
      </c>
      <c r="FE45" s="3">
        <v>214</v>
      </c>
      <c r="FF45" s="2">
        <v>42</v>
      </c>
      <c r="FG45" s="2">
        <v>162</v>
      </c>
      <c r="FH45" s="2">
        <v>185</v>
      </c>
      <c r="FI45" s="2">
        <v>155</v>
      </c>
      <c r="FJ45" s="2">
        <v>207</v>
      </c>
      <c r="FK45" s="2">
        <v>118</v>
      </c>
      <c r="FL45" s="2">
        <v>74</v>
      </c>
      <c r="FM45" s="2">
        <v>210</v>
      </c>
      <c r="FN45" s="2">
        <v>226</v>
      </c>
      <c r="FO45" s="2">
        <v>254</v>
      </c>
      <c r="FP45" s="2">
        <v>220</v>
      </c>
      <c r="FQ45" s="2">
        <v>253</v>
      </c>
      <c r="FR45" s="2">
        <v>138</v>
      </c>
      <c r="FS45" s="2">
        <v>72</v>
      </c>
      <c r="FT45" s="2">
        <v>42</v>
      </c>
      <c r="FU45" s="2">
        <v>162</v>
      </c>
      <c r="FV45" s="2">
        <v>185</v>
      </c>
      <c r="FW45" s="2">
        <v>155</v>
      </c>
      <c r="FX45" s="2">
        <v>207</v>
      </c>
      <c r="FY45" s="2">
        <v>118</v>
      </c>
      <c r="FZ45" s="2">
        <v>74</v>
      </c>
      <c r="GA45" s="2">
        <v>210</v>
      </c>
      <c r="GB45" s="2">
        <v>226</v>
      </c>
      <c r="GC45" s="2">
        <v>254</v>
      </c>
      <c r="GD45" s="2">
        <v>220</v>
      </c>
      <c r="GE45" s="2">
        <v>253</v>
      </c>
      <c r="GF45" s="2">
        <v>138</v>
      </c>
      <c r="GG45" s="2">
        <v>72</v>
      </c>
      <c r="GH45" s="3">
        <v>200</v>
      </c>
      <c r="GI45" s="3">
        <v>241</v>
      </c>
      <c r="GJ45" s="3">
        <v>291</v>
      </c>
      <c r="GK45" s="3">
        <v>214</v>
      </c>
      <c r="GL45" s="3">
        <v>203</v>
      </c>
      <c r="GM45" s="3">
        <v>177</v>
      </c>
      <c r="GN45" s="3">
        <v>95</v>
      </c>
      <c r="GO45" s="3">
        <v>55</v>
      </c>
      <c r="GP45" s="3">
        <v>157</v>
      </c>
      <c r="GQ45" s="3">
        <v>198</v>
      </c>
      <c r="GR45" s="3">
        <v>190</v>
      </c>
      <c r="GS45" s="3">
        <v>185</v>
      </c>
      <c r="GT45" s="3">
        <v>220</v>
      </c>
      <c r="GU45" s="3">
        <v>97</v>
      </c>
      <c r="GV45" s="3">
        <v>68</v>
      </c>
      <c r="GW45" s="3">
        <v>177</v>
      </c>
      <c r="GX45" s="3">
        <v>190</v>
      </c>
      <c r="GY45" s="2">
        <v>42</v>
      </c>
      <c r="GZ45" s="2">
        <v>162</v>
      </c>
      <c r="HA45" s="2">
        <v>185</v>
      </c>
      <c r="HB45" s="2">
        <v>155</v>
      </c>
      <c r="HC45" s="2">
        <v>207</v>
      </c>
      <c r="HD45" s="2">
        <v>118</v>
      </c>
      <c r="HE45" s="2">
        <v>74</v>
      </c>
      <c r="HF45" s="2">
        <v>210</v>
      </c>
      <c r="HG45" s="2">
        <v>226</v>
      </c>
      <c r="HH45" s="2">
        <v>254</v>
      </c>
      <c r="HI45" s="2">
        <v>220</v>
      </c>
      <c r="HJ45" s="2">
        <v>253</v>
      </c>
      <c r="HK45" s="2">
        <v>138</v>
      </c>
      <c r="HL45" s="2">
        <v>72</v>
      </c>
      <c r="HM45" s="2">
        <v>42</v>
      </c>
      <c r="HN45" s="2">
        <v>162</v>
      </c>
      <c r="HO45" s="2">
        <v>185</v>
      </c>
      <c r="HP45" s="2">
        <v>155</v>
      </c>
      <c r="HQ45" s="2">
        <v>207</v>
      </c>
      <c r="HR45" s="2">
        <v>118</v>
      </c>
      <c r="HS45" s="2">
        <v>74</v>
      </c>
      <c r="HT45" s="2">
        <v>210</v>
      </c>
      <c r="HU45" s="2">
        <v>226</v>
      </c>
      <c r="HV45" s="2">
        <v>254</v>
      </c>
      <c r="HW45" s="2">
        <v>220</v>
      </c>
      <c r="HX45" s="2">
        <v>253</v>
      </c>
      <c r="HY45" s="2">
        <v>138</v>
      </c>
      <c r="HZ45" s="2">
        <v>72</v>
      </c>
      <c r="IA45" s="3">
        <v>200</v>
      </c>
      <c r="IB45" s="3">
        <v>241</v>
      </c>
      <c r="IC45" s="3">
        <v>291</v>
      </c>
      <c r="ID45" s="3">
        <v>214</v>
      </c>
      <c r="IE45" s="2">
        <v>42</v>
      </c>
      <c r="IF45" s="2">
        <v>162</v>
      </c>
      <c r="IG45" s="2">
        <v>185</v>
      </c>
      <c r="IH45" s="2">
        <v>155</v>
      </c>
      <c r="II45" s="2">
        <v>207</v>
      </c>
      <c r="IJ45" s="2">
        <v>118</v>
      </c>
      <c r="IK45" s="2">
        <v>74</v>
      </c>
      <c r="IL45" s="2">
        <v>210</v>
      </c>
      <c r="IM45" s="2">
        <v>226</v>
      </c>
      <c r="IN45" s="2">
        <v>254</v>
      </c>
      <c r="IO45" s="2">
        <v>220</v>
      </c>
      <c r="IP45" s="2">
        <v>253</v>
      </c>
      <c r="IQ45" s="2">
        <v>138</v>
      </c>
      <c r="IR45" s="2">
        <v>72</v>
      </c>
      <c r="IS45" s="2">
        <v>42</v>
      </c>
      <c r="IT45" s="2">
        <v>162</v>
      </c>
      <c r="IU45" s="2">
        <v>185</v>
      </c>
      <c r="IV45" s="2">
        <v>155</v>
      </c>
      <c r="IW45" s="2">
        <v>207</v>
      </c>
      <c r="IX45" s="2">
        <v>118</v>
      </c>
      <c r="IY45" s="2">
        <v>74</v>
      </c>
      <c r="IZ45" s="2">
        <v>210</v>
      </c>
      <c r="JA45" s="2">
        <v>226</v>
      </c>
      <c r="JB45" s="2">
        <v>254</v>
      </c>
      <c r="JC45" s="2">
        <v>220</v>
      </c>
      <c r="JD45" s="2">
        <v>253</v>
      </c>
      <c r="JE45" s="2">
        <v>138</v>
      </c>
      <c r="JF45" s="2">
        <v>72</v>
      </c>
      <c r="JG45" s="3">
        <v>200</v>
      </c>
      <c r="JH45" s="3">
        <v>241</v>
      </c>
      <c r="JI45" s="3">
        <v>291</v>
      </c>
      <c r="JJ45" s="3">
        <v>214</v>
      </c>
      <c r="JK45" s="3">
        <v>216</v>
      </c>
      <c r="JL45" s="3">
        <v>219</v>
      </c>
      <c r="JM45" s="3">
        <v>90</v>
      </c>
      <c r="JN45" s="3">
        <v>69</v>
      </c>
      <c r="JO45" s="3">
        <v>178</v>
      </c>
      <c r="JP45" s="3">
        <v>248</v>
      </c>
      <c r="JQ45" s="3">
        <v>253</v>
      </c>
      <c r="JR45" s="3">
        <v>252</v>
      </c>
      <c r="JS45" s="3">
        <v>234</v>
      </c>
      <c r="JT45" s="3">
        <v>101</v>
      </c>
      <c r="JU45" s="3">
        <v>59</v>
      </c>
      <c r="JV45" s="3">
        <v>164</v>
      </c>
      <c r="JW45" s="3">
        <v>204</v>
      </c>
      <c r="JX45" s="3">
        <v>210</v>
      </c>
      <c r="JY45" s="3">
        <v>210</v>
      </c>
      <c r="JZ45" s="3">
        <v>197</v>
      </c>
      <c r="KA45" s="3">
        <v>105</v>
      </c>
      <c r="KB45" s="3">
        <v>65</v>
      </c>
      <c r="KC45" s="3">
        <v>185</v>
      </c>
      <c r="KD45" s="3">
        <v>210</v>
      </c>
      <c r="KE45" s="3">
        <v>197</v>
      </c>
      <c r="KF45" s="3">
        <v>182</v>
      </c>
      <c r="KG45" s="3">
        <v>187</v>
      </c>
      <c r="KH45" s="3">
        <v>85</v>
      </c>
      <c r="KI45" s="3">
        <v>41</v>
      </c>
      <c r="KJ45" s="3">
        <v>144</v>
      </c>
      <c r="KK45" s="2">
        <v>42</v>
      </c>
      <c r="KL45" s="2">
        <v>162</v>
      </c>
      <c r="KM45" s="2">
        <v>185</v>
      </c>
      <c r="KN45" s="2">
        <v>155</v>
      </c>
      <c r="KO45" s="2">
        <v>207</v>
      </c>
      <c r="KP45" s="2">
        <v>118</v>
      </c>
      <c r="KQ45" s="2">
        <v>74</v>
      </c>
      <c r="KR45" s="2">
        <v>210</v>
      </c>
      <c r="KS45" s="2">
        <v>226</v>
      </c>
      <c r="KT45" s="2">
        <v>254</v>
      </c>
      <c r="KU45" s="2">
        <v>220</v>
      </c>
      <c r="KV45" s="2">
        <v>253</v>
      </c>
      <c r="KW45" s="2">
        <v>138</v>
      </c>
      <c r="KX45" s="2">
        <v>72</v>
      </c>
      <c r="KY45" s="2">
        <v>42</v>
      </c>
      <c r="KZ45" s="2">
        <v>162</v>
      </c>
      <c r="LA45" s="2">
        <v>185</v>
      </c>
      <c r="LB45" s="2">
        <v>155</v>
      </c>
      <c r="LC45" s="2">
        <v>207</v>
      </c>
      <c r="LD45" s="2">
        <v>118</v>
      </c>
      <c r="LE45" s="2">
        <v>74</v>
      </c>
      <c r="LF45" s="2">
        <v>210</v>
      </c>
      <c r="LG45" s="2">
        <v>226</v>
      </c>
      <c r="LH45" s="2">
        <v>254</v>
      </c>
      <c r="LI45" s="2">
        <v>220</v>
      </c>
      <c r="LJ45" s="2">
        <v>253</v>
      </c>
      <c r="LK45" s="2">
        <v>138</v>
      </c>
      <c r="LL45" s="2">
        <v>72</v>
      </c>
      <c r="LM45" s="3">
        <v>200</v>
      </c>
      <c r="LN45" s="3">
        <v>241</v>
      </c>
      <c r="LO45" s="3">
        <v>291</v>
      </c>
      <c r="LP45" s="3">
        <v>214</v>
      </c>
      <c r="LQ45" s="2">
        <v>42</v>
      </c>
      <c r="LR45" s="2">
        <v>162</v>
      </c>
      <c r="LS45" s="2">
        <v>185</v>
      </c>
      <c r="LT45" s="2">
        <v>155</v>
      </c>
      <c r="LU45" s="2">
        <v>207</v>
      </c>
      <c r="LV45" s="2">
        <v>118</v>
      </c>
      <c r="LW45" s="2">
        <v>74</v>
      </c>
      <c r="LX45" s="2">
        <v>210</v>
      </c>
      <c r="LY45" s="2">
        <v>226</v>
      </c>
      <c r="LZ45" s="2">
        <v>254</v>
      </c>
      <c r="MA45" s="2">
        <v>220</v>
      </c>
      <c r="MB45" s="2">
        <v>253</v>
      </c>
      <c r="MC45" s="2">
        <v>138</v>
      </c>
      <c r="MD45" s="2">
        <v>72</v>
      </c>
      <c r="ME45" s="2">
        <v>42</v>
      </c>
      <c r="MF45" s="2">
        <v>162</v>
      </c>
      <c r="MG45" s="2">
        <v>185</v>
      </c>
      <c r="MH45" s="2">
        <v>155</v>
      </c>
      <c r="MI45" s="2">
        <v>207</v>
      </c>
      <c r="MJ45" s="2">
        <v>118</v>
      </c>
      <c r="MK45" s="2">
        <v>74</v>
      </c>
      <c r="ML45" s="2">
        <v>210</v>
      </c>
      <c r="MM45" s="2">
        <v>226</v>
      </c>
      <c r="MN45" s="2">
        <v>254</v>
      </c>
      <c r="MO45" s="2">
        <v>220</v>
      </c>
      <c r="MP45" s="2">
        <v>253</v>
      </c>
      <c r="MQ45" s="2">
        <v>138</v>
      </c>
      <c r="MR45" s="2">
        <v>72</v>
      </c>
      <c r="MS45" s="3">
        <v>200</v>
      </c>
      <c r="MT45" s="3">
        <v>241</v>
      </c>
      <c r="MU45" s="3">
        <v>291</v>
      </c>
      <c r="MV45" s="3">
        <v>214</v>
      </c>
      <c r="MW45" s="2">
        <v>42</v>
      </c>
      <c r="MX45" s="2">
        <v>162</v>
      </c>
      <c r="MY45" s="2">
        <v>185</v>
      </c>
      <c r="MZ45" s="2">
        <v>155</v>
      </c>
      <c r="NA45" s="2">
        <v>207</v>
      </c>
      <c r="NB45" s="2">
        <v>118</v>
      </c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</row>
    <row r="46" spans="1:424" s="1" customFormat="1" x14ac:dyDescent="0.25">
      <c r="A46" s="8">
        <v>0.375</v>
      </c>
      <c r="B46" s="2">
        <v>73</v>
      </c>
      <c r="C46" s="2">
        <v>220</v>
      </c>
      <c r="D46" s="2">
        <v>288</v>
      </c>
      <c r="E46" s="2">
        <v>291</v>
      </c>
      <c r="F46" s="2">
        <v>346</v>
      </c>
      <c r="G46" s="2">
        <v>195</v>
      </c>
      <c r="H46" s="2">
        <v>134</v>
      </c>
      <c r="I46" s="2">
        <v>340</v>
      </c>
      <c r="J46" s="2">
        <v>360</v>
      </c>
      <c r="K46" s="2">
        <v>353</v>
      </c>
      <c r="L46" s="2">
        <v>372</v>
      </c>
      <c r="M46" s="2">
        <v>384</v>
      </c>
      <c r="N46" s="2">
        <v>217</v>
      </c>
      <c r="O46" s="2">
        <v>149</v>
      </c>
      <c r="P46" s="2">
        <v>73</v>
      </c>
      <c r="Q46" s="2">
        <v>220</v>
      </c>
      <c r="R46" s="2">
        <v>288</v>
      </c>
      <c r="S46" s="2">
        <v>291</v>
      </c>
      <c r="T46" s="2">
        <v>346</v>
      </c>
      <c r="U46" s="2">
        <v>195</v>
      </c>
      <c r="V46" s="2">
        <v>134</v>
      </c>
      <c r="W46" s="2">
        <v>340</v>
      </c>
      <c r="X46" s="2">
        <v>360</v>
      </c>
      <c r="Y46" s="2">
        <v>353</v>
      </c>
      <c r="Z46" s="2">
        <v>372</v>
      </c>
      <c r="AA46" s="2">
        <v>384</v>
      </c>
      <c r="AB46" s="2">
        <v>217</v>
      </c>
      <c r="AC46" s="2">
        <v>149</v>
      </c>
      <c r="AD46" s="3">
        <v>351</v>
      </c>
      <c r="AE46" s="3">
        <v>359</v>
      </c>
      <c r="AF46" s="3">
        <v>384</v>
      </c>
      <c r="AG46" s="3">
        <v>408</v>
      </c>
      <c r="AH46" s="2">
        <v>73</v>
      </c>
      <c r="AI46" s="2">
        <v>220</v>
      </c>
      <c r="AJ46" s="2">
        <v>288</v>
      </c>
      <c r="AK46" s="2">
        <v>291</v>
      </c>
      <c r="AL46" s="2">
        <v>346</v>
      </c>
      <c r="AM46" s="2">
        <v>195</v>
      </c>
      <c r="AN46" s="2">
        <v>134</v>
      </c>
      <c r="AO46" s="2">
        <v>340</v>
      </c>
      <c r="AP46" s="2">
        <v>360</v>
      </c>
      <c r="AQ46" s="2">
        <v>353</v>
      </c>
      <c r="AR46" s="2">
        <v>372</v>
      </c>
      <c r="AS46" s="2">
        <v>384</v>
      </c>
      <c r="AT46" s="2">
        <v>217</v>
      </c>
      <c r="AU46" s="2">
        <v>149</v>
      </c>
      <c r="AV46" s="2">
        <v>73</v>
      </c>
      <c r="AW46" s="2">
        <v>220</v>
      </c>
      <c r="AX46" s="2">
        <v>288</v>
      </c>
      <c r="AY46" s="2">
        <v>291</v>
      </c>
      <c r="AZ46" s="2">
        <v>346</v>
      </c>
      <c r="BA46" s="2">
        <v>195</v>
      </c>
      <c r="BB46" s="2">
        <v>134</v>
      </c>
      <c r="BC46" s="2">
        <v>340</v>
      </c>
      <c r="BD46" s="2">
        <v>360</v>
      </c>
      <c r="BE46" s="2">
        <v>353</v>
      </c>
      <c r="BF46" s="2">
        <v>372</v>
      </c>
      <c r="BG46" s="2">
        <v>384</v>
      </c>
      <c r="BH46" s="2">
        <v>217</v>
      </c>
      <c r="BI46" s="2">
        <v>149</v>
      </c>
      <c r="BJ46" s="3">
        <v>351</v>
      </c>
      <c r="BK46" s="3">
        <v>359</v>
      </c>
      <c r="BL46" s="3">
        <v>384</v>
      </c>
      <c r="BM46" s="3">
        <v>408</v>
      </c>
      <c r="BN46" s="2">
        <v>73</v>
      </c>
      <c r="BO46" s="2">
        <v>220</v>
      </c>
      <c r="BP46" s="2">
        <v>288</v>
      </c>
      <c r="BQ46" s="2">
        <v>291</v>
      </c>
      <c r="BR46" s="2">
        <v>346</v>
      </c>
      <c r="BS46" s="2">
        <v>195</v>
      </c>
      <c r="BT46" s="2">
        <v>134</v>
      </c>
      <c r="BU46" s="2">
        <v>340</v>
      </c>
      <c r="BV46" s="2">
        <v>360</v>
      </c>
      <c r="BW46" s="2">
        <v>353</v>
      </c>
      <c r="BX46" s="2">
        <v>372</v>
      </c>
      <c r="BY46" s="2">
        <v>384</v>
      </c>
      <c r="BZ46" s="2">
        <v>217</v>
      </c>
      <c r="CA46" s="2">
        <v>149</v>
      </c>
      <c r="CB46" s="2">
        <v>73</v>
      </c>
      <c r="CC46" s="2">
        <v>220</v>
      </c>
      <c r="CD46" s="2">
        <v>288</v>
      </c>
      <c r="CE46" s="2">
        <v>291</v>
      </c>
      <c r="CF46" s="2">
        <v>346</v>
      </c>
      <c r="CG46" s="2">
        <v>195</v>
      </c>
      <c r="CH46" s="2">
        <v>134</v>
      </c>
      <c r="CI46" s="2">
        <v>340</v>
      </c>
      <c r="CJ46" s="2">
        <v>360</v>
      </c>
      <c r="CK46" s="2">
        <v>353</v>
      </c>
      <c r="CL46" s="2">
        <v>372</v>
      </c>
      <c r="CM46" s="2">
        <v>384</v>
      </c>
      <c r="CN46" s="2">
        <v>217</v>
      </c>
      <c r="CO46" s="2">
        <v>149</v>
      </c>
      <c r="CP46" s="3">
        <v>351</v>
      </c>
      <c r="CQ46" s="3">
        <v>359</v>
      </c>
      <c r="CR46" s="3">
        <v>384</v>
      </c>
      <c r="CS46" s="3">
        <v>408</v>
      </c>
      <c r="CT46" s="2">
        <v>73</v>
      </c>
      <c r="CU46" s="2">
        <v>220</v>
      </c>
      <c r="CV46" s="2">
        <v>288</v>
      </c>
      <c r="CW46" s="2">
        <v>291</v>
      </c>
      <c r="CX46" s="2">
        <v>346</v>
      </c>
      <c r="CY46" s="2">
        <v>195</v>
      </c>
      <c r="CZ46" s="2">
        <v>134</v>
      </c>
      <c r="DA46" s="2">
        <v>340</v>
      </c>
      <c r="DB46" s="2">
        <v>360</v>
      </c>
      <c r="DC46" s="2">
        <v>353</v>
      </c>
      <c r="DD46" s="2">
        <v>372</v>
      </c>
      <c r="DE46" s="2">
        <v>384</v>
      </c>
      <c r="DF46" s="2">
        <v>217</v>
      </c>
      <c r="DG46" s="2">
        <v>149</v>
      </c>
      <c r="DH46" s="2">
        <v>73</v>
      </c>
      <c r="DI46" s="2">
        <v>220</v>
      </c>
      <c r="DJ46" s="2">
        <v>288</v>
      </c>
      <c r="DK46" s="2">
        <v>291</v>
      </c>
      <c r="DL46" s="2">
        <v>346</v>
      </c>
      <c r="DM46" s="2">
        <v>195</v>
      </c>
      <c r="DN46" s="2">
        <v>134</v>
      </c>
      <c r="DO46" s="2">
        <v>340</v>
      </c>
      <c r="DP46" s="2">
        <v>360</v>
      </c>
      <c r="DQ46" s="2">
        <v>353</v>
      </c>
      <c r="DR46" s="2">
        <v>372</v>
      </c>
      <c r="DS46" s="2">
        <v>384</v>
      </c>
      <c r="DT46" s="2">
        <v>217</v>
      </c>
      <c r="DU46" s="2">
        <v>149</v>
      </c>
      <c r="DV46" s="3">
        <v>351</v>
      </c>
      <c r="DW46" s="3">
        <v>359</v>
      </c>
      <c r="DX46" s="3">
        <v>384</v>
      </c>
      <c r="DY46" s="3">
        <v>408</v>
      </c>
      <c r="DZ46" s="2">
        <v>73</v>
      </c>
      <c r="EA46" s="2">
        <v>220</v>
      </c>
      <c r="EB46" s="2">
        <v>288</v>
      </c>
      <c r="EC46" s="2">
        <v>291</v>
      </c>
      <c r="ED46" s="2">
        <v>346</v>
      </c>
      <c r="EE46" s="2">
        <v>195</v>
      </c>
      <c r="EF46" s="2">
        <v>134</v>
      </c>
      <c r="EG46" s="2">
        <v>340</v>
      </c>
      <c r="EH46" s="2">
        <v>360</v>
      </c>
      <c r="EI46" s="2">
        <v>353</v>
      </c>
      <c r="EJ46" s="2">
        <v>372</v>
      </c>
      <c r="EK46" s="2">
        <v>384</v>
      </c>
      <c r="EL46" s="2">
        <v>217</v>
      </c>
      <c r="EM46" s="2">
        <v>149</v>
      </c>
      <c r="EN46" s="2">
        <v>73</v>
      </c>
      <c r="EO46" s="2">
        <v>220</v>
      </c>
      <c r="EP46" s="2">
        <v>288</v>
      </c>
      <c r="EQ46" s="2">
        <v>291</v>
      </c>
      <c r="ER46" s="2">
        <v>346</v>
      </c>
      <c r="ES46" s="2">
        <v>195</v>
      </c>
      <c r="ET46" s="2">
        <v>134</v>
      </c>
      <c r="EU46" s="2">
        <v>340</v>
      </c>
      <c r="EV46" s="2">
        <v>360</v>
      </c>
      <c r="EW46" s="2">
        <v>353</v>
      </c>
      <c r="EX46" s="2">
        <v>372</v>
      </c>
      <c r="EY46" s="2">
        <v>384</v>
      </c>
      <c r="EZ46" s="2">
        <v>217</v>
      </c>
      <c r="FA46" s="2">
        <v>149</v>
      </c>
      <c r="FB46" s="3">
        <v>351</v>
      </c>
      <c r="FC46" s="3">
        <v>359</v>
      </c>
      <c r="FD46" s="3">
        <v>384</v>
      </c>
      <c r="FE46" s="3">
        <v>408</v>
      </c>
      <c r="FF46" s="2">
        <v>73</v>
      </c>
      <c r="FG46" s="2">
        <v>220</v>
      </c>
      <c r="FH46" s="2">
        <v>288</v>
      </c>
      <c r="FI46" s="2">
        <v>291</v>
      </c>
      <c r="FJ46" s="2">
        <v>346</v>
      </c>
      <c r="FK46" s="2">
        <v>195</v>
      </c>
      <c r="FL46" s="2">
        <v>134</v>
      </c>
      <c r="FM46" s="2">
        <v>340</v>
      </c>
      <c r="FN46" s="2">
        <v>360</v>
      </c>
      <c r="FO46" s="2">
        <v>353</v>
      </c>
      <c r="FP46" s="2">
        <v>372</v>
      </c>
      <c r="FQ46" s="2">
        <v>384</v>
      </c>
      <c r="FR46" s="2">
        <v>217</v>
      </c>
      <c r="FS46" s="2">
        <v>149</v>
      </c>
      <c r="FT46" s="2">
        <v>73</v>
      </c>
      <c r="FU46" s="2">
        <v>220</v>
      </c>
      <c r="FV46" s="2">
        <v>288</v>
      </c>
      <c r="FW46" s="2">
        <v>291</v>
      </c>
      <c r="FX46" s="2">
        <v>346</v>
      </c>
      <c r="FY46" s="2">
        <v>195</v>
      </c>
      <c r="FZ46" s="2">
        <v>134</v>
      </c>
      <c r="GA46" s="2">
        <v>340</v>
      </c>
      <c r="GB46" s="2">
        <v>360</v>
      </c>
      <c r="GC46" s="2">
        <v>353</v>
      </c>
      <c r="GD46" s="2">
        <v>372</v>
      </c>
      <c r="GE46" s="2">
        <v>384</v>
      </c>
      <c r="GF46" s="2">
        <v>217</v>
      </c>
      <c r="GG46" s="2">
        <v>149</v>
      </c>
      <c r="GH46" s="3">
        <v>351</v>
      </c>
      <c r="GI46" s="3">
        <v>359</v>
      </c>
      <c r="GJ46" s="3">
        <v>384</v>
      </c>
      <c r="GK46" s="3">
        <v>408</v>
      </c>
      <c r="GL46" s="3">
        <v>313</v>
      </c>
      <c r="GM46" s="3">
        <v>290</v>
      </c>
      <c r="GN46" s="3">
        <v>134</v>
      </c>
      <c r="GO46" s="3">
        <v>85</v>
      </c>
      <c r="GP46" s="3">
        <v>283</v>
      </c>
      <c r="GQ46" s="3">
        <v>331</v>
      </c>
      <c r="GR46" s="3">
        <v>286</v>
      </c>
      <c r="GS46" s="3">
        <v>337</v>
      </c>
      <c r="GT46" s="3">
        <v>304</v>
      </c>
      <c r="GU46" s="3">
        <v>145</v>
      </c>
      <c r="GV46" s="3">
        <v>114</v>
      </c>
      <c r="GW46" s="3">
        <v>282</v>
      </c>
      <c r="GX46" s="3">
        <v>364</v>
      </c>
      <c r="GY46" s="2">
        <v>73</v>
      </c>
      <c r="GZ46" s="2">
        <v>220</v>
      </c>
      <c r="HA46" s="2">
        <v>288</v>
      </c>
      <c r="HB46" s="2">
        <v>291</v>
      </c>
      <c r="HC46" s="2">
        <v>346</v>
      </c>
      <c r="HD46" s="2">
        <v>195</v>
      </c>
      <c r="HE46" s="2">
        <v>134</v>
      </c>
      <c r="HF46" s="2">
        <v>340</v>
      </c>
      <c r="HG46" s="2">
        <v>360</v>
      </c>
      <c r="HH46" s="2">
        <v>353</v>
      </c>
      <c r="HI46" s="2">
        <v>372</v>
      </c>
      <c r="HJ46" s="2">
        <v>384</v>
      </c>
      <c r="HK46" s="2">
        <v>217</v>
      </c>
      <c r="HL46" s="2">
        <v>149</v>
      </c>
      <c r="HM46" s="2">
        <v>73</v>
      </c>
      <c r="HN46" s="2">
        <v>220</v>
      </c>
      <c r="HO46" s="2">
        <v>288</v>
      </c>
      <c r="HP46" s="2">
        <v>291</v>
      </c>
      <c r="HQ46" s="2">
        <v>346</v>
      </c>
      <c r="HR46" s="2">
        <v>195</v>
      </c>
      <c r="HS46" s="2">
        <v>134</v>
      </c>
      <c r="HT46" s="2">
        <v>340</v>
      </c>
      <c r="HU46" s="2">
        <v>360</v>
      </c>
      <c r="HV46" s="2">
        <v>353</v>
      </c>
      <c r="HW46" s="2">
        <v>372</v>
      </c>
      <c r="HX46" s="2">
        <v>384</v>
      </c>
      <c r="HY46" s="2">
        <v>217</v>
      </c>
      <c r="HZ46" s="2">
        <v>149</v>
      </c>
      <c r="IA46" s="3">
        <v>351</v>
      </c>
      <c r="IB46" s="3">
        <v>359</v>
      </c>
      <c r="IC46" s="3">
        <v>384</v>
      </c>
      <c r="ID46" s="3">
        <v>408</v>
      </c>
      <c r="IE46" s="2">
        <v>73</v>
      </c>
      <c r="IF46" s="2">
        <v>220</v>
      </c>
      <c r="IG46" s="2">
        <v>288</v>
      </c>
      <c r="IH46" s="2">
        <v>291</v>
      </c>
      <c r="II46" s="2">
        <v>346</v>
      </c>
      <c r="IJ46" s="2">
        <v>195</v>
      </c>
      <c r="IK46" s="2">
        <v>134</v>
      </c>
      <c r="IL46" s="2">
        <v>340</v>
      </c>
      <c r="IM46" s="2">
        <v>360</v>
      </c>
      <c r="IN46" s="2">
        <v>353</v>
      </c>
      <c r="IO46" s="2">
        <v>372</v>
      </c>
      <c r="IP46" s="2">
        <v>384</v>
      </c>
      <c r="IQ46" s="2">
        <v>217</v>
      </c>
      <c r="IR46" s="2">
        <v>149</v>
      </c>
      <c r="IS46" s="2">
        <v>73</v>
      </c>
      <c r="IT46" s="2">
        <v>220</v>
      </c>
      <c r="IU46" s="2">
        <v>288</v>
      </c>
      <c r="IV46" s="2">
        <v>291</v>
      </c>
      <c r="IW46" s="2">
        <v>346</v>
      </c>
      <c r="IX46" s="2">
        <v>195</v>
      </c>
      <c r="IY46" s="2">
        <v>134</v>
      </c>
      <c r="IZ46" s="2">
        <v>340</v>
      </c>
      <c r="JA46" s="2">
        <v>360</v>
      </c>
      <c r="JB46" s="2">
        <v>353</v>
      </c>
      <c r="JC46" s="2">
        <v>372</v>
      </c>
      <c r="JD46" s="2">
        <v>384</v>
      </c>
      <c r="JE46" s="2">
        <v>217</v>
      </c>
      <c r="JF46" s="2">
        <v>149</v>
      </c>
      <c r="JG46" s="3">
        <v>351</v>
      </c>
      <c r="JH46" s="3">
        <v>359</v>
      </c>
      <c r="JI46" s="3">
        <v>384</v>
      </c>
      <c r="JJ46" s="3">
        <v>408</v>
      </c>
      <c r="JK46" s="3">
        <v>345</v>
      </c>
      <c r="JL46" s="3">
        <v>357</v>
      </c>
      <c r="JM46" s="3">
        <v>150</v>
      </c>
      <c r="JN46" s="3">
        <v>72</v>
      </c>
      <c r="JO46" s="3">
        <v>247</v>
      </c>
      <c r="JP46" s="3">
        <v>320</v>
      </c>
      <c r="JQ46" s="3">
        <v>415</v>
      </c>
      <c r="JR46" s="3">
        <v>360</v>
      </c>
      <c r="JS46" s="3">
        <v>338</v>
      </c>
      <c r="JT46" s="3">
        <v>153</v>
      </c>
      <c r="JU46" s="3">
        <v>64</v>
      </c>
      <c r="JV46" s="3">
        <v>288</v>
      </c>
      <c r="JW46" s="3">
        <v>259</v>
      </c>
      <c r="JX46" s="3">
        <v>319</v>
      </c>
      <c r="JY46" s="3">
        <v>309</v>
      </c>
      <c r="JZ46" s="3">
        <v>344</v>
      </c>
      <c r="KA46" s="3">
        <v>161</v>
      </c>
      <c r="KB46" s="3">
        <v>84</v>
      </c>
      <c r="KC46" s="3">
        <v>292</v>
      </c>
      <c r="KD46" s="3">
        <v>354</v>
      </c>
      <c r="KE46" s="3">
        <v>356</v>
      </c>
      <c r="KF46" s="3">
        <v>306</v>
      </c>
      <c r="KG46" s="3">
        <v>321</v>
      </c>
      <c r="KH46" s="3">
        <v>158</v>
      </c>
      <c r="KI46" s="3">
        <v>70</v>
      </c>
      <c r="KJ46" s="3">
        <v>269</v>
      </c>
      <c r="KK46" s="2">
        <v>73</v>
      </c>
      <c r="KL46" s="2">
        <v>220</v>
      </c>
      <c r="KM46" s="2">
        <v>288</v>
      </c>
      <c r="KN46" s="2">
        <v>291</v>
      </c>
      <c r="KO46" s="2">
        <v>346</v>
      </c>
      <c r="KP46" s="2">
        <v>195</v>
      </c>
      <c r="KQ46" s="2">
        <v>134</v>
      </c>
      <c r="KR46" s="2">
        <v>340</v>
      </c>
      <c r="KS46" s="2">
        <v>360</v>
      </c>
      <c r="KT46" s="2">
        <v>353</v>
      </c>
      <c r="KU46" s="2">
        <v>372</v>
      </c>
      <c r="KV46" s="2">
        <v>384</v>
      </c>
      <c r="KW46" s="2">
        <v>217</v>
      </c>
      <c r="KX46" s="2">
        <v>149</v>
      </c>
      <c r="KY46" s="2">
        <v>73</v>
      </c>
      <c r="KZ46" s="2">
        <v>220</v>
      </c>
      <c r="LA46" s="2">
        <v>288</v>
      </c>
      <c r="LB46" s="2">
        <v>291</v>
      </c>
      <c r="LC46" s="2">
        <v>346</v>
      </c>
      <c r="LD46" s="2">
        <v>195</v>
      </c>
      <c r="LE46" s="2">
        <v>134</v>
      </c>
      <c r="LF46" s="2">
        <v>340</v>
      </c>
      <c r="LG46" s="2">
        <v>360</v>
      </c>
      <c r="LH46" s="2">
        <v>353</v>
      </c>
      <c r="LI46" s="2">
        <v>372</v>
      </c>
      <c r="LJ46" s="2">
        <v>384</v>
      </c>
      <c r="LK46" s="2">
        <v>217</v>
      </c>
      <c r="LL46" s="2">
        <v>149</v>
      </c>
      <c r="LM46" s="3">
        <v>351</v>
      </c>
      <c r="LN46" s="3">
        <v>359</v>
      </c>
      <c r="LO46" s="3">
        <v>384</v>
      </c>
      <c r="LP46" s="3">
        <v>408</v>
      </c>
      <c r="LQ46" s="2">
        <v>73</v>
      </c>
      <c r="LR46" s="2">
        <v>220</v>
      </c>
      <c r="LS46" s="2">
        <v>288</v>
      </c>
      <c r="LT46" s="2">
        <v>291</v>
      </c>
      <c r="LU46" s="2">
        <v>346</v>
      </c>
      <c r="LV46" s="2">
        <v>195</v>
      </c>
      <c r="LW46" s="2">
        <v>134</v>
      </c>
      <c r="LX46" s="2">
        <v>340</v>
      </c>
      <c r="LY46" s="2">
        <v>360</v>
      </c>
      <c r="LZ46" s="2">
        <v>353</v>
      </c>
      <c r="MA46" s="2">
        <v>372</v>
      </c>
      <c r="MB46" s="2">
        <v>384</v>
      </c>
      <c r="MC46" s="2">
        <v>217</v>
      </c>
      <c r="MD46" s="2">
        <v>149</v>
      </c>
      <c r="ME46" s="2">
        <v>73</v>
      </c>
      <c r="MF46" s="2">
        <v>220</v>
      </c>
      <c r="MG46" s="2">
        <v>288</v>
      </c>
      <c r="MH46" s="2">
        <v>291</v>
      </c>
      <c r="MI46" s="2">
        <v>346</v>
      </c>
      <c r="MJ46" s="2">
        <v>195</v>
      </c>
      <c r="MK46" s="2">
        <v>134</v>
      </c>
      <c r="ML46" s="2">
        <v>340</v>
      </c>
      <c r="MM46" s="2">
        <v>360</v>
      </c>
      <c r="MN46" s="2">
        <v>353</v>
      </c>
      <c r="MO46" s="2">
        <v>372</v>
      </c>
      <c r="MP46" s="2">
        <v>384</v>
      </c>
      <c r="MQ46" s="2">
        <v>217</v>
      </c>
      <c r="MR46" s="2">
        <v>149</v>
      </c>
      <c r="MS46" s="3">
        <v>351</v>
      </c>
      <c r="MT46" s="3">
        <v>359</v>
      </c>
      <c r="MU46" s="3">
        <v>384</v>
      </c>
      <c r="MV46" s="3">
        <v>408</v>
      </c>
      <c r="MW46" s="2">
        <v>73</v>
      </c>
      <c r="MX46" s="2">
        <v>220</v>
      </c>
      <c r="MY46" s="2">
        <v>288</v>
      </c>
      <c r="MZ46" s="2">
        <v>291</v>
      </c>
      <c r="NA46" s="2">
        <v>346</v>
      </c>
      <c r="NB46" s="2">
        <v>195</v>
      </c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</row>
    <row r="47" spans="1:424" s="1" customFormat="1" x14ac:dyDescent="0.25">
      <c r="A47" s="8">
        <v>0.41666666666666669</v>
      </c>
      <c r="B47" s="2">
        <v>81</v>
      </c>
      <c r="C47" s="2">
        <v>328</v>
      </c>
      <c r="D47" s="2">
        <v>359</v>
      </c>
      <c r="E47" s="2">
        <v>401</v>
      </c>
      <c r="F47" s="2">
        <v>412</v>
      </c>
      <c r="G47" s="2">
        <v>324</v>
      </c>
      <c r="H47" s="2">
        <v>159</v>
      </c>
      <c r="I47" s="2">
        <v>454</v>
      </c>
      <c r="J47" s="2">
        <v>465</v>
      </c>
      <c r="K47" s="2">
        <v>438</v>
      </c>
      <c r="L47" s="2">
        <v>458</v>
      </c>
      <c r="M47" s="2">
        <v>477</v>
      </c>
      <c r="N47" s="2">
        <v>314</v>
      </c>
      <c r="O47" s="2">
        <v>208</v>
      </c>
      <c r="P47" s="2">
        <v>81</v>
      </c>
      <c r="Q47" s="2">
        <v>328</v>
      </c>
      <c r="R47" s="2">
        <v>359</v>
      </c>
      <c r="S47" s="2">
        <v>401</v>
      </c>
      <c r="T47" s="2">
        <v>412</v>
      </c>
      <c r="U47" s="2">
        <v>324</v>
      </c>
      <c r="V47" s="2">
        <v>159</v>
      </c>
      <c r="W47" s="2">
        <v>454</v>
      </c>
      <c r="X47" s="2">
        <v>465</v>
      </c>
      <c r="Y47" s="2">
        <v>438</v>
      </c>
      <c r="Z47" s="2">
        <v>458</v>
      </c>
      <c r="AA47" s="2">
        <v>477</v>
      </c>
      <c r="AB47" s="2">
        <v>314</v>
      </c>
      <c r="AC47" s="2">
        <v>208</v>
      </c>
      <c r="AD47" s="3">
        <v>466</v>
      </c>
      <c r="AE47" s="3">
        <v>480</v>
      </c>
      <c r="AF47" s="3">
        <v>469</v>
      </c>
      <c r="AG47" s="3">
        <v>431</v>
      </c>
      <c r="AH47" s="2">
        <v>81</v>
      </c>
      <c r="AI47" s="2">
        <v>328</v>
      </c>
      <c r="AJ47" s="2">
        <v>359</v>
      </c>
      <c r="AK47" s="2">
        <v>401</v>
      </c>
      <c r="AL47" s="2">
        <v>412</v>
      </c>
      <c r="AM47" s="2">
        <v>324</v>
      </c>
      <c r="AN47" s="2">
        <v>159</v>
      </c>
      <c r="AO47" s="2">
        <v>454</v>
      </c>
      <c r="AP47" s="2">
        <v>465</v>
      </c>
      <c r="AQ47" s="2">
        <v>438</v>
      </c>
      <c r="AR47" s="2">
        <v>458</v>
      </c>
      <c r="AS47" s="2">
        <v>477</v>
      </c>
      <c r="AT47" s="2">
        <v>314</v>
      </c>
      <c r="AU47" s="2">
        <v>208</v>
      </c>
      <c r="AV47" s="2">
        <v>81</v>
      </c>
      <c r="AW47" s="2">
        <v>328</v>
      </c>
      <c r="AX47" s="2">
        <v>359</v>
      </c>
      <c r="AY47" s="2">
        <v>401</v>
      </c>
      <c r="AZ47" s="2">
        <v>412</v>
      </c>
      <c r="BA47" s="2">
        <v>324</v>
      </c>
      <c r="BB47" s="2">
        <v>159</v>
      </c>
      <c r="BC47" s="2">
        <v>454</v>
      </c>
      <c r="BD47" s="2">
        <v>465</v>
      </c>
      <c r="BE47" s="2">
        <v>438</v>
      </c>
      <c r="BF47" s="2">
        <v>458</v>
      </c>
      <c r="BG47" s="2">
        <v>477</v>
      </c>
      <c r="BH47" s="2">
        <v>314</v>
      </c>
      <c r="BI47" s="2">
        <v>208</v>
      </c>
      <c r="BJ47" s="3">
        <v>466</v>
      </c>
      <c r="BK47" s="3">
        <v>480</v>
      </c>
      <c r="BL47" s="3">
        <v>469</v>
      </c>
      <c r="BM47" s="3">
        <v>431</v>
      </c>
      <c r="BN47" s="2">
        <v>81</v>
      </c>
      <c r="BO47" s="2">
        <v>328</v>
      </c>
      <c r="BP47" s="2">
        <v>359</v>
      </c>
      <c r="BQ47" s="2">
        <v>401</v>
      </c>
      <c r="BR47" s="2">
        <v>412</v>
      </c>
      <c r="BS47" s="2">
        <v>324</v>
      </c>
      <c r="BT47" s="2">
        <v>159</v>
      </c>
      <c r="BU47" s="2">
        <v>454</v>
      </c>
      <c r="BV47" s="2">
        <v>465</v>
      </c>
      <c r="BW47" s="2">
        <v>438</v>
      </c>
      <c r="BX47" s="2">
        <v>458</v>
      </c>
      <c r="BY47" s="2">
        <v>477</v>
      </c>
      <c r="BZ47" s="2">
        <v>314</v>
      </c>
      <c r="CA47" s="2">
        <v>208</v>
      </c>
      <c r="CB47" s="2">
        <v>81</v>
      </c>
      <c r="CC47" s="2">
        <v>328</v>
      </c>
      <c r="CD47" s="2">
        <v>359</v>
      </c>
      <c r="CE47" s="2">
        <v>401</v>
      </c>
      <c r="CF47" s="2">
        <v>412</v>
      </c>
      <c r="CG47" s="2">
        <v>324</v>
      </c>
      <c r="CH47" s="2">
        <v>159</v>
      </c>
      <c r="CI47" s="2">
        <v>454</v>
      </c>
      <c r="CJ47" s="2">
        <v>465</v>
      </c>
      <c r="CK47" s="2">
        <v>438</v>
      </c>
      <c r="CL47" s="2">
        <v>458</v>
      </c>
      <c r="CM47" s="2">
        <v>477</v>
      </c>
      <c r="CN47" s="2">
        <v>314</v>
      </c>
      <c r="CO47" s="2">
        <v>208</v>
      </c>
      <c r="CP47" s="3">
        <v>466</v>
      </c>
      <c r="CQ47" s="3">
        <v>480</v>
      </c>
      <c r="CR47" s="3">
        <v>469</v>
      </c>
      <c r="CS47" s="3">
        <v>431</v>
      </c>
      <c r="CT47" s="2">
        <v>81</v>
      </c>
      <c r="CU47" s="2">
        <v>328</v>
      </c>
      <c r="CV47" s="2">
        <v>359</v>
      </c>
      <c r="CW47" s="2">
        <v>401</v>
      </c>
      <c r="CX47" s="2">
        <v>412</v>
      </c>
      <c r="CY47" s="2">
        <v>324</v>
      </c>
      <c r="CZ47" s="2">
        <v>159</v>
      </c>
      <c r="DA47" s="2">
        <v>454</v>
      </c>
      <c r="DB47" s="2">
        <v>465</v>
      </c>
      <c r="DC47" s="2">
        <v>438</v>
      </c>
      <c r="DD47" s="2">
        <v>458</v>
      </c>
      <c r="DE47" s="2">
        <v>477</v>
      </c>
      <c r="DF47" s="2">
        <v>314</v>
      </c>
      <c r="DG47" s="2">
        <v>208</v>
      </c>
      <c r="DH47" s="2">
        <v>81</v>
      </c>
      <c r="DI47" s="2">
        <v>328</v>
      </c>
      <c r="DJ47" s="2">
        <v>359</v>
      </c>
      <c r="DK47" s="2">
        <v>401</v>
      </c>
      <c r="DL47" s="2">
        <v>412</v>
      </c>
      <c r="DM47" s="2">
        <v>324</v>
      </c>
      <c r="DN47" s="2">
        <v>159</v>
      </c>
      <c r="DO47" s="2">
        <v>454</v>
      </c>
      <c r="DP47" s="2">
        <v>465</v>
      </c>
      <c r="DQ47" s="2">
        <v>438</v>
      </c>
      <c r="DR47" s="2">
        <v>458</v>
      </c>
      <c r="DS47" s="2">
        <v>477</v>
      </c>
      <c r="DT47" s="2">
        <v>314</v>
      </c>
      <c r="DU47" s="2">
        <v>208</v>
      </c>
      <c r="DV47" s="3">
        <v>466</v>
      </c>
      <c r="DW47" s="3">
        <v>480</v>
      </c>
      <c r="DX47" s="3">
        <v>469</v>
      </c>
      <c r="DY47" s="3">
        <v>431</v>
      </c>
      <c r="DZ47" s="2">
        <v>81</v>
      </c>
      <c r="EA47" s="2">
        <v>328</v>
      </c>
      <c r="EB47" s="2">
        <v>359</v>
      </c>
      <c r="EC47" s="2">
        <v>401</v>
      </c>
      <c r="ED47" s="2">
        <v>412</v>
      </c>
      <c r="EE47" s="2">
        <v>324</v>
      </c>
      <c r="EF47" s="2">
        <v>159</v>
      </c>
      <c r="EG47" s="2">
        <v>454</v>
      </c>
      <c r="EH47" s="2">
        <v>465</v>
      </c>
      <c r="EI47" s="2">
        <v>438</v>
      </c>
      <c r="EJ47" s="2">
        <v>458</v>
      </c>
      <c r="EK47" s="2">
        <v>477</v>
      </c>
      <c r="EL47" s="2">
        <v>314</v>
      </c>
      <c r="EM47" s="2">
        <v>208</v>
      </c>
      <c r="EN47" s="2">
        <v>81</v>
      </c>
      <c r="EO47" s="2">
        <v>328</v>
      </c>
      <c r="EP47" s="2">
        <v>359</v>
      </c>
      <c r="EQ47" s="2">
        <v>401</v>
      </c>
      <c r="ER47" s="2">
        <v>412</v>
      </c>
      <c r="ES47" s="2">
        <v>324</v>
      </c>
      <c r="ET47" s="2">
        <v>159</v>
      </c>
      <c r="EU47" s="2">
        <v>454</v>
      </c>
      <c r="EV47" s="2">
        <v>465</v>
      </c>
      <c r="EW47" s="2">
        <v>438</v>
      </c>
      <c r="EX47" s="2">
        <v>458</v>
      </c>
      <c r="EY47" s="2">
        <v>477</v>
      </c>
      <c r="EZ47" s="2">
        <v>314</v>
      </c>
      <c r="FA47" s="2">
        <v>208</v>
      </c>
      <c r="FB47" s="3">
        <v>466</v>
      </c>
      <c r="FC47" s="3">
        <v>480</v>
      </c>
      <c r="FD47" s="3">
        <v>469</v>
      </c>
      <c r="FE47" s="3">
        <v>431</v>
      </c>
      <c r="FF47" s="2">
        <v>81</v>
      </c>
      <c r="FG47" s="2">
        <v>328</v>
      </c>
      <c r="FH47" s="2">
        <v>359</v>
      </c>
      <c r="FI47" s="2">
        <v>401</v>
      </c>
      <c r="FJ47" s="2">
        <v>412</v>
      </c>
      <c r="FK47" s="2">
        <v>324</v>
      </c>
      <c r="FL47" s="2">
        <v>159</v>
      </c>
      <c r="FM47" s="2">
        <v>454</v>
      </c>
      <c r="FN47" s="2">
        <v>465</v>
      </c>
      <c r="FO47" s="2">
        <v>438</v>
      </c>
      <c r="FP47" s="2">
        <v>458</v>
      </c>
      <c r="FQ47" s="2">
        <v>477</v>
      </c>
      <c r="FR47" s="2">
        <v>314</v>
      </c>
      <c r="FS47" s="2">
        <v>208</v>
      </c>
      <c r="FT47" s="2">
        <v>81</v>
      </c>
      <c r="FU47" s="2">
        <v>328</v>
      </c>
      <c r="FV47" s="2">
        <v>359</v>
      </c>
      <c r="FW47" s="2">
        <v>401</v>
      </c>
      <c r="FX47" s="2">
        <v>412</v>
      </c>
      <c r="FY47" s="2">
        <v>324</v>
      </c>
      <c r="FZ47" s="2">
        <v>159</v>
      </c>
      <c r="GA47" s="2">
        <v>454</v>
      </c>
      <c r="GB47" s="2">
        <v>465</v>
      </c>
      <c r="GC47" s="2">
        <v>438</v>
      </c>
      <c r="GD47" s="2">
        <v>458</v>
      </c>
      <c r="GE47" s="2">
        <v>477</v>
      </c>
      <c r="GF47" s="2">
        <v>314</v>
      </c>
      <c r="GG47" s="2">
        <v>208</v>
      </c>
      <c r="GH47" s="3">
        <v>466</v>
      </c>
      <c r="GI47" s="3">
        <v>480</v>
      </c>
      <c r="GJ47" s="3">
        <v>469</v>
      </c>
      <c r="GK47" s="3">
        <v>431</v>
      </c>
      <c r="GL47" s="3">
        <v>378</v>
      </c>
      <c r="GM47" s="3">
        <v>401</v>
      </c>
      <c r="GN47" s="3">
        <v>207</v>
      </c>
      <c r="GO47" s="3">
        <v>126</v>
      </c>
      <c r="GP47" s="3">
        <v>354</v>
      </c>
      <c r="GQ47" s="3">
        <v>406</v>
      </c>
      <c r="GR47" s="3">
        <v>394</v>
      </c>
      <c r="GS47" s="3">
        <v>352</v>
      </c>
      <c r="GT47" s="3">
        <v>390</v>
      </c>
      <c r="GU47" s="3">
        <v>157</v>
      </c>
      <c r="GV47" s="3">
        <v>138</v>
      </c>
      <c r="GW47" s="3">
        <v>326</v>
      </c>
      <c r="GX47" s="3">
        <v>391</v>
      </c>
      <c r="GY47" s="2">
        <v>81</v>
      </c>
      <c r="GZ47" s="2">
        <v>328</v>
      </c>
      <c r="HA47" s="2">
        <v>359</v>
      </c>
      <c r="HB47" s="2">
        <v>401</v>
      </c>
      <c r="HC47" s="2">
        <v>412</v>
      </c>
      <c r="HD47" s="2">
        <v>324</v>
      </c>
      <c r="HE47" s="2">
        <v>159</v>
      </c>
      <c r="HF47" s="2">
        <v>454</v>
      </c>
      <c r="HG47" s="2">
        <v>465</v>
      </c>
      <c r="HH47" s="2">
        <v>438</v>
      </c>
      <c r="HI47" s="2">
        <v>458</v>
      </c>
      <c r="HJ47" s="2">
        <v>477</v>
      </c>
      <c r="HK47" s="2">
        <v>314</v>
      </c>
      <c r="HL47" s="2">
        <v>208</v>
      </c>
      <c r="HM47" s="2">
        <v>81</v>
      </c>
      <c r="HN47" s="2">
        <v>328</v>
      </c>
      <c r="HO47" s="2">
        <v>359</v>
      </c>
      <c r="HP47" s="2">
        <v>401</v>
      </c>
      <c r="HQ47" s="2">
        <v>412</v>
      </c>
      <c r="HR47" s="2">
        <v>324</v>
      </c>
      <c r="HS47" s="2">
        <v>159</v>
      </c>
      <c r="HT47" s="2">
        <v>454</v>
      </c>
      <c r="HU47" s="2">
        <v>465</v>
      </c>
      <c r="HV47" s="2">
        <v>438</v>
      </c>
      <c r="HW47" s="2">
        <v>458</v>
      </c>
      <c r="HX47" s="2">
        <v>477</v>
      </c>
      <c r="HY47" s="2">
        <v>314</v>
      </c>
      <c r="HZ47" s="2">
        <v>208</v>
      </c>
      <c r="IA47" s="3">
        <v>466</v>
      </c>
      <c r="IB47" s="3">
        <v>480</v>
      </c>
      <c r="IC47" s="3">
        <v>469</v>
      </c>
      <c r="ID47" s="3">
        <v>431</v>
      </c>
      <c r="IE47" s="2">
        <v>81</v>
      </c>
      <c r="IF47" s="2">
        <v>328</v>
      </c>
      <c r="IG47" s="2">
        <v>359</v>
      </c>
      <c r="IH47" s="2">
        <v>401</v>
      </c>
      <c r="II47" s="2">
        <v>412</v>
      </c>
      <c r="IJ47" s="2">
        <v>324</v>
      </c>
      <c r="IK47" s="2">
        <v>159</v>
      </c>
      <c r="IL47" s="2">
        <v>454</v>
      </c>
      <c r="IM47" s="2">
        <v>465</v>
      </c>
      <c r="IN47" s="2">
        <v>438</v>
      </c>
      <c r="IO47" s="2">
        <v>458</v>
      </c>
      <c r="IP47" s="2">
        <v>477</v>
      </c>
      <c r="IQ47" s="2">
        <v>314</v>
      </c>
      <c r="IR47" s="2">
        <v>208</v>
      </c>
      <c r="IS47" s="2">
        <v>81</v>
      </c>
      <c r="IT47" s="2">
        <v>328</v>
      </c>
      <c r="IU47" s="2">
        <v>359</v>
      </c>
      <c r="IV47" s="2">
        <v>401</v>
      </c>
      <c r="IW47" s="2">
        <v>412</v>
      </c>
      <c r="IX47" s="2">
        <v>324</v>
      </c>
      <c r="IY47" s="2">
        <v>159</v>
      </c>
      <c r="IZ47" s="2">
        <v>454</v>
      </c>
      <c r="JA47" s="2">
        <v>465</v>
      </c>
      <c r="JB47" s="2">
        <v>438</v>
      </c>
      <c r="JC47" s="2">
        <v>458</v>
      </c>
      <c r="JD47" s="2">
        <v>477</v>
      </c>
      <c r="JE47" s="2">
        <v>314</v>
      </c>
      <c r="JF47" s="2">
        <v>208</v>
      </c>
      <c r="JG47" s="3">
        <v>466</v>
      </c>
      <c r="JH47" s="3">
        <v>480</v>
      </c>
      <c r="JI47" s="3">
        <v>469</v>
      </c>
      <c r="JJ47" s="3">
        <v>431</v>
      </c>
      <c r="JK47" s="3">
        <v>362</v>
      </c>
      <c r="JL47" s="3">
        <v>410</v>
      </c>
      <c r="JM47" s="3">
        <v>191</v>
      </c>
      <c r="JN47" s="3">
        <v>111</v>
      </c>
      <c r="JO47" s="3">
        <v>396</v>
      </c>
      <c r="JP47" s="3">
        <v>445</v>
      </c>
      <c r="JQ47" s="3">
        <v>460</v>
      </c>
      <c r="JR47" s="3">
        <v>449</v>
      </c>
      <c r="JS47" s="3">
        <v>401</v>
      </c>
      <c r="JT47" s="3">
        <v>223</v>
      </c>
      <c r="JU47" s="3">
        <v>128</v>
      </c>
      <c r="JV47" s="3">
        <v>357</v>
      </c>
      <c r="JW47" s="3">
        <v>379</v>
      </c>
      <c r="JX47" s="3">
        <v>403</v>
      </c>
      <c r="JY47" s="3">
        <v>412</v>
      </c>
      <c r="JZ47" s="3">
        <v>356</v>
      </c>
      <c r="KA47" s="3">
        <v>166</v>
      </c>
      <c r="KB47" s="3">
        <v>132</v>
      </c>
      <c r="KC47" s="3">
        <v>361</v>
      </c>
      <c r="KD47" s="3">
        <v>396</v>
      </c>
      <c r="KE47" s="3">
        <v>380</v>
      </c>
      <c r="KF47" s="3">
        <v>394</v>
      </c>
      <c r="KG47" s="3">
        <v>364</v>
      </c>
      <c r="KH47" s="3">
        <v>238</v>
      </c>
      <c r="KI47" s="3">
        <v>113</v>
      </c>
      <c r="KJ47" s="3">
        <v>383</v>
      </c>
      <c r="KK47" s="2">
        <v>81</v>
      </c>
      <c r="KL47" s="2">
        <v>328</v>
      </c>
      <c r="KM47" s="2">
        <v>359</v>
      </c>
      <c r="KN47" s="2">
        <v>401</v>
      </c>
      <c r="KO47" s="2">
        <v>412</v>
      </c>
      <c r="KP47" s="2">
        <v>324</v>
      </c>
      <c r="KQ47" s="2">
        <v>159</v>
      </c>
      <c r="KR47" s="2">
        <v>454</v>
      </c>
      <c r="KS47" s="2">
        <v>465</v>
      </c>
      <c r="KT47" s="2">
        <v>438</v>
      </c>
      <c r="KU47" s="2">
        <v>458</v>
      </c>
      <c r="KV47" s="2">
        <v>477</v>
      </c>
      <c r="KW47" s="2">
        <v>314</v>
      </c>
      <c r="KX47" s="2">
        <v>208</v>
      </c>
      <c r="KY47" s="2">
        <v>81</v>
      </c>
      <c r="KZ47" s="2">
        <v>328</v>
      </c>
      <c r="LA47" s="2">
        <v>359</v>
      </c>
      <c r="LB47" s="2">
        <v>401</v>
      </c>
      <c r="LC47" s="2">
        <v>412</v>
      </c>
      <c r="LD47" s="2">
        <v>324</v>
      </c>
      <c r="LE47" s="2">
        <v>159</v>
      </c>
      <c r="LF47" s="2">
        <v>454</v>
      </c>
      <c r="LG47" s="2">
        <v>465</v>
      </c>
      <c r="LH47" s="2">
        <v>438</v>
      </c>
      <c r="LI47" s="2">
        <v>458</v>
      </c>
      <c r="LJ47" s="2">
        <v>477</v>
      </c>
      <c r="LK47" s="2">
        <v>314</v>
      </c>
      <c r="LL47" s="2">
        <v>208</v>
      </c>
      <c r="LM47" s="3">
        <v>466</v>
      </c>
      <c r="LN47" s="3">
        <v>480</v>
      </c>
      <c r="LO47" s="3">
        <v>469</v>
      </c>
      <c r="LP47" s="3">
        <v>431</v>
      </c>
      <c r="LQ47" s="2">
        <v>81</v>
      </c>
      <c r="LR47" s="2">
        <v>328</v>
      </c>
      <c r="LS47" s="2">
        <v>359</v>
      </c>
      <c r="LT47" s="2">
        <v>401</v>
      </c>
      <c r="LU47" s="2">
        <v>412</v>
      </c>
      <c r="LV47" s="2">
        <v>324</v>
      </c>
      <c r="LW47" s="2">
        <v>159</v>
      </c>
      <c r="LX47" s="2">
        <v>454</v>
      </c>
      <c r="LY47" s="2">
        <v>465</v>
      </c>
      <c r="LZ47" s="2">
        <v>438</v>
      </c>
      <c r="MA47" s="2">
        <v>458</v>
      </c>
      <c r="MB47" s="2">
        <v>477</v>
      </c>
      <c r="MC47" s="2">
        <v>314</v>
      </c>
      <c r="MD47" s="2">
        <v>208</v>
      </c>
      <c r="ME47" s="2">
        <v>81</v>
      </c>
      <c r="MF47" s="2">
        <v>328</v>
      </c>
      <c r="MG47" s="2">
        <v>359</v>
      </c>
      <c r="MH47" s="2">
        <v>401</v>
      </c>
      <c r="MI47" s="2">
        <v>412</v>
      </c>
      <c r="MJ47" s="2">
        <v>324</v>
      </c>
      <c r="MK47" s="2">
        <v>159</v>
      </c>
      <c r="ML47" s="2">
        <v>454</v>
      </c>
      <c r="MM47" s="2">
        <v>465</v>
      </c>
      <c r="MN47" s="2">
        <v>438</v>
      </c>
      <c r="MO47" s="2">
        <v>458</v>
      </c>
      <c r="MP47" s="2">
        <v>477</v>
      </c>
      <c r="MQ47" s="2">
        <v>314</v>
      </c>
      <c r="MR47" s="2">
        <v>208</v>
      </c>
      <c r="MS47" s="3">
        <v>466</v>
      </c>
      <c r="MT47" s="3">
        <v>480</v>
      </c>
      <c r="MU47" s="3">
        <v>469</v>
      </c>
      <c r="MV47" s="3">
        <v>431</v>
      </c>
      <c r="MW47" s="2">
        <v>81</v>
      </c>
      <c r="MX47" s="2">
        <v>328</v>
      </c>
      <c r="MY47" s="2">
        <v>359</v>
      </c>
      <c r="MZ47" s="2">
        <v>401</v>
      </c>
      <c r="NA47" s="2">
        <v>412</v>
      </c>
      <c r="NB47" s="2">
        <v>324</v>
      </c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</row>
    <row r="48" spans="1:424" s="1" customFormat="1" x14ac:dyDescent="0.25">
      <c r="A48" s="8">
        <v>0.45833333333333331</v>
      </c>
      <c r="B48" s="2">
        <v>115</v>
      </c>
      <c r="C48" s="2">
        <v>398</v>
      </c>
      <c r="D48" s="2">
        <v>419</v>
      </c>
      <c r="E48" s="2">
        <v>415</v>
      </c>
      <c r="F48" s="2">
        <v>430</v>
      </c>
      <c r="G48" s="2">
        <v>311</v>
      </c>
      <c r="H48" s="2">
        <v>175</v>
      </c>
      <c r="I48" s="2">
        <v>464</v>
      </c>
      <c r="J48" s="2">
        <v>526</v>
      </c>
      <c r="K48" s="2">
        <v>468</v>
      </c>
      <c r="L48" s="2">
        <v>540</v>
      </c>
      <c r="M48" s="2">
        <v>529</v>
      </c>
      <c r="N48" s="2">
        <v>387</v>
      </c>
      <c r="O48" s="2">
        <v>199</v>
      </c>
      <c r="P48" s="2">
        <v>115</v>
      </c>
      <c r="Q48" s="2">
        <v>398</v>
      </c>
      <c r="R48" s="2">
        <v>419</v>
      </c>
      <c r="S48" s="2">
        <v>415</v>
      </c>
      <c r="T48" s="2">
        <v>430</v>
      </c>
      <c r="U48" s="2">
        <v>311</v>
      </c>
      <c r="V48" s="2">
        <v>175</v>
      </c>
      <c r="W48" s="2">
        <v>464</v>
      </c>
      <c r="X48" s="2">
        <v>526</v>
      </c>
      <c r="Y48" s="2">
        <v>468</v>
      </c>
      <c r="Z48" s="2">
        <v>540</v>
      </c>
      <c r="AA48" s="2">
        <v>529</v>
      </c>
      <c r="AB48" s="2">
        <v>387</v>
      </c>
      <c r="AC48" s="2">
        <v>199</v>
      </c>
      <c r="AD48" s="3">
        <v>501</v>
      </c>
      <c r="AE48" s="3">
        <v>529</v>
      </c>
      <c r="AF48" s="3">
        <v>487</v>
      </c>
      <c r="AG48" s="3">
        <v>427</v>
      </c>
      <c r="AH48" s="2">
        <v>115</v>
      </c>
      <c r="AI48" s="2">
        <v>398</v>
      </c>
      <c r="AJ48" s="2">
        <v>419</v>
      </c>
      <c r="AK48" s="2">
        <v>415</v>
      </c>
      <c r="AL48" s="2">
        <v>430</v>
      </c>
      <c r="AM48" s="2">
        <v>311</v>
      </c>
      <c r="AN48" s="2">
        <v>175</v>
      </c>
      <c r="AO48" s="2">
        <v>464</v>
      </c>
      <c r="AP48" s="2">
        <v>526</v>
      </c>
      <c r="AQ48" s="2">
        <v>468</v>
      </c>
      <c r="AR48" s="2">
        <v>540</v>
      </c>
      <c r="AS48" s="2">
        <v>529</v>
      </c>
      <c r="AT48" s="2">
        <v>387</v>
      </c>
      <c r="AU48" s="2">
        <v>199</v>
      </c>
      <c r="AV48" s="2">
        <v>115</v>
      </c>
      <c r="AW48" s="2">
        <v>398</v>
      </c>
      <c r="AX48" s="2">
        <v>419</v>
      </c>
      <c r="AY48" s="2">
        <v>415</v>
      </c>
      <c r="AZ48" s="2">
        <v>430</v>
      </c>
      <c r="BA48" s="2">
        <v>311</v>
      </c>
      <c r="BB48" s="2">
        <v>175</v>
      </c>
      <c r="BC48" s="2">
        <v>464</v>
      </c>
      <c r="BD48" s="2">
        <v>526</v>
      </c>
      <c r="BE48" s="2">
        <v>468</v>
      </c>
      <c r="BF48" s="2">
        <v>540</v>
      </c>
      <c r="BG48" s="2">
        <v>529</v>
      </c>
      <c r="BH48" s="2">
        <v>387</v>
      </c>
      <c r="BI48" s="2">
        <v>199</v>
      </c>
      <c r="BJ48" s="3">
        <v>501</v>
      </c>
      <c r="BK48" s="3">
        <v>529</v>
      </c>
      <c r="BL48" s="3">
        <v>487</v>
      </c>
      <c r="BM48" s="3">
        <v>427</v>
      </c>
      <c r="BN48" s="2">
        <v>115</v>
      </c>
      <c r="BO48" s="2">
        <v>398</v>
      </c>
      <c r="BP48" s="2">
        <v>419</v>
      </c>
      <c r="BQ48" s="2">
        <v>415</v>
      </c>
      <c r="BR48" s="2">
        <v>430</v>
      </c>
      <c r="BS48" s="2">
        <v>311</v>
      </c>
      <c r="BT48" s="2">
        <v>175</v>
      </c>
      <c r="BU48" s="2">
        <v>464</v>
      </c>
      <c r="BV48" s="2">
        <v>526</v>
      </c>
      <c r="BW48" s="2">
        <v>468</v>
      </c>
      <c r="BX48" s="2">
        <v>540</v>
      </c>
      <c r="BY48" s="2">
        <v>529</v>
      </c>
      <c r="BZ48" s="2">
        <v>387</v>
      </c>
      <c r="CA48" s="2">
        <v>199</v>
      </c>
      <c r="CB48" s="2">
        <v>115</v>
      </c>
      <c r="CC48" s="2">
        <v>398</v>
      </c>
      <c r="CD48" s="2">
        <v>419</v>
      </c>
      <c r="CE48" s="2">
        <v>415</v>
      </c>
      <c r="CF48" s="2">
        <v>430</v>
      </c>
      <c r="CG48" s="2">
        <v>311</v>
      </c>
      <c r="CH48" s="2">
        <v>175</v>
      </c>
      <c r="CI48" s="2">
        <v>464</v>
      </c>
      <c r="CJ48" s="2">
        <v>526</v>
      </c>
      <c r="CK48" s="2">
        <v>468</v>
      </c>
      <c r="CL48" s="2">
        <v>540</v>
      </c>
      <c r="CM48" s="2">
        <v>529</v>
      </c>
      <c r="CN48" s="2">
        <v>387</v>
      </c>
      <c r="CO48" s="2">
        <v>199</v>
      </c>
      <c r="CP48" s="3">
        <v>501</v>
      </c>
      <c r="CQ48" s="3">
        <v>529</v>
      </c>
      <c r="CR48" s="3">
        <v>487</v>
      </c>
      <c r="CS48" s="3">
        <v>427</v>
      </c>
      <c r="CT48" s="2">
        <v>115</v>
      </c>
      <c r="CU48" s="2">
        <v>398</v>
      </c>
      <c r="CV48" s="2">
        <v>419</v>
      </c>
      <c r="CW48" s="2">
        <v>415</v>
      </c>
      <c r="CX48" s="2">
        <v>430</v>
      </c>
      <c r="CY48" s="2">
        <v>311</v>
      </c>
      <c r="CZ48" s="2">
        <v>175</v>
      </c>
      <c r="DA48" s="2">
        <v>464</v>
      </c>
      <c r="DB48" s="2">
        <v>526</v>
      </c>
      <c r="DC48" s="2">
        <v>468</v>
      </c>
      <c r="DD48" s="2">
        <v>540</v>
      </c>
      <c r="DE48" s="2">
        <v>529</v>
      </c>
      <c r="DF48" s="2">
        <v>387</v>
      </c>
      <c r="DG48" s="2">
        <v>199</v>
      </c>
      <c r="DH48" s="2">
        <v>115</v>
      </c>
      <c r="DI48" s="2">
        <v>398</v>
      </c>
      <c r="DJ48" s="2">
        <v>419</v>
      </c>
      <c r="DK48" s="2">
        <v>415</v>
      </c>
      <c r="DL48" s="2">
        <v>430</v>
      </c>
      <c r="DM48" s="2">
        <v>311</v>
      </c>
      <c r="DN48" s="2">
        <v>175</v>
      </c>
      <c r="DO48" s="2">
        <v>464</v>
      </c>
      <c r="DP48" s="2">
        <v>526</v>
      </c>
      <c r="DQ48" s="2">
        <v>468</v>
      </c>
      <c r="DR48" s="2">
        <v>540</v>
      </c>
      <c r="DS48" s="2">
        <v>529</v>
      </c>
      <c r="DT48" s="2">
        <v>387</v>
      </c>
      <c r="DU48" s="2">
        <v>199</v>
      </c>
      <c r="DV48" s="3">
        <v>501</v>
      </c>
      <c r="DW48" s="3">
        <v>529</v>
      </c>
      <c r="DX48" s="3">
        <v>487</v>
      </c>
      <c r="DY48" s="3">
        <v>427</v>
      </c>
      <c r="DZ48" s="2">
        <v>115</v>
      </c>
      <c r="EA48" s="2">
        <v>398</v>
      </c>
      <c r="EB48" s="2">
        <v>419</v>
      </c>
      <c r="EC48" s="2">
        <v>415</v>
      </c>
      <c r="ED48" s="2">
        <v>430</v>
      </c>
      <c r="EE48" s="2">
        <v>311</v>
      </c>
      <c r="EF48" s="2">
        <v>175</v>
      </c>
      <c r="EG48" s="2">
        <v>464</v>
      </c>
      <c r="EH48" s="2">
        <v>526</v>
      </c>
      <c r="EI48" s="2">
        <v>468</v>
      </c>
      <c r="EJ48" s="2">
        <v>540</v>
      </c>
      <c r="EK48" s="2">
        <v>529</v>
      </c>
      <c r="EL48" s="2">
        <v>387</v>
      </c>
      <c r="EM48" s="2">
        <v>199</v>
      </c>
      <c r="EN48" s="2">
        <v>115</v>
      </c>
      <c r="EO48" s="2">
        <v>398</v>
      </c>
      <c r="EP48" s="2">
        <v>419</v>
      </c>
      <c r="EQ48" s="2">
        <v>415</v>
      </c>
      <c r="ER48" s="2">
        <v>430</v>
      </c>
      <c r="ES48" s="2">
        <v>311</v>
      </c>
      <c r="ET48" s="2">
        <v>175</v>
      </c>
      <c r="EU48" s="2">
        <v>464</v>
      </c>
      <c r="EV48" s="2">
        <v>526</v>
      </c>
      <c r="EW48" s="2">
        <v>468</v>
      </c>
      <c r="EX48" s="2">
        <v>540</v>
      </c>
      <c r="EY48" s="2">
        <v>529</v>
      </c>
      <c r="EZ48" s="2">
        <v>387</v>
      </c>
      <c r="FA48" s="2">
        <v>199</v>
      </c>
      <c r="FB48" s="3">
        <v>501</v>
      </c>
      <c r="FC48" s="3">
        <v>529</v>
      </c>
      <c r="FD48" s="3">
        <v>487</v>
      </c>
      <c r="FE48" s="3">
        <v>427</v>
      </c>
      <c r="FF48" s="2">
        <v>115</v>
      </c>
      <c r="FG48" s="2">
        <v>398</v>
      </c>
      <c r="FH48" s="2">
        <v>419</v>
      </c>
      <c r="FI48" s="2">
        <v>415</v>
      </c>
      <c r="FJ48" s="2">
        <v>430</v>
      </c>
      <c r="FK48" s="2">
        <v>311</v>
      </c>
      <c r="FL48" s="2">
        <v>175</v>
      </c>
      <c r="FM48" s="2">
        <v>464</v>
      </c>
      <c r="FN48" s="2">
        <v>526</v>
      </c>
      <c r="FO48" s="2">
        <v>468</v>
      </c>
      <c r="FP48" s="2">
        <v>540</v>
      </c>
      <c r="FQ48" s="2">
        <v>529</v>
      </c>
      <c r="FR48" s="2">
        <v>387</v>
      </c>
      <c r="FS48" s="2">
        <v>199</v>
      </c>
      <c r="FT48" s="2">
        <v>115</v>
      </c>
      <c r="FU48" s="2">
        <v>398</v>
      </c>
      <c r="FV48" s="2">
        <v>419</v>
      </c>
      <c r="FW48" s="2">
        <v>415</v>
      </c>
      <c r="FX48" s="2">
        <v>430</v>
      </c>
      <c r="FY48" s="2">
        <v>311</v>
      </c>
      <c r="FZ48" s="2">
        <v>175</v>
      </c>
      <c r="GA48" s="2">
        <v>464</v>
      </c>
      <c r="GB48" s="2">
        <v>526</v>
      </c>
      <c r="GC48" s="2">
        <v>468</v>
      </c>
      <c r="GD48" s="2">
        <v>540</v>
      </c>
      <c r="GE48" s="2">
        <v>529</v>
      </c>
      <c r="GF48" s="2">
        <v>387</v>
      </c>
      <c r="GG48" s="2">
        <v>199</v>
      </c>
      <c r="GH48" s="3">
        <v>501</v>
      </c>
      <c r="GI48" s="3">
        <v>529</v>
      </c>
      <c r="GJ48" s="3">
        <v>487</v>
      </c>
      <c r="GK48" s="3">
        <v>427</v>
      </c>
      <c r="GL48" s="3">
        <v>398</v>
      </c>
      <c r="GM48" s="3">
        <v>439</v>
      </c>
      <c r="GN48" s="3">
        <v>192</v>
      </c>
      <c r="GO48" s="3">
        <v>155</v>
      </c>
      <c r="GP48" s="3">
        <v>398</v>
      </c>
      <c r="GQ48" s="3">
        <v>393</v>
      </c>
      <c r="GR48" s="3">
        <v>369</v>
      </c>
      <c r="GS48" s="3">
        <v>388</v>
      </c>
      <c r="GT48" s="3">
        <v>372</v>
      </c>
      <c r="GU48" s="3">
        <v>168</v>
      </c>
      <c r="GV48" s="3">
        <v>146</v>
      </c>
      <c r="GW48" s="3">
        <v>379</v>
      </c>
      <c r="GX48" s="3">
        <v>384</v>
      </c>
      <c r="GY48" s="2">
        <v>115</v>
      </c>
      <c r="GZ48" s="2">
        <v>398</v>
      </c>
      <c r="HA48" s="2">
        <v>419</v>
      </c>
      <c r="HB48" s="2">
        <v>415</v>
      </c>
      <c r="HC48" s="2">
        <v>430</v>
      </c>
      <c r="HD48" s="2">
        <v>311</v>
      </c>
      <c r="HE48" s="2">
        <v>175</v>
      </c>
      <c r="HF48" s="2">
        <v>464</v>
      </c>
      <c r="HG48" s="2">
        <v>526</v>
      </c>
      <c r="HH48" s="2">
        <v>468</v>
      </c>
      <c r="HI48" s="2">
        <v>540</v>
      </c>
      <c r="HJ48" s="2">
        <v>529</v>
      </c>
      <c r="HK48" s="2">
        <v>387</v>
      </c>
      <c r="HL48" s="2">
        <v>199</v>
      </c>
      <c r="HM48" s="2">
        <v>115</v>
      </c>
      <c r="HN48" s="2">
        <v>398</v>
      </c>
      <c r="HO48" s="2">
        <v>419</v>
      </c>
      <c r="HP48" s="2">
        <v>415</v>
      </c>
      <c r="HQ48" s="2">
        <v>430</v>
      </c>
      <c r="HR48" s="2">
        <v>311</v>
      </c>
      <c r="HS48" s="2">
        <v>175</v>
      </c>
      <c r="HT48" s="2">
        <v>464</v>
      </c>
      <c r="HU48" s="2">
        <v>526</v>
      </c>
      <c r="HV48" s="2">
        <v>468</v>
      </c>
      <c r="HW48" s="2">
        <v>540</v>
      </c>
      <c r="HX48" s="2">
        <v>529</v>
      </c>
      <c r="HY48" s="2">
        <v>387</v>
      </c>
      <c r="HZ48" s="2">
        <v>199</v>
      </c>
      <c r="IA48" s="3">
        <v>501</v>
      </c>
      <c r="IB48" s="3">
        <v>529</v>
      </c>
      <c r="IC48" s="3">
        <v>487</v>
      </c>
      <c r="ID48" s="3">
        <v>427</v>
      </c>
      <c r="IE48" s="2">
        <v>115</v>
      </c>
      <c r="IF48" s="2">
        <v>398</v>
      </c>
      <c r="IG48" s="2">
        <v>419</v>
      </c>
      <c r="IH48" s="2">
        <v>415</v>
      </c>
      <c r="II48" s="2">
        <v>430</v>
      </c>
      <c r="IJ48" s="2">
        <v>311</v>
      </c>
      <c r="IK48" s="2">
        <v>175</v>
      </c>
      <c r="IL48" s="2">
        <v>464</v>
      </c>
      <c r="IM48" s="2">
        <v>526</v>
      </c>
      <c r="IN48" s="2">
        <v>468</v>
      </c>
      <c r="IO48" s="2">
        <v>540</v>
      </c>
      <c r="IP48" s="2">
        <v>529</v>
      </c>
      <c r="IQ48" s="2">
        <v>387</v>
      </c>
      <c r="IR48" s="2">
        <v>199</v>
      </c>
      <c r="IS48" s="2">
        <v>115</v>
      </c>
      <c r="IT48" s="2">
        <v>398</v>
      </c>
      <c r="IU48" s="2">
        <v>419</v>
      </c>
      <c r="IV48" s="2">
        <v>415</v>
      </c>
      <c r="IW48" s="2">
        <v>430</v>
      </c>
      <c r="IX48" s="2">
        <v>311</v>
      </c>
      <c r="IY48" s="2">
        <v>175</v>
      </c>
      <c r="IZ48" s="2">
        <v>464</v>
      </c>
      <c r="JA48" s="2">
        <v>526</v>
      </c>
      <c r="JB48" s="2">
        <v>468</v>
      </c>
      <c r="JC48" s="2">
        <v>540</v>
      </c>
      <c r="JD48" s="2">
        <v>529</v>
      </c>
      <c r="JE48" s="2">
        <v>387</v>
      </c>
      <c r="JF48" s="2">
        <v>199</v>
      </c>
      <c r="JG48" s="3">
        <v>501</v>
      </c>
      <c r="JH48" s="3">
        <v>529</v>
      </c>
      <c r="JI48" s="3">
        <v>487</v>
      </c>
      <c r="JJ48" s="3">
        <v>427</v>
      </c>
      <c r="JK48" s="3">
        <v>369</v>
      </c>
      <c r="JL48" s="3">
        <v>419</v>
      </c>
      <c r="JM48" s="3">
        <v>213</v>
      </c>
      <c r="JN48" s="3">
        <v>139</v>
      </c>
      <c r="JO48" s="3">
        <v>377</v>
      </c>
      <c r="JP48" s="3">
        <v>494</v>
      </c>
      <c r="JQ48" s="3">
        <v>480</v>
      </c>
      <c r="JR48" s="3">
        <v>466</v>
      </c>
      <c r="JS48" s="3">
        <v>459</v>
      </c>
      <c r="JT48" s="3">
        <v>201</v>
      </c>
      <c r="JU48" s="3">
        <v>126</v>
      </c>
      <c r="JV48" s="3">
        <v>410</v>
      </c>
      <c r="JW48" s="3">
        <v>422</v>
      </c>
      <c r="JX48" s="3">
        <v>436</v>
      </c>
      <c r="JY48" s="3">
        <v>384</v>
      </c>
      <c r="JZ48" s="3">
        <v>432</v>
      </c>
      <c r="KA48" s="3">
        <v>225</v>
      </c>
      <c r="KB48" s="3">
        <v>136</v>
      </c>
      <c r="KC48" s="3">
        <v>412</v>
      </c>
      <c r="KD48" s="3">
        <v>395</v>
      </c>
      <c r="KE48" s="3">
        <v>407</v>
      </c>
      <c r="KF48" s="3">
        <v>396</v>
      </c>
      <c r="KG48" s="3">
        <v>407</v>
      </c>
      <c r="KH48" s="3">
        <v>194</v>
      </c>
      <c r="KI48" s="3">
        <v>110</v>
      </c>
      <c r="KJ48" s="3">
        <v>430</v>
      </c>
      <c r="KK48" s="2">
        <v>115</v>
      </c>
      <c r="KL48" s="2">
        <v>398</v>
      </c>
      <c r="KM48" s="2">
        <v>419</v>
      </c>
      <c r="KN48" s="2">
        <v>415</v>
      </c>
      <c r="KO48" s="2">
        <v>430</v>
      </c>
      <c r="KP48" s="2">
        <v>311</v>
      </c>
      <c r="KQ48" s="2">
        <v>175</v>
      </c>
      <c r="KR48" s="2">
        <v>464</v>
      </c>
      <c r="KS48" s="2">
        <v>526</v>
      </c>
      <c r="KT48" s="2">
        <v>468</v>
      </c>
      <c r="KU48" s="2">
        <v>540</v>
      </c>
      <c r="KV48" s="2">
        <v>529</v>
      </c>
      <c r="KW48" s="2">
        <v>387</v>
      </c>
      <c r="KX48" s="2">
        <v>199</v>
      </c>
      <c r="KY48" s="2">
        <v>115</v>
      </c>
      <c r="KZ48" s="2">
        <v>398</v>
      </c>
      <c r="LA48" s="2">
        <v>419</v>
      </c>
      <c r="LB48" s="2">
        <v>415</v>
      </c>
      <c r="LC48" s="2">
        <v>430</v>
      </c>
      <c r="LD48" s="2">
        <v>311</v>
      </c>
      <c r="LE48" s="2">
        <v>175</v>
      </c>
      <c r="LF48" s="2">
        <v>464</v>
      </c>
      <c r="LG48" s="2">
        <v>526</v>
      </c>
      <c r="LH48" s="2">
        <v>468</v>
      </c>
      <c r="LI48" s="2">
        <v>540</v>
      </c>
      <c r="LJ48" s="2">
        <v>529</v>
      </c>
      <c r="LK48" s="2">
        <v>387</v>
      </c>
      <c r="LL48" s="2">
        <v>199</v>
      </c>
      <c r="LM48" s="3">
        <v>501</v>
      </c>
      <c r="LN48" s="3">
        <v>529</v>
      </c>
      <c r="LO48" s="3">
        <v>487</v>
      </c>
      <c r="LP48" s="3">
        <v>427</v>
      </c>
      <c r="LQ48" s="2">
        <v>115</v>
      </c>
      <c r="LR48" s="2">
        <v>398</v>
      </c>
      <c r="LS48" s="2">
        <v>419</v>
      </c>
      <c r="LT48" s="2">
        <v>415</v>
      </c>
      <c r="LU48" s="2">
        <v>430</v>
      </c>
      <c r="LV48" s="2">
        <v>311</v>
      </c>
      <c r="LW48" s="2">
        <v>175</v>
      </c>
      <c r="LX48" s="2">
        <v>464</v>
      </c>
      <c r="LY48" s="2">
        <v>526</v>
      </c>
      <c r="LZ48" s="2">
        <v>468</v>
      </c>
      <c r="MA48" s="2">
        <v>540</v>
      </c>
      <c r="MB48" s="2">
        <v>529</v>
      </c>
      <c r="MC48" s="2">
        <v>387</v>
      </c>
      <c r="MD48" s="2">
        <v>199</v>
      </c>
      <c r="ME48" s="2">
        <v>115</v>
      </c>
      <c r="MF48" s="2">
        <v>398</v>
      </c>
      <c r="MG48" s="2">
        <v>419</v>
      </c>
      <c r="MH48" s="2">
        <v>415</v>
      </c>
      <c r="MI48" s="2">
        <v>430</v>
      </c>
      <c r="MJ48" s="2">
        <v>311</v>
      </c>
      <c r="MK48" s="2">
        <v>175</v>
      </c>
      <c r="ML48" s="2">
        <v>464</v>
      </c>
      <c r="MM48" s="2">
        <v>526</v>
      </c>
      <c r="MN48" s="2">
        <v>468</v>
      </c>
      <c r="MO48" s="2">
        <v>540</v>
      </c>
      <c r="MP48" s="2">
        <v>529</v>
      </c>
      <c r="MQ48" s="2">
        <v>387</v>
      </c>
      <c r="MR48" s="2">
        <v>199</v>
      </c>
      <c r="MS48" s="3">
        <v>501</v>
      </c>
      <c r="MT48" s="3">
        <v>529</v>
      </c>
      <c r="MU48" s="3">
        <v>487</v>
      </c>
      <c r="MV48" s="3">
        <v>427</v>
      </c>
      <c r="MW48" s="2">
        <v>115</v>
      </c>
      <c r="MX48" s="2">
        <v>398</v>
      </c>
      <c r="MY48" s="2">
        <v>419</v>
      </c>
      <c r="MZ48" s="2">
        <v>415</v>
      </c>
      <c r="NA48" s="2">
        <v>430</v>
      </c>
      <c r="NB48" s="2">
        <v>311</v>
      </c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</row>
    <row r="49" spans="1:424" s="1" customFormat="1" x14ac:dyDescent="0.25">
      <c r="A49" s="8">
        <v>0.5</v>
      </c>
      <c r="B49" s="2">
        <v>127</v>
      </c>
      <c r="C49" s="2">
        <v>375</v>
      </c>
      <c r="D49" s="2">
        <v>445</v>
      </c>
      <c r="E49" s="2">
        <v>389</v>
      </c>
      <c r="F49" s="2">
        <v>377</v>
      </c>
      <c r="G49" s="2">
        <v>343</v>
      </c>
      <c r="H49" s="2">
        <v>242</v>
      </c>
      <c r="I49" s="2">
        <v>491</v>
      </c>
      <c r="J49" s="2">
        <v>445</v>
      </c>
      <c r="K49" s="2">
        <v>440</v>
      </c>
      <c r="L49" s="2">
        <v>516</v>
      </c>
      <c r="M49" s="2">
        <v>517</v>
      </c>
      <c r="N49" s="2">
        <v>314</v>
      </c>
      <c r="O49" s="2">
        <v>245</v>
      </c>
      <c r="P49" s="2">
        <v>127</v>
      </c>
      <c r="Q49" s="2">
        <v>375</v>
      </c>
      <c r="R49" s="2">
        <v>445</v>
      </c>
      <c r="S49" s="2">
        <v>389</v>
      </c>
      <c r="T49" s="2">
        <v>377</v>
      </c>
      <c r="U49" s="2">
        <v>343</v>
      </c>
      <c r="V49" s="2">
        <v>242</v>
      </c>
      <c r="W49" s="2">
        <v>491</v>
      </c>
      <c r="X49" s="2">
        <v>445</v>
      </c>
      <c r="Y49" s="2">
        <v>440</v>
      </c>
      <c r="Z49" s="2">
        <v>516</v>
      </c>
      <c r="AA49" s="2">
        <v>517</v>
      </c>
      <c r="AB49" s="2">
        <v>314</v>
      </c>
      <c r="AC49" s="2">
        <v>245</v>
      </c>
      <c r="AD49" s="3">
        <v>490</v>
      </c>
      <c r="AE49" s="3">
        <v>478</v>
      </c>
      <c r="AF49" s="3">
        <v>494</v>
      </c>
      <c r="AG49" s="3">
        <v>428</v>
      </c>
      <c r="AH49" s="2">
        <v>127</v>
      </c>
      <c r="AI49" s="2">
        <v>375</v>
      </c>
      <c r="AJ49" s="2">
        <v>445</v>
      </c>
      <c r="AK49" s="2">
        <v>389</v>
      </c>
      <c r="AL49" s="2">
        <v>377</v>
      </c>
      <c r="AM49" s="2">
        <v>343</v>
      </c>
      <c r="AN49" s="2">
        <v>242</v>
      </c>
      <c r="AO49" s="2">
        <v>491</v>
      </c>
      <c r="AP49" s="2">
        <v>445</v>
      </c>
      <c r="AQ49" s="2">
        <v>440</v>
      </c>
      <c r="AR49" s="2">
        <v>516</v>
      </c>
      <c r="AS49" s="2">
        <v>517</v>
      </c>
      <c r="AT49" s="2">
        <v>314</v>
      </c>
      <c r="AU49" s="2">
        <v>245</v>
      </c>
      <c r="AV49" s="2">
        <v>127</v>
      </c>
      <c r="AW49" s="2">
        <v>375</v>
      </c>
      <c r="AX49" s="2">
        <v>445</v>
      </c>
      <c r="AY49" s="2">
        <v>389</v>
      </c>
      <c r="AZ49" s="2">
        <v>377</v>
      </c>
      <c r="BA49" s="2">
        <v>343</v>
      </c>
      <c r="BB49" s="2">
        <v>242</v>
      </c>
      <c r="BC49" s="2">
        <v>491</v>
      </c>
      <c r="BD49" s="2">
        <v>445</v>
      </c>
      <c r="BE49" s="2">
        <v>440</v>
      </c>
      <c r="BF49" s="2">
        <v>516</v>
      </c>
      <c r="BG49" s="2">
        <v>517</v>
      </c>
      <c r="BH49" s="2">
        <v>314</v>
      </c>
      <c r="BI49" s="2">
        <v>245</v>
      </c>
      <c r="BJ49" s="3">
        <v>490</v>
      </c>
      <c r="BK49" s="3">
        <v>478</v>
      </c>
      <c r="BL49" s="3">
        <v>494</v>
      </c>
      <c r="BM49" s="3">
        <v>428</v>
      </c>
      <c r="BN49" s="2">
        <v>127</v>
      </c>
      <c r="BO49" s="2">
        <v>375</v>
      </c>
      <c r="BP49" s="2">
        <v>445</v>
      </c>
      <c r="BQ49" s="2">
        <v>389</v>
      </c>
      <c r="BR49" s="2">
        <v>377</v>
      </c>
      <c r="BS49" s="2">
        <v>343</v>
      </c>
      <c r="BT49" s="2">
        <v>242</v>
      </c>
      <c r="BU49" s="2">
        <v>491</v>
      </c>
      <c r="BV49" s="2">
        <v>445</v>
      </c>
      <c r="BW49" s="2">
        <v>440</v>
      </c>
      <c r="BX49" s="2">
        <v>516</v>
      </c>
      <c r="BY49" s="2">
        <v>517</v>
      </c>
      <c r="BZ49" s="2">
        <v>314</v>
      </c>
      <c r="CA49" s="2">
        <v>245</v>
      </c>
      <c r="CB49" s="2">
        <v>127</v>
      </c>
      <c r="CC49" s="2">
        <v>375</v>
      </c>
      <c r="CD49" s="2">
        <v>445</v>
      </c>
      <c r="CE49" s="2">
        <v>389</v>
      </c>
      <c r="CF49" s="2">
        <v>377</v>
      </c>
      <c r="CG49" s="2">
        <v>343</v>
      </c>
      <c r="CH49" s="2">
        <v>242</v>
      </c>
      <c r="CI49" s="2">
        <v>491</v>
      </c>
      <c r="CJ49" s="2">
        <v>445</v>
      </c>
      <c r="CK49" s="2">
        <v>440</v>
      </c>
      <c r="CL49" s="2">
        <v>516</v>
      </c>
      <c r="CM49" s="2">
        <v>517</v>
      </c>
      <c r="CN49" s="2">
        <v>314</v>
      </c>
      <c r="CO49" s="2">
        <v>245</v>
      </c>
      <c r="CP49" s="3">
        <v>490</v>
      </c>
      <c r="CQ49" s="3">
        <v>478</v>
      </c>
      <c r="CR49" s="3">
        <v>494</v>
      </c>
      <c r="CS49" s="3">
        <v>428</v>
      </c>
      <c r="CT49" s="2">
        <v>127</v>
      </c>
      <c r="CU49" s="2">
        <v>375</v>
      </c>
      <c r="CV49" s="2">
        <v>445</v>
      </c>
      <c r="CW49" s="2">
        <v>389</v>
      </c>
      <c r="CX49" s="2">
        <v>377</v>
      </c>
      <c r="CY49" s="2">
        <v>343</v>
      </c>
      <c r="CZ49" s="2">
        <v>242</v>
      </c>
      <c r="DA49" s="2">
        <v>491</v>
      </c>
      <c r="DB49" s="2">
        <v>445</v>
      </c>
      <c r="DC49" s="2">
        <v>440</v>
      </c>
      <c r="DD49" s="2">
        <v>516</v>
      </c>
      <c r="DE49" s="2">
        <v>517</v>
      </c>
      <c r="DF49" s="2">
        <v>314</v>
      </c>
      <c r="DG49" s="2">
        <v>245</v>
      </c>
      <c r="DH49" s="2">
        <v>127</v>
      </c>
      <c r="DI49" s="2">
        <v>375</v>
      </c>
      <c r="DJ49" s="2">
        <v>445</v>
      </c>
      <c r="DK49" s="2">
        <v>389</v>
      </c>
      <c r="DL49" s="2">
        <v>377</v>
      </c>
      <c r="DM49" s="2">
        <v>343</v>
      </c>
      <c r="DN49" s="2">
        <v>242</v>
      </c>
      <c r="DO49" s="2">
        <v>491</v>
      </c>
      <c r="DP49" s="2">
        <v>445</v>
      </c>
      <c r="DQ49" s="2">
        <v>440</v>
      </c>
      <c r="DR49" s="2">
        <v>516</v>
      </c>
      <c r="DS49" s="2">
        <v>517</v>
      </c>
      <c r="DT49" s="2">
        <v>314</v>
      </c>
      <c r="DU49" s="2">
        <v>245</v>
      </c>
      <c r="DV49" s="3">
        <v>490</v>
      </c>
      <c r="DW49" s="3">
        <v>478</v>
      </c>
      <c r="DX49" s="3">
        <v>494</v>
      </c>
      <c r="DY49" s="3">
        <v>428</v>
      </c>
      <c r="DZ49" s="2">
        <v>127</v>
      </c>
      <c r="EA49" s="2">
        <v>375</v>
      </c>
      <c r="EB49" s="2">
        <v>445</v>
      </c>
      <c r="EC49" s="2">
        <v>389</v>
      </c>
      <c r="ED49" s="2">
        <v>377</v>
      </c>
      <c r="EE49" s="2">
        <v>343</v>
      </c>
      <c r="EF49" s="2">
        <v>242</v>
      </c>
      <c r="EG49" s="2">
        <v>491</v>
      </c>
      <c r="EH49" s="2">
        <v>445</v>
      </c>
      <c r="EI49" s="2">
        <v>440</v>
      </c>
      <c r="EJ49" s="2">
        <v>516</v>
      </c>
      <c r="EK49" s="2">
        <v>517</v>
      </c>
      <c r="EL49" s="2">
        <v>314</v>
      </c>
      <c r="EM49" s="2">
        <v>245</v>
      </c>
      <c r="EN49" s="2">
        <v>127</v>
      </c>
      <c r="EO49" s="2">
        <v>375</v>
      </c>
      <c r="EP49" s="2">
        <v>445</v>
      </c>
      <c r="EQ49" s="2">
        <v>389</v>
      </c>
      <c r="ER49" s="2">
        <v>377</v>
      </c>
      <c r="ES49" s="2">
        <v>343</v>
      </c>
      <c r="ET49" s="2">
        <v>242</v>
      </c>
      <c r="EU49" s="2">
        <v>491</v>
      </c>
      <c r="EV49" s="2">
        <v>445</v>
      </c>
      <c r="EW49" s="2">
        <v>440</v>
      </c>
      <c r="EX49" s="2">
        <v>516</v>
      </c>
      <c r="EY49" s="2">
        <v>517</v>
      </c>
      <c r="EZ49" s="2">
        <v>314</v>
      </c>
      <c r="FA49" s="2">
        <v>245</v>
      </c>
      <c r="FB49" s="3">
        <v>490</v>
      </c>
      <c r="FC49" s="3">
        <v>478</v>
      </c>
      <c r="FD49" s="3">
        <v>494</v>
      </c>
      <c r="FE49" s="3">
        <v>428</v>
      </c>
      <c r="FF49" s="2">
        <v>127</v>
      </c>
      <c r="FG49" s="2">
        <v>375</v>
      </c>
      <c r="FH49" s="2">
        <v>445</v>
      </c>
      <c r="FI49" s="2">
        <v>389</v>
      </c>
      <c r="FJ49" s="2">
        <v>377</v>
      </c>
      <c r="FK49" s="2">
        <v>343</v>
      </c>
      <c r="FL49" s="2">
        <v>242</v>
      </c>
      <c r="FM49" s="2">
        <v>491</v>
      </c>
      <c r="FN49" s="2">
        <v>445</v>
      </c>
      <c r="FO49" s="2">
        <v>440</v>
      </c>
      <c r="FP49" s="2">
        <v>516</v>
      </c>
      <c r="FQ49" s="2">
        <v>517</v>
      </c>
      <c r="FR49" s="2">
        <v>314</v>
      </c>
      <c r="FS49" s="2">
        <v>245</v>
      </c>
      <c r="FT49" s="2">
        <v>127</v>
      </c>
      <c r="FU49" s="2">
        <v>375</v>
      </c>
      <c r="FV49" s="2">
        <v>445</v>
      </c>
      <c r="FW49" s="2">
        <v>389</v>
      </c>
      <c r="FX49" s="2">
        <v>377</v>
      </c>
      <c r="FY49" s="2">
        <v>343</v>
      </c>
      <c r="FZ49" s="2">
        <v>242</v>
      </c>
      <c r="GA49" s="2">
        <v>491</v>
      </c>
      <c r="GB49" s="2">
        <v>445</v>
      </c>
      <c r="GC49" s="2">
        <v>440</v>
      </c>
      <c r="GD49" s="2">
        <v>516</v>
      </c>
      <c r="GE49" s="2">
        <v>517</v>
      </c>
      <c r="GF49" s="2">
        <v>314</v>
      </c>
      <c r="GG49" s="2">
        <v>245</v>
      </c>
      <c r="GH49" s="3">
        <v>490</v>
      </c>
      <c r="GI49" s="3">
        <v>478</v>
      </c>
      <c r="GJ49" s="3">
        <v>494</v>
      </c>
      <c r="GK49" s="3">
        <v>428</v>
      </c>
      <c r="GL49" s="3">
        <v>300</v>
      </c>
      <c r="GM49" s="3">
        <v>403</v>
      </c>
      <c r="GN49" s="3">
        <v>187</v>
      </c>
      <c r="GO49" s="3">
        <v>149</v>
      </c>
      <c r="GP49" s="3">
        <v>389</v>
      </c>
      <c r="GQ49" s="3">
        <v>424</v>
      </c>
      <c r="GR49" s="3">
        <v>394</v>
      </c>
      <c r="GS49" s="3">
        <v>438</v>
      </c>
      <c r="GT49" s="3">
        <v>312</v>
      </c>
      <c r="GU49" s="3">
        <v>191</v>
      </c>
      <c r="GV49" s="3">
        <v>164</v>
      </c>
      <c r="GW49" s="3">
        <v>395</v>
      </c>
      <c r="GX49" s="3">
        <v>381</v>
      </c>
      <c r="GY49" s="2">
        <v>127</v>
      </c>
      <c r="GZ49" s="2">
        <v>375</v>
      </c>
      <c r="HA49" s="2">
        <v>445</v>
      </c>
      <c r="HB49" s="2">
        <v>389</v>
      </c>
      <c r="HC49" s="2">
        <v>377</v>
      </c>
      <c r="HD49" s="2">
        <v>343</v>
      </c>
      <c r="HE49" s="2">
        <v>242</v>
      </c>
      <c r="HF49" s="2">
        <v>491</v>
      </c>
      <c r="HG49" s="2">
        <v>445</v>
      </c>
      <c r="HH49" s="2">
        <v>440</v>
      </c>
      <c r="HI49" s="2">
        <v>516</v>
      </c>
      <c r="HJ49" s="2">
        <v>517</v>
      </c>
      <c r="HK49" s="2">
        <v>314</v>
      </c>
      <c r="HL49" s="2">
        <v>245</v>
      </c>
      <c r="HM49" s="2">
        <v>127</v>
      </c>
      <c r="HN49" s="2">
        <v>375</v>
      </c>
      <c r="HO49" s="2">
        <v>445</v>
      </c>
      <c r="HP49" s="2">
        <v>389</v>
      </c>
      <c r="HQ49" s="2">
        <v>377</v>
      </c>
      <c r="HR49" s="2">
        <v>343</v>
      </c>
      <c r="HS49" s="2">
        <v>242</v>
      </c>
      <c r="HT49" s="2">
        <v>491</v>
      </c>
      <c r="HU49" s="2">
        <v>445</v>
      </c>
      <c r="HV49" s="2">
        <v>440</v>
      </c>
      <c r="HW49" s="2">
        <v>516</v>
      </c>
      <c r="HX49" s="2">
        <v>517</v>
      </c>
      <c r="HY49" s="2">
        <v>314</v>
      </c>
      <c r="HZ49" s="2">
        <v>245</v>
      </c>
      <c r="IA49" s="3">
        <v>490</v>
      </c>
      <c r="IB49" s="3">
        <v>478</v>
      </c>
      <c r="IC49" s="3">
        <v>494</v>
      </c>
      <c r="ID49" s="3">
        <v>428</v>
      </c>
      <c r="IE49" s="2">
        <v>127</v>
      </c>
      <c r="IF49" s="2">
        <v>375</v>
      </c>
      <c r="IG49" s="2">
        <v>445</v>
      </c>
      <c r="IH49" s="2">
        <v>389</v>
      </c>
      <c r="II49" s="2">
        <v>377</v>
      </c>
      <c r="IJ49" s="2">
        <v>343</v>
      </c>
      <c r="IK49" s="2">
        <v>242</v>
      </c>
      <c r="IL49" s="2">
        <v>491</v>
      </c>
      <c r="IM49" s="2">
        <v>445</v>
      </c>
      <c r="IN49" s="2">
        <v>440</v>
      </c>
      <c r="IO49" s="2">
        <v>516</v>
      </c>
      <c r="IP49" s="2">
        <v>517</v>
      </c>
      <c r="IQ49" s="2">
        <v>314</v>
      </c>
      <c r="IR49" s="2">
        <v>245</v>
      </c>
      <c r="IS49" s="2">
        <v>127</v>
      </c>
      <c r="IT49" s="2">
        <v>375</v>
      </c>
      <c r="IU49" s="2">
        <v>445</v>
      </c>
      <c r="IV49" s="2">
        <v>389</v>
      </c>
      <c r="IW49" s="2">
        <v>377</v>
      </c>
      <c r="IX49" s="2">
        <v>343</v>
      </c>
      <c r="IY49" s="2">
        <v>242</v>
      </c>
      <c r="IZ49" s="2">
        <v>491</v>
      </c>
      <c r="JA49" s="2">
        <v>445</v>
      </c>
      <c r="JB49" s="2">
        <v>440</v>
      </c>
      <c r="JC49" s="2">
        <v>516</v>
      </c>
      <c r="JD49" s="2">
        <v>517</v>
      </c>
      <c r="JE49" s="2">
        <v>314</v>
      </c>
      <c r="JF49" s="2">
        <v>245</v>
      </c>
      <c r="JG49" s="3">
        <v>490</v>
      </c>
      <c r="JH49" s="3">
        <v>478</v>
      </c>
      <c r="JI49" s="3">
        <v>494</v>
      </c>
      <c r="JJ49" s="3">
        <v>428</v>
      </c>
      <c r="JK49" s="3">
        <v>392</v>
      </c>
      <c r="JL49" s="3">
        <v>418</v>
      </c>
      <c r="JM49" s="3">
        <v>188</v>
      </c>
      <c r="JN49" s="3">
        <v>123</v>
      </c>
      <c r="JO49" s="3">
        <v>458</v>
      </c>
      <c r="JP49" s="3">
        <v>462</v>
      </c>
      <c r="JQ49" s="3">
        <v>481</v>
      </c>
      <c r="JR49" s="3">
        <v>476</v>
      </c>
      <c r="JS49" s="3">
        <v>417</v>
      </c>
      <c r="JT49" s="3">
        <v>223</v>
      </c>
      <c r="JU49" s="3">
        <v>123</v>
      </c>
      <c r="JV49" s="3">
        <v>435</v>
      </c>
      <c r="JW49" s="3">
        <v>400</v>
      </c>
      <c r="JX49" s="3">
        <v>410</v>
      </c>
      <c r="JY49" s="3">
        <v>379</v>
      </c>
      <c r="JZ49" s="3">
        <v>373</v>
      </c>
      <c r="KA49" s="3">
        <v>201</v>
      </c>
      <c r="KB49" s="3">
        <v>127</v>
      </c>
      <c r="KC49" s="3">
        <v>405</v>
      </c>
      <c r="KD49" s="3">
        <v>404</v>
      </c>
      <c r="KE49" s="3">
        <v>370</v>
      </c>
      <c r="KF49" s="3">
        <v>379</v>
      </c>
      <c r="KG49" s="3">
        <v>389</v>
      </c>
      <c r="KH49" s="3">
        <v>215</v>
      </c>
      <c r="KI49" s="3">
        <v>117</v>
      </c>
      <c r="KJ49" s="3">
        <v>392</v>
      </c>
      <c r="KK49" s="2">
        <v>127</v>
      </c>
      <c r="KL49" s="2">
        <v>375</v>
      </c>
      <c r="KM49" s="2">
        <v>445</v>
      </c>
      <c r="KN49" s="2">
        <v>389</v>
      </c>
      <c r="KO49" s="2">
        <v>377</v>
      </c>
      <c r="KP49" s="2">
        <v>343</v>
      </c>
      <c r="KQ49" s="2">
        <v>242</v>
      </c>
      <c r="KR49" s="2">
        <v>491</v>
      </c>
      <c r="KS49" s="2">
        <v>445</v>
      </c>
      <c r="KT49" s="2">
        <v>440</v>
      </c>
      <c r="KU49" s="2">
        <v>516</v>
      </c>
      <c r="KV49" s="2">
        <v>517</v>
      </c>
      <c r="KW49" s="2">
        <v>314</v>
      </c>
      <c r="KX49" s="2">
        <v>245</v>
      </c>
      <c r="KY49" s="2">
        <v>127</v>
      </c>
      <c r="KZ49" s="2">
        <v>375</v>
      </c>
      <c r="LA49" s="2">
        <v>445</v>
      </c>
      <c r="LB49" s="2">
        <v>389</v>
      </c>
      <c r="LC49" s="2">
        <v>377</v>
      </c>
      <c r="LD49" s="2">
        <v>343</v>
      </c>
      <c r="LE49" s="2">
        <v>242</v>
      </c>
      <c r="LF49" s="2">
        <v>491</v>
      </c>
      <c r="LG49" s="2">
        <v>445</v>
      </c>
      <c r="LH49" s="2">
        <v>440</v>
      </c>
      <c r="LI49" s="2">
        <v>516</v>
      </c>
      <c r="LJ49" s="2">
        <v>517</v>
      </c>
      <c r="LK49" s="2">
        <v>314</v>
      </c>
      <c r="LL49" s="2">
        <v>245</v>
      </c>
      <c r="LM49" s="3">
        <v>490</v>
      </c>
      <c r="LN49" s="3">
        <v>478</v>
      </c>
      <c r="LO49" s="3">
        <v>494</v>
      </c>
      <c r="LP49" s="3">
        <v>428</v>
      </c>
      <c r="LQ49" s="2">
        <v>127</v>
      </c>
      <c r="LR49" s="2">
        <v>375</v>
      </c>
      <c r="LS49" s="2">
        <v>445</v>
      </c>
      <c r="LT49" s="2">
        <v>389</v>
      </c>
      <c r="LU49" s="2">
        <v>377</v>
      </c>
      <c r="LV49" s="2">
        <v>343</v>
      </c>
      <c r="LW49" s="2">
        <v>242</v>
      </c>
      <c r="LX49" s="2">
        <v>491</v>
      </c>
      <c r="LY49" s="2">
        <v>445</v>
      </c>
      <c r="LZ49" s="2">
        <v>440</v>
      </c>
      <c r="MA49" s="2">
        <v>516</v>
      </c>
      <c r="MB49" s="2">
        <v>517</v>
      </c>
      <c r="MC49" s="2">
        <v>314</v>
      </c>
      <c r="MD49" s="2">
        <v>245</v>
      </c>
      <c r="ME49" s="2">
        <v>127</v>
      </c>
      <c r="MF49" s="2">
        <v>375</v>
      </c>
      <c r="MG49" s="2">
        <v>445</v>
      </c>
      <c r="MH49" s="2">
        <v>389</v>
      </c>
      <c r="MI49" s="2">
        <v>377</v>
      </c>
      <c r="MJ49" s="2">
        <v>343</v>
      </c>
      <c r="MK49" s="2">
        <v>242</v>
      </c>
      <c r="ML49" s="2">
        <v>491</v>
      </c>
      <c r="MM49" s="2">
        <v>445</v>
      </c>
      <c r="MN49" s="2">
        <v>440</v>
      </c>
      <c r="MO49" s="2">
        <v>516</v>
      </c>
      <c r="MP49" s="2">
        <v>517</v>
      </c>
      <c r="MQ49" s="2">
        <v>314</v>
      </c>
      <c r="MR49" s="2">
        <v>245</v>
      </c>
      <c r="MS49" s="3">
        <v>490</v>
      </c>
      <c r="MT49" s="3">
        <v>478</v>
      </c>
      <c r="MU49" s="3">
        <v>494</v>
      </c>
      <c r="MV49" s="3">
        <v>428</v>
      </c>
      <c r="MW49" s="2">
        <v>127</v>
      </c>
      <c r="MX49" s="2">
        <v>375</v>
      </c>
      <c r="MY49" s="2">
        <v>445</v>
      </c>
      <c r="MZ49" s="2">
        <v>389</v>
      </c>
      <c r="NA49" s="2">
        <v>377</v>
      </c>
      <c r="NB49" s="2">
        <v>343</v>
      </c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</row>
    <row r="50" spans="1:424" s="1" customFormat="1" x14ac:dyDescent="0.25">
      <c r="A50" s="8">
        <v>0.54166666666666663</v>
      </c>
      <c r="B50" s="2">
        <v>163</v>
      </c>
      <c r="C50" s="2">
        <v>409</v>
      </c>
      <c r="D50" s="2">
        <v>389</v>
      </c>
      <c r="E50" s="2">
        <v>458</v>
      </c>
      <c r="F50" s="2">
        <v>506</v>
      </c>
      <c r="G50" s="2">
        <v>305</v>
      </c>
      <c r="H50" s="2">
        <v>236</v>
      </c>
      <c r="I50" s="2">
        <v>483</v>
      </c>
      <c r="J50" s="2">
        <v>481</v>
      </c>
      <c r="K50" s="2">
        <v>475</v>
      </c>
      <c r="L50" s="2">
        <v>468</v>
      </c>
      <c r="M50" s="2">
        <v>559</v>
      </c>
      <c r="N50" s="2">
        <v>287</v>
      </c>
      <c r="O50" s="2">
        <v>224</v>
      </c>
      <c r="P50" s="2">
        <v>163</v>
      </c>
      <c r="Q50" s="2">
        <v>409</v>
      </c>
      <c r="R50" s="2">
        <v>389</v>
      </c>
      <c r="S50" s="2">
        <v>458</v>
      </c>
      <c r="T50" s="2">
        <v>506</v>
      </c>
      <c r="U50" s="2">
        <v>305</v>
      </c>
      <c r="V50" s="2">
        <v>236</v>
      </c>
      <c r="W50" s="2">
        <v>483</v>
      </c>
      <c r="X50" s="2">
        <v>481</v>
      </c>
      <c r="Y50" s="2">
        <v>475</v>
      </c>
      <c r="Z50" s="2">
        <v>468</v>
      </c>
      <c r="AA50" s="2">
        <v>559</v>
      </c>
      <c r="AB50" s="2">
        <v>287</v>
      </c>
      <c r="AC50" s="2">
        <v>224</v>
      </c>
      <c r="AD50" s="3">
        <v>486</v>
      </c>
      <c r="AE50" s="3">
        <v>485</v>
      </c>
      <c r="AF50" s="3">
        <v>471</v>
      </c>
      <c r="AG50" s="3">
        <v>439</v>
      </c>
      <c r="AH50" s="2">
        <v>163</v>
      </c>
      <c r="AI50" s="2">
        <v>409</v>
      </c>
      <c r="AJ50" s="2">
        <v>389</v>
      </c>
      <c r="AK50" s="2">
        <v>458</v>
      </c>
      <c r="AL50" s="2">
        <v>506</v>
      </c>
      <c r="AM50" s="2">
        <v>305</v>
      </c>
      <c r="AN50" s="2">
        <v>236</v>
      </c>
      <c r="AO50" s="2">
        <v>483</v>
      </c>
      <c r="AP50" s="2">
        <v>481</v>
      </c>
      <c r="AQ50" s="2">
        <v>475</v>
      </c>
      <c r="AR50" s="2">
        <v>468</v>
      </c>
      <c r="AS50" s="2">
        <v>559</v>
      </c>
      <c r="AT50" s="2">
        <v>287</v>
      </c>
      <c r="AU50" s="2">
        <v>224</v>
      </c>
      <c r="AV50" s="2">
        <v>163</v>
      </c>
      <c r="AW50" s="2">
        <v>409</v>
      </c>
      <c r="AX50" s="2">
        <v>389</v>
      </c>
      <c r="AY50" s="2">
        <v>458</v>
      </c>
      <c r="AZ50" s="2">
        <v>506</v>
      </c>
      <c r="BA50" s="2">
        <v>305</v>
      </c>
      <c r="BB50" s="2">
        <v>236</v>
      </c>
      <c r="BC50" s="2">
        <v>483</v>
      </c>
      <c r="BD50" s="2">
        <v>481</v>
      </c>
      <c r="BE50" s="2">
        <v>475</v>
      </c>
      <c r="BF50" s="2">
        <v>468</v>
      </c>
      <c r="BG50" s="2">
        <v>559</v>
      </c>
      <c r="BH50" s="2">
        <v>287</v>
      </c>
      <c r="BI50" s="2">
        <v>224</v>
      </c>
      <c r="BJ50" s="3">
        <v>486</v>
      </c>
      <c r="BK50" s="3">
        <v>485</v>
      </c>
      <c r="BL50" s="3">
        <v>471</v>
      </c>
      <c r="BM50" s="3">
        <v>439</v>
      </c>
      <c r="BN50" s="2">
        <v>163</v>
      </c>
      <c r="BO50" s="2">
        <v>409</v>
      </c>
      <c r="BP50" s="2">
        <v>389</v>
      </c>
      <c r="BQ50" s="2">
        <v>458</v>
      </c>
      <c r="BR50" s="2">
        <v>506</v>
      </c>
      <c r="BS50" s="2">
        <v>305</v>
      </c>
      <c r="BT50" s="2">
        <v>236</v>
      </c>
      <c r="BU50" s="2">
        <v>483</v>
      </c>
      <c r="BV50" s="2">
        <v>481</v>
      </c>
      <c r="BW50" s="2">
        <v>475</v>
      </c>
      <c r="BX50" s="2">
        <v>468</v>
      </c>
      <c r="BY50" s="2">
        <v>559</v>
      </c>
      <c r="BZ50" s="2">
        <v>287</v>
      </c>
      <c r="CA50" s="2">
        <v>224</v>
      </c>
      <c r="CB50" s="2">
        <v>163</v>
      </c>
      <c r="CC50" s="2">
        <v>409</v>
      </c>
      <c r="CD50" s="2">
        <v>389</v>
      </c>
      <c r="CE50" s="2">
        <v>458</v>
      </c>
      <c r="CF50" s="2">
        <v>506</v>
      </c>
      <c r="CG50" s="2">
        <v>305</v>
      </c>
      <c r="CH50" s="2">
        <v>236</v>
      </c>
      <c r="CI50" s="2">
        <v>483</v>
      </c>
      <c r="CJ50" s="2">
        <v>481</v>
      </c>
      <c r="CK50" s="2">
        <v>475</v>
      </c>
      <c r="CL50" s="2">
        <v>468</v>
      </c>
      <c r="CM50" s="2">
        <v>559</v>
      </c>
      <c r="CN50" s="2">
        <v>287</v>
      </c>
      <c r="CO50" s="2">
        <v>224</v>
      </c>
      <c r="CP50" s="3">
        <v>486</v>
      </c>
      <c r="CQ50" s="3">
        <v>485</v>
      </c>
      <c r="CR50" s="3">
        <v>471</v>
      </c>
      <c r="CS50" s="3">
        <v>439</v>
      </c>
      <c r="CT50" s="2">
        <v>163</v>
      </c>
      <c r="CU50" s="2">
        <v>409</v>
      </c>
      <c r="CV50" s="2">
        <v>389</v>
      </c>
      <c r="CW50" s="2">
        <v>458</v>
      </c>
      <c r="CX50" s="2">
        <v>506</v>
      </c>
      <c r="CY50" s="2">
        <v>305</v>
      </c>
      <c r="CZ50" s="2">
        <v>236</v>
      </c>
      <c r="DA50" s="2">
        <v>483</v>
      </c>
      <c r="DB50" s="2">
        <v>481</v>
      </c>
      <c r="DC50" s="2">
        <v>475</v>
      </c>
      <c r="DD50" s="2">
        <v>468</v>
      </c>
      <c r="DE50" s="2">
        <v>559</v>
      </c>
      <c r="DF50" s="2">
        <v>287</v>
      </c>
      <c r="DG50" s="2">
        <v>224</v>
      </c>
      <c r="DH50" s="2">
        <v>163</v>
      </c>
      <c r="DI50" s="2">
        <v>409</v>
      </c>
      <c r="DJ50" s="2">
        <v>389</v>
      </c>
      <c r="DK50" s="2">
        <v>458</v>
      </c>
      <c r="DL50" s="2">
        <v>506</v>
      </c>
      <c r="DM50" s="2">
        <v>305</v>
      </c>
      <c r="DN50" s="2">
        <v>236</v>
      </c>
      <c r="DO50" s="2">
        <v>483</v>
      </c>
      <c r="DP50" s="2">
        <v>481</v>
      </c>
      <c r="DQ50" s="2">
        <v>475</v>
      </c>
      <c r="DR50" s="2">
        <v>468</v>
      </c>
      <c r="DS50" s="2">
        <v>559</v>
      </c>
      <c r="DT50" s="2">
        <v>287</v>
      </c>
      <c r="DU50" s="2">
        <v>224</v>
      </c>
      <c r="DV50" s="3">
        <v>486</v>
      </c>
      <c r="DW50" s="3">
        <v>485</v>
      </c>
      <c r="DX50" s="3">
        <v>471</v>
      </c>
      <c r="DY50" s="3">
        <v>439</v>
      </c>
      <c r="DZ50" s="2">
        <v>163</v>
      </c>
      <c r="EA50" s="2">
        <v>409</v>
      </c>
      <c r="EB50" s="2">
        <v>389</v>
      </c>
      <c r="EC50" s="2">
        <v>458</v>
      </c>
      <c r="ED50" s="2">
        <v>506</v>
      </c>
      <c r="EE50" s="2">
        <v>305</v>
      </c>
      <c r="EF50" s="2">
        <v>236</v>
      </c>
      <c r="EG50" s="2">
        <v>483</v>
      </c>
      <c r="EH50" s="2">
        <v>481</v>
      </c>
      <c r="EI50" s="2">
        <v>475</v>
      </c>
      <c r="EJ50" s="2">
        <v>468</v>
      </c>
      <c r="EK50" s="2">
        <v>559</v>
      </c>
      <c r="EL50" s="2">
        <v>287</v>
      </c>
      <c r="EM50" s="2">
        <v>224</v>
      </c>
      <c r="EN50" s="2">
        <v>163</v>
      </c>
      <c r="EO50" s="2">
        <v>409</v>
      </c>
      <c r="EP50" s="2">
        <v>389</v>
      </c>
      <c r="EQ50" s="2">
        <v>458</v>
      </c>
      <c r="ER50" s="2">
        <v>506</v>
      </c>
      <c r="ES50" s="2">
        <v>305</v>
      </c>
      <c r="ET50" s="2">
        <v>236</v>
      </c>
      <c r="EU50" s="2">
        <v>483</v>
      </c>
      <c r="EV50" s="2">
        <v>481</v>
      </c>
      <c r="EW50" s="2">
        <v>475</v>
      </c>
      <c r="EX50" s="2">
        <v>468</v>
      </c>
      <c r="EY50" s="2">
        <v>559</v>
      </c>
      <c r="EZ50" s="2">
        <v>287</v>
      </c>
      <c r="FA50" s="2">
        <v>224</v>
      </c>
      <c r="FB50" s="3">
        <v>486</v>
      </c>
      <c r="FC50" s="3">
        <v>485</v>
      </c>
      <c r="FD50" s="3">
        <v>471</v>
      </c>
      <c r="FE50" s="3">
        <v>439</v>
      </c>
      <c r="FF50" s="2">
        <v>163</v>
      </c>
      <c r="FG50" s="2">
        <v>409</v>
      </c>
      <c r="FH50" s="2">
        <v>389</v>
      </c>
      <c r="FI50" s="2">
        <v>458</v>
      </c>
      <c r="FJ50" s="2">
        <v>506</v>
      </c>
      <c r="FK50" s="2">
        <v>305</v>
      </c>
      <c r="FL50" s="2">
        <v>236</v>
      </c>
      <c r="FM50" s="2">
        <v>483</v>
      </c>
      <c r="FN50" s="2">
        <v>481</v>
      </c>
      <c r="FO50" s="2">
        <v>475</v>
      </c>
      <c r="FP50" s="2">
        <v>468</v>
      </c>
      <c r="FQ50" s="2">
        <v>559</v>
      </c>
      <c r="FR50" s="2">
        <v>287</v>
      </c>
      <c r="FS50" s="2">
        <v>224</v>
      </c>
      <c r="FT50" s="2">
        <v>163</v>
      </c>
      <c r="FU50" s="2">
        <v>409</v>
      </c>
      <c r="FV50" s="2">
        <v>389</v>
      </c>
      <c r="FW50" s="2">
        <v>458</v>
      </c>
      <c r="FX50" s="2">
        <v>506</v>
      </c>
      <c r="FY50" s="2">
        <v>305</v>
      </c>
      <c r="FZ50" s="2">
        <v>236</v>
      </c>
      <c r="GA50" s="2">
        <v>483</v>
      </c>
      <c r="GB50" s="2">
        <v>481</v>
      </c>
      <c r="GC50" s="2">
        <v>475</v>
      </c>
      <c r="GD50" s="2">
        <v>468</v>
      </c>
      <c r="GE50" s="2">
        <v>559</v>
      </c>
      <c r="GF50" s="2">
        <v>287</v>
      </c>
      <c r="GG50" s="2">
        <v>224</v>
      </c>
      <c r="GH50" s="3">
        <v>486</v>
      </c>
      <c r="GI50" s="3">
        <v>485</v>
      </c>
      <c r="GJ50" s="3">
        <v>471</v>
      </c>
      <c r="GK50" s="3">
        <v>439</v>
      </c>
      <c r="GL50" s="3">
        <v>364</v>
      </c>
      <c r="GM50" s="3">
        <v>400</v>
      </c>
      <c r="GN50" s="3">
        <v>213</v>
      </c>
      <c r="GO50" s="3">
        <v>159</v>
      </c>
      <c r="GP50" s="3">
        <v>400</v>
      </c>
      <c r="GQ50" s="3">
        <v>444</v>
      </c>
      <c r="GR50" s="3">
        <v>422</v>
      </c>
      <c r="GS50" s="3">
        <v>407</v>
      </c>
      <c r="GT50" s="3">
        <v>328</v>
      </c>
      <c r="GU50" s="3">
        <v>161</v>
      </c>
      <c r="GV50" s="3">
        <v>157</v>
      </c>
      <c r="GW50" s="3">
        <v>423</v>
      </c>
      <c r="GX50" s="3">
        <v>418</v>
      </c>
      <c r="GY50" s="2">
        <v>163</v>
      </c>
      <c r="GZ50" s="2">
        <v>409</v>
      </c>
      <c r="HA50" s="2">
        <v>389</v>
      </c>
      <c r="HB50" s="2">
        <v>458</v>
      </c>
      <c r="HC50" s="2">
        <v>506</v>
      </c>
      <c r="HD50" s="2">
        <v>305</v>
      </c>
      <c r="HE50" s="2">
        <v>236</v>
      </c>
      <c r="HF50" s="2">
        <v>483</v>
      </c>
      <c r="HG50" s="2">
        <v>481</v>
      </c>
      <c r="HH50" s="2">
        <v>475</v>
      </c>
      <c r="HI50" s="2">
        <v>468</v>
      </c>
      <c r="HJ50" s="2">
        <v>559</v>
      </c>
      <c r="HK50" s="2">
        <v>287</v>
      </c>
      <c r="HL50" s="2">
        <v>224</v>
      </c>
      <c r="HM50" s="2">
        <v>163</v>
      </c>
      <c r="HN50" s="2">
        <v>409</v>
      </c>
      <c r="HO50" s="2">
        <v>389</v>
      </c>
      <c r="HP50" s="2">
        <v>458</v>
      </c>
      <c r="HQ50" s="2">
        <v>506</v>
      </c>
      <c r="HR50" s="2">
        <v>305</v>
      </c>
      <c r="HS50" s="2">
        <v>236</v>
      </c>
      <c r="HT50" s="2">
        <v>483</v>
      </c>
      <c r="HU50" s="2">
        <v>481</v>
      </c>
      <c r="HV50" s="2">
        <v>475</v>
      </c>
      <c r="HW50" s="2">
        <v>468</v>
      </c>
      <c r="HX50" s="2">
        <v>559</v>
      </c>
      <c r="HY50" s="2">
        <v>287</v>
      </c>
      <c r="HZ50" s="2">
        <v>224</v>
      </c>
      <c r="IA50" s="3">
        <v>486</v>
      </c>
      <c r="IB50" s="3">
        <v>485</v>
      </c>
      <c r="IC50" s="3">
        <v>471</v>
      </c>
      <c r="ID50" s="3">
        <v>439</v>
      </c>
      <c r="IE50" s="2">
        <v>163</v>
      </c>
      <c r="IF50" s="2">
        <v>409</v>
      </c>
      <c r="IG50" s="2">
        <v>389</v>
      </c>
      <c r="IH50" s="2">
        <v>458</v>
      </c>
      <c r="II50" s="2">
        <v>506</v>
      </c>
      <c r="IJ50" s="2">
        <v>305</v>
      </c>
      <c r="IK50" s="2">
        <v>236</v>
      </c>
      <c r="IL50" s="2">
        <v>483</v>
      </c>
      <c r="IM50" s="2">
        <v>481</v>
      </c>
      <c r="IN50" s="2">
        <v>475</v>
      </c>
      <c r="IO50" s="2">
        <v>468</v>
      </c>
      <c r="IP50" s="2">
        <v>559</v>
      </c>
      <c r="IQ50" s="2">
        <v>287</v>
      </c>
      <c r="IR50" s="2">
        <v>224</v>
      </c>
      <c r="IS50" s="2">
        <v>163</v>
      </c>
      <c r="IT50" s="2">
        <v>409</v>
      </c>
      <c r="IU50" s="2">
        <v>389</v>
      </c>
      <c r="IV50" s="2">
        <v>458</v>
      </c>
      <c r="IW50" s="2">
        <v>506</v>
      </c>
      <c r="IX50" s="2">
        <v>305</v>
      </c>
      <c r="IY50" s="2">
        <v>236</v>
      </c>
      <c r="IZ50" s="2">
        <v>483</v>
      </c>
      <c r="JA50" s="2">
        <v>481</v>
      </c>
      <c r="JB50" s="2">
        <v>475</v>
      </c>
      <c r="JC50" s="2">
        <v>468</v>
      </c>
      <c r="JD50" s="2">
        <v>559</v>
      </c>
      <c r="JE50" s="2">
        <v>287</v>
      </c>
      <c r="JF50" s="2">
        <v>224</v>
      </c>
      <c r="JG50" s="3">
        <v>486</v>
      </c>
      <c r="JH50" s="3">
        <v>485</v>
      </c>
      <c r="JI50" s="3">
        <v>471</v>
      </c>
      <c r="JJ50" s="3">
        <v>439</v>
      </c>
      <c r="JK50" s="3">
        <v>373</v>
      </c>
      <c r="JL50" s="3">
        <v>362</v>
      </c>
      <c r="JM50" s="3">
        <v>203</v>
      </c>
      <c r="JN50" s="3">
        <v>154</v>
      </c>
      <c r="JO50" s="3">
        <v>400</v>
      </c>
      <c r="JP50" s="3">
        <v>480</v>
      </c>
      <c r="JQ50" s="3">
        <v>534</v>
      </c>
      <c r="JR50" s="3">
        <v>449</v>
      </c>
      <c r="JS50" s="3">
        <v>406</v>
      </c>
      <c r="JT50" s="3">
        <v>224</v>
      </c>
      <c r="JU50" s="3">
        <v>144</v>
      </c>
      <c r="JV50" s="3">
        <v>392</v>
      </c>
      <c r="JW50" s="3">
        <v>400</v>
      </c>
      <c r="JX50" s="3">
        <v>412</v>
      </c>
      <c r="JY50" s="3">
        <v>384</v>
      </c>
      <c r="JZ50" s="3">
        <v>396</v>
      </c>
      <c r="KA50" s="3">
        <v>207</v>
      </c>
      <c r="KB50" s="3">
        <v>150</v>
      </c>
      <c r="KC50" s="3">
        <v>380</v>
      </c>
      <c r="KD50" s="3">
        <v>416</v>
      </c>
      <c r="KE50" s="3">
        <v>364</v>
      </c>
      <c r="KF50" s="3">
        <v>389</v>
      </c>
      <c r="KG50" s="3">
        <v>409</v>
      </c>
      <c r="KH50" s="3">
        <v>174</v>
      </c>
      <c r="KI50" s="3">
        <v>134</v>
      </c>
      <c r="KJ50" s="3">
        <v>377</v>
      </c>
      <c r="KK50" s="2">
        <v>163</v>
      </c>
      <c r="KL50" s="2">
        <v>409</v>
      </c>
      <c r="KM50" s="2">
        <v>389</v>
      </c>
      <c r="KN50" s="2">
        <v>458</v>
      </c>
      <c r="KO50" s="2">
        <v>506</v>
      </c>
      <c r="KP50" s="2">
        <v>305</v>
      </c>
      <c r="KQ50" s="2">
        <v>236</v>
      </c>
      <c r="KR50" s="2">
        <v>483</v>
      </c>
      <c r="KS50" s="2">
        <v>481</v>
      </c>
      <c r="KT50" s="2">
        <v>475</v>
      </c>
      <c r="KU50" s="2">
        <v>468</v>
      </c>
      <c r="KV50" s="2">
        <v>559</v>
      </c>
      <c r="KW50" s="2">
        <v>287</v>
      </c>
      <c r="KX50" s="2">
        <v>224</v>
      </c>
      <c r="KY50" s="2">
        <v>163</v>
      </c>
      <c r="KZ50" s="2">
        <v>409</v>
      </c>
      <c r="LA50" s="2">
        <v>389</v>
      </c>
      <c r="LB50" s="2">
        <v>458</v>
      </c>
      <c r="LC50" s="2">
        <v>506</v>
      </c>
      <c r="LD50" s="2">
        <v>305</v>
      </c>
      <c r="LE50" s="2">
        <v>236</v>
      </c>
      <c r="LF50" s="2">
        <v>483</v>
      </c>
      <c r="LG50" s="2">
        <v>481</v>
      </c>
      <c r="LH50" s="2">
        <v>475</v>
      </c>
      <c r="LI50" s="2">
        <v>468</v>
      </c>
      <c r="LJ50" s="2">
        <v>559</v>
      </c>
      <c r="LK50" s="2">
        <v>287</v>
      </c>
      <c r="LL50" s="2">
        <v>224</v>
      </c>
      <c r="LM50" s="3">
        <v>486</v>
      </c>
      <c r="LN50" s="3">
        <v>485</v>
      </c>
      <c r="LO50" s="3">
        <v>471</v>
      </c>
      <c r="LP50" s="3">
        <v>439</v>
      </c>
      <c r="LQ50" s="2">
        <v>163</v>
      </c>
      <c r="LR50" s="2">
        <v>409</v>
      </c>
      <c r="LS50" s="2">
        <v>389</v>
      </c>
      <c r="LT50" s="2">
        <v>458</v>
      </c>
      <c r="LU50" s="2">
        <v>506</v>
      </c>
      <c r="LV50" s="2">
        <v>305</v>
      </c>
      <c r="LW50" s="2">
        <v>236</v>
      </c>
      <c r="LX50" s="2">
        <v>483</v>
      </c>
      <c r="LY50" s="2">
        <v>481</v>
      </c>
      <c r="LZ50" s="2">
        <v>475</v>
      </c>
      <c r="MA50" s="2">
        <v>468</v>
      </c>
      <c r="MB50" s="2">
        <v>559</v>
      </c>
      <c r="MC50" s="2">
        <v>287</v>
      </c>
      <c r="MD50" s="2">
        <v>224</v>
      </c>
      <c r="ME50" s="2">
        <v>163</v>
      </c>
      <c r="MF50" s="2">
        <v>409</v>
      </c>
      <c r="MG50" s="2">
        <v>389</v>
      </c>
      <c r="MH50" s="2">
        <v>458</v>
      </c>
      <c r="MI50" s="2">
        <v>506</v>
      </c>
      <c r="MJ50" s="2">
        <v>305</v>
      </c>
      <c r="MK50" s="2">
        <v>236</v>
      </c>
      <c r="ML50" s="2">
        <v>483</v>
      </c>
      <c r="MM50" s="2">
        <v>481</v>
      </c>
      <c r="MN50" s="2">
        <v>475</v>
      </c>
      <c r="MO50" s="2">
        <v>468</v>
      </c>
      <c r="MP50" s="2">
        <v>559</v>
      </c>
      <c r="MQ50" s="2">
        <v>287</v>
      </c>
      <c r="MR50" s="2">
        <v>224</v>
      </c>
      <c r="MS50" s="3">
        <v>486</v>
      </c>
      <c r="MT50" s="3">
        <v>485</v>
      </c>
      <c r="MU50" s="3">
        <v>471</v>
      </c>
      <c r="MV50" s="3">
        <v>439</v>
      </c>
      <c r="MW50" s="2">
        <v>163</v>
      </c>
      <c r="MX50" s="2">
        <v>409</v>
      </c>
      <c r="MY50" s="2">
        <v>389</v>
      </c>
      <c r="MZ50" s="2">
        <v>458</v>
      </c>
      <c r="NA50" s="2">
        <v>506</v>
      </c>
      <c r="NB50" s="2">
        <v>305</v>
      </c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</row>
    <row r="51" spans="1:424" s="1" customFormat="1" x14ac:dyDescent="0.25">
      <c r="A51" s="8">
        <v>0.58333333333333337</v>
      </c>
      <c r="B51" s="2">
        <v>146</v>
      </c>
      <c r="C51" s="2">
        <v>437</v>
      </c>
      <c r="D51" s="2">
        <v>390</v>
      </c>
      <c r="E51" s="2">
        <v>475</v>
      </c>
      <c r="F51" s="2">
        <v>478</v>
      </c>
      <c r="G51" s="2">
        <v>268</v>
      </c>
      <c r="H51" s="2">
        <v>232</v>
      </c>
      <c r="I51" s="2">
        <v>501</v>
      </c>
      <c r="J51" s="2">
        <v>511</v>
      </c>
      <c r="K51" s="2">
        <v>516</v>
      </c>
      <c r="L51" s="2">
        <v>478</v>
      </c>
      <c r="M51" s="2">
        <v>537</v>
      </c>
      <c r="N51" s="2">
        <v>297</v>
      </c>
      <c r="O51" s="2">
        <v>240</v>
      </c>
      <c r="P51" s="2">
        <v>146</v>
      </c>
      <c r="Q51" s="2">
        <v>437</v>
      </c>
      <c r="R51" s="2">
        <v>390</v>
      </c>
      <c r="S51" s="2">
        <v>475</v>
      </c>
      <c r="T51" s="2">
        <v>478</v>
      </c>
      <c r="U51" s="2">
        <v>268</v>
      </c>
      <c r="V51" s="2">
        <v>232</v>
      </c>
      <c r="W51" s="2">
        <v>501</v>
      </c>
      <c r="X51" s="2">
        <v>511</v>
      </c>
      <c r="Y51" s="2">
        <v>516</v>
      </c>
      <c r="Z51" s="2">
        <v>478</v>
      </c>
      <c r="AA51" s="2">
        <v>537</v>
      </c>
      <c r="AB51" s="2">
        <v>297</v>
      </c>
      <c r="AC51" s="2">
        <v>240</v>
      </c>
      <c r="AD51" s="3">
        <v>526</v>
      </c>
      <c r="AE51" s="3">
        <v>477</v>
      </c>
      <c r="AF51" s="3">
        <v>485</v>
      </c>
      <c r="AG51" s="3">
        <v>481</v>
      </c>
      <c r="AH51" s="2">
        <v>146</v>
      </c>
      <c r="AI51" s="2">
        <v>437</v>
      </c>
      <c r="AJ51" s="2">
        <v>390</v>
      </c>
      <c r="AK51" s="2">
        <v>475</v>
      </c>
      <c r="AL51" s="2">
        <v>478</v>
      </c>
      <c r="AM51" s="2">
        <v>268</v>
      </c>
      <c r="AN51" s="2">
        <v>232</v>
      </c>
      <c r="AO51" s="2">
        <v>501</v>
      </c>
      <c r="AP51" s="2">
        <v>511</v>
      </c>
      <c r="AQ51" s="2">
        <v>516</v>
      </c>
      <c r="AR51" s="2">
        <v>478</v>
      </c>
      <c r="AS51" s="2">
        <v>537</v>
      </c>
      <c r="AT51" s="2">
        <v>297</v>
      </c>
      <c r="AU51" s="2">
        <v>240</v>
      </c>
      <c r="AV51" s="2">
        <v>146</v>
      </c>
      <c r="AW51" s="2">
        <v>437</v>
      </c>
      <c r="AX51" s="2">
        <v>390</v>
      </c>
      <c r="AY51" s="2">
        <v>475</v>
      </c>
      <c r="AZ51" s="2">
        <v>478</v>
      </c>
      <c r="BA51" s="2">
        <v>268</v>
      </c>
      <c r="BB51" s="2">
        <v>232</v>
      </c>
      <c r="BC51" s="2">
        <v>501</v>
      </c>
      <c r="BD51" s="2">
        <v>511</v>
      </c>
      <c r="BE51" s="2">
        <v>516</v>
      </c>
      <c r="BF51" s="2">
        <v>478</v>
      </c>
      <c r="BG51" s="2">
        <v>537</v>
      </c>
      <c r="BH51" s="2">
        <v>297</v>
      </c>
      <c r="BI51" s="2">
        <v>240</v>
      </c>
      <c r="BJ51" s="3">
        <v>526</v>
      </c>
      <c r="BK51" s="3">
        <v>477</v>
      </c>
      <c r="BL51" s="3">
        <v>485</v>
      </c>
      <c r="BM51" s="3">
        <v>481</v>
      </c>
      <c r="BN51" s="2">
        <v>146</v>
      </c>
      <c r="BO51" s="2">
        <v>437</v>
      </c>
      <c r="BP51" s="2">
        <v>390</v>
      </c>
      <c r="BQ51" s="2">
        <v>475</v>
      </c>
      <c r="BR51" s="2">
        <v>478</v>
      </c>
      <c r="BS51" s="2">
        <v>268</v>
      </c>
      <c r="BT51" s="2">
        <v>232</v>
      </c>
      <c r="BU51" s="2">
        <v>501</v>
      </c>
      <c r="BV51" s="2">
        <v>511</v>
      </c>
      <c r="BW51" s="2">
        <v>516</v>
      </c>
      <c r="BX51" s="2">
        <v>478</v>
      </c>
      <c r="BY51" s="2">
        <v>537</v>
      </c>
      <c r="BZ51" s="2">
        <v>297</v>
      </c>
      <c r="CA51" s="2">
        <v>240</v>
      </c>
      <c r="CB51" s="2">
        <v>146</v>
      </c>
      <c r="CC51" s="2">
        <v>437</v>
      </c>
      <c r="CD51" s="2">
        <v>390</v>
      </c>
      <c r="CE51" s="2">
        <v>475</v>
      </c>
      <c r="CF51" s="2">
        <v>478</v>
      </c>
      <c r="CG51" s="2">
        <v>268</v>
      </c>
      <c r="CH51" s="2">
        <v>232</v>
      </c>
      <c r="CI51" s="2">
        <v>501</v>
      </c>
      <c r="CJ51" s="2">
        <v>511</v>
      </c>
      <c r="CK51" s="2">
        <v>516</v>
      </c>
      <c r="CL51" s="2">
        <v>478</v>
      </c>
      <c r="CM51" s="2">
        <v>537</v>
      </c>
      <c r="CN51" s="2">
        <v>297</v>
      </c>
      <c r="CO51" s="2">
        <v>240</v>
      </c>
      <c r="CP51" s="3">
        <v>526</v>
      </c>
      <c r="CQ51" s="3">
        <v>477</v>
      </c>
      <c r="CR51" s="3">
        <v>485</v>
      </c>
      <c r="CS51" s="3">
        <v>481</v>
      </c>
      <c r="CT51" s="2">
        <v>146</v>
      </c>
      <c r="CU51" s="2">
        <v>437</v>
      </c>
      <c r="CV51" s="2">
        <v>390</v>
      </c>
      <c r="CW51" s="2">
        <v>475</v>
      </c>
      <c r="CX51" s="2">
        <v>478</v>
      </c>
      <c r="CY51" s="2">
        <v>268</v>
      </c>
      <c r="CZ51" s="2">
        <v>232</v>
      </c>
      <c r="DA51" s="2">
        <v>501</v>
      </c>
      <c r="DB51" s="2">
        <v>511</v>
      </c>
      <c r="DC51" s="2">
        <v>516</v>
      </c>
      <c r="DD51" s="2">
        <v>478</v>
      </c>
      <c r="DE51" s="2">
        <v>537</v>
      </c>
      <c r="DF51" s="2">
        <v>297</v>
      </c>
      <c r="DG51" s="2">
        <v>240</v>
      </c>
      <c r="DH51" s="2">
        <v>146</v>
      </c>
      <c r="DI51" s="2">
        <v>437</v>
      </c>
      <c r="DJ51" s="2">
        <v>390</v>
      </c>
      <c r="DK51" s="2">
        <v>475</v>
      </c>
      <c r="DL51" s="2">
        <v>478</v>
      </c>
      <c r="DM51" s="2">
        <v>268</v>
      </c>
      <c r="DN51" s="2">
        <v>232</v>
      </c>
      <c r="DO51" s="2">
        <v>501</v>
      </c>
      <c r="DP51" s="2">
        <v>511</v>
      </c>
      <c r="DQ51" s="2">
        <v>516</v>
      </c>
      <c r="DR51" s="2">
        <v>478</v>
      </c>
      <c r="DS51" s="2">
        <v>537</v>
      </c>
      <c r="DT51" s="2">
        <v>297</v>
      </c>
      <c r="DU51" s="2">
        <v>240</v>
      </c>
      <c r="DV51" s="3">
        <v>526</v>
      </c>
      <c r="DW51" s="3">
        <v>477</v>
      </c>
      <c r="DX51" s="3">
        <v>485</v>
      </c>
      <c r="DY51" s="3">
        <v>481</v>
      </c>
      <c r="DZ51" s="2">
        <v>146</v>
      </c>
      <c r="EA51" s="2">
        <v>437</v>
      </c>
      <c r="EB51" s="2">
        <v>390</v>
      </c>
      <c r="EC51" s="2">
        <v>475</v>
      </c>
      <c r="ED51" s="2">
        <v>478</v>
      </c>
      <c r="EE51" s="2">
        <v>268</v>
      </c>
      <c r="EF51" s="2">
        <v>232</v>
      </c>
      <c r="EG51" s="2">
        <v>501</v>
      </c>
      <c r="EH51" s="2">
        <v>511</v>
      </c>
      <c r="EI51" s="2">
        <v>516</v>
      </c>
      <c r="EJ51" s="2">
        <v>478</v>
      </c>
      <c r="EK51" s="2">
        <v>537</v>
      </c>
      <c r="EL51" s="2">
        <v>297</v>
      </c>
      <c r="EM51" s="2">
        <v>240</v>
      </c>
      <c r="EN51" s="2">
        <v>146</v>
      </c>
      <c r="EO51" s="2">
        <v>437</v>
      </c>
      <c r="EP51" s="2">
        <v>390</v>
      </c>
      <c r="EQ51" s="2">
        <v>475</v>
      </c>
      <c r="ER51" s="2">
        <v>478</v>
      </c>
      <c r="ES51" s="2">
        <v>268</v>
      </c>
      <c r="ET51" s="2">
        <v>232</v>
      </c>
      <c r="EU51" s="2">
        <v>501</v>
      </c>
      <c r="EV51" s="2">
        <v>511</v>
      </c>
      <c r="EW51" s="2">
        <v>516</v>
      </c>
      <c r="EX51" s="2">
        <v>478</v>
      </c>
      <c r="EY51" s="2">
        <v>537</v>
      </c>
      <c r="EZ51" s="2">
        <v>297</v>
      </c>
      <c r="FA51" s="2">
        <v>240</v>
      </c>
      <c r="FB51" s="3">
        <v>526</v>
      </c>
      <c r="FC51" s="3">
        <v>477</v>
      </c>
      <c r="FD51" s="3">
        <v>485</v>
      </c>
      <c r="FE51" s="3">
        <v>481</v>
      </c>
      <c r="FF51" s="2">
        <v>146</v>
      </c>
      <c r="FG51" s="2">
        <v>437</v>
      </c>
      <c r="FH51" s="2">
        <v>390</v>
      </c>
      <c r="FI51" s="2">
        <v>475</v>
      </c>
      <c r="FJ51" s="2">
        <v>478</v>
      </c>
      <c r="FK51" s="2">
        <v>268</v>
      </c>
      <c r="FL51" s="2">
        <v>232</v>
      </c>
      <c r="FM51" s="2">
        <v>501</v>
      </c>
      <c r="FN51" s="2">
        <v>511</v>
      </c>
      <c r="FO51" s="2">
        <v>516</v>
      </c>
      <c r="FP51" s="2">
        <v>478</v>
      </c>
      <c r="FQ51" s="2">
        <v>537</v>
      </c>
      <c r="FR51" s="2">
        <v>297</v>
      </c>
      <c r="FS51" s="2">
        <v>240</v>
      </c>
      <c r="FT51" s="2">
        <v>146</v>
      </c>
      <c r="FU51" s="2">
        <v>437</v>
      </c>
      <c r="FV51" s="2">
        <v>390</v>
      </c>
      <c r="FW51" s="2">
        <v>475</v>
      </c>
      <c r="FX51" s="2">
        <v>478</v>
      </c>
      <c r="FY51" s="2">
        <v>268</v>
      </c>
      <c r="FZ51" s="2">
        <v>232</v>
      </c>
      <c r="GA51" s="2">
        <v>501</v>
      </c>
      <c r="GB51" s="2">
        <v>511</v>
      </c>
      <c r="GC51" s="2">
        <v>516</v>
      </c>
      <c r="GD51" s="2">
        <v>478</v>
      </c>
      <c r="GE51" s="2">
        <v>537</v>
      </c>
      <c r="GF51" s="2">
        <v>297</v>
      </c>
      <c r="GG51" s="2">
        <v>240</v>
      </c>
      <c r="GH51" s="3">
        <v>526</v>
      </c>
      <c r="GI51" s="3">
        <v>477</v>
      </c>
      <c r="GJ51" s="3">
        <v>485</v>
      </c>
      <c r="GK51" s="3">
        <v>481</v>
      </c>
      <c r="GL51" s="3">
        <v>372</v>
      </c>
      <c r="GM51" s="3">
        <v>383</v>
      </c>
      <c r="GN51" s="3">
        <v>197</v>
      </c>
      <c r="GO51" s="3">
        <v>171</v>
      </c>
      <c r="GP51" s="3">
        <v>418</v>
      </c>
      <c r="GQ51" s="3">
        <v>424</v>
      </c>
      <c r="GR51" s="3">
        <v>403</v>
      </c>
      <c r="GS51" s="3">
        <v>426</v>
      </c>
      <c r="GT51" s="3">
        <v>388</v>
      </c>
      <c r="GU51" s="3">
        <v>186</v>
      </c>
      <c r="GV51" s="3">
        <v>178</v>
      </c>
      <c r="GW51" s="3">
        <v>360</v>
      </c>
      <c r="GX51" s="3">
        <v>406</v>
      </c>
      <c r="GY51" s="2">
        <v>146</v>
      </c>
      <c r="GZ51" s="2">
        <v>437</v>
      </c>
      <c r="HA51" s="2">
        <v>390</v>
      </c>
      <c r="HB51" s="2">
        <v>475</v>
      </c>
      <c r="HC51" s="2">
        <v>478</v>
      </c>
      <c r="HD51" s="2">
        <v>268</v>
      </c>
      <c r="HE51" s="2">
        <v>232</v>
      </c>
      <c r="HF51" s="2">
        <v>501</v>
      </c>
      <c r="HG51" s="2">
        <v>511</v>
      </c>
      <c r="HH51" s="2">
        <v>516</v>
      </c>
      <c r="HI51" s="2">
        <v>478</v>
      </c>
      <c r="HJ51" s="2">
        <v>537</v>
      </c>
      <c r="HK51" s="2">
        <v>297</v>
      </c>
      <c r="HL51" s="2">
        <v>240</v>
      </c>
      <c r="HM51" s="2">
        <v>146</v>
      </c>
      <c r="HN51" s="2">
        <v>437</v>
      </c>
      <c r="HO51" s="2">
        <v>390</v>
      </c>
      <c r="HP51" s="2">
        <v>475</v>
      </c>
      <c r="HQ51" s="2">
        <v>478</v>
      </c>
      <c r="HR51" s="2">
        <v>268</v>
      </c>
      <c r="HS51" s="2">
        <v>232</v>
      </c>
      <c r="HT51" s="2">
        <v>501</v>
      </c>
      <c r="HU51" s="2">
        <v>511</v>
      </c>
      <c r="HV51" s="2">
        <v>516</v>
      </c>
      <c r="HW51" s="2">
        <v>478</v>
      </c>
      <c r="HX51" s="2">
        <v>537</v>
      </c>
      <c r="HY51" s="2">
        <v>297</v>
      </c>
      <c r="HZ51" s="2">
        <v>240</v>
      </c>
      <c r="IA51" s="3">
        <v>526</v>
      </c>
      <c r="IB51" s="3">
        <v>477</v>
      </c>
      <c r="IC51" s="3">
        <v>485</v>
      </c>
      <c r="ID51" s="3">
        <v>481</v>
      </c>
      <c r="IE51" s="2">
        <v>146</v>
      </c>
      <c r="IF51" s="2">
        <v>437</v>
      </c>
      <c r="IG51" s="2">
        <v>390</v>
      </c>
      <c r="IH51" s="2">
        <v>475</v>
      </c>
      <c r="II51" s="2">
        <v>478</v>
      </c>
      <c r="IJ51" s="2">
        <v>268</v>
      </c>
      <c r="IK51" s="2">
        <v>232</v>
      </c>
      <c r="IL51" s="2">
        <v>501</v>
      </c>
      <c r="IM51" s="2">
        <v>511</v>
      </c>
      <c r="IN51" s="2">
        <v>516</v>
      </c>
      <c r="IO51" s="2">
        <v>478</v>
      </c>
      <c r="IP51" s="2">
        <v>537</v>
      </c>
      <c r="IQ51" s="2">
        <v>297</v>
      </c>
      <c r="IR51" s="2">
        <v>240</v>
      </c>
      <c r="IS51" s="2">
        <v>146</v>
      </c>
      <c r="IT51" s="2">
        <v>437</v>
      </c>
      <c r="IU51" s="2">
        <v>390</v>
      </c>
      <c r="IV51" s="2">
        <v>475</v>
      </c>
      <c r="IW51" s="2">
        <v>478</v>
      </c>
      <c r="IX51" s="2">
        <v>268</v>
      </c>
      <c r="IY51" s="2">
        <v>232</v>
      </c>
      <c r="IZ51" s="2">
        <v>501</v>
      </c>
      <c r="JA51" s="2">
        <v>511</v>
      </c>
      <c r="JB51" s="2">
        <v>516</v>
      </c>
      <c r="JC51" s="2">
        <v>478</v>
      </c>
      <c r="JD51" s="2">
        <v>537</v>
      </c>
      <c r="JE51" s="2">
        <v>297</v>
      </c>
      <c r="JF51" s="2">
        <v>240</v>
      </c>
      <c r="JG51" s="3">
        <v>526</v>
      </c>
      <c r="JH51" s="3">
        <v>477</v>
      </c>
      <c r="JI51" s="3">
        <v>485</v>
      </c>
      <c r="JJ51" s="3">
        <v>481</v>
      </c>
      <c r="JK51" s="3">
        <v>381</v>
      </c>
      <c r="JL51" s="3">
        <v>392</v>
      </c>
      <c r="JM51" s="3">
        <v>166</v>
      </c>
      <c r="JN51" s="3">
        <v>166</v>
      </c>
      <c r="JO51" s="3">
        <v>442</v>
      </c>
      <c r="JP51" s="3">
        <v>495</v>
      </c>
      <c r="JQ51" s="3">
        <v>466</v>
      </c>
      <c r="JR51" s="3">
        <v>491</v>
      </c>
      <c r="JS51" s="3">
        <v>406</v>
      </c>
      <c r="JT51" s="3">
        <v>192</v>
      </c>
      <c r="JU51" s="3">
        <v>155</v>
      </c>
      <c r="JV51" s="3">
        <v>383</v>
      </c>
      <c r="JW51" s="3">
        <v>408</v>
      </c>
      <c r="JX51" s="3">
        <v>402</v>
      </c>
      <c r="JY51" s="3">
        <v>379</v>
      </c>
      <c r="JZ51" s="3">
        <v>427</v>
      </c>
      <c r="KA51" s="3">
        <v>183</v>
      </c>
      <c r="KB51" s="3">
        <v>164</v>
      </c>
      <c r="KC51" s="3">
        <v>429</v>
      </c>
      <c r="KD51" s="3">
        <v>430</v>
      </c>
      <c r="KE51" s="3">
        <v>411</v>
      </c>
      <c r="KF51" s="3">
        <v>468</v>
      </c>
      <c r="KG51" s="3">
        <v>393</v>
      </c>
      <c r="KH51" s="3">
        <v>170</v>
      </c>
      <c r="KI51" s="3">
        <v>147</v>
      </c>
      <c r="KJ51" s="3">
        <v>401</v>
      </c>
      <c r="KK51" s="2">
        <v>146</v>
      </c>
      <c r="KL51" s="2">
        <v>437</v>
      </c>
      <c r="KM51" s="2">
        <v>390</v>
      </c>
      <c r="KN51" s="2">
        <v>475</v>
      </c>
      <c r="KO51" s="2">
        <v>478</v>
      </c>
      <c r="KP51" s="2">
        <v>268</v>
      </c>
      <c r="KQ51" s="2">
        <v>232</v>
      </c>
      <c r="KR51" s="2">
        <v>501</v>
      </c>
      <c r="KS51" s="2">
        <v>511</v>
      </c>
      <c r="KT51" s="2">
        <v>516</v>
      </c>
      <c r="KU51" s="2">
        <v>478</v>
      </c>
      <c r="KV51" s="2">
        <v>537</v>
      </c>
      <c r="KW51" s="2">
        <v>297</v>
      </c>
      <c r="KX51" s="2">
        <v>240</v>
      </c>
      <c r="KY51" s="2">
        <v>146</v>
      </c>
      <c r="KZ51" s="2">
        <v>437</v>
      </c>
      <c r="LA51" s="2">
        <v>390</v>
      </c>
      <c r="LB51" s="2">
        <v>475</v>
      </c>
      <c r="LC51" s="2">
        <v>478</v>
      </c>
      <c r="LD51" s="2">
        <v>268</v>
      </c>
      <c r="LE51" s="2">
        <v>232</v>
      </c>
      <c r="LF51" s="2">
        <v>501</v>
      </c>
      <c r="LG51" s="2">
        <v>511</v>
      </c>
      <c r="LH51" s="2">
        <v>516</v>
      </c>
      <c r="LI51" s="2">
        <v>478</v>
      </c>
      <c r="LJ51" s="2">
        <v>537</v>
      </c>
      <c r="LK51" s="2">
        <v>297</v>
      </c>
      <c r="LL51" s="2">
        <v>240</v>
      </c>
      <c r="LM51" s="3">
        <v>526</v>
      </c>
      <c r="LN51" s="3">
        <v>477</v>
      </c>
      <c r="LO51" s="3">
        <v>485</v>
      </c>
      <c r="LP51" s="3">
        <v>481</v>
      </c>
      <c r="LQ51" s="2">
        <v>146</v>
      </c>
      <c r="LR51" s="2">
        <v>437</v>
      </c>
      <c r="LS51" s="2">
        <v>390</v>
      </c>
      <c r="LT51" s="2">
        <v>475</v>
      </c>
      <c r="LU51" s="2">
        <v>478</v>
      </c>
      <c r="LV51" s="2">
        <v>268</v>
      </c>
      <c r="LW51" s="2">
        <v>232</v>
      </c>
      <c r="LX51" s="2">
        <v>501</v>
      </c>
      <c r="LY51" s="2">
        <v>511</v>
      </c>
      <c r="LZ51" s="2">
        <v>516</v>
      </c>
      <c r="MA51" s="2">
        <v>478</v>
      </c>
      <c r="MB51" s="2">
        <v>537</v>
      </c>
      <c r="MC51" s="2">
        <v>297</v>
      </c>
      <c r="MD51" s="2">
        <v>240</v>
      </c>
      <c r="ME51" s="2">
        <v>146</v>
      </c>
      <c r="MF51" s="2">
        <v>437</v>
      </c>
      <c r="MG51" s="2">
        <v>390</v>
      </c>
      <c r="MH51" s="2">
        <v>475</v>
      </c>
      <c r="MI51" s="2">
        <v>478</v>
      </c>
      <c r="MJ51" s="2">
        <v>268</v>
      </c>
      <c r="MK51" s="2">
        <v>232</v>
      </c>
      <c r="ML51" s="2">
        <v>501</v>
      </c>
      <c r="MM51" s="2">
        <v>511</v>
      </c>
      <c r="MN51" s="2">
        <v>516</v>
      </c>
      <c r="MO51" s="2">
        <v>478</v>
      </c>
      <c r="MP51" s="2">
        <v>537</v>
      </c>
      <c r="MQ51" s="2">
        <v>297</v>
      </c>
      <c r="MR51" s="2">
        <v>240</v>
      </c>
      <c r="MS51" s="3">
        <v>526</v>
      </c>
      <c r="MT51" s="3">
        <v>477</v>
      </c>
      <c r="MU51" s="3">
        <v>485</v>
      </c>
      <c r="MV51" s="3">
        <v>481</v>
      </c>
      <c r="MW51" s="2">
        <v>146</v>
      </c>
      <c r="MX51" s="2">
        <v>437</v>
      </c>
      <c r="MY51" s="2">
        <v>390</v>
      </c>
      <c r="MZ51" s="2">
        <v>475</v>
      </c>
      <c r="NA51" s="2">
        <v>478</v>
      </c>
      <c r="NB51" s="2">
        <v>268</v>
      </c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</row>
    <row r="52" spans="1:424" s="1" customFormat="1" x14ac:dyDescent="0.25">
      <c r="A52" s="8">
        <v>0.625</v>
      </c>
      <c r="B52" s="2">
        <v>137</v>
      </c>
      <c r="C52" s="2">
        <v>425</v>
      </c>
      <c r="D52" s="2">
        <v>433</v>
      </c>
      <c r="E52" s="2">
        <v>387</v>
      </c>
      <c r="F52" s="2">
        <v>480</v>
      </c>
      <c r="G52" s="2">
        <v>233</v>
      </c>
      <c r="H52" s="2">
        <v>226</v>
      </c>
      <c r="I52" s="2">
        <v>473</v>
      </c>
      <c r="J52" s="2">
        <v>507</v>
      </c>
      <c r="K52" s="2">
        <v>512</v>
      </c>
      <c r="L52" s="2">
        <v>501</v>
      </c>
      <c r="M52" s="2">
        <v>530</v>
      </c>
      <c r="N52" s="2">
        <v>251</v>
      </c>
      <c r="O52" s="2">
        <v>255</v>
      </c>
      <c r="P52" s="2">
        <v>137</v>
      </c>
      <c r="Q52" s="2">
        <v>425</v>
      </c>
      <c r="R52" s="2">
        <v>433</v>
      </c>
      <c r="S52" s="2">
        <v>387</v>
      </c>
      <c r="T52" s="2">
        <v>480</v>
      </c>
      <c r="U52" s="2">
        <v>233</v>
      </c>
      <c r="V52" s="2">
        <v>226</v>
      </c>
      <c r="W52" s="2">
        <v>473</v>
      </c>
      <c r="X52" s="2">
        <v>507</v>
      </c>
      <c r="Y52" s="2">
        <v>512</v>
      </c>
      <c r="Z52" s="2">
        <v>501</v>
      </c>
      <c r="AA52" s="2">
        <v>530</v>
      </c>
      <c r="AB52" s="2">
        <v>251</v>
      </c>
      <c r="AC52" s="2">
        <v>255</v>
      </c>
      <c r="AD52" s="3">
        <v>480</v>
      </c>
      <c r="AE52" s="3">
        <v>488</v>
      </c>
      <c r="AF52" s="3">
        <v>529</v>
      </c>
      <c r="AG52" s="3">
        <v>424</v>
      </c>
      <c r="AH52" s="2">
        <v>137</v>
      </c>
      <c r="AI52" s="2">
        <v>425</v>
      </c>
      <c r="AJ52" s="2">
        <v>433</v>
      </c>
      <c r="AK52" s="2">
        <v>387</v>
      </c>
      <c r="AL52" s="2">
        <v>480</v>
      </c>
      <c r="AM52" s="2">
        <v>233</v>
      </c>
      <c r="AN52" s="2">
        <v>226</v>
      </c>
      <c r="AO52" s="2">
        <v>473</v>
      </c>
      <c r="AP52" s="2">
        <v>507</v>
      </c>
      <c r="AQ52" s="2">
        <v>512</v>
      </c>
      <c r="AR52" s="2">
        <v>501</v>
      </c>
      <c r="AS52" s="2">
        <v>530</v>
      </c>
      <c r="AT52" s="2">
        <v>251</v>
      </c>
      <c r="AU52" s="2">
        <v>255</v>
      </c>
      <c r="AV52" s="2">
        <v>137</v>
      </c>
      <c r="AW52" s="2">
        <v>425</v>
      </c>
      <c r="AX52" s="2">
        <v>433</v>
      </c>
      <c r="AY52" s="2">
        <v>387</v>
      </c>
      <c r="AZ52" s="2">
        <v>480</v>
      </c>
      <c r="BA52" s="2">
        <v>233</v>
      </c>
      <c r="BB52" s="2">
        <v>226</v>
      </c>
      <c r="BC52" s="2">
        <v>473</v>
      </c>
      <c r="BD52" s="2">
        <v>507</v>
      </c>
      <c r="BE52" s="2">
        <v>512</v>
      </c>
      <c r="BF52" s="2">
        <v>501</v>
      </c>
      <c r="BG52" s="2">
        <v>530</v>
      </c>
      <c r="BH52" s="2">
        <v>251</v>
      </c>
      <c r="BI52" s="2">
        <v>255</v>
      </c>
      <c r="BJ52" s="3">
        <v>480</v>
      </c>
      <c r="BK52" s="3">
        <v>488</v>
      </c>
      <c r="BL52" s="3">
        <v>529</v>
      </c>
      <c r="BM52" s="3">
        <v>424</v>
      </c>
      <c r="BN52" s="2">
        <v>137</v>
      </c>
      <c r="BO52" s="2">
        <v>425</v>
      </c>
      <c r="BP52" s="2">
        <v>433</v>
      </c>
      <c r="BQ52" s="2">
        <v>387</v>
      </c>
      <c r="BR52" s="2">
        <v>480</v>
      </c>
      <c r="BS52" s="2">
        <v>233</v>
      </c>
      <c r="BT52" s="2">
        <v>226</v>
      </c>
      <c r="BU52" s="2">
        <v>473</v>
      </c>
      <c r="BV52" s="2">
        <v>507</v>
      </c>
      <c r="BW52" s="2">
        <v>512</v>
      </c>
      <c r="BX52" s="2">
        <v>501</v>
      </c>
      <c r="BY52" s="2">
        <v>530</v>
      </c>
      <c r="BZ52" s="2">
        <v>251</v>
      </c>
      <c r="CA52" s="2">
        <v>255</v>
      </c>
      <c r="CB52" s="2">
        <v>137</v>
      </c>
      <c r="CC52" s="2">
        <v>425</v>
      </c>
      <c r="CD52" s="2">
        <v>433</v>
      </c>
      <c r="CE52" s="2">
        <v>387</v>
      </c>
      <c r="CF52" s="2">
        <v>480</v>
      </c>
      <c r="CG52" s="2">
        <v>233</v>
      </c>
      <c r="CH52" s="2">
        <v>226</v>
      </c>
      <c r="CI52" s="2">
        <v>473</v>
      </c>
      <c r="CJ52" s="2">
        <v>507</v>
      </c>
      <c r="CK52" s="2">
        <v>512</v>
      </c>
      <c r="CL52" s="2">
        <v>501</v>
      </c>
      <c r="CM52" s="2">
        <v>530</v>
      </c>
      <c r="CN52" s="2">
        <v>251</v>
      </c>
      <c r="CO52" s="2">
        <v>255</v>
      </c>
      <c r="CP52" s="3">
        <v>480</v>
      </c>
      <c r="CQ52" s="3">
        <v>488</v>
      </c>
      <c r="CR52" s="3">
        <v>529</v>
      </c>
      <c r="CS52" s="3">
        <v>424</v>
      </c>
      <c r="CT52" s="2">
        <v>137</v>
      </c>
      <c r="CU52" s="2">
        <v>425</v>
      </c>
      <c r="CV52" s="2">
        <v>433</v>
      </c>
      <c r="CW52" s="2">
        <v>387</v>
      </c>
      <c r="CX52" s="2">
        <v>480</v>
      </c>
      <c r="CY52" s="2">
        <v>233</v>
      </c>
      <c r="CZ52" s="2">
        <v>226</v>
      </c>
      <c r="DA52" s="2">
        <v>473</v>
      </c>
      <c r="DB52" s="2">
        <v>507</v>
      </c>
      <c r="DC52" s="2">
        <v>512</v>
      </c>
      <c r="DD52" s="2">
        <v>501</v>
      </c>
      <c r="DE52" s="2">
        <v>530</v>
      </c>
      <c r="DF52" s="2">
        <v>251</v>
      </c>
      <c r="DG52" s="2">
        <v>255</v>
      </c>
      <c r="DH52" s="2">
        <v>137</v>
      </c>
      <c r="DI52" s="2">
        <v>425</v>
      </c>
      <c r="DJ52" s="2">
        <v>433</v>
      </c>
      <c r="DK52" s="2">
        <v>387</v>
      </c>
      <c r="DL52" s="2">
        <v>480</v>
      </c>
      <c r="DM52" s="2">
        <v>233</v>
      </c>
      <c r="DN52" s="2">
        <v>226</v>
      </c>
      <c r="DO52" s="2">
        <v>473</v>
      </c>
      <c r="DP52" s="2">
        <v>507</v>
      </c>
      <c r="DQ52" s="2">
        <v>512</v>
      </c>
      <c r="DR52" s="2">
        <v>501</v>
      </c>
      <c r="DS52" s="2">
        <v>530</v>
      </c>
      <c r="DT52" s="2">
        <v>251</v>
      </c>
      <c r="DU52" s="2">
        <v>255</v>
      </c>
      <c r="DV52" s="3">
        <v>480</v>
      </c>
      <c r="DW52" s="3">
        <v>488</v>
      </c>
      <c r="DX52" s="3">
        <v>529</v>
      </c>
      <c r="DY52" s="3">
        <v>424</v>
      </c>
      <c r="DZ52" s="2">
        <v>137</v>
      </c>
      <c r="EA52" s="2">
        <v>425</v>
      </c>
      <c r="EB52" s="2">
        <v>433</v>
      </c>
      <c r="EC52" s="2">
        <v>387</v>
      </c>
      <c r="ED52" s="2">
        <v>480</v>
      </c>
      <c r="EE52" s="2">
        <v>233</v>
      </c>
      <c r="EF52" s="2">
        <v>226</v>
      </c>
      <c r="EG52" s="2">
        <v>473</v>
      </c>
      <c r="EH52" s="2">
        <v>507</v>
      </c>
      <c r="EI52" s="2">
        <v>512</v>
      </c>
      <c r="EJ52" s="2">
        <v>501</v>
      </c>
      <c r="EK52" s="2">
        <v>530</v>
      </c>
      <c r="EL52" s="2">
        <v>251</v>
      </c>
      <c r="EM52" s="2">
        <v>255</v>
      </c>
      <c r="EN52" s="2">
        <v>137</v>
      </c>
      <c r="EO52" s="2">
        <v>425</v>
      </c>
      <c r="EP52" s="2">
        <v>433</v>
      </c>
      <c r="EQ52" s="2">
        <v>387</v>
      </c>
      <c r="ER52" s="2">
        <v>480</v>
      </c>
      <c r="ES52" s="2">
        <v>233</v>
      </c>
      <c r="ET52" s="2">
        <v>226</v>
      </c>
      <c r="EU52" s="2">
        <v>473</v>
      </c>
      <c r="EV52" s="2">
        <v>507</v>
      </c>
      <c r="EW52" s="2">
        <v>512</v>
      </c>
      <c r="EX52" s="2">
        <v>501</v>
      </c>
      <c r="EY52" s="2">
        <v>530</v>
      </c>
      <c r="EZ52" s="2">
        <v>251</v>
      </c>
      <c r="FA52" s="2">
        <v>255</v>
      </c>
      <c r="FB52" s="3">
        <v>480</v>
      </c>
      <c r="FC52" s="3">
        <v>488</v>
      </c>
      <c r="FD52" s="3">
        <v>529</v>
      </c>
      <c r="FE52" s="3">
        <v>424</v>
      </c>
      <c r="FF52" s="2">
        <v>137</v>
      </c>
      <c r="FG52" s="2">
        <v>425</v>
      </c>
      <c r="FH52" s="2">
        <v>433</v>
      </c>
      <c r="FI52" s="2">
        <v>387</v>
      </c>
      <c r="FJ52" s="2">
        <v>480</v>
      </c>
      <c r="FK52" s="2">
        <v>233</v>
      </c>
      <c r="FL52" s="2">
        <v>226</v>
      </c>
      <c r="FM52" s="2">
        <v>473</v>
      </c>
      <c r="FN52" s="2">
        <v>507</v>
      </c>
      <c r="FO52" s="2">
        <v>512</v>
      </c>
      <c r="FP52" s="2">
        <v>501</v>
      </c>
      <c r="FQ52" s="2">
        <v>530</v>
      </c>
      <c r="FR52" s="2">
        <v>251</v>
      </c>
      <c r="FS52" s="2">
        <v>255</v>
      </c>
      <c r="FT52" s="2">
        <v>137</v>
      </c>
      <c r="FU52" s="2">
        <v>425</v>
      </c>
      <c r="FV52" s="2">
        <v>433</v>
      </c>
      <c r="FW52" s="2">
        <v>387</v>
      </c>
      <c r="FX52" s="2">
        <v>480</v>
      </c>
      <c r="FY52" s="2">
        <v>233</v>
      </c>
      <c r="FZ52" s="2">
        <v>226</v>
      </c>
      <c r="GA52" s="2">
        <v>473</v>
      </c>
      <c r="GB52" s="2">
        <v>507</v>
      </c>
      <c r="GC52" s="2">
        <v>512</v>
      </c>
      <c r="GD52" s="2">
        <v>501</v>
      </c>
      <c r="GE52" s="2">
        <v>530</v>
      </c>
      <c r="GF52" s="2">
        <v>251</v>
      </c>
      <c r="GG52" s="2">
        <v>255</v>
      </c>
      <c r="GH52" s="3">
        <v>480</v>
      </c>
      <c r="GI52" s="3">
        <v>488</v>
      </c>
      <c r="GJ52" s="3">
        <v>529</v>
      </c>
      <c r="GK52" s="3">
        <v>424</v>
      </c>
      <c r="GL52" s="3">
        <v>367</v>
      </c>
      <c r="GM52" s="3">
        <v>378</v>
      </c>
      <c r="GN52" s="3">
        <v>154</v>
      </c>
      <c r="GO52" s="3">
        <v>175</v>
      </c>
      <c r="GP52" s="3">
        <v>373</v>
      </c>
      <c r="GQ52" s="3">
        <v>413</v>
      </c>
      <c r="GR52" s="3">
        <v>369</v>
      </c>
      <c r="GS52" s="3">
        <v>379</v>
      </c>
      <c r="GT52" s="3">
        <v>381</v>
      </c>
      <c r="GU52" s="3">
        <v>190</v>
      </c>
      <c r="GV52" s="3">
        <v>172</v>
      </c>
      <c r="GW52" s="3">
        <v>378</v>
      </c>
      <c r="GX52" s="3">
        <v>425</v>
      </c>
      <c r="GY52" s="2">
        <v>137</v>
      </c>
      <c r="GZ52" s="2">
        <v>425</v>
      </c>
      <c r="HA52" s="2">
        <v>433</v>
      </c>
      <c r="HB52" s="2">
        <v>387</v>
      </c>
      <c r="HC52" s="2">
        <v>480</v>
      </c>
      <c r="HD52" s="2">
        <v>233</v>
      </c>
      <c r="HE52" s="2">
        <v>226</v>
      </c>
      <c r="HF52" s="2">
        <v>473</v>
      </c>
      <c r="HG52" s="2">
        <v>507</v>
      </c>
      <c r="HH52" s="2">
        <v>512</v>
      </c>
      <c r="HI52" s="2">
        <v>501</v>
      </c>
      <c r="HJ52" s="2">
        <v>530</v>
      </c>
      <c r="HK52" s="2">
        <v>251</v>
      </c>
      <c r="HL52" s="2">
        <v>255</v>
      </c>
      <c r="HM52" s="2">
        <v>137</v>
      </c>
      <c r="HN52" s="2">
        <v>425</v>
      </c>
      <c r="HO52" s="2">
        <v>433</v>
      </c>
      <c r="HP52" s="2">
        <v>387</v>
      </c>
      <c r="HQ52" s="2">
        <v>480</v>
      </c>
      <c r="HR52" s="2">
        <v>233</v>
      </c>
      <c r="HS52" s="2">
        <v>226</v>
      </c>
      <c r="HT52" s="2">
        <v>473</v>
      </c>
      <c r="HU52" s="2">
        <v>507</v>
      </c>
      <c r="HV52" s="2">
        <v>512</v>
      </c>
      <c r="HW52" s="2">
        <v>501</v>
      </c>
      <c r="HX52" s="2">
        <v>530</v>
      </c>
      <c r="HY52" s="2">
        <v>251</v>
      </c>
      <c r="HZ52" s="2">
        <v>255</v>
      </c>
      <c r="IA52" s="3">
        <v>480</v>
      </c>
      <c r="IB52" s="3">
        <v>488</v>
      </c>
      <c r="IC52" s="3">
        <v>529</v>
      </c>
      <c r="ID52" s="3">
        <v>424</v>
      </c>
      <c r="IE52" s="2">
        <v>137</v>
      </c>
      <c r="IF52" s="2">
        <v>425</v>
      </c>
      <c r="IG52" s="2">
        <v>433</v>
      </c>
      <c r="IH52" s="2">
        <v>387</v>
      </c>
      <c r="II52" s="2">
        <v>480</v>
      </c>
      <c r="IJ52" s="2">
        <v>233</v>
      </c>
      <c r="IK52" s="2">
        <v>226</v>
      </c>
      <c r="IL52" s="2">
        <v>473</v>
      </c>
      <c r="IM52" s="2">
        <v>507</v>
      </c>
      <c r="IN52" s="2">
        <v>512</v>
      </c>
      <c r="IO52" s="2">
        <v>501</v>
      </c>
      <c r="IP52" s="2">
        <v>530</v>
      </c>
      <c r="IQ52" s="2">
        <v>251</v>
      </c>
      <c r="IR52" s="2">
        <v>255</v>
      </c>
      <c r="IS52" s="2">
        <v>137</v>
      </c>
      <c r="IT52" s="2">
        <v>425</v>
      </c>
      <c r="IU52" s="2">
        <v>433</v>
      </c>
      <c r="IV52" s="2">
        <v>387</v>
      </c>
      <c r="IW52" s="2">
        <v>480</v>
      </c>
      <c r="IX52" s="2">
        <v>233</v>
      </c>
      <c r="IY52" s="2">
        <v>226</v>
      </c>
      <c r="IZ52" s="2">
        <v>473</v>
      </c>
      <c r="JA52" s="2">
        <v>507</v>
      </c>
      <c r="JB52" s="2">
        <v>512</v>
      </c>
      <c r="JC52" s="2">
        <v>501</v>
      </c>
      <c r="JD52" s="2">
        <v>530</v>
      </c>
      <c r="JE52" s="2">
        <v>251</v>
      </c>
      <c r="JF52" s="2">
        <v>255</v>
      </c>
      <c r="JG52" s="3">
        <v>480</v>
      </c>
      <c r="JH52" s="3">
        <v>488</v>
      </c>
      <c r="JI52" s="3">
        <v>529</v>
      </c>
      <c r="JJ52" s="3">
        <v>424</v>
      </c>
      <c r="JK52" s="3">
        <v>348</v>
      </c>
      <c r="JL52" s="3">
        <v>453</v>
      </c>
      <c r="JM52" s="3">
        <v>162</v>
      </c>
      <c r="JN52" s="3">
        <v>175</v>
      </c>
      <c r="JO52" s="3">
        <v>405</v>
      </c>
      <c r="JP52" s="3">
        <v>482</v>
      </c>
      <c r="JQ52" s="3">
        <v>496</v>
      </c>
      <c r="JR52" s="3">
        <v>441</v>
      </c>
      <c r="JS52" s="3">
        <v>454</v>
      </c>
      <c r="JT52" s="3">
        <v>186</v>
      </c>
      <c r="JU52" s="3">
        <v>157</v>
      </c>
      <c r="JV52" s="3">
        <v>371</v>
      </c>
      <c r="JW52" s="3">
        <v>466</v>
      </c>
      <c r="JX52" s="3">
        <v>436</v>
      </c>
      <c r="JY52" s="3">
        <v>358</v>
      </c>
      <c r="JZ52" s="3">
        <v>390</v>
      </c>
      <c r="KA52" s="3">
        <v>182</v>
      </c>
      <c r="KB52" s="3">
        <v>176</v>
      </c>
      <c r="KC52" s="3">
        <v>403</v>
      </c>
      <c r="KD52" s="3">
        <v>420</v>
      </c>
      <c r="KE52" s="3">
        <v>380</v>
      </c>
      <c r="KF52" s="3">
        <v>406</v>
      </c>
      <c r="KG52" s="3">
        <v>395</v>
      </c>
      <c r="KH52" s="3">
        <v>153</v>
      </c>
      <c r="KI52" s="3">
        <v>152</v>
      </c>
      <c r="KJ52" s="3">
        <v>399</v>
      </c>
      <c r="KK52" s="2">
        <v>137</v>
      </c>
      <c r="KL52" s="2">
        <v>425</v>
      </c>
      <c r="KM52" s="2">
        <v>433</v>
      </c>
      <c r="KN52" s="2">
        <v>387</v>
      </c>
      <c r="KO52" s="2">
        <v>480</v>
      </c>
      <c r="KP52" s="2">
        <v>233</v>
      </c>
      <c r="KQ52" s="2">
        <v>226</v>
      </c>
      <c r="KR52" s="2">
        <v>473</v>
      </c>
      <c r="KS52" s="2">
        <v>507</v>
      </c>
      <c r="KT52" s="2">
        <v>512</v>
      </c>
      <c r="KU52" s="2">
        <v>501</v>
      </c>
      <c r="KV52" s="2">
        <v>530</v>
      </c>
      <c r="KW52" s="2">
        <v>251</v>
      </c>
      <c r="KX52" s="2">
        <v>255</v>
      </c>
      <c r="KY52" s="2">
        <v>137</v>
      </c>
      <c r="KZ52" s="2">
        <v>425</v>
      </c>
      <c r="LA52" s="2">
        <v>433</v>
      </c>
      <c r="LB52" s="2">
        <v>387</v>
      </c>
      <c r="LC52" s="2">
        <v>480</v>
      </c>
      <c r="LD52" s="2">
        <v>233</v>
      </c>
      <c r="LE52" s="2">
        <v>226</v>
      </c>
      <c r="LF52" s="2">
        <v>473</v>
      </c>
      <c r="LG52" s="2">
        <v>507</v>
      </c>
      <c r="LH52" s="2">
        <v>512</v>
      </c>
      <c r="LI52" s="2">
        <v>501</v>
      </c>
      <c r="LJ52" s="2">
        <v>530</v>
      </c>
      <c r="LK52" s="2">
        <v>251</v>
      </c>
      <c r="LL52" s="2">
        <v>255</v>
      </c>
      <c r="LM52" s="3">
        <v>480</v>
      </c>
      <c r="LN52" s="3">
        <v>488</v>
      </c>
      <c r="LO52" s="3">
        <v>529</v>
      </c>
      <c r="LP52" s="3">
        <v>424</v>
      </c>
      <c r="LQ52" s="2">
        <v>137</v>
      </c>
      <c r="LR52" s="2">
        <v>425</v>
      </c>
      <c r="LS52" s="2">
        <v>433</v>
      </c>
      <c r="LT52" s="2">
        <v>387</v>
      </c>
      <c r="LU52" s="2">
        <v>480</v>
      </c>
      <c r="LV52" s="2">
        <v>233</v>
      </c>
      <c r="LW52" s="2">
        <v>226</v>
      </c>
      <c r="LX52" s="2">
        <v>473</v>
      </c>
      <c r="LY52" s="2">
        <v>507</v>
      </c>
      <c r="LZ52" s="2">
        <v>512</v>
      </c>
      <c r="MA52" s="2">
        <v>501</v>
      </c>
      <c r="MB52" s="2">
        <v>530</v>
      </c>
      <c r="MC52" s="2">
        <v>251</v>
      </c>
      <c r="MD52" s="2">
        <v>255</v>
      </c>
      <c r="ME52" s="2">
        <v>137</v>
      </c>
      <c r="MF52" s="2">
        <v>425</v>
      </c>
      <c r="MG52" s="2">
        <v>433</v>
      </c>
      <c r="MH52" s="2">
        <v>387</v>
      </c>
      <c r="MI52" s="2">
        <v>480</v>
      </c>
      <c r="MJ52" s="2">
        <v>233</v>
      </c>
      <c r="MK52" s="2">
        <v>226</v>
      </c>
      <c r="ML52" s="2">
        <v>473</v>
      </c>
      <c r="MM52" s="2">
        <v>507</v>
      </c>
      <c r="MN52" s="2">
        <v>512</v>
      </c>
      <c r="MO52" s="2">
        <v>501</v>
      </c>
      <c r="MP52" s="2">
        <v>530</v>
      </c>
      <c r="MQ52" s="2">
        <v>251</v>
      </c>
      <c r="MR52" s="2">
        <v>255</v>
      </c>
      <c r="MS52" s="3">
        <v>480</v>
      </c>
      <c r="MT52" s="3">
        <v>488</v>
      </c>
      <c r="MU52" s="3">
        <v>529</v>
      </c>
      <c r="MV52" s="3">
        <v>424</v>
      </c>
      <c r="MW52" s="2">
        <v>137</v>
      </c>
      <c r="MX52" s="2">
        <v>425</v>
      </c>
      <c r="MY52" s="2">
        <v>433</v>
      </c>
      <c r="MZ52" s="2">
        <v>387</v>
      </c>
      <c r="NA52" s="2">
        <v>480</v>
      </c>
      <c r="NB52" s="2">
        <v>233</v>
      </c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</row>
    <row r="53" spans="1:424" s="1" customFormat="1" x14ac:dyDescent="0.25">
      <c r="A53" s="8">
        <v>0.66666666666666663</v>
      </c>
      <c r="B53" s="2">
        <v>134</v>
      </c>
      <c r="C53" s="2">
        <v>392</v>
      </c>
      <c r="D53" s="2">
        <v>412</v>
      </c>
      <c r="E53" s="2">
        <v>445</v>
      </c>
      <c r="F53" s="2">
        <v>488</v>
      </c>
      <c r="G53" s="2">
        <v>222</v>
      </c>
      <c r="H53" s="2">
        <v>253</v>
      </c>
      <c r="I53" s="2">
        <v>431</v>
      </c>
      <c r="J53" s="2">
        <v>418</v>
      </c>
      <c r="K53" s="2">
        <v>439</v>
      </c>
      <c r="L53" s="2">
        <v>421</v>
      </c>
      <c r="M53" s="2">
        <v>445</v>
      </c>
      <c r="N53" s="2">
        <v>227</v>
      </c>
      <c r="O53" s="2">
        <v>234</v>
      </c>
      <c r="P53" s="2">
        <v>134</v>
      </c>
      <c r="Q53" s="2">
        <v>392</v>
      </c>
      <c r="R53" s="2">
        <v>412</v>
      </c>
      <c r="S53" s="2">
        <v>445</v>
      </c>
      <c r="T53" s="2">
        <v>488</v>
      </c>
      <c r="U53" s="2">
        <v>222</v>
      </c>
      <c r="V53" s="2">
        <v>253</v>
      </c>
      <c r="W53" s="2">
        <v>431</v>
      </c>
      <c r="X53" s="2">
        <v>418</v>
      </c>
      <c r="Y53" s="2">
        <v>439</v>
      </c>
      <c r="Z53" s="2">
        <v>421</v>
      </c>
      <c r="AA53" s="2">
        <v>445</v>
      </c>
      <c r="AB53" s="2">
        <v>227</v>
      </c>
      <c r="AC53" s="2">
        <v>234</v>
      </c>
      <c r="AD53" s="3">
        <v>503</v>
      </c>
      <c r="AE53" s="3">
        <v>439</v>
      </c>
      <c r="AF53" s="3">
        <v>500</v>
      </c>
      <c r="AG53" s="3">
        <v>444</v>
      </c>
      <c r="AH53" s="2">
        <v>134</v>
      </c>
      <c r="AI53" s="2">
        <v>392</v>
      </c>
      <c r="AJ53" s="2">
        <v>412</v>
      </c>
      <c r="AK53" s="2">
        <v>445</v>
      </c>
      <c r="AL53" s="2">
        <v>488</v>
      </c>
      <c r="AM53" s="2">
        <v>222</v>
      </c>
      <c r="AN53" s="2">
        <v>253</v>
      </c>
      <c r="AO53" s="2">
        <v>431</v>
      </c>
      <c r="AP53" s="2">
        <v>418</v>
      </c>
      <c r="AQ53" s="2">
        <v>439</v>
      </c>
      <c r="AR53" s="2">
        <v>421</v>
      </c>
      <c r="AS53" s="2">
        <v>445</v>
      </c>
      <c r="AT53" s="2">
        <v>227</v>
      </c>
      <c r="AU53" s="2">
        <v>234</v>
      </c>
      <c r="AV53" s="2">
        <v>134</v>
      </c>
      <c r="AW53" s="2">
        <v>392</v>
      </c>
      <c r="AX53" s="2">
        <v>412</v>
      </c>
      <c r="AY53" s="2">
        <v>445</v>
      </c>
      <c r="AZ53" s="2">
        <v>488</v>
      </c>
      <c r="BA53" s="2">
        <v>222</v>
      </c>
      <c r="BB53" s="2">
        <v>253</v>
      </c>
      <c r="BC53" s="2">
        <v>431</v>
      </c>
      <c r="BD53" s="2">
        <v>418</v>
      </c>
      <c r="BE53" s="2">
        <v>439</v>
      </c>
      <c r="BF53" s="2">
        <v>421</v>
      </c>
      <c r="BG53" s="2">
        <v>445</v>
      </c>
      <c r="BH53" s="2">
        <v>227</v>
      </c>
      <c r="BI53" s="2">
        <v>234</v>
      </c>
      <c r="BJ53" s="3">
        <v>503</v>
      </c>
      <c r="BK53" s="3">
        <v>439</v>
      </c>
      <c r="BL53" s="3">
        <v>500</v>
      </c>
      <c r="BM53" s="3">
        <v>444</v>
      </c>
      <c r="BN53" s="2">
        <v>134</v>
      </c>
      <c r="BO53" s="2">
        <v>392</v>
      </c>
      <c r="BP53" s="2">
        <v>412</v>
      </c>
      <c r="BQ53" s="2">
        <v>445</v>
      </c>
      <c r="BR53" s="2">
        <v>488</v>
      </c>
      <c r="BS53" s="2">
        <v>222</v>
      </c>
      <c r="BT53" s="2">
        <v>253</v>
      </c>
      <c r="BU53" s="2">
        <v>431</v>
      </c>
      <c r="BV53" s="2">
        <v>418</v>
      </c>
      <c r="BW53" s="2">
        <v>439</v>
      </c>
      <c r="BX53" s="2">
        <v>421</v>
      </c>
      <c r="BY53" s="2">
        <v>445</v>
      </c>
      <c r="BZ53" s="2">
        <v>227</v>
      </c>
      <c r="CA53" s="2">
        <v>234</v>
      </c>
      <c r="CB53" s="2">
        <v>134</v>
      </c>
      <c r="CC53" s="2">
        <v>392</v>
      </c>
      <c r="CD53" s="2">
        <v>412</v>
      </c>
      <c r="CE53" s="2">
        <v>445</v>
      </c>
      <c r="CF53" s="2">
        <v>488</v>
      </c>
      <c r="CG53" s="2">
        <v>222</v>
      </c>
      <c r="CH53" s="2">
        <v>253</v>
      </c>
      <c r="CI53" s="2">
        <v>431</v>
      </c>
      <c r="CJ53" s="2">
        <v>418</v>
      </c>
      <c r="CK53" s="2">
        <v>439</v>
      </c>
      <c r="CL53" s="2">
        <v>421</v>
      </c>
      <c r="CM53" s="2">
        <v>445</v>
      </c>
      <c r="CN53" s="2">
        <v>227</v>
      </c>
      <c r="CO53" s="2">
        <v>234</v>
      </c>
      <c r="CP53" s="3">
        <v>503</v>
      </c>
      <c r="CQ53" s="3">
        <v>439</v>
      </c>
      <c r="CR53" s="3">
        <v>500</v>
      </c>
      <c r="CS53" s="3">
        <v>444</v>
      </c>
      <c r="CT53" s="2">
        <v>134</v>
      </c>
      <c r="CU53" s="2">
        <v>392</v>
      </c>
      <c r="CV53" s="2">
        <v>412</v>
      </c>
      <c r="CW53" s="2">
        <v>445</v>
      </c>
      <c r="CX53" s="2">
        <v>488</v>
      </c>
      <c r="CY53" s="2">
        <v>222</v>
      </c>
      <c r="CZ53" s="2">
        <v>253</v>
      </c>
      <c r="DA53" s="2">
        <v>431</v>
      </c>
      <c r="DB53" s="2">
        <v>418</v>
      </c>
      <c r="DC53" s="2">
        <v>439</v>
      </c>
      <c r="DD53" s="2">
        <v>421</v>
      </c>
      <c r="DE53" s="2">
        <v>445</v>
      </c>
      <c r="DF53" s="2">
        <v>227</v>
      </c>
      <c r="DG53" s="2">
        <v>234</v>
      </c>
      <c r="DH53" s="2">
        <v>134</v>
      </c>
      <c r="DI53" s="2">
        <v>392</v>
      </c>
      <c r="DJ53" s="2">
        <v>412</v>
      </c>
      <c r="DK53" s="2">
        <v>445</v>
      </c>
      <c r="DL53" s="2">
        <v>488</v>
      </c>
      <c r="DM53" s="2">
        <v>222</v>
      </c>
      <c r="DN53" s="2">
        <v>253</v>
      </c>
      <c r="DO53" s="2">
        <v>431</v>
      </c>
      <c r="DP53" s="2">
        <v>418</v>
      </c>
      <c r="DQ53" s="2">
        <v>439</v>
      </c>
      <c r="DR53" s="2">
        <v>421</v>
      </c>
      <c r="DS53" s="2">
        <v>445</v>
      </c>
      <c r="DT53" s="2">
        <v>227</v>
      </c>
      <c r="DU53" s="2">
        <v>234</v>
      </c>
      <c r="DV53" s="3">
        <v>503</v>
      </c>
      <c r="DW53" s="3">
        <v>439</v>
      </c>
      <c r="DX53" s="3">
        <v>500</v>
      </c>
      <c r="DY53" s="3">
        <v>444</v>
      </c>
      <c r="DZ53" s="2">
        <v>134</v>
      </c>
      <c r="EA53" s="2">
        <v>392</v>
      </c>
      <c r="EB53" s="2">
        <v>412</v>
      </c>
      <c r="EC53" s="2">
        <v>445</v>
      </c>
      <c r="ED53" s="2">
        <v>488</v>
      </c>
      <c r="EE53" s="2">
        <v>222</v>
      </c>
      <c r="EF53" s="2">
        <v>253</v>
      </c>
      <c r="EG53" s="2">
        <v>431</v>
      </c>
      <c r="EH53" s="2">
        <v>418</v>
      </c>
      <c r="EI53" s="2">
        <v>439</v>
      </c>
      <c r="EJ53" s="2">
        <v>421</v>
      </c>
      <c r="EK53" s="2">
        <v>445</v>
      </c>
      <c r="EL53" s="2">
        <v>227</v>
      </c>
      <c r="EM53" s="2">
        <v>234</v>
      </c>
      <c r="EN53" s="2">
        <v>134</v>
      </c>
      <c r="EO53" s="2">
        <v>392</v>
      </c>
      <c r="EP53" s="2">
        <v>412</v>
      </c>
      <c r="EQ53" s="2">
        <v>445</v>
      </c>
      <c r="ER53" s="2">
        <v>488</v>
      </c>
      <c r="ES53" s="2">
        <v>222</v>
      </c>
      <c r="ET53" s="2">
        <v>253</v>
      </c>
      <c r="EU53" s="2">
        <v>431</v>
      </c>
      <c r="EV53" s="2">
        <v>418</v>
      </c>
      <c r="EW53" s="2">
        <v>439</v>
      </c>
      <c r="EX53" s="2">
        <v>421</v>
      </c>
      <c r="EY53" s="2">
        <v>445</v>
      </c>
      <c r="EZ53" s="2">
        <v>227</v>
      </c>
      <c r="FA53" s="2">
        <v>234</v>
      </c>
      <c r="FB53" s="3">
        <v>503</v>
      </c>
      <c r="FC53" s="3">
        <v>439</v>
      </c>
      <c r="FD53" s="3">
        <v>500</v>
      </c>
      <c r="FE53" s="3">
        <v>444</v>
      </c>
      <c r="FF53" s="2">
        <v>134</v>
      </c>
      <c r="FG53" s="2">
        <v>392</v>
      </c>
      <c r="FH53" s="2">
        <v>412</v>
      </c>
      <c r="FI53" s="2">
        <v>445</v>
      </c>
      <c r="FJ53" s="2">
        <v>488</v>
      </c>
      <c r="FK53" s="2">
        <v>222</v>
      </c>
      <c r="FL53" s="2">
        <v>253</v>
      </c>
      <c r="FM53" s="2">
        <v>431</v>
      </c>
      <c r="FN53" s="2">
        <v>418</v>
      </c>
      <c r="FO53" s="2">
        <v>439</v>
      </c>
      <c r="FP53" s="2">
        <v>421</v>
      </c>
      <c r="FQ53" s="2">
        <v>445</v>
      </c>
      <c r="FR53" s="2">
        <v>227</v>
      </c>
      <c r="FS53" s="2">
        <v>234</v>
      </c>
      <c r="FT53" s="2">
        <v>134</v>
      </c>
      <c r="FU53" s="2">
        <v>392</v>
      </c>
      <c r="FV53" s="2">
        <v>412</v>
      </c>
      <c r="FW53" s="2">
        <v>445</v>
      </c>
      <c r="FX53" s="2">
        <v>488</v>
      </c>
      <c r="FY53" s="2">
        <v>222</v>
      </c>
      <c r="FZ53" s="2">
        <v>253</v>
      </c>
      <c r="GA53" s="2">
        <v>431</v>
      </c>
      <c r="GB53" s="2">
        <v>418</v>
      </c>
      <c r="GC53" s="2">
        <v>439</v>
      </c>
      <c r="GD53" s="2">
        <v>421</v>
      </c>
      <c r="GE53" s="2">
        <v>445</v>
      </c>
      <c r="GF53" s="2">
        <v>227</v>
      </c>
      <c r="GG53" s="2">
        <v>234</v>
      </c>
      <c r="GH53" s="3">
        <v>503</v>
      </c>
      <c r="GI53" s="3">
        <v>439</v>
      </c>
      <c r="GJ53" s="3">
        <v>500</v>
      </c>
      <c r="GK53" s="3">
        <v>444</v>
      </c>
      <c r="GL53" s="3">
        <v>353</v>
      </c>
      <c r="GM53" s="3">
        <v>362</v>
      </c>
      <c r="GN53" s="3">
        <v>153</v>
      </c>
      <c r="GO53" s="3">
        <v>161</v>
      </c>
      <c r="GP53" s="3">
        <v>363</v>
      </c>
      <c r="GQ53" s="3">
        <v>358</v>
      </c>
      <c r="GR53" s="3">
        <v>348</v>
      </c>
      <c r="GS53" s="3">
        <v>336</v>
      </c>
      <c r="GT53" s="3">
        <v>338</v>
      </c>
      <c r="GU53" s="3">
        <v>179</v>
      </c>
      <c r="GV53" s="3">
        <v>161</v>
      </c>
      <c r="GW53" s="3">
        <v>410</v>
      </c>
      <c r="GX53" s="3">
        <v>376</v>
      </c>
      <c r="GY53" s="2">
        <v>134</v>
      </c>
      <c r="GZ53" s="2">
        <v>392</v>
      </c>
      <c r="HA53" s="2">
        <v>412</v>
      </c>
      <c r="HB53" s="2">
        <v>445</v>
      </c>
      <c r="HC53" s="2">
        <v>488</v>
      </c>
      <c r="HD53" s="2">
        <v>222</v>
      </c>
      <c r="HE53" s="2">
        <v>253</v>
      </c>
      <c r="HF53" s="2">
        <v>431</v>
      </c>
      <c r="HG53" s="2">
        <v>418</v>
      </c>
      <c r="HH53" s="2">
        <v>439</v>
      </c>
      <c r="HI53" s="2">
        <v>421</v>
      </c>
      <c r="HJ53" s="2">
        <v>445</v>
      </c>
      <c r="HK53" s="2">
        <v>227</v>
      </c>
      <c r="HL53" s="2">
        <v>234</v>
      </c>
      <c r="HM53" s="2">
        <v>134</v>
      </c>
      <c r="HN53" s="2">
        <v>392</v>
      </c>
      <c r="HO53" s="2">
        <v>412</v>
      </c>
      <c r="HP53" s="2">
        <v>445</v>
      </c>
      <c r="HQ53" s="2">
        <v>488</v>
      </c>
      <c r="HR53" s="2">
        <v>222</v>
      </c>
      <c r="HS53" s="2">
        <v>253</v>
      </c>
      <c r="HT53" s="2">
        <v>431</v>
      </c>
      <c r="HU53" s="2">
        <v>418</v>
      </c>
      <c r="HV53" s="2">
        <v>439</v>
      </c>
      <c r="HW53" s="2">
        <v>421</v>
      </c>
      <c r="HX53" s="2">
        <v>445</v>
      </c>
      <c r="HY53" s="2">
        <v>227</v>
      </c>
      <c r="HZ53" s="2">
        <v>234</v>
      </c>
      <c r="IA53" s="3">
        <v>503</v>
      </c>
      <c r="IB53" s="3">
        <v>439</v>
      </c>
      <c r="IC53" s="3">
        <v>500</v>
      </c>
      <c r="ID53" s="3">
        <v>444</v>
      </c>
      <c r="IE53" s="2">
        <v>134</v>
      </c>
      <c r="IF53" s="2">
        <v>392</v>
      </c>
      <c r="IG53" s="2">
        <v>412</v>
      </c>
      <c r="IH53" s="2">
        <v>445</v>
      </c>
      <c r="II53" s="2">
        <v>488</v>
      </c>
      <c r="IJ53" s="2">
        <v>222</v>
      </c>
      <c r="IK53" s="2">
        <v>253</v>
      </c>
      <c r="IL53" s="2">
        <v>431</v>
      </c>
      <c r="IM53" s="2">
        <v>418</v>
      </c>
      <c r="IN53" s="2">
        <v>439</v>
      </c>
      <c r="IO53" s="2">
        <v>421</v>
      </c>
      <c r="IP53" s="2">
        <v>445</v>
      </c>
      <c r="IQ53" s="2">
        <v>227</v>
      </c>
      <c r="IR53" s="2">
        <v>234</v>
      </c>
      <c r="IS53" s="2">
        <v>134</v>
      </c>
      <c r="IT53" s="2">
        <v>392</v>
      </c>
      <c r="IU53" s="2">
        <v>412</v>
      </c>
      <c r="IV53" s="2">
        <v>445</v>
      </c>
      <c r="IW53" s="2">
        <v>488</v>
      </c>
      <c r="IX53" s="2">
        <v>222</v>
      </c>
      <c r="IY53" s="2">
        <v>253</v>
      </c>
      <c r="IZ53" s="2">
        <v>431</v>
      </c>
      <c r="JA53" s="2">
        <v>418</v>
      </c>
      <c r="JB53" s="2">
        <v>439</v>
      </c>
      <c r="JC53" s="2">
        <v>421</v>
      </c>
      <c r="JD53" s="2">
        <v>445</v>
      </c>
      <c r="JE53" s="2">
        <v>227</v>
      </c>
      <c r="JF53" s="2">
        <v>234</v>
      </c>
      <c r="JG53" s="3">
        <v>503</v>
      </c>
      <c r="JH53" s="3">
        <v>439</v>
      </c>
      <c r="JI53" s="3">
        <v>500</v>
      </c>
      <c r="JJ53" s="3">
        <v>444</v>
      </c>
      <c r="JK53" s="3">
        <v>328</v>
      </c>
      <c r="JL53" s="3">
        <v>339</v>
      </c>
      <c r="JM53" s="3">
        <v>150</v>
      </c>
      <c r="JN53" s="3">
        <v>153</v>
      </c>
      <c r="JO53" s="3">
        <v>388</v>
      </c>
      <c r="JP53" s="3">
        <v>439</v>
      </c>
      <c r="JQ53" s="3">
        <v>437</v>
      </c>
      <c r="JR53" s="3">
        <v>475</v>
      </c>
      <c r="JS53" s="3">
        <v>367</v>
      </c>
      <c r="JT53" s="3">
        <v>119</v>
      </c>
      <c r="JU53" s="3">
        <v>179</v>
      </c>
      <c r="JV53" s="3">
        <v>346</v>
      </c>
      <c r="JW53" s="3">
        <v>405</v>
      </c>
      <c r="JX53" s="3">
        <v>369</v>
      </c>
      <c r="JY53" s="3">
        <v>289</v>
      </c>
      <c r="JZ53" s="3">
        <v>339</v>
      </c>
      <c r="KA53" s="3">
        <v>135</v>
      </c>
      <c r="KB53" s="3">
        <v>145</v>
      </c>
      <c r="KC53" s="3">
        <v>425</v>
      </c>
      <c r="KD53" s="3">
        <v>360</v>
      </c>
      <c r="KE53" s="3">
        <v>365</v>
      </c>
      <c r="KF53" s="3">
        <v>368</v>
      </c>
      <c r="KG53" s="3">
        <v>316</v>
      </c>
      <c r="KH53" s="3">
        <v>122</v>
      </c>
      <c r="KI53" s="3">
        <v>144</v>
      </c>
      <c r="KJ53" s="3">
        <v>415</v>
      </c>
      <c r="KK53" s="2">
        <v>134</v>
      </c>
      <c r="KL53" s="2">
        <v>392</v>
      </c>
      <c r="KM53" s="2">
        <v>412</v>
      </c>
      <c r="KN53" s="2">
        <v>445</v>
      </c>
      <c r="KO53" s="2">
        <v>488</v>
      </c>
      <c r="KP53" s="2">
        <v>222</v>
      </c>
      <c r="KQ53" s="2">
        <v>253</v>
      </c>
      <c r="KR53" s="2">
        <v>431</v>
      </c>
      <c r="KS53" s="2">
        <v>418</v>
      </c>
      <c r="KT53" s="2">
        <v>439</v>
      </c>
      <c r="KU53" s="2">
        <v>421</v>
      </c>
      <c r="KV53" s="2">
        <v>445</v>
      </c>
      <c r="KW53" s="2">
        <v>227</v>
      </c>
      <c r="KX53" s="2">
        <v>234</v>
      </c>
      <c r="KY53" s="2">
        <v>134</v>
      </c>
      <c r="KZ53" s="2">
        <v>392</v>
      </c>
      <c r="LA53" s="2">
        <v>412</v>
      </c>
      <c r="LB53" s="2">
        <v>445</v>
      </c>
      <c r="LC53" s="2">
        <v>488</v>
      </c>
      <c r="LD53" s="2">
        <v>222</v>
      </c>
      <c r="LE53" s="2">
        <v>253</v>
      </c>
      <c r="LF53" s="2">
        <v>431</v>
      </c>
      <c r="LG53" s="2">
        <v>418</v>
      </c>
      <c r="LH53" s="2">
        <v>439</v>
      </c>
      <c r="LI53" s="2">
        <v>421</v>
      </c>
      <c r="LJ53" s="2">
        <v>445</v>
      </c>
      <c r="LK53" s="2">
        <v>227</v>
      </c>
      <c r="LL53" s="2">
        <v>234</v>
      </c>
      <c r="LM53" s="3">
        <v>503</v>
      </c>
      <c r="LN53" s="3">
        <v>439</v>
      </c>
      <c r="LO53" s="3">
        <v>500</v>
      </c>
      <c r="LP53" s="3">
        <v>444</v>
      </c>
      <c r="LQ53" s="2">
        <v>134</v>
      </c>
      <c r="LR53" s="2">
        <v>392</v>
      </c>
      <c r="LS53" s="2">
        <v>412</v>
      </c>
      <c r="LT53" s="2">
        <v>445</v>
      </c>
      <c r="LU53" s="2">
        <v>488</v>
      </c>
      <c r="LV53" s="2">
        <v>222</v>
      </c>
      <c r="LW53" s="2">
        <v>253</v>
      </c>
      <c r="LX53" s="2">
        <v>431</v>
      </c>
      <c r="LY53" s="2">
        <v>418</v>
      </c>
      <c r="LZ53" s="2">
        <v>439</v>
      </c>
      <c r="MA53" s="2">
        <v>421</v>
      </c>
      <c r="MB53" s="2">
        <v>445</v>
      </c>
      <c r="MC53" s="2">
        <v>227</v>
      </c>
      <c r="MD53" s="2">
        <v>234</v>
      </c>
      <c r="ME53" s="2">
        <v>134</v>
      </c>
      <c r="MF53" s="2">
        <v>392</v>
      </c>
      <c r="MG53" s="2">
        <v>412</v>
      </c>
      <c r="MH53" s="2">
        <v>445</v>
      </c>
      <c r="MI53" s="2">
        <v>488</v>
      </c>
      <c r="MJ53" s="2">
        <v>222</v>
      </c>
      <c r="MK53" s="2">
        <v>253</v>
      </c>
      <c r="ML53" s="2">
        <v>431</v>
      </c>
      <c r="MM53" s="2">
        <v>418</v>
      </c>
      <c r="MN53" s="2">
        <v>439</v>
      </c>
      <c r="MO53" s="2">
        <v>421</v>
      </c>
      <c r="MP53" s="2">
        <v>445</v>
      </c>
      <c r="MQ53" s="2">
        <v>227</v>
      </c>
      <c r="MR53" s="2">
        <v>234</v>
      </c>
      <c r="MS53" s="3">
        <v>503</v>
      </c>
      <c r="MT53" s="3">
        <v>439</v>
      </c>
      <c r="MU53" s="3">
        <v>500</v>
      </c>
      <c r="MV53" s="3">
        <v>444</v>
      </c>
      <c r="MW53" s="2">
        <v>134</v>
      </c>
      <c r="MX53" s="2">
        <v>392</v>
      </c>
      <c r="MY53" s="2">
        <v>412</v>
      </c>
      <c r="MZ53" s="2">
        <v>445</v>
      </c>
      <c r="NA53" s="2">
        <v>488</v>
      </c>
      <c r="NB53" s="2">
        <v>222</v>
      </c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</row>
    <row r="54" spans="1:424" s="1" customFormat="1" x14ac:dyDescent="0.25">
      <c r="A54" s="8">
        <v>0.70833333333333337</v>
      </c>
      <c r="B54" s="2">
        <v>145</v>
      </c>
      <c r="C54" s="2">
        <v>288</v>
      </c>
      <c r="D54" s="2">
        <v>328</v>
      </c>
      <c r="E54" s="2">
        <v>375</v>
      </c>
      <c r="F54" s="2">
        <v>361</v>
      </c>
      <c r="G54" s="2">
        <v>208</v>
      </c>
      <c r="H54" s="2">
        <v>263</v>
      </c>
      <c r="I54" s="2">
        <v>422</v>
      </c>
      <c r="J54" s="2">
        <v>369</v>
      </c>
      <c r="K54" s="2">
        <v>335</v>
      </c>
      <c r="L54" s="2">
        <v>380</v>
      </c>
      <c r="M54" s="2">
        <v>421</v>
      </c>
      <c r="N54" s="2">
        <v>226</v>
      </c>
      <c r="O54" s="2">
        <v>227</v>
      </c>
      <c r="P54" s="2">
        <v>145</v>
      </c>
      <c r="Q54" s="2">
        <v>288</v>
      </c>
      <c r="R54" s="2">
        <v>328</v>
      </c>
      <c r="S54" s="2">
        <v>375</v>
      </c>
      <c r="T54" s="2">
        <v>361</v>
      </c>
      <c r="U54" s="2">
        <v>208</v>
      </c>
      <c r="V54" s="2">
        <v>263</v>
      </c>
      <c r="W54" s="2">
        <v>422</v>
      </c>
      <c r="X54" s="2">
        <v>369</v>
      </c>
      <c r="Y54" s="2">
        <v>335</v>
      </c>
      <c r="Z54" s="2">
        <v>380</v>
      </c>
      <c r="AA54" s="2">
        <v>421</v>
      </c>
      <c r="AB54" s="2">
        <v>226</v>
      </c>
      <c r="AC54" s="2">
        <v>227</v>
      </c>
      <c r="AD54" s="3">
        <v>373</v>
      </c>
      <c r="AE54" s="3">
        <v>399</v>
      </c>
      <c r="AF54" s="3">
        <v>431</v>
      </c>
      <c r="AG54" s="3">
        <v>337</v>
      </c>
      <c r="AH54" s="2">
        <v>145</v>
      </c>
      <c r="AI54" s="2">
        <v>288</v>
      </c>
      <c r="AJ54" s="2">
        <v>328</v>
      </c>
      <c r="AK54" s="2">
        <v>375</v>
      </c>
      <c r="AL54" s="2">
        <v>361</v>
      </c>
      <c r="AM54" s="2">
        <v>208</v>
      </c>
      <c r="AN54" s="2">
        <v>263</v>
      </c>
      <c r="AO54" s="2">
        <v>422</v>
      </c>
      <c r="AP54" s="2">
        <v>369</v>
      </c>
      <c r="AQ54" s="2">
        <v>335</v>
      </c>
      <c r="AR54" s="2">
        <v>380</v>
      </c>
      <c r="AS54" s="2">
        <v>421</v>
      </c>
      <c r="AT54" s="2">
        <v>226</v>
      </c>
      <c r="AU54" s="2">
        <v>227</v>
      </c>
      <c r="AV54" s="2">
        <v>145</v>
      </c>
      <c r="AW54" s="2">
        <v>288</v>
      </c>
      <c r="AX54" s="2">
        <v>328</v>
      </c>
      <c r="AY54" s="2">
        <v>375</v>
      </c>
      <c r="AZ54" s="2">
        <v>361</v>
      </c>
      <c r="BA54" s="2">
        <v>208</v>
      </c>
      <c r="BB54" s="2">
        <v>263</v>
      </c>
      <c r="BC54" s="2">
        <v>422</v>
      </c>
      <c r="BD54" s="2">
        <v>369</v>
      </c>
      <c r="BE54" s="2">
        <v>335</v>
      </c>
      <c r="BF54" s="2">
        <v>380</v>
      </c>
      <c r="BG54" s="2">
        <v>421</v>
      </c>
      <c r="BH54" s="2">
        <v>226</v>
      </c>
      <c r="BI54" s="2">
        <v>227</v>
      </c>
      <c r="BJ54" s="3">
        <v>373</v>
      </c>
      <c r="BK54" s="3">
        <v>399</v>
      </c>
      <c r="BL54" s="3">
        <v>431</v>
      </c>
      <c r="BM54" s="3">
        <v>337</v>
      </c>
      <c r="BN54" s="2">
        <v>145</v>
      </c>
      <c r="BO54" s="2">
        <v>288</v>
      </c>
      <c r="BP54" s="2">
        <v>328</v>
      </c>
      <c r="BQ54" s="2">
        <v>375</v>
      </c>
      <c r="BR54" s="2">
        <v>361</v>
      </c>
      <c r="BS54" s="2">
        <v>208</v>
      </c>
      <c r="BT54" s="2">
        <v>263</v>
      </c>
      <c r="BU54" s="2">
        <v>422</v>
      </c>
      <c r="BV54" s="2">
        <v>369</v>
      </c>
      <c r="BW54" s="2">
        <v>335</v>
      </c>
      <c r="BX54" s="2">
        <v>380</v>
      </c>
      <c r="BY54" s="2">
        <v>421</v>
      </c>
      <c r="BZ54" s="2">
        <v>226</v>
      </c>
      <c r="CA54" s="2">
        <v>227</v>
      </c>
      <c r="CB54" s="2">
        <v>145</v>
      </c>
      <c r="CC54" s="2">
        <v>288</v>
      </c>
      <c r="CD54" s="2">
        <v>328</v>
      </c>
      <c r="CE54" s="2">
        <v>375</v>
      </c>
      <c r="CF54" s="2">
        <v>361</v>
      </c>
      <c r="CG54" s="2">
        <v>208</v>
      </c>
      <c r="CH54" s="2">
        <v>263</v>
      </c>
      <c r="CI54" s="2">
        <v>422</v>
      </c>
      <c r="CJ54" s="2">
        <v>369</v>
      </c>
      <c r="CK54" s="2">
        <v>335</v>
      </c>
      <c r="CL54" s="2">
        <v>380</v>
      </c>
      <c r="CM54" s="2">
        <v>421</v>
      </c>
      <c r="CN54" s="2">
        <v>226</v>
      </c>
      <c r="CO54" s="2">
        <v>227</v>
      </c>
      <c r="CP54" s="3">
        <v>373</v>
      </c>
      <c r="CQ54" s="3">
        <v>399</v>
      </c>
      <c r="CR54" s="3">
        <v>431</v>
      </c>
      <c r="CS54" s="3">
        <v>337</v>
      </c>
      <c r="CT54" s="2">
        <v>145</v>
      </c>
      <c r="CU54" s="2">
        <v>288</v>
      </c>
      <c r="CV54" s="2">
        <v>328</v>
      </c>
      <c r="CW54" s="2">
        <v>375</v>
      </c>
      <c r="CX54" s="2">
        <v>361</v>
      </c>
      <c r="CY54" s="2">
        <v>208</v>
      </c>
      <c r="CZ54" s="2">
        <v>263</v>
      </c>
      <c r="DA54" s="2">
        <v>422</v>
      </c>
      <c r="DB54" s="2">
        <v>369</v>
      </c>
      <c r="DC54" s="2">
        <v>335</v>
      </c>
      <c r="DD54" s="2">
        <v>380</v>
      </c>
      <c r="DE54" s="2">
        <v>421</v>
      </c>
      <c r="DF54" s="2">
        <v>226</v>
      </c>
      <c r="DG54" s="2">
        <v>227</v>
      </c>
      <c r="DH54" s="2">
        <v>145</v>
      </c>
      <c r="DI54" s="2">
        <v>288</v>
      </c>
      <c r="DJ54" s="2">
        <v>328</v>
      </c>
      <c r="DK54" s="2">
        <v>375</v>
      </c>
      <c r="DL54" s="2">
        <v>361</v>
      </c>
      <c r="DM54" s="2">
        <v>208</v>
      </c>
      <c r="DN54" s="2">
        <v>263</v>
      </c>
      <c r="DO54" s="2">
        <v>422</v>
      </c>
      <c r="DP54" s="2">
        <v>369</v>
      </c>
      <c r="DQ54" s="2">
        <v>335</v>
      </c>
      <c r="DR54" s="2">
        <v>380</v>
      </c>
      <c r="DS54" s="2">
        <v>421</v>
      </c>
      <c r="DT54" s="2">
        <v>226</v>
      </c>
      <c r="DU54" s="2">
        <v>227</v>
      </c>
      <c r="DV54" s="3">
        <v>373</v>
      </c>
      <c r="DW54" s="3">
        <v>399</v>
      </c>
      <c r="DX54" s="3">
        <v>431</v>
      </c>
      <c r="DY54" s="3">
        <v>337</v>
      </c>
      <c r="DZ54" s="2">
        <v>145</v>
      </c>
      <c r="EA54" s="2">
        <v>288</v>
      </c>
      <c r="EB54" s="2">
        <v>328</v>
      </c>
      <c r="EC54" s="2">
        <v>375</v>
      </c>
      <c r="ED54" s="2">
        <v>361</v>
      </c>
      <c r="EE54" s="2">
        <v>208</v>
      </c>
      <c r="EF54" s="2">
        <v>263</v>
      </c>
      <c r="EG54" s="2">
        <v>422</v>
      </c>
      <c r="EH54" s="2">
        <v>369</v>
      </c>
      <c r="EI54" s="2">
        <v>335</v>
      </c>
      <c r="EJ54" s="2">
        <v>380</v>
      </c>
      <c r="EK54" s="2">
        <v>421</v>
      </c>
      <c r="EL54" s="2">
        <v>226</v>
      </c>
      <c r="EM54" s="2">
        <v>227</v>
      </c>
      <c r="EN54" s="2">
        <v>145</v>
      </c>
      <c r="EO54" s="2">
        <v>288</v>
      </c>
      <c r="EP54" s="2">
        <v>328</v>
      </c>
      <c r="EQ54" s="2">
        <v>375</v>
      </c>
      <c r="ER54" s="2">
        <v>361</v>
      </c>
      <c r="ES54" s="2">
        <v>208</v>
      </c>
      <c r="ET54" s="2">
        <v>263</v>
      </c>
      <c r="EU54" s="2">
        <v>422</v>
      </c>
      <c r="EV54" s="2">
        <v>369</v>
      </c>
      <c r="EW54" s="2">
        <v>335</v>
      </c>
      <c r="EX54" s="2">
        <v>380</v>
      </c>
      <c r="EY54" s="2">
        <v>421</v>
      </c>
      <c r="EZ54" s="2">
        <v>226</v>
      </c>
      <c r="FA54" s="2">
        <v>227</v>
      </c>
      <c r="FB54" s="3">
        <v>373</v>
      </c>
      <c r="FC54" s="3">
        <v>399</v>
      </c>
      <c r="FD54" s="3">
        <v>431</v>
      </c>
      <c r="FE54" s="3">
        <v>337</v>
      </c>
      <c r="FF54" s="2">
        <v>145</v>
      </c>
      <c r="FG54" s="2">
        <v>288</v>
      </c>
      <c r="FH54" s="2">
        <v>328</v>
      </c>
      <c r="FI54" s="2">
        <v>375</v>
      </c>
      <c r="FJ54" s="2">
        <v>361</v>
      </c>
      <c r="FK54" s="2">
        <v>208</v>
      </c>
      <c r="FL54" s="2">
        <v>263</v>
      </c>
      <c r="FM54" s="2">
        <v>422</v>
      </c>
      <c r="FN54" s="2">
        <v>369</v>
      </c>
      <c r="FO54" s="2">
        <v>335</v>
      </c>
      <c r="FP54" s="2">
        <v>380</v>
      </c>
      <c r="FQ54" s="2">
        <v>421</v>
      </c>
      <c r="FR54" s="2">
        <v>226</v>
      </c>
      <c r="FS54" s="2">
        <v>227</v>
      </c>
      <c r="FT54" s="2">
        <v>145</v>
      </c>
      <c r="FU54" s="2">
        <v>288</v>
      </c>
      <c r="FV54" s="2">
        <v>328</v>
      </c>
      <c r="FW54" s="2">
        <v>375</v>
      </c>
      <c r="FX54" s="2">
        <v>361</v>
      </c>
      <c r="FY54" s="2">
        <v>208</v>
      </c>
      <c r="FZ54" s="2">
        <v>263</v>
      </c>
      <c r="GA54" s="2">
        <v>422</v>
      </c>
      <c r="GB54" s="2">
        <v>369</v>
      </c>
      <c r="GC54" s="2">
        <v>335</v>
      </c>
      <c r="GD54" s="2">
        <v>380</v>
      </c>
      <c r="GE54" s="2">
        <v>421</v>
      </c>
      <c r="GF54" s="2">
        <v>226</v>
      </c>
      <c r="GG54" s="2">
        <v>227</v>
      </c>
      <c r="GH54" s="3">
        <v>373</v>
      </c>
      <c r="GI54" s="3">
        <v>399</v>
      </c>
      <c r="GJ54" s="3">
        <v>431</v>
      </c>
      <c r="GK54" s="3">
        <v>337</v>
      </c>
      <c r="GL54" s="3">
        <v>299</v>
      </c>
      <c r="GM54" s="3">
        <v>259</v>
      </c>
      <c r="GN54" s="3">
        <v>158</v>
      </c>
      <c r="GO54" s="3">
        <v>145</v>
      </c>
      <c r="GP54" s="3">
        <v>302</v>
      </c>
      <c r="GQ54" s="3">
        <v>313</v>
      </c>
      <c r="GR54" s="3">
        <v>282</v>
      </c>
      <c r="GS54" s="3">
        <v>280</v>
      </c>
      <c r="GT54" s="3">
        <v>279</v>
      </c>
      <c r="GU54" s="3">
        <v>149</v>
      </c>
      <c r="GV54" s="3">
        <v>161</v>
      </c>
      <c r="GW54" s="3">
        <v>283</v>
      </c>
      <c r="GX54" s="3">
        <v>334</v>
      </c>
      <c r="GY54" s="2">
        <v>145</v>
      </c>
      <c r="GZ54" s="2">
        <v>288</v>
      </c>
      <c r="HA54" s="2">
        <v>328</v>
      </c>
      <c r="HB54" s="2">
        <v>375</v>
      </c>
      <c r="HC54" s="2">
        <v>361</v>
      </c>
      <c r="HD54" s="2">
        <v>208</v>
      </c>
      <c r="HE54" s="2">
        <v>263</v>
      </c>
      <c r="HF54" s="2">
        <v>422</v>
      </c>
      <c r="HG54" s="2">
        <v>369</v>
      </c>
      <c r="HH54" s="2">
        <v>335</v>
      </c>
      <c r="HI54" s="2">
        <v>380</v>
      </c>
      <c r="HJ54" s="2">
        <v>421</v>
      </c>
      <c r="HK54" s="2">
        <v>226</v>
      </c>
      <c r="HL54" s="2">
        <v>227</v>
      </c>
      <c r="HM54" s="2">
        <v>145</v>
      </c>
      <c r="HN54" s="2">
        <v>288</v>
      </c>
      <c r="HO54" s="2">
        <v>328</v>
      </c>
      <c r="HP54" s="2">
        <v>375</v>
      </c>
      <c r="HQ54" s="2">
        <v>361</v>
      </c>
      <c r="HR54" s="2">
        <v>208</v>
      </c>
      <c r="HS54" s="2">
        <v>263</v>
      </c>
      <c r="HT54" s="2">
        <v>422</v>
      </c>
      <c r="HU54" s="2">
        <v>369</v>
      </c>
      <c r="HV54" s="2">
        <v>335</v>
      </c>
      <c r="HW54" s="2">
        <v>380</v>
      </c>
      <c r="HX54" s="2">
        <v>421</v>
      </c>
      <c r="HY54" s="2">
        <v>226</v>
      </c>
      <c r="HZ54" s="2">
        <v>227</v>
      </c>
      <c r="IA54" s="3">
        <v>373</v>
      </c>
      <c r="IB54" s="3">
        <v>399</v>
      </c>
      <c r="IC54" s="3">
        <v>431</v>
      </c>
      <c r="ID54" s="3">
        <v>337</v>
      </c>
      <c r="IE54" s="2">
        <v>145</v>
      </c>
      <c r="IF54" s="2">
        <v>288</v>
      </c>
      <c r="IG54" s="2">
        <v>328</v>
      </c>
      <c r="IH54" s="2">
        <v>375</v>
      </c>
      <c r="II54" s="2">
        <v>361</v>
      </c>
      <c r="IJ54" s="2">
        <v>208</v>
      </c>
      <c r="IK54" s="2">
        <v>263</v>
      </c>
      <c r="IL54" s="2">
        <v>422</v>
      </c>
      <c r="IM54" s="2">
        <v>369</v>
      </c>
      <c r="IN54" s="2">
        <v>335</v>
      </c>
      <c r="IO54" s="2">
        <v>380</v>
      </c>
      <c r="IP54" s="2">
        <v>421</v>
      </c>
      <c r="IQ54" s="2">
        <v>226</v>
      </c>
      <c r="IR54" s="2">
        <v>227</v>
      </c>
      <c r="IS54" s="2">
        <v>145</v>
      </c>
      <c r="IT54" s="2">
        <v>288</v>
      </c>
      <c r="IU54" s="2">
        <v>328</v>
      </c>
      <c r="IV54" s="2">
        <v>375</v>
      </c>
      <c r="IW54" s="2">
        <v>361</v>
      </c>
      <c r="IX54" s="2">
        <v>208</v>
      </c>
      <c r="IY54" s="2">
        <v>263</v>
      </c>
      <c r="IZ54" s="2">
        <v>422</v>
      </c>
      <c r="JA54" s="2">
        <v>369</v>
      </c>
      <c r="JB54" s="2">
        <v>335</v>
      </c>
      <c r="JC54" s="2">
        <v>380</v>
      </c>
      <c r="JD54" s="2">
        <v>421</v>
      </c>
      <c r="JE54" s="2">
        <v>226</v>
      </c>
      <c r="JF54" s="2">
        <v>227</v>
      </c>
      <c r="JG54" s="3">
        <v>373</v>
      </c>
      <c r="JH54" s="3">
        <v>399</v>
      </c>
      <c r="JI54" s="3">
        <v>431</v>
      </c>
      <c r="JJ54" s="3">
        <v>337</v>
      </c>
      <c r="JK54" s="3">
        <v>247</v>
      </c>
      <c r="JL54" s="3">
        <v>302</v>
      </c>
      <c r="JM54" s="3">
        <v>127</v>
      </c>
      <c r="JN54" s="3">
        <v>152</v>
      </c>
      <c r="JO54" s="3">
        <v>315</v>
      </c>
      <c r="JP54" s="3">
        <v>389</v>
      </c>
      <c r="JQ54" s="3">
        <v>368</v>
      </c>
      <c r="JR54" s="3">
        <v>334</v>
      </c>
      <c r="JS54" s="3">
        <v>288</v>
      </c>
      <c r="JT54" s="3">
        <v>149</v>
      </c>
      <c r="JU54" s="3">
        <v>169</v>
      </c>
      <c r="JV54" s="3">
        <v>342</v>
      </c>
      <c r="JW54" s="3">
        <v>323</v>
      </c>
      <c r="JX54" s="3">
        <v>301</v>
      </c>
      <c r="JY54" s="3">
        <v>308</v>
      </c>
      <c r="JZ54" s="3">
        <v>258</v>
      </c>
      <c r="KA54" s="3">
        <v>122</v>
      </c>
      <c r="KB54" s="3">
        <v>157</v>
      </c>
      <c r="KC54" s="3">
        <v>280</v>
      </c>
      <c r="KD54" s="3">
        <v>335</v>
      </c>
      <c r="KE54" s="3">
        <v>258</v>
      </c>
      <c r="KF54" s="3">
        <v>232</v>
      </c>
      <c r="KG54" s="3">
        <v>240</v>
      </c>
      <c r="KH54" s="3">
        <v>113</v>
      </c>
      <c r="KI54" s="3">
        <v>131</v>
      </c>
      <c r="KJ54" s="3">
        <v>287</v>
      </c>
      <c r="KK54" s="2">
        <v>145</v>
      </c>
      <c r="KL54" s="2">
        <v>288</v>
      </c>
      <c r="KM54" s="2">
        <v>328</v>
      </c>
      <c r="KN54" s="2">
        <v>375</v>
      </c>
      <c r="KO54" s="2">
        <v>361</v>
      </c>
      <c r="KP54" s="2">
        <v>208</v>
      </c>
      <c r="KQ54" s="2">
        <v>263</v>
      </c>
      <c r="KR54" s="2">
        <v>422</v>
      </c>
      <c r="KS54" s="2">
        <v>369</v>
      </c>
      <c r="KT54" s="2">
        <v>335</v>
      </c>
      <c r="KU54" s="2">
        <v>380</v>
      </c>
      <c r="KV54" s="2">
        <v>421</v>
      </c>
      <c r="KW54" s="2">
        <v>226</v>
      </c>
      <c r="KX54" s="2">
        <v>227</v>
      </c>
      <c r="KY54" s="2">
        <v>145</v>
      </c>
      <c r="KZ54" s="2">
        <v>288</v>
      </c>
      <c r="LA54" s="2">
        <v>328</v>
      </c>
      <c r="LB54" s="2">
        <v>375</v>
      </c>
      <c r="LC54" s="2">
        <v>361</v>
      </c>
      <c r="LD54" s="2">
        <v>208</v>
      </c>
      <c r="LE54" s="2">
        <v>263</v>
      </c>
      <c r="LF54" s="2">
        <v>422</v>
      </c>
      <c r="LG54" s="2">
        <v>369</v>
      </c>
      <c r="LH54" s="2">
        <v>335</v>
      </c>
      <c r="LI54" s="2">
        <v>380</v>
      </c>
      <c r="LJ54" s="2">
        <v>421</v>
      </c>
      <c r="LK54" s="2">
        <v>226</v>
      </c>
      <c r="LL54" s="2">
        <v>227</v>
      </c>
      <c r="LM54" s="3">
        <v>373</v>
      </c>
      <c r="LN54" s="3">
        <v>399</v>
      </c>
      <c r="LO54" s="3">
        <v>431</v>
      </c>
      <c r="LP54" s="3">
        <v>337</v>
      </c>
      <c r="LQ54" s="2">
        <v>145</v>
      </c>
      <c r="LR54" s="2">
        <v>288</v>
      </c>
      <c r="LS54" s="2">
        <v>328</v>
      </c>
      <c r="LT54" s="2">
        <v>375</v>
      </c>
      <c r="LU54" s="2">
        <v>361</v>
      </c>
      <c r="LV54" s="2">
        <v>208</v>
      </c>
      <c r="LW54" s="2">
        <v>263</v>
      </c>
      <c r="LX54" s="2">
        <v>422</v>
      </c>
      <c r="LY54" s="2">
        <v>369</v>
      </c>
      <c r="LZ54" s="2">
        <v>335</v>
      </c>
      <c r="MA54" s="2">
        <v>380</v>
      </c>
      <c r="MB54" s="2">
        <v>421</v>
      </c>
      <c r="MC54" s="2">
        <v>226</v>
      </c>
      <c r="MD54" s="2">
        <v>227</v>
      </c>
      <c r="ME54" s="2">
        <v>145</v>
      </c>
      <c r="MF54" s="2">
        <v>288</v>
      </c>
      <c r="MG54" s="2">
        <v>328</v>
      </c>
      <c r="MH54" s="2">
        <v>375</v>
      </c>
      <c r="MI54" s="2">
        <v>361</v>
      </c>
      <c r="MJ54" s="2">
        <v>208</v>
      </c>
      <c r="MK54" s="2">
        <v>263</v>
      </c>
      <c r="ML54" s="2">
        <v>422</v>
      </c>
      <c r="MM54" s="2">
        <v>369</v>
      </c>
      <c r="MN54" s="2">
        <v>335</v>
      </c>
      <c r="MO54" s="2">
        <v>380</v>
      </c>
      <c r="MP54" s="2">
        <v>421</v>
      </c>
      <c r="MQ54" s="2">
        <v>226</v>
      </c>
      <c r="MR54" s="2">
        <v>227</v>
      </c>
      <c r="MS54" s="3">
        <v>373</v>
      </c>
      <c r="MT54" s="3">
        <v>399</v>
      </c>
      <c r="MU54" s="3">
        <v>431</v>
      </c>
      <c r="MV54" s="3">
        <v>337</v>
      </c>
      <c r="MW54" s="2">
        <v>145</v>
      </c>
      <c r="MX54" s="2">
        <v>288</v>
      </c>
      <c r="MY54" s="2">
        <v>328</v>
      </c>
      <c r="MZ54" s="2">
        <v>375</v>
      </c>
      <c r="NA54" s="2">
        <v>361</v>
      </c>
      <c r="NB54" s="2">
        <v>208</v>
      </c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</row>
    <row r="55" spans="1:424" s="1" customFormat="1" x14ac:dyDescent="0.25">
      <c r="A55" s="8">
        <v>0.75</v>
      </c>
      <c r="B55" s="2">
        <v>107</v>
      </c>
      <c r="C55" s="2">
        <v>270</v>
      </c>
      <c r="D55" s="2">
        <v>294</v>
      </c>
      <c r="E55" s="2">
        <v>291</v>
      </c>
      <c r="F55" s="2">
        <v>261</v>
      </c>
      <c r="G55" s="2">
        <v>155</v>
      </c>
      <c r="H55" s="2">
        <v>234</v>
      </c>
      <c r="I55" s="2">
        <v>333</v>
      </c>
      <c r="J55" s="2">
        <v>344</v>
      </c>
      <c r="K55" s="2">
        <v>329</v>
      </c>
      <c r="L55" s="2">
        <v>326</v>
      </c>
      <c r="M55" s="2">
        <v>318</v>
      </c>
      <c r="N55" s="2">
        <v>182</v>
      </c>
      <c r="O55" s="2">
        <v>212</v>
      </c>
      <c r="P55" s="2">
        <v>107</v>
      </c>
      <c r="Q55" s="2">
        <v>270</v>
      </c>
      <c r="R55" s="2">
        <v>294</v>
      </c>
      <c r="S55" s="2">
        <v>291</v>
      </c>
      <c r="T55" s="2">
        <v>261</v>
      </c>
      <c r="U55" s="2">
        <v>155</v>
      </c>
      <c r="V55" s="2">
        <v>234</v>
      </c>
      <c r="W55" s="2">
        <v>333</v>
      </c>
      <c r="X55" s="2">
        <v>344</v>
      </c>
      <c r="Y55" s="2">
        <v>329</v>
      </c>
      <c r="Z55" s="2">
        <v>326</v>
      </c>
      <c r="AA55" s="2">
        <v>318</v>
      </c>
      <c r="AB55" s="2">
        <v>182</v>
      </c>
      <c r="AC55" s="2">
        <v>212</v>
      </c>
      <c r="AD55" s="3">
        <v>317</v>
      </c>
      <c r="AE55" s="3">
        <v>329</v>
      </c>
      <c r="AF55" s="3">
        <v>325</v>
      </c>
      <c r="AG55" s="3">
        <v>302</v>
      </c>
      <c r="AH55" s="2">
        <v>107</v>
      </c>
      <c r="AI55" s="2">
        <v>270</v>
      </c>
      <c r="AJ55" s="2">
        <v>294</v>
      </c>
      <c r="AK55" s="2">
        <v>291</v>
      </c>
      <c r="AL55" s="2">
        <v>261</v>
      </c>
      <c r="AM55" s="2">
        <v>155</v>
      </c>
      <c r="AN55" s="2">
        <v>234</v>
      </c>
      <c r="AO55" s="2">
        <v>333</v>
      </c>
      <c r="AP55" s="2">
        <v>344</v>
      </c>
      <c r="AQ55" s="2">
        <v>329</v>
      </c>
      <c r="AR55" s="2">
        <v>326</v>
      </c>
      <c r="AS55" s="2">
        <v>318</v>
      </c>
      <c r="AT55" s="2">
        <v>182</v>
      </c>
      <c r="AU55" s="2">
        <v>212</v>
      </c>
      <c r="AV55" s="2">
        <v>107</v>
      </c>
      <c r="AW55" s="2">
        <v>270</v>
      </c>
      <c r="AX55" s="2">
        <v>294</v>
      </c>
      <c r="AY55" s="2">
        <v>291</v>
      </c>
      <c r="AZ55" s="2">
        <v>261</v>
      </c>
      <c r="BA55" s="2">
        <v>155</v>
      </c>
      <c r="BB55" s="2">
        <v>234</v>
      </c>
      <c r="BC55" s="2">
        <v>333</v>
      </c>
      <c r="BD55" s="2">
        <v>344</v>
      </c>
      <c r="BE55" s="2">
        <v>329</v>
      </c>
      <c r="BF55" s="2">
        <v>326</v>
      </c>
      <c r="BG55" s="2">
        <v>318</v>
      </c>
      <c r="BH55" s="2">
        <v>182</v>
      </c>
      <c r="BI55" s="2">
        <v>212</v>
      </c>
      <c r="BJ55" s="3">
        <v>317</v>
      </c>
      <c r="BK55" s="3">
        <v>329</v>
      </c>
      <c r="BL55" s="3">
        <v>325</v>
      </c>
      <c r="BM55" s="3">
        <v>302</v>
      </c>
      <c r="BN55" s="2">
        <v>107</v>
      </c>
      <c r="BO55" s="2">
        <v>270</v>
      </c>
      <c r="BP55" s="2">
        <v>294</v>
      </c>
      <c r="BQ55" s="2">
        <v>291</v>
      </c>
      <c r="BR55" s="2">
        <v>261</v>
      </c>
      <c r="BS55" s="2">
        <v>155</v>
      </c>
      <c r="BT55" s="2">
        <v>234</v>
      </c>
      <c r="BU55" s="2">
        <v>333</v>
      </c>
      <c r="BV55" s="2">
        <v>344</v>
      </c>
      <c r="BW55" s="2">
        <v>329</v>
      </c>
      <c r="BX55" s="2">
        <v>326</v>
      </c>
      <c r="BY55" s="2">
        <v>318</v>
      </c>
      <c r="BZ55" s="2">
        <v>182</v>
      </c>
      <c r="CA55" s="2">
        <v>212</v>
      </c>
      <c r="CB55" s="2">
        <v>107</v>
      </c>
      <c r="CC55" s="2">
        <v>270</v>
      </c>
      <c r="CD55" s="2">
        <v>294</v>
      </c>
      <c r="CE55" s="2">
        <v>291</v>
      </c>
      <c r="CF55" s="2">
        <v>261</v>
      </c>
      <c r="CG55" s="2">
        <v>155</v>
      </c>
      <c r="CH55" s="2">
        <v>234</v>
      </c>
      <c r="CI55" s="2">
        <v>333</v>
      </c>
      <c r="CJ55" s="2">
        <v>344</v>
      </c>
      <c r="CK55" s="2">
        <v>329</v>
      </c>
      <c r="CL55" s="2">
        <v>326</v>
      </c>
      <c r="CM55" s="2">
        <v>318</v>
      </c>
      <c r="CN55" s="2">
        <v>182</v>
      </c>
      <c r="CO55" s="2">
        <v>212</v>
      </c>
      <c r="CP55" s="3">
        <v>317</v>
      </c>
      <c r="CQ55" s="3">
        <v>329</v>
      </c>
      <c r="CR55" s="3">
        <v>325</v>
      </c>
      <c r="CS55" s="3">
        <v>302</v>
      </c>
      <c r="CT55" s="2">
        <v>107</v>
      </c>
      <c r="CU55" s="2">
        <v>270</v>
      </c>
      <c r="CV55" s="2">
        <v>294</v>
      </c>
      <c r="CW55" s="2">
        <v>291</v>
      </c>
      <c r="CX55" s="2">
        <v>261</v>
      </c>
      <c r="CY55" s="2">
        <v>155</v>
      </c>
      <c r="CZ55" s="2">
        <v>234</v>
      </c>
      <c r="DA55" s="2">
        <v>333</v>
      </c>
      <c r="DB55" s="2">
        <v>344</v>
      </c>
      <c r="DC55" s="2">
        <v>329</v>
      </c>
      <c r="DD55" s="2">
        <v>326</v>
      </c>
      <c r="DE55" s="2">
        <v>318</v>
      </c>
      <c r="DF55" s="2">
        <v>182</v>
      </c>
      <c r="DG55" s="2">
        <v>212</v>
      </c>
      <c r="DH55" s="2">
        <v>107</v>
      </c>
      <c r="DI55" s="2">
        <v>270</v>
      </c>
      <c r="DJ55" s="2">
        <v>294</v>
      </c>
      <c r="DK55" s="2">
        <v>291</v>
      </c>
      <c r="DL55" s="2">
        <v>261</v>
      </c>
      <c r="DM55" s="2">
        <v>155</v>
      </c>
      <c r="DN55" s="2">
        <v>234</v>
      </c>
      <c r="DO55" s="2">
        <v>333</v>
      </c>
      <c r="DP55" s="2">
        <v>344</v>
      </c>
      <c r="DQ55" s="2">
        <v>329</v>
      </c>
      <c r="DR55" s="2">
        <v>326</v>
      </c>
      <c r="DS55" s="2">
        <v>318</v>
      </c>
      <c r="DT55" s="2">
        <v>182</v>
      </c>
      <c r="DU55" s="2">
        <v>212</v>
      </c>
      <c r="DV55" s="3">
        <v>317</v>
      </c>
      <c r="DW55" s="3">
        <v>329</v>
      </c>
      <c r="DX55" s="3">
        <v>325</v>
      </c>
      <c r="DY55" s="3">
        <v>302</v>
      </c>
      <c r="DZ55" s="2">
        <v>107</v>
      </c>
      <c r="EA55" s="2">
        <v>270</v>
      </c>
      <c r="EB55" s="2">
        <v>294</v>
      </c>
      <c r="EC55" s="2">
        <v>291</v>
      </c>
      <c r="ED55" s="2">
        <v>261</v>
      </c>
      <c r="EE55" s="2">
        <v>155</v>
      </c>
      <c r="EF55" s="2">
        <v>234</v>
      </c>
      <c r="EG55" s="2">
        <v>333</v>
      </c>
      <c r="EH55" s="2">
        <v>344</v>
      </c>
      <c r="EI55" s="2">
        <v>329</v>
      </c>
      <c r="EJ55" s="2">
        <v>326</v>
      </c>
      <c r="EK55" s="2">
        <v>318</v>
      </c>
      <c r="EL55" s="2">
        <v>182</v>
      </c>
      <c r="EM55" s="2">
        <v>212</v>
      </c>
      <c r="EN55" s="2">
        <v>107</v>
      </c>
      <c r="EO55" s="2">
        <v>270</v>
      </c>
      <c r="EP55" s="2">
        <v>294</v>
      </c>
      <c r="EQ55" s="2">
        <v>291</v>
      </c>
      <c r="ER55" s="2">
        <v>261</v>
      </c>
      <c r="ES55" s="2">
        <v>155</v>
      </c>
      <c r="ET55" s="2">
        <v>234</v>
      </c>
      <c r="EU55" s="2">
        <v>333</v>
      </c>
      <c r="EV55" s="2">
        <v>344</v>
      </c>
      <c r="EW55" s="2">
        <v>329</v>
      </c>
      <c r="EX55" s="2">
        <v>326</v>
      </c>
      <c r="EY55" s="2">
        <v>318</v>
      </c>
      <c r="EZ55" s="2">
        <v>182</v>
      </c>
      <c r="FA55" s="2">
        <v>212</v>
      </c>
      <c r="FB55" s="3">
        <v>317</v>
      </c>
      <c r="FC55" s="3">
        <v>329</v>
      </c>
      <c r="FD55" s="3">
        <v>325</v>
      </c>
      <c r="FE55" s="3">
        <v>302</v>
      </c>
      <c r="FF55" s="2">
        <v>107</v>
      </c>
      <c r="FG55" s="2">
        <v>270</v>
      </c>
      <c r="FH55" s="2">
        <v>294</v>
      </c>
      <c r="FI55" s="2">
        <v>291</v>
      </c>
      <c r="FJ55" s="2">
        <v>261</v>
      </c>
      <c r="FK55" s="2">
        <v>155</v>
      </c>
      <c r="FL55" s="2">
        <v>234</v>
      </c>
      <c r="FM55" s="2">
        <v>333</v>
      </c>
      <c r="FN55" s="2">
        <v>344</v>
      </c>
      <c r="FO55" s="2">
        <v>329</v>
      </c>
      <c r="FP55" s="2">
        <v>326</v>
      </c>
      <c r="FQ55" s="2">
        <v>318</v>
      </c>
      <c r="FR55" s="2">
        <v>182</v>
      </c>
      <c r="FS55" s="2">
        <v>212</v>
      </c>
      <c r="FT55" s="2">
        <v>107</v>
      </c>
      <c r="FU55" s="2">
        <v>270</v>
      </c>
      <c r="FV55" s="2">
        <v>294</v>
      </c>
      <c r="FW55" s="2">
        <v>291</v>
      </c>
      <c r="FX55" s="2">
        <v>261</v>
      </c>
      <c r="FY55" s="2">
        <v>155</v>
      </c>
      <c r="FZ55" s="2">
        <v>234</v>
      </c>
      <c r="GA55" s="2">
        <v>333</v>
      </c>
      <c r="GB55" s="2">
        <v>344</v>
      </c>
      <c r="GC55" s="2">
        <v>329</v>
      </c>
      <c r="GD55" s="2">
        <v>326</v>
      </c>
      <c r="GE55" s="2">
        <v>318</v>
      </c>
      <c r="GF55" s="2">
        <v>182</v>
      </c>
      <c r="GG55" s="2">
        <v>212</v>
      </c>
      <c r="GH55" s="3">
        <v>317</v>
      </c>
      <c r="GI55" s="3">
        <v>329</v>
      </c>
      <c r="GJ55" s="3">
        <v>325</v>
      </c>
      <c r="GK55" s="3">
        <v>302</v>
      </c>
      <c r="GL55" s="3">
        <v>230</v>
      </c>
      <c r="GM55" s="3">
        <v>229</v>
      </c>
      <c r="GN55" s="3">
        <v>115</v>
      </c>
      <c r="GO55" s="3">
        <v>188</v>
      </c>
      <c r="GP55" s="3">
        <v>304</v>
      </c>
      <c r="GQ55" s="3">
        <v>268</v>
      </c>
      <c r="GR55" s="3">
        <v>234</v>
      </c>
      <c r="GS55" s="3">
        <v>240</v>
      </c>
      <c r="GT55" s="3">
        <v>176</v>
      </c>
      <c r="GU55" s="3">
        <v>111</v>
      </c>
      <c r="GV55" s="3">
        <v>147</v>
      </c>
      <c r="GW55" s="3">
        <v>288</v>
      </c>
      <c r="GX55" s="3">
        <v>303</v>
      </c>
      <c r="GY55" s="2">
        <v>107</v>
      </c>
      <c r="GZ55" s="2">
        <v>270</v>
      </c>
      <c r="HA55" s="2">
        <v>294</v>
      </c>
      <c r="HB55" s="2">
        <v>291</v>
      </c>
      <c r="HC55" s="2">
        <v>261</v>
      </c>
      <c r="HD55" s="2">
        <v>155</v>
      </c>
      <c r="HE55" s="2">
        <v>234</v>
      </c>
      <c r="HF55" s="2">
        <v>333</v>
      </c>
      <c r="HG55" s="2">
        <v>344</v>
      </c>
      <c r="HH55" s="2">
        <v>329</v>
      </c>
      <c r="HI55" s="2">
        <v>326</v>
      </c>
      <c r="HJ55" s="2">
        <v>318</v>
      </c>
      <c r="HK55" s="2">
        <v>182</v>
      </c>
      <c r="HL55" s="2">
        <v>212</v>
      </c>
      <c r="HM55" s="2">
        <v>107</v>
      </c>
      <c r="HN55" s="2">
        <v>270</v>
      </c>
      <c r="HO55" s="2">
        <v>294</v>
      </c>
      <c r="HP55" s="2">
        <v>291</v>
      </c>
      <c r="HQ55" s="2">
        <v>261</v>
      </c>
      <c r="HR55" s="2">
        <v>155</v>
      </c>
      <c r="HS55" s="2">
        <v>234</v>
      </c>
      <c r="HT55" s="2">
        <v>333</v>
      </c>
      <c r="HU55" s="2">
        <v>344</v>
      </c>
      <c r="HV55" s="2">
        <v>329</v>
      </c>
      <c r="HW55" s="2">
        <v>326</v>
      </c>
      <c r="HX55" s="2">
        <v>318</v>
      </c>
      <c r="HY55" s="2">
        <v>182</v>
      </c>
      <c r="HZ55" s="2">
        <v>212</v>
      </c>
      <c r="IA55" s="3">
        <v>317</v>
      </c>
      <c r="IB55" s="3">
        <v>329</v>
      </c>
      <c r="IC55" s="3">
        <v>325</v>
      </c>
      <c r="ID55" s="3">
        <v>302</v>
      </c>
      <c r="IE55" s="2">
        <v>107</v>
      </c>
      <c r="IF55" s="2">
        <v>270</v>
      </c>
      <c r="IG55" s="2">
        <v>294</v>
      </c>
      <c r="IH55" s="2">
        <v>291</v>
      </c>
      <c r="II55" s="2">
        <v>261</v>
      </c>
      <c r="IJ55" s="2">
        <v>155</v>
      </c>
      <c r="IK55" s="2">
        <v>234</v>
      </c>
      <c r="IL55" s="2">
        <v>333</v>
      </c>
      <c r="IM55" s="2">
        <v>344</v>
      </c>
      <c r="IN55" s="2">
        <v>329</v>
      </c>
      <c r="IO55" s="2">
        <v>326</v>
      </c>
      <c r="IP55" s="2">
        <v>318</v>
      </c>
      <c r="IQ55" s="2">
        <v>182</v>
      </c>
      <c r="IR55" s="2">
        <v>212</v>
      </c>
      <c r="IS55" s="2">
        <v>107</v>
      </c>
      <c r="IT55" s="2">
        <v>270</v>
      </c>
      <c r="IU55" s="2">
        <v>294</v>
      </c>
      <c r="IV55" s="2">
        <v>291</v>
      </c>
      <c r="IW55" s="2">
        <v>261</v>
      </c>
      <c r="IX55" s="2">
        <v>155</v>
      </c>
      <c r="IY55" s="2">
        <v>234</v>
      </c>
      <c r="IZ55" s="2">
        <v>333</v>
      </c>
      <c r="JA55" s="2">
        <v>344</v>
      </c>
      <c r="JB55" s="2">
        <v>329</v>
      </c>
      <c r="JC55" s="2">
        <v>326</v>
      </c>
      <c r="JD55" s="2">
        <v>318</v>
      </c>
      <c r="JE55" s="2">
        <v>182</v>
      </c>
      <c r="JF55" s="2">
        <v>212</v>
      </c>
      <c r="JG55" s="3">
        <v>317</v>
      </c>
      <c r="JH55" s="3">
        <v>329</v>
      </c>
      <c r="JI55" s="3">
        <v>325</v>
      </c>
      <c r="JJ55" s="3">
        <v>302</v>
      </c>
      <c r="JK55" s="3">
        <v>199</v>
      </c>
      <c r="JL55" s="3">
        <v>204</v>
      </c>
      <c r="JM55" s="3">
        <v>107</v>
      </c>
      <c r="JN55" s="3">
        <v>160</v>
      </c>
      <c r="JO55" s="3">
        <v>253</v>
      </c>
      <c r="JP55" s="3">
        <v>317</v>
      </c>
      <c r="JQ55" s="3">
        <v>314</v>
      </c>
      <c r="JR55" s="3">
        <v>336</v>
      </c>
      <c r="JS55" s="3">
        <v>236</v>
      </c>
      <c r="JT55" s="3">
        <v>98</v>
      </c>
      <c r="JU55" s="3">
        <v>142</v>
      </c>
      <c r="JV55" s="3">
        <v>267</v>
      </c>
      <c r="JW55" s="3">
        <v>224</v>
      </c>
      <c r="JX55" s="3">
        <v>256</v>
      </c>
      <c r="JY55" s="3">
        <v>217</v>
      </c>
      <c r="JZ55" s="3">
        <v>195</v>
      </c>
      <c r="KA55" s="3">
        <v>94</v>
      </c>
      <c r="KB55" s="3">
        <v>155</v>
      </c>
      <c r="KC55" s="3">
        <v>266</v>
      </c>
      <c r="KD55" s="3">
        <v>251</v>
      </c>
      <c r="KE55" s="3">
        <v>194</v>
      </c>
      <c r="KF55" s="3">
        <v>212</v>
      </c>
      <c r="KG55" s="3">
        <v>178</v>
      </c>
      <c r="KH55" s="3">
        <v>93</v>
      </c>
      <c r="KI55" s="3">
        <v>157</v>
      </c>
      <c r="KJ55" s="3">
        <v>242</v>
      </c>
      <c r="KK55" s="2">
        <v>107</v>
      </c>
      <c r="KL55" s="2">
        <v>270</v>
      </c>
      <c r="KM55" s="2">
        <v>294</v>
      </c>
      <c r="KN55" s="2">
        <v>291</v>
      </c>
      <c r="KO55" s="2">
        <v>261</v>
      </c>
      <c r="KP55" s="2">
        <v>155</v>
      </c>
      <c r="KQ55" s="2">
        <v>234</v>
      </c>
      <c r="KR55" s="2">
        <v>333</v>
      </c>
      <c r="KS55" s="2">
        <v>344</v>
      </c>
      <c r="KT55" s="2">
        <v>329</v>
      </c>
      <c r="KU55" s="2">
        <v>326</v>
      </c>
      <c r="KV55" s="2">
        <v>318</v>
      </c>
      <c r="KW55" s="2">
        <v>182</v>
      </c>
      <c r="KX55" s="2">
        <v>212</v>
      </c>
      <c r="KY55" s="2">
        <v>107</v>
      </c>
      <c r="KZ55" s="2">
        <v>270</v>
      </c>
      <c r="LA55" s="2">
        <v>294</v>
      </c>
      <c r="LB55" s="2">
        <v>291</v>
      </c>
      <c r="LC55" s="2">
        <v>261</v>
      </c>
      <c r="LD55" s="2">
        <v>155</v>
      </c>
      <c r="LE55" s="2">
        <v>234</v>
      </c>
      <c r="LF55" s="2">
        <v>333</v>
      </c>
      <c r="LG55" s="2">
        <v>344</v>
      </c>
      <c r="LH55" s="2">
        <v>329</v>
      </c>
      <c r="LI55" s="2">
        <v>326</v>
      </c>
      <c r="LJ55" s="2">
        <v>318</v>
      </c>
      <c r="LK55" s="2">
        <v>182</v>
      </c>
      <c r="LL55" s="2">
        <v>212</v>
      </c>
      <c r="LM55" s="3">
        <v>317</v>
      </c>
      <c r="LN55" s="3">
        <v>329</v>
      </c>
      <c r="LO55" s="3">
        <v>325</v>
      </c>
      <c r="LP55" s="3">
        <v>302</v>
      </c>
      <c r="LQ55" s="2">
        <v>107</v>
      </c>
      <c r="LR55" s="2">
        <v>270</v>
      </c>
      <c r="LS55" s="2">
        <v>294</v>
      </c>
      <c r="LT55" s="2">
        <v>291</v>
      </c>
      <c r="LU55" s="2">
        <v>261</v>
      </c>
      <c r="LV55" s="2">
        <v>155</v>
      </c>
      <c r="LW55" s="2">
        <v>234</v>
      </c>
      <c r="LX55" s="2">
        <v>333</v>
      </c>
      <c r="LY55" s="2">
        <v>344</v>
      </c>
      <c r="LZ55" s="2">
        <v>329</v>
      </c>
      <c r="MA55" s="2">
        <v>326</v>
      </c>
      <c r="MB55" s="2">
        <v>318</v>
      </c>
      <c r="MC55" s="2">
        <v>182</v>
      </c>
      <c r="MD55" s="2">
        <v>212</v>
      </c>
      <c r="ME55" s="2">
        <v>107</v>
      </c>
      <c r="MF55" s="2">
        <v>270</v>
      </c>
      <c r="MG55" s="2">
        <v>294</v>
      </c>
      <c r="MH55" s="2">
        <v>291</v>
      </c>
      <c r="MI55" s="2">
        <v>261</v>
      </c>
      <c r="MJ55" s="2">
        <v>155</v>
      </c>
      <c r="MK55" s="2">
        <v>234</v>
      </c>
      <c r="ML55" s="2">
        <v>333</v>
      </c>
      <c r="MM55" s="2">
        <v>344</v>
      </c>
      <c r="MN55" s="2">
        <v>329</v>
      </c>
      <c r="MO55" s="2">
        <v>326</v>
      </c>
      <c r="MP55" s="2">
        <v>318</v>
      </c>
      <c r="MQ55" s="2">
        <v>182</v>
      </c>
      <c r="MR55" s="2">
        <v>212</v>
      </c>
      <c r="MS55" s="3">
        <v>317</v>
      </c>
      <c r="MT55" s="3">
        <v>329</v>
      </c>
      <c r="MU55" s="3">
        <v>325</v>
      </c>
      <c r="MV55" s="3">
        <v>302</v>
      </c>
      <c r="MW55" s="2">
        <v>107</v>
      </c>
      <c r="MX55" s="2">
        <v>270</v>
      </c>
      <c r="MY55" s="2">
        <v>294</v>
      </c>
      <c r="MZ55" s="2">
        <v>291</v>
      </c>
      <c r="NA55" s="2">
        <v>261</v>
      </c>
      <c r="NB55" s="2">
        <v>155</v>
      </c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</row>
    <row r="56" spans="1:424" s="1" customFormat="1" x14ac:dyDescent="0.25">
      <c r="A56" s="8">
        <v>0.79166666666666663</v>
      </c>
      <c r="B56" s="2">
        <v>125</v>
      </c>
      <c r="C56" s="2">
        <v>264</v>
      </c>
      <c r="D56" s="2">
        <v>240</v>
      </c>
      <c r="E56" s="2">
        <v>256</v>
      </c>
      <c r="F56" s="2">
        <v>237</v>
      </c>
      <c r="G56" s="2">
        <v>144</v>
      </c>
      <c r="H56" s="2">
        <v>212</v>
      </c>
      <c r="I56" s="2">
        <v>352</v>
      </c>
      <c r="J56" s="2">
        <v>297</v>
      </c>
      <c r="K56" s="2">
        <v>330</v>
      </c>
      <c r="L56" s="2">
        <v>309</v>
      </c>
      <c r="M56" s="2">
        <v>257</v>
      </c>
      <c r="N56" s="2">
        <v>191</v>
      </c>
      <c r="O56" s="2">
        <v>221</v>
      </c>
      <c r="P56" s="2">
        <v>125</v>
      </c>
      <c r="Q56" s="2">
        <v>264</v>
      </c>
      <c r="R56" s="2">
        <v>240</v>
      </c>
      <c r="S56" s="2">
        <v>256</v>
      </c>
      <c r="T56" s="2">
        <v>237</v>
      </c>
      <c r="U56" s="2">
        <v>144</v>
      </c>
      <c r="V56" s="2">
        <v>212</v>
      </c>
      <c r="W56" s="2">
        <v>352</v>
      </c>
      <c r="X56" s="2">
        <v>297</v>
      </c>
      <c r="Y56" s="2">
        <v>330</v>
      </c>
      <c r="Z56" s="2">
        <v>309</v>
      </c>
      <c r="AA56" s="2">
        <v>257</v>
      </c>
      <c r="AB56" s="2">
        <v>191</v>
      </c>
      <c r="AC56" s="2">
        <v>221</v>
      </c>
      <c r="AD56" s="3">
        <v>326</v>
      </c>
      <c r="AE56" s="3">
        <v>326</v>
      </c>
      <c r="AF56" s="3">
        <v>315</v>
      </c>
      <c r="AG56" s="3">
        <v>297</v>
      </c>
      <c r="AH56" s="2">
        <v>125</v>
      </c>
      <c r="AI56" s="2">
        <v>264</v>
      </c>
      <c r="AJ56" s="2">
        <v>240</v>
      </c>
      <c r="AK56" s="2">
        <v>256</v>
      </c>
      <c r="AL56" s="2">
        <v>237</v>
      </c>
      <c r="AM56" s="2">
        <v>144</v>
      </c>
      <c r="AN56" s="2">
        <v>212</v>
      </c>
      <c r="AO56" s="2">
        <v>352</v>
      </c>
      <c r="AP56" s="2">
        <v>297</v>
      </c>
      <c r="AQ56" s="2">
        <v>330</v>
      </c>
      <c r="AR56" s="2">
        <v>309</v>
      </c>
      <c r="AS56" s="2">
        <v>257</v>
      </c>
      <c r="AT56" s="2">
        <v>191</v>
      </c>
      <c r="AU56" s="2">
        <v>221</v>
      </c>
      <c r="AV56" s="2">
        <v>125</v>
      </c>
      <c r="AW56" s="2">
        <v>264</v>
      </c>
      <c r="AX56" s="2">
        <v>240</v>
      </c>
      <c r="AY56" s="2">
        <v>256</v>
      </c>
      <c r="AZ56" s="2">
        <v>237</v>
      </c>
      <c r="BA56" s="2">
        <v>144</v>
      </c>
      <c r="BB56" s="2">
        <v>212</v>
      </c>
      <c r="BC56" s="2">
        <v>352</v>
      </c>
      <c r="BD56" s="2">
        <v>297</v>
      </c>
      <c r="BE56" s="2">
        <v>330</v>
      </c>
      <c r="BF56" s="2">
        <v>309</v>
      </c>
      <c r="BG56" s="2">
        <v>257</v>
      </c>
      <c r="BH56" s="2">
        <v>191</v>
      </c>
      <c r="BI56" s="2">
        <v>221</v>
      </c>
      <c r="BJ56" s="3">
        <v>326</v>
      </c>
      <c r="BK56" s="3">
        <v>326</v>
      </c>
      <c r="BL56" s="3">
        <v>315</v>
      </c>
      <c r="BM56" s="3">
        <v>297</v>
      </c>
      <c r="BN56" s="2">
        <v>125</v>
      </c>
      <c r="BO56" s="2">
        <v>264</v>
      </c>
      <c r="BP56" s="2">
        <v>240</v>
      </c>
      <c r="BQ56" s="2">
        <v>256</v>
      </c>
      <c r="BR56" s="2">
        <v>237</v>
      </c>
      <c r="BS56" s="2">
        <v>144</v>
      </c>
      <c r="BT56" s="2">
        <v>212</v>
      </c>
      <c r="BU56" s="2">
        <v>352</v>
      </c>
      <c r="BV56" s="2">
        <v>297</v>
      </c>
      <c r="BW56" s="2">
        <v>330</v>
      </c>
      <c r="BX56" s="2">
        <v>309</v>
      </c>
      <c r="BY56" s="2">
        <v>257</v>
      </c>
      <c r="BZ56" s="2">
        <v>191</v>
      </c>
      <c r="CA56" s="2">
        <v>221</v>
      </c>
      <c r="CB56" s="2">
        <v>125</v>
      </c>
      <c r="CC56" s="2">
        <v>264</v>
      </c>
      <c r="CD56" s="2">
        <v>240</v>
      </c>
      <c r="CE56" s="2">
        <v>256</v>
      </c>
      <c r="CF56" s="2">
        <v>237</v>
      </c>
      <c r="CG56" s="2">
        <v>144</v>
      </c>
      <c r="CH56" s="2">
        <v>212</v>
      </c>
      <c r="CI56" s="2">
        <v>352</v>
      </c>
      <c r="CJ56" s="2">
        <v>297</v>
      </c>
      <c r="CK56" s="2">
        <v>330</v>
      </c>
      <c r="CL56" s="2">
        <v>309</v>
      </c>
      <c r="CM56" s="2">
        <v>257</v>
      </c>
      <c r="CN56" s="2">
        <v>191</v>
      </c>
      <c r="CO56" s="2">
        <v>221</v>
      </c>
      <c r="CP56" s="3">
        <v>326</v>
      </c>
      <c r="CQ56" s="3">
        <v>326</v>
      </c>
      <c r="CR56" s="3">
        <v>315</v>
      </c>
      <c r="CS56" s="3">
        <v>297</v>
      </c>
      <c r="CT56" s="2">
        <v>125</v>
      </c>
      <c r="CU56" s="2">
        <v>264</v>
      </c>
      <c r="CV56" s="2">
        <v>240</v>
      </c>
      <c r="CW56" s="2">
        <v>256</v>
      </c>
      <c r="CX56" s="2">
        <v>237</v>
      </c>
      <c r="CY56" s="2">
        <v>144</v>
      </c>
      <c r="CZ56" s="2">
        <v>212</v>
      </c>
      <c r="DA56" s="2">
        <v>352</v>
      </c>
      <c r="DB56" s="2">
        <v>297</v>
      </c>
      <c r="DC56" s="2">
        <v>330</v>
      </c>
      <c r="DD56" s="2">
        <v>309</v>
      </c>
      <c r="DE56" s="2">
        <v>257</v>
      </c>
      <c r="DF56" s="2">
        <v>191</v>
      </c>
      <c r="DG56" s="2">
        <v>221</v>
      </c>
      <c r="DH56" s="2">
        <v>125</v>
      </c>
      <c r="DI56" s="2">
        <v>264</v>
      </c>
      <c r="DJ56" s="2">
        <v>240</v>
      </c>
      <c r="DK56" s="2">
        <v>256</v>
      </c>
      <c r="DL56" s="2">
        <v>237</v>
      </c>
      <c r="DM56" s="2">
        <v>144</v>
      </c>
      <c r="DN56" s="2">
        <v>212</v>
      </c>
      <c r="DO56" s="2">
        <v>352</v>
      </c>
      <c r="DP56" s="2">
        <v>297</v>
      </c>
      <c r="DQ56" s="2">
        <v>330</v>
      </c>
      <c r="DR56" s="2">
        <v>309</v>
      </c>
      <c r="DS56" s="2">
        <v>257</v>
      </c>
      <c r="DT56" s="2">
        <v>191</v>
      </c>
      <c r="DU56" s="2">
        <v>221</v>
      </c>
      <c r="DV56" s="3">
        <v>326</v>
      </c>
      <c r="DW56" s="3">
        <v>326</v>
      </c>
      <c r="DX56" s="3">
        <v>315</v>
      </c>
      <c r="DY56" s="3">
        <v>297</v>
      </c>
      <c r="DZ56" s="2">
        <v>125</v>
      </c>
      <c r="EA56" s="2">
        <v>264</v>
      </c>
      <c r="EB56" s="2">
        <v>240</v>
      </c>
      <c r="EC56" s="2">
        <v>256</v>
      </c>
      <c r="ED56" s="2">
        <v>237</v>
      </c>
      <c r="EE56" s="2">
        <v>144</v>
      </c>
      <c r="EF56" s="2">
        <v>212</v>
      </c>
      <c r="EG56" s="2">
        <v>352</v>
      </c>
      <c r="EH56" s="2">
        <v>297</v>
      </c>
      <c r="EI56" s="2">
        <v>330</v>
      </c>
      <c r="EJ56" s="2">
        <v>309</v>
      </c>
      <c r="EK56" s="2">
        <v>257</v>
      </c>
      <c r="EL56" s="2">
        <v>191</v>
      </c>
      <c r="EM56" s="2">
        <v>221</v>
      </c>
      <c r="EN56" s="2">
        <v>125</v>
      </c>
      <c r="EO56" s="2">
        <v>264</v>
      </c>
      <c r="EP56" s="2">
        <v>240</v>
      </c>
      <c r="EQ56" s="2">
        <v>256</v>
      </c>
      <c r="ER56" s="2">
        <v>237</v>
      </c>
      <c r="ES56" s="2">
        <v>144</v>
      </c>
      <c r="ET56" s="2">
        <v>212</v>
      </c>
      <c r="EU56" s="2">
        <v>352</v>
      </c>
      <c r="EV56" s="2">
        <v>297</v>
      </c>
      <c r="EW56" s="2">
        <v>330</v>
      </c>
      <c r="EX56" s="2">
        <v>309</v>
      </c>
      <c r="EY56" s="2">
        <v>257</v>
      </c>
      <c r="EZ56" s="2">
        <v>191</v>
      </c>
      <c r="FA56" s="2">
        <v>221</v>
      </c>
      <c r="FB56" s="3">
        <v>326</v>
      </c>
      <c r="FC56" s="3">
        <v>326</v>
      </c>
      <c r="FD56" s="3">
        <v>315</v>
      </c>
      <c r="FE56" s="3">
        <v>297</v>
      </c>
      <c r="FF56" s="2">
        <v>125</v>
      </c>
      <c r="FG56" s="2">
        <v>264</v>
      </c>
      <c r="FH56" s="2">
        <v>240</v>
      </c>
      <c r="FI56" s="2">
        <v>256</v>
      </c>
      <c r="FJ56" s="2">
        <v>237</v>
      </c>
      <c r="FK56" s="2">
        <v>144</v>
      </c>
      <c r="FL56" s="2">
        <v>212</v>
      </c>
      <c r="FM56" s="2">
        <v>352</v>
      </c>
      <c r="FN56" s="2">
        <v>297</v>
      </c>
      <c r="FO56" s="2">
        <v>330</v>
      </c>
      <c r="FP56" s="2">
        <v>309</v>
      </c>
      <c r="FQ56" s="2">
        <v>257</v>
      </c>
      <c r="FR56" s="2">
        <v>191</v>
      </c>
      <c r="FS56" s="2">
        <v>221</v>
      </c>
      <c r="FT56" s="2">
        <v>125</v>
      </c>
      <c r="FU56" s="2">
        <v>264</v>
      </c>
      <c r="FV56" s="2">
        <v>240</v>
      </c>
      <c r="FW56" s="2">
        <v>256</v>
      </c>
      <c r="FX56" s="2">
        <v>237</v>
      </c>
      <c r="FY56" s="2">
        <v>144</v>
      </c>
      <c r="FZ56" s="2">
        <v>212</v>
      </c>
      <c r="GA56" s="2">
        <v>352</v>
      </c>
      <c r="GB56" s="2">
        <v>297</v>
      </c>
      <c r="GC56" s="2">
        <v>330</v>
      </c>
      <c r="GD56" s="2">
        <v>309</v>
      </c>
      <c r="GE56" s="2">
        <v>257</v>
      </c>
      <c r="GF56" s="2">
        <v>191</v>
      </c>
      <c r="GG56" s="2">
        <v>221</v>
      </c>
      <c r="GH56" s="3">
        <v>326</v>
      </c>
      <c r="GI56" s="3">
        <v>326</v>
      </c>
      <c r="GJ56" s="3">
        <v>315</v>
      </c>
      <c r="GK56" s="3">
        <v>297</v>
      </c>
      <c r="GL56" s="3">
        <v>225</v>
      </c>
      <c r="GM56" s="3">
        <v>190</v>
      </c>
      <c r="GN56" s="3">
        <v>100</v>
      </c>
      <c r="GO56" s="3">
        <v>184</v>
      </c>
      <c r="GP56" s="3">
        <v>275</v>
      </c>
      <c r="GQ56" s="3">
        <v>245</v>
      </c>
      <c r="GR56" s="3">
        <v>276</v>
      </c>
      <c r="GS56" s="3">
        <v>193</v>
      </c>
      <c r="GT56" s="3">
        <v>148</v>
      </c>
      <c r="GU56" s="3">
        <v>132</v>
      </c>
      <c r="GV56" s="3">
        <v>175</v>
      </c>
      <c r="GW56" s="3">
        <v>291</v>
      </c>
      <c r="GX56" s="3">
        <v>240</v>
      </c>
      <c r="GY56" s="2">
        <v>125</v>
      </c>
      <c r="GZ56" s="2">
        <v>264</v>
      </c>
      <c r="HA56" s="2">
        <v>240</v>
      </c>
      <c r="HB56" s="2">
        <v>256</v>
      </c>
      <c r="HC56" s="2">
        <v>237</v>
      </c>
      <c r="HD56" s="2">
        <v>144</v>
      </c>
      <c r="HE56" s="2">
        <v>212</v>
      </c>
      <c r="HF56" s="2">
        <v>352</v>
      </c>
      <c r="HG56" s="2">
        <v>297</v>
      </c>
      <c r="HH56" s="2">
        <v>330</v>
      </c>
      <c r="HI56" s="2">
        <v>309</v>
      </c>
      <c r="HJ56" s="2">
        <v>257</v>
      </c>
      <c r="HK56" s="2">
        <v>191</v>
      </c>
      <c r="HL56" s="2">
        <v>221</v>
      </c>
      <c r="HM56" s="2">
        <v>125</v>
      </c>
      <c r="HN56" s="2">
        <v>264</v>
      </c>
      <c r="HO56" s="2">
        <v>240</v>
      </c>
      <c r="HP56" s="2">
        <v>256</v>
      </c>
      <c r="HQ56" s="2">
        <v>237</v>
      </c>
      <c r="HR56" s="2">
        <v>144</v>
      </c>
      <c r="HS56" s="2">
        <v>212</v>
      </c>
      <c r="HT56" s="2">
        <v>352</v>
      </c>
      <c r="HU56" s="2">
        <v>297</v>
      </c>
      <c r="HV56" s="2">
        <v>330</v>
      </c>
      <c r="HW56" s="2">
        <v>309</v>
      </c>
      <c r="HX56" s="2">
        <v>257</v>
      </c>
      <c r="HY56" s="2">
        <v>191</v>
      </c>
      <c r="HZ56" s="2">
        <v>221</v>
      </c>
      <c r="IA56" s="3">
        <v>326</v>
      </c>
      <c r="IB56" s="3">
        <v>326</v>
      </c>
      <c r="IC56" s="3">
        <v>315</v>
      </c>
      <c r="ID56" s="3">
        <v>297</v>
      </c>
      <c r="IE56" s="2">
        <v>125</v>
      </c>
      <c r="IF56" s="2">
        <v>264</v>
      </c>
      <c r="IG56" s="2">
        <v>240</v>
      </c>
      <c r="IH56" s="2">
        <v>256</v>
      </c>
      <c r="II56" s="2">
        <v>237</v>
      </c>
      <c r="IJ56" s="2">
        <v>144</v>
      </c>
      <c r="IK56" s="2">
        <v>212</v>
      </c>
      <c r="IL56" s="2">
        <v>352</v>
      </c>
      <c r="IM56" s="2">
        <v>297</v>
      </c>
      <c r="IN56" s="2">
        <v>330</v>
      </c>
      <c r="IO56" s="2">
        <v>309</v>
      </c>
      <c r="IP56" s="2">
        <v>257</v>
      </c>
      <c r="IQ56" s="2">
        <v>191</v>
      </c>
      <c r="IR56" s="2">
        <v>221</v>
      </c>
      <c r="IS56" s="2">
        <v>125</v>
      </c>
      <c r="IT56" s="2">
        <v>264</v>
      </c>
      <c r="IU56" s="2">
        <v>240</v>
      </c>
      <c r="IV56" s="2">
        <v>256</v>
      </c>
      <c r="IW56" s="2">
        <v>237</v>
      </c>
      <c r="IX56" s="2">
        <v>144</v>
      </c>
      <c r="IY56" s="2">
        <v>212</v>
      </c>
      <c r="IZ56" s="2">
        <v>352</v>
      </c>
      <c r="JA56" s="2">
        <v>297</v>
      </c>
      <c r="JB56" s="2">
        <v>330</v>
      </c>
      <c r="JC56" s="2">
        <v>309</v>
      </c>
      <c r="JD56" s="2">
        <v>257</v>
      </c>
      <c r="JE56" s="2">
        <v>191</v>
      </c>
      <c r="JF56" s="2">
        <v>221</v>
      </c>
      <c r="JG56" s="3">
        <v>326</v>
      </c>
      <c r="JH56" s="3">
        <v>326</v>
      </c>
      <c r="JI56" s="3">
        <v>315</v>
      </c>
      <c r="JJ56" s="3">
        <v>297</v>
      </c>
      <c r="JK56" s="3">
        <v>197</v>
      </c>
      <c r="JL56" s="3">
        <v>180</v>
      </c>
      <c r="JM56" s="3">
        <v>99</v>
      </c>
      <c r="JN56" s="3">
        <v>162</v>
      </c>
      <c r="JO56" s="3">
        <v>238</v>
      </c>
      <c r="JP56" s="3">
        <v>317</v>
      </c>
      <c r="JQ56" s="3">
        <v>267</v>
      </c>
      <c r="JR56" s="3">
        <v>281</v>
      </c>
      <c r="JS56" s="3">
        <v>162</v>
      </c>
      <c r="JT56" s="3">
        <v>89</v>
      </c>
      <c r="JU56" s="3">
        <v>150</v>
      </c>
      <c r="JV56" s="3">
        <v>207</v>
      </c>
      <c r="JW56" s="3">
        <v>220</v>
      </c>
      <c r="JX56" s="3">
        <v>216</v>
      </c>
      <c r="JY56" s="3">
        <v>201</v>
      </c>
      <c r="JZ56" s="3">
        <v>167</v>
      </c>
      <c r="KA56" s="3">
        <v>97</v>
      </c>
      <c r="KB56" s="3">
        <v>146</v>
      </c>
      <c r="KC56" s="3">
        <v>258</v>
      </c>
      <c r="KD56" s="3">
        <v>264</v>
      </c>
      <c r="KE56" s="3">
        <v>237</v>
      </c>
      <c r="KF56" s="3">
        <v>200</v>
      </c>
      <c r="KG56" s="3">
        <v>154</v>
      </c>
      <c r="KH56" s="3">
        <v>108</v>
      </c>
      <c r="KI56" s="3">
        <v>152</v>
      </c>
      <c r="KJ56" s="3">
        <v>200</v>
      </c>
      <c r="KK56" s="2">
        <v>125</v>
      </c>
      <c r="KL56" s="2">
        <v>264</v>
      </c>
      <c r="KM56" s="2">
        <v>240</v>
      </c>
      <c r="KN56" s="2">
        <v>256</v>
      </c>
      <c r="KO56" s="2">
        <v>237</v>
      </c>
      <c r="KP56" s="2">
        <v>144</v>
      </c>
      <c r="KQ56" s="2">
        <v>212</v>
      </c>
      <c r="KR56" s="2">
        <v>352</v>
      </c>
      <c r="KS56" s="2">
        <v>297</v>
      </c>
      <c r="KT56" s="2">
        <v>330</v>
      </c>
      <c r="KU56" s="2">
        <v>309</v>
      </c>
      <c r="KV56" s="2">
        <v>257</v>
      </c>
      <c r="KW56" s="2">
        <v>191</v>
      </c>
      <c r="KX56" s="2">
        <v>221</v>
      </c>
      <c r="KY56" s="2">
        <v>125</v>
      </c>
      <c r="KZ56" s="2">
        <v>264</v>
      </c>
      <c r="LA56" s="2">
        <v>240</v>
      </c>
      <c r="LB56" s="2">
        <v>256</v>
      </c>
      <c r="LC56" s="2">
        <v>237</v>
      </c>
      <c r="LD56" s="2">
        <v>144</v>
      </c>
      <c r="LE56" s="2">
        <v>212</v>
      </c>
      <c r="LF56" s="2">
        <v>352</v>
      </c>
      <c r="LG56" s="2">
        <v>297</v>
      </c>
      <c r="LH56" s="2">
        <v>330</v>
      </c>
      <c r="LI56" s="2">
        <v>309</v>
      </c>
      <c r="LJ56" s="2">
        <v>257</v>
      </c>
      <c r="LK56" s="2">
        <v>191</v>
      </c>
      <c r="LL56" s="2">
        <v>221</v>
      </c>
      <c r="LM56" s="3">
        <v>326</v>
      </c>
      <c r="LN56" s="3">
        <v>326</v>
      </c>
      <c r="LO56" s="3">
        <v>315</v>
      </c>
      <c r="LP56" s="3">
        <v>297</v>
      </c>
      <c r="LQ56" s="2">
        <v>125</v>
      </c>
      <c r="LR56" s="2">
        <v>264</v>
      </c>
      <c r="LS56" s="2">
        <v>240</v>
      </c>
      <c r="LT56" s="2">
        <v>256</v>
      </c>
      <c r="LU56" s="2">
        <v>237</v>
      </c>
      <c r="LV56" s="2">
        <v>144</v>
      </c>
      <c r="LW56" s="2">
        <v>212</v>
      </c>
      <c r="LX56" s="2">
        <v>352</v>
      </c>
      <c r="LY56" s="2">
        <v>297</v>
      </c>
      <c r="LZ56" s="2">
        <v>330</v>
      </c>
      <c r="MA56" s="2">
        <v>309</v>
      </c>
      <c r="MB56" s="2">
        <v>257</v>
      </c>
      <c r="MC56" s="2">
        <v>191</v>
      </c>
      <c r="MD56" s="2">
        <v>221</v>
      </c>
      <c r="ME56" s="2">
        <v>125</v>
      </c>
      <c r="MF56" s="2">
        <v>264</v>
      </c>
      <c r="MG56" s="2">
        <v>240</v>
      </c>
      <c r="MH56" s="2">
        <v>256</v>
      </c>
      <c r="MI56" s="2">
        <v>237</v>
      </c>
      <c r="MJ56" s="2">
        <v>144</v>
      </c>
      <c r="MK56" s="2">
        <v>212</v>
      </c>
      <c r="ML56" s="2">
        <v>352</v>
      </c>
      <c r="MM56" s="2">
        <v>297</v>
      </c>
      <c r="MN56" s="2">
        <v>330</v>
      </c>
      <c r="MO56" s="2">
        <v>309</v>
      </c>
      <c r="MP56" s="2">
        <v>257</v>
      </c>
      <c r="MQ56" s="2">
        <v>191</v>
      </c>
      <c r="MR56" s="2">
        <v>221</v>
      </c>
      <c r="MS56" s="3">
        <v>326</v>
      </c>
      <c r="MT56" s="3">
        <v>326</v>
      </c>
      <c r="MU56" s="3">
        <v>315</v>
      </c>
      <c r="MV56" s="3">
        <v>297</v>
      </c>
      <c r="MW56" s="2">
        <v>125</v>
      </c>
      <c r="MX56" s="2">
        <v>264</v>
      </c>
      <c r="MY56" s="2">
        <v>240</v>
      </c>
      <c r="MZ56" s="2">
        <v>256</v>
      </c>
      <c r="NA56" s="2">
        <v>237</v>
      </c>
      <c r="NB56" s="2">
        <v>144</v>
      </c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</row>
    <row r="57" spans="1:424" s="1" customFormat="1" x14ac:dyDescent="0.25">
      <c r="A57" s="8">
        <v>0.83333333333333337</v>
      </c>
      <c r="B57" s="2">
        <v>146</v>
      </c>
      <c r="C57" s="2">
        <v>293</v>
      </c>
      <c r="D57" s="2">
        <v>265</v>
      </c>
      <c r="E57" s="2">
        <v>268</v>
      </c>
      <c r="F57" s="2">
        <v>242</v>
      </c>
      <c r="G57" s="2">
        <v>138</v>
      </c>
      <c r="H57" s="2">
        <v>245</v>
      </c>
      <c r="I57" s="2">
        <v>279</v>
      </c>
      <c r="J57" s="2">
        <v>358</v>
      </c>
      <c r="K57" s="2">
        <v>322</v>
      </c>
      <c r="L57" s="2">
        <v>316</v>
      </c>
      <c r="M57" s="2">
        <v>250</v>
      </c>
      <c r="N57" s="2">
        <v>160</v>
      </c>
      <c r="O57" s="2">
        <v>239</v>
      </c>
      <c r="P57" s="2">
        <v>146</v>
      </c>
      <c r="Q57" s="2">
        <v>293</v>
      </c>
      <c r="R57" s="2">
        <v>265</v>
      </c>
      <c r="S57" s="2">
        <v>268</v>
      </c>
      <c r="T57" s="2">
        <v>242</v>
      </c>
      <c r="U57" s="2">
        <v>138</v>
      </c>
      <c r="V57" s="2">
        <v>245</v>
      </c>
      <c r="W57" s="2">
        <v>279</v>
      </c>
      <c r="X57" s="2">
        <v>358</v>
      </c>
      <c r="Y57" s="2">
        <v>322</v>
      </c>
      <c r="Z57" s="2">
        <v>316</v>
      </c>
      <c r="AA57" s="2">
        <v>250</v>
      </c>
      <c r="AB57" s="2">
        <v>160</v>
      </c>
      <c r="AC57" s="2">
        <v>239</v>
      </c>
      <c r="AD57" s="3">
        <v>336</v>
      </c>
      <c r="AE57" s="3">
        <v>364</v>
      </c>
      <c r="AF57" s="3">
        <v>343</v>
      </c>
      <c r="AG57" s="3">
        <v>264</v>
      </c>
      <c r="AH57" s="2">
        <v>146</v>
      </c>
      <c r="AI57" s="2">
        <v>293</v>
      </c>
      <c r="AJ57" s="2">
        <v>265</v>
      </c>
      <c r="AK57" s="2">
        <v>268</v>
      </c>
      <c r="AL57" s="2">
        <v>242</v>
      </c>
      <c r="AM57" s="2">
        <v>138</v>
      </c>
      <c r="AN57" s="2">
        <v>245</v>
      </c>
      <c r="AO57" s="2">
        <v>279</v>
      </c>
      <c r="AP57" s="2">
        <v>358</v>
      </c>
      <c r="AQ57" s="2">
        <v>322</v>
      </c>
      <c r="AR57" s="2">
        <v>316</v>
      </c>
      <c r="AS57" s="2">
        <v>250</v>
      </c>
      <c r="AT57" s="2">
        <v>160</v>
      </c>
      <c r="AU57" s="2">
        <v>239</v>
      </c>
      <c r="AV57" s="2">
        <v>146</v>
      </c>
      <c r="AW57" s="2">
        <v>293</v>
      </c>
      <c r="AX57" s="2">
        <v>265</v>
      </c>
      <c r="AY57" s="2">
        <v>268</v>
      </c>
      <c r="AZ57" s="2">
        <v>242</v>
      </c>
      <c r="BA57" s="2">
        <v>138</v>
      </c>
      <c r="BB57" s="2">
        <v>245</v>
      </c>
      <c r="BC57" s="2">
        <v>279</v>
      </c>
      <c r="BD57" s="2">
        <v>358</v>
      </c>
      <c r="BE57" s="2">
        <v>322</v>
      </c>
      <c r="BF57" s="2">
        <v>316</v>
      </c>
      <c r="BG57" s="2">
        <v>250</v>
      </c>
      <c r="BH57" s="2">
        <v>160</v>
      </c>
      <c r="BI57" s="2">
        <v>239</v>
      </c>
      <c r="BJ57" s="3">
        <v>336</v>
      </c>
      <c r="BK57" s="3">
        <v>364</v>
      </c>
      <c r="BL57" s="3">
        <v>343</v>
      </c>
      <c r="BM57" s="3">
        <v>264</v>
      </c>
      <c r="BN57" s="2">
        <v>146</v>
      </c>
      <c r="BO57" s="2">
        <v>293</v>
      </c>
      <c r="BP57" s="2">
        <v>265</v>
      </c>
      <c r="BQ57" s="2">
        <v>268</v>
      </c>
      <c r="BR57" s="2">
        <v>242</v>
      </c>
      <c r="BS57" s="2">
        <v>138</v>
      </c>
      <c r="BT57" s="2">
        <v>245</v>
      </c>
      <c r="BU57" s="2">
        <v>279</v>
      </c>
      <c r="BV57" s="2">
        <v>358</v>
      </c>
      <c r="BW57" s="2">
        <v>322</v>
      </c>
      <c r="BX57" s="2">
        <v>316</v>
      </c>
      <c r="BY57" s="2">
        <v>250</v>
      </c>
      <c r="BZ57" s="2">
        <v>160</v>
      </c>
      <c r="CA57" s="2">
        <v>239</v>
      </c>
      <c r="CB57" s="2">
        <v>146</v>
      </c>
      <c r="CC57" s="2">
        <v>293</v>
      </c>
      <c r="CD57" s="2">
        <v>265</v>
      </c>
      <c r="CE57" s="2">
        <v>268</v>
      </c>
      <c r="CF57" s="2">
        <v>242</v>
      </c>
      <c r="CG57" s="2">
        <v>138</v>
      </c>
      <c r="CH57" s="2">
        <v>245</v>
      </c>
      <c r="CI57" s="2">
        <v>279</v>
      </c>
      <c r="CJ57" s="2">
        <v>358</v>
      </c>
      <c r="CK57" s="2">
        <v>322</v>
      </c>
      <c r="CL57" s="2">
        <v>316</v>
      </c>
      <c r="CM57" s="2">
        <v>250</v>
      </c>
      <c r="CN57" s="2">
        <v>160</v>
      </c>
      <c r="CO57" s="2">
        <v>239</v>
      </c>
      <c r="CP57" s="3">
        <v>336</v>
      </c>
      <c r="CQ57" s="3">
        <v>364</v>
      </c>
      <c r="CR57" s="3">
        <v>343</v>
      </c>
      <c r="CS57" s="3">
        <v>264</v>
      </c>
      <c r="CT57" s="2">
        <v>146</v>
      </c>
      <c r="CU57" s="2">
        <v>293</v>
      </c>
      <c r="CV57" s="2">
        <v>265</v>
      </c>
      <c r="CW57" s="2">
        <v>268</v>
      </c>
      <c r="CX57" s="2">
        <v>242</v>
      </c>
      <c r="CY57" s="2">
        <v>138</v>
      </c>
      <c r="CZ57" s="2">
        <v>245</v>
      </c>
      <c r="DA57" s="2">
        <v>279</v>
      </c>
      <c r="DB57" s="2">
        <v>358</v>
      </c>
      <c r="DC57" s="2">
        <v>322</v>
      </c>
      <c r="DD57" s="2">
        <v>316</v>
      </c>
      <c r="DE57" s="2">
        <v>250</v>
      </c>
      <c r="DF57" s="2">
        <v>160</v>
      </c>
      <c r="DG57" s="2">
        <v>239</v>
      </c>
      <c r="DH57" s="2">
        <v>146</v>
      </c>
      <c r="DI57" s="2">
        <v>293</v>
      </c>
      <c r="DJ57" s="2">
        <v>265</v>
      </c>
      <c r="DK57" s="2">
        <v>268</v>
      </c>
      <c r="DL57" s="2">
        <v>242</v>
      </c>
      <c r="DM57" s="2">
        <v>138</v>
      </c>
      <c r="DN57" s="2">
        <v>245</v>
      </c>
      <c r="DO57" s="2">
        <v>279</v>
      </c>
      <c r="DP57" s="2">
        <v>358</v>
      </c>
      <c r="DQ57" s="2">
        <v>322</v>
      </c>
      <c r="DR57" s="2">
        <v>316</v>
      </c>
      <c r="DS57" s="2">
        <v>250</v>
      </c>
      <c r="DT57" s="2">
        <v>160</v>
      </c>
      <c r="DU57" s="2">
        <v>239</v>
      </c>
      <c r="DV57" s="3">
        <v>336</v>
      </c>
      <c r="DW57" s="3">
        <v>364</v>
      </c>
      <c r="DX57" s="3">
        <v>343</v>
      </c>
      <c r="DY57" s="3">
        <v>264</v>
      </c>
      <c r="DZ57" s="2">
        <v>146</v>
      </c>
      <c r="EA57" s="2">
        <v>293</v>
      </c>
      <c r="EB57" s="2">
        <v>265</v>
      </c>
      <c r="EC57" s="2">
        <v>268</v>
      </c>
      <c r="ED57" s="2">
        <v>242</v>
      </c>
      <c r="EE57" s="2">
        <v>138</v>
      </c>
      <c r="EF57" s="2">
        <v>245</v>
      </c>
      <c r="EG57" s="2">
        <v>279</v>
      </c>
      <c r="EH57" s="2">
        <v>358</v>
      </c>
      <c r="EI57" s="2">
        <v>322</v>
      </c>
      <c r="EJ57" s="2">
        <v>316</v>
      </c>
      <c r="EK57" s="2">
        <v>250</v>
      </c>
      <c r="EL57" s="2">
        <v>160</v>
      </c>
      <c r="EM57" s="2">
        <v>239</v>
      </c>
      <c r="EN57" s="2">
        <v>146</v>
      </c>
      <c r="EO57" s="2">
        <v>293</v>
      </c>
      <c r="EP57" s="2">
        <v>265</v>
      </c>
      <c r="EQ57" s="2">
        <v>268</v>
      </c>
      <c r="ER57" s="2">
        <v>242</v>
      </c>
      <c r="ES57" s="2">
        <v>138</v>
      </c>
      <c r="ET57" s="2">
        <v>245</v>
      </c>
      <c r="EU57" s="2">
        <v>279</v>
      </c>
      <c r="EV57" s="2">
        <v>358</v>
      </c>
      <c r="EW57" s="2">
        <v>322</v>
      </c>
      <c r="EX57" s="2">
        <v>316</v>
      </c>
      <c r="EY57" s="2">
        <v>250</v>
      </c>
      <c r="EZ57" s="2">
        <v>160</v>
      </c>
      <c r="FA57" s="2">
        <v>239</v>
      </c>
      <c r="FB57" s="3">
        <v>336</v>
      </c>
      <c r="FC57" s="3">
        <v>364</v>
      </c>
      <c r="FD57" s="3">
        <v>343</v>
      </c>
      <c r="FE57" s="3">
        <v>264</v>
      </c>
      <c r="FF57" s="2">
        <v>146</v>
      </c>
      <c r="FG57" s="2">
        <v>293</v>
      </c>
      <c r="FH57" s="2">
        <v>265</v>
      </c>
      <c r="FI57" s="2">
        <v>268</v>
      </c>
      <c r="FJ57" s="2">
        <v>242</v>
      </c>
      <c r="FK57" s="2">
        <v>138</v>
      </c>
      <c r="FL57" s="2">
        <v>245</v>
      </c>
      <c r="FM57" s="2">
        <v>279</v>
      </c>
      <c r="FN57" s="2">
        <v>358</v>
      </c>
      <c r="FO57" s="2">
        <v>322</v>
      </c>
      <c r="FP57" s="2">
        <v>316</v>
      </c>
      <c r="FQ57" s="2">
        <v>250</v>
      </c>
      <c r="FR57" s="2">
        <v>160</v>
      </c>
      <c r="FS57" s="2">
        <v>239</v>
      </c>
      <c r="FT57" s="2">
        <v>146</v>
      </c>
      <c r="FU57" s="2">
        <v>293</v>
      </c>
      <c r="FV57" s="2">
        <v>265</v>
      </c>
      <c r="FW57" s="2">
        <v>268</v>
      </c>
      <c r="FX57" s="2">
        <v>242</v>
      </c>
      <c r="FY57" s="2">
        <v>138</v>
      </c>
      <c r="FZ57" s="2">
        <v>245</v>
      </c>
      <c r="GA57" s="2">
        <v>279</v>
      </c>
      <c r="GB57" s="2">
        <v>358</v>
      </c>
      <c r="GC57" s="2">
        <v>322</v>
      </c>
      <c r="GD57" s="2">
        <v>316</v>
      </c>
      <c r="GE57" s="2">
        <v>250</v>
      </c>
      <c r="GF57" s="2">
        <v>160</v>
      </c>
      <c r="GG57" s="2">
        <v>239</v>
      </c>
      <c r="GH57" s="3">
        <v>336</v>
      </c>
      <c r="GI57" s="3">
        <v>364</v>
      </c>
      <c r="GJ57" s="3">
        <v>343</v>
      </c>
      <c r="GK57" s="3">
        <v>264</v>
      </c>
      <c r="GL57" s="3">
        <v>253</v>
      </c>
      <c r="GM57" s="3">
        <v>175</v>
      </c>
      <c r="GN57" s="3">
        <v>113</v>
      </c>
      <c r="GO57" s="3">
        <v>167</v>
      </c>
      <c r="GP57" s="3">
        <v>217</v>
      </c>
      <c r="GQ57" s="3">
        <v>238</v>
      </c>
      <c r="GR57" s="3">
        <v>254</v>
      </c>
      <c r="GS57" s="3">
        <v>227</v>
      </c>
      <c r="GT57" s="3">
        <v>161</v>
      </c>
      <c r="GU57" s="3">
        <v>111</v>
      </c>
      <c r="GV57" s="3">
        <v>188</v>
      </c>
      <c r="GW57" s="3">
        <v>274</v>
      </c>
      <c r="GX57" s="3">
        <v>211</v>
      </c>
      <c r="GY57" s="2">
        <v>146</v>
      </c>
      <c r="GZ57" s="2">
        <v>293</v>
      </c>
      <c r="HA57" s="2">
        <v>265</v>
      </c>
      <c r="HB57" s="2">
        <v>268</v>
      </c>
      <c r="HC57" s="2">
        <v>242</v>
      </c>
      <c r="HD57" s="2">
        <v>138</v>
      </c>
      <c r="HE57" s="2">
        <v>245</v>
      </c>
      <c r="HF57" s="2">
        <v>279</v>
      </c>
      <c r="HG57" s="2">
        <v>358</v>
      </c>
      <c r="HH57" s="2">
        <v>322</v>
      </c>
      <c r="HI57" s="2">
        <v>316</v>
      </c>
      <c r="HJ57" s="2">
        <v>250</v>
      </c>
      <c r="HK57" s="2">
        <v>160</v>
      </c>
      <c r="HL57" s="2">
        <v>239</v>
      </c>
      <c r="HM57" s="2">
        <v>146</v>
      </c>
      <c r="HN57" s="2">
        <v>293</v>
      </c>
      <c r="HO57" s="2">
        <v>265</v>
      </c>
      <c r="HP57" s="2">
        <v>268</v>
      </c>
      <c r="HQ57" s="2">
        <v>242</v>
      </c>
      <c r="HR57" s="2">
        <v>138</v>
      </c>
      <c r="HS57" s="2">
        <v>245</v>
      </c>
      <c r="HT57" s="2">
        <v>279</v>
      </c>
      <c r="HU57" s="2">
        <v>358</v>
      </c>
      <c r="HV57" s="2">
        <v>322</v>
      </c>
      <c r="HW57" s="2">
        <v>316</v>
      </c>
      <c r="HX57" s="2">
        <v>250</v>
      </c>
      <c r="HY57" s="2">
        <v>160</v>
      </c>
      <c r="HZ57" s="2">
        <v>239</v>
      </c>
      <c r="IA57" s="3">
        <v>336</v>
      </c>
      <c r="IB57" s="3">
        <v>364</v>
      </c>
      <c r="IC57" s="3">
        <v>343</v>
      </c>
      <c r="ID57" s="3">
        <v>264</v>
      </c>
      <c r="IE57" s="2">
        <v>146</v>
      </c>
      <c r="IF57" s="2">
        <v>293</v>
      </c>
      <c r="IG57" s="2">
        <v>265</v>
      </c>
      <c r="IH57" s="2">
        <v>268</v>
      </c>
      <c r="II57" s="2">
        <v>242</v>
      </c>
      <c r="IJ57" s="2">
        <v>138</v>
      </c>
      <c r="IK57" s="2">
        <v>245</v>
      </c>
      <c r="IL57" s="2">
        <v>279</v>
      </c>
      <c r="IM57" s="2">
        <v>358</v>
      </c>
      <c r="IN57" s="2">
        <v>322</v>
      </c>
      <c r="IO57" s="2">
        <v>316</v>
      </c>
      <c r="IP57" s="2">
        <v>250</v>
      </c>
      <c r="IQ57" s="2">
        <v>160</v>
      </c>
      <c r="IR57" s="2">
        <v>239</v>
      </c>
      <c r="IS57" s="2">
        <v>146</v>
      </c>
      <c r="IT57" s="2">
        <v>293</v>
      </c>
      <c r="IU57" s="2">
        <v>265</v>
      </c>
      <c r="IV57" s="2">
        <v>268</v>
      </c>
      <c r="IW57" s="2">
        <v>242</v>
      </c>
      <c r="IX57" s="2">
        <v>138</v>
      </c>
      <c r="IY57" s="2">
        <v>245</v>
      </c>
      <c r="IZ57" s="2">
        <v>279</v>
      </c>
      <c r="JA57" s="2">
        <v>358</v>
      </c>
      <c r="JB57" s="2">
        <v>322</v>
      </c>
      <c r="JC57" s="2">
        <v>316</v>
      </c>
      <c r="JD57" s="2">
        <v>250</v>
      </c>
      <c r="JE57" s="2">
        <v>160</v>
      </c>
      <c r="JF57" s="2">
        <v>239</v>
      </c>
      <c r="JG57" s="3">
        <v>336</v>
      </c>
      <c r="JH57" s="3">
        <v>364</v>
      </c>
      <c r="JI57" s="3">
        <v>343</v>
      </c>
      <c r="JJ57" s="3">
        <v>264</v>
      </c>
      <c r="JK57" s="3">
        <v>182</v>
      </c>
      <c r="JL57" s="3">
        <v>153</v>
      </c>
      <c r="JM57" s="3">
        <v>82</v>
      </c>
      <c r="JN57" s="3">
        <v>144</v>
      </c>
      <c r="JO57" s="3">
        <v>224</v>
      </c>
      <c r="JP57" s="3">
        <v>295</v>
      </c>
      <c r="JQ57" s="3">
        <v>300</v>
      </c>
      <c r="JR57" s="3">
        <v>275</v>
      </c>
      <c r="JS57" s="3">
        <v>188</v>
      </c>
      <c r="JT57" s="3">
        <v>82</v>
      </c>
      <c r="JU57" s="3">
        <v>144</v>
      </c>
      <c r="JV57" s="3">
        <v>211</v>
      </c>
      <c r="JW57" s="3">
        <v>245</v>
      </c>
      <c r="JX57" s="3">
        <v>213</v>
      </c>
      <c r="JY57" s="3">
        <v>189</v>
      </c>
      <c r="JZ57" s="3">
        <v>130</v>
      </c>
      <c r="KA57" s="3">
        <v>110</v>
      </c>
      <c r="KB57" s="3">
        <v>168</v>
      </c>
      <c r="KC57" s="3">
        <v>236</v>
      </c>
      <c r="KD57" s="3">
        <v>212</v>
      </c>
      <c r="KE57" s="3">
        <v>217</v>
      </c>
      <c r="KF57" s="3">
        <v>212</v>
      </c>
      <c r="KG57" s="3">
        <v>113</v>
      </c>
      <c r="KH57" s="3">
        <v>104</v>
      </c>
      <c r="KI57" s="3">
        <v>134</v>
      </c>
      <c r="KJ57" s="3">
        <v>211</v>
      </c>
      <c r="KK57" s="2">
        <v>146</v>
      </c>
      <c r="KL57" s="2">
        <v>293</v>
      </c>
      <c r="KM57" s="2">
        <v>265</v>
      </c>
      <c r="KN57" s="2">
        <v>268</v>
      </c>
      <c r="KO57" s="2">
        <v>242</v>
      </c>
      <c r="KP57" s="2">
        <v>138</v>
      </c>
      <c r="KQ57" s="2">
        <v>245</v>
      </c>
      <c r="KR57" s="2">
        <v>279</v>
      </c>
      <c r="KS57" s="2">
        <v>358</v>
      </c>
      <c r="KT57" s="2">
        <v>322</v>
      </c>
      <c r="KU57" s="2">
        <v>316</v>
      </c>
      <c r="KV57" s="2">
        <v>250</v>
      </c>
      <c r="KW57" s="2">
        <v>160</v>
      </c>
      <c r="KX57" s="2">
        <v>239</v>
      </c>
      <c r="KY57" s="2">
        <v>146</v>
      </c>
      <c r="KZ57" s="2">
        <v>293</v>
      </c>
      <c r="LA57" s="2">
        <v>265</v>
      </c>
      <c r="LB57" s="2">
        <v>268</v>
      </c>
      <c r="LC57" s="2">
        <v>242</v>
      </c>
      <c r="LD57" s="2">
        <v>138</v>
      </c>
      <c r="LE57" s="2">
        <v>245</v>
      </c>
      <c r="LF57" s="2">
        <v>279</v>
      </c>
      <c r="LG57" s="2">
        <v>358</v>
      </c>
      <c r="LH57" s="2">
        <v>322</v>
      </c>
      <c r="LI57" s="2">
        <v>316</v>
      </c>
      <c r="LJ57" s="2">
        <v>250</v>
      </c>
      <c r="LK57" s="2">
        <v>160</v>
      </c>
      <c r="LL57" s="2">
        <v>239</v>
      </c>
      <c r="LM57" s="3">
        <v>336</v>
      </c>
      <c r="LN57" s="3">
        <v>364</v>
      </c>
      <c r="LO57" s="3">
        <v>343</v>
      </c>
      <c r="LP57" s="3">
        <v>264</v>
      </c>
      <c r="LQ57" s="2">
        <v>146</v>
      </c>
      <c r="LR57" s="2">
        <v>293</v>
      </c>
      <c r="LS57" s="2">
        <v>265</v>
      </c>
      <c r="LT57" s="2">
        <v>268</v>
      </c>
      <c r="LU57" s="2">
        <v>242</v>
      </c>
      <c r="LV57" s="2">
        <v>138</v>
      </c>
      <c r="LW57" s="2">
        <v>245</v>
      </c>
      <c r="LX57" s="2">
        <v>279</v>
      </c>
      <c r="LY57" s="2">
        <v>358</v>
      </c>
      <c r="LZ57" s="2">
        <v>322</v>
      </c>
      <c r="MA57" s="2">
        <v>316</v>
      </c>
      <c r="MB57" s="2">
        <v>250</v>
      </c>
      <c r="MC57" s="2">
        <v>160</v>
      </c>
      <c r="MD57" s="2">
        <v>239</v>
      </c>
      <c r="ME57" s="2">
        <v>146</v>
      </c>
      <c r="MF57" s="2">
        <v>293</v>
      </c>
      <c r="MG57" s="2">
        <v>265</v>
      </c>
      <c r="MH57" s="2">
        <v>268</v>
      </c>
      <c r="MI57" s="2">
        <v>242</v>
      </c>
      <c r="MJ57" s="2">
        <v>138</v>
      </c>
      <c r="MK57" s="2">
        <v>245</v>
      </c>
      <c r="ML57" s="2">
        <v>279</v>
      </c>
      <c r="MM57" s="2">
        <v>358</v>
      </c>
      <c r="MN57" s="2">
        <v>322</v>
      </c>
      <c r="MO57" s="2">
        <v>316</v>
      </c>
      <c r="MP57" s="2">
        <v>250</v>
      </c>
      <c r="MQ57" s="2">
        <v>160</v>
      </c>
      <c r="MR57" s="2">
        <v>239</v>
      </c>
      <c r="MS57" s="3">
        <v>336</v>
      </c>
      <c r="MT57" s="3">
        <v>364</v>
      </c>
      <c r="MU57" s="3">
        <v>343</v>
      </c>
      <c r="MV57" s="3">
        <v>264</v>
      </c>
      <c r="MW57" s="2">
        <v>146</v>
      </c>
      <c r="MX57" s="2">
        <v>293</v>
      </c>
      <c r="MY57" s="2">
        <v>265</v>
      </c>
      <c r="MZ57" s="2">
        <v>268</v>
      </c>
      <c r="NA57" s="2">
        <v>242</v>
      </c>
      <c r="NB57" s="2">
        <v>138</v>
      </c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</row>
    <row r="58" spans="1:424" s="1" customFormat="1" x14ac:dyDescent="0.25">
      <c r="A58" s="8">
        <v>0.875</v>
      </c>
      <c r="B58" s="2">
        <v>128</v>
      </c>
      <c r="C58" s="2">
        <v>258</v>
      </c>
      <c r="D58" s="2">
        <v>243</v>
      </c>
      <c r="E58" s="2">
        <v>226</v>
      </c>
      <c r="F58" s="2">
        <v>180</v>
      </c>
      <c r="G58" s="2">
        <v>141</v>
      </c>
      <c r="H58" s="2">
        <v>194</v>
      </c>
      <c r="I58" s="2">
        <v>261</v>
      </c>
      <c r="J58" s="2">
        <v>293</v>
      </c>
      <c r="K58" s="2">
        <v>317</v>
      </c>
      <c r="L58" s="2">
        <v>240</v>
      </c>
      <c r="M58" s="2">
        <v>224</v>
      </c>
      <c r="N58" s="2">
        <v>125</v>
      </c>
      <c r="O58" s="2">
        <v>171</v>
      </c>
      <c r="P58" s="2">
        <v>128</v>
      </c>
      <c r="Q58" s="2">
        <v>258</v>
      </c>
      <c r="R58" s="2">
        <v>243</v>
      </c>
      <c r="S58" s="2">
        <v>226</v>
      </c>
      <c r="T58" s="2">
        <v>180</v>
      </c>
      <c r="U58" s="2">
        <v>141</v>
      </c>
      <c r="V58" s="2">
        <v>194</v>
      </c>
      <c r="W58" s="2">
        <v>261</v>
      </c>
      <c r="X58" s="2">
        <v>293</v>
      </c>
      <c r="Y58" s="2">
        <v>317</v>
      </c>
      <c r="Z58" s="2">
        <v>240</v>
      </c>
      <c r="AA58" s="2">
        <v>224</v>
      </c>
      <c r="AB58" s="2">
        <v>125</v>
      </c>
      <c r="AC58" s="2">
        <v>171</v>
      </c>
      <c r="AD58" s="3">
        <v>251</v>
      </c>
      <c r="AE58" s="3">
        <v>283</v>
      </c>
      <c r="AF58" s="3">
        <v>268</v>
      </c>
      <c r="AG58" s="3">
        <v>234</v>
      </c>
      <c r="AH58" s="2">
        <v>128</v>
      </c>
      <c r="AI58" s="2">
        <v>258</v>
      </c>
      <c r="AJ58" s="2">
        <v>243</v>
      </c>
      <c r="AK58" s="2">
        <v>226</v>
      </c>
      <c r="AL58" s="2">
        <v>180</v>
      </c>
      <c r="AM58" s="2">
        <v>141</v>
      </c>
      <c r="AN58" s="2">
        <v>194</v>
      </c>
      <c r="AO58" s="2">
        <v>261</v>
      </c>
      <c r="AP58" s="2">
        <v>293</v>
      </c>
      <c r="AQ58" s="2">
        <v>317</v>
      </c>
      <c r="AR58" s="2">
        <v>240</v>
      </c>
      <c r="AS58" s="2">
        <v>224</v>
      </c>
      <c r="AT58" s="2">
        <v>125</v>
      </c>
      <c r="AU58" s="2">
        <v>171</v>
      </c>
      <c r="AV58" s="2">
        <v>128</v>
      </c>
      <c r="AW58" s="2">
        <v>258</v>
      </c>
      <c r="AX58" s="2">
        <v>243</v>
      </c>
      <c r="AY58" s="2">
        <v>226</v>
      </c>
      <c r="AZ58" s="2">
        <v>180</v>
      </c>
      <c r="BA58" s="2">
        <v>141</v>
      </c>
      <c r="BB58" s="2">
        <v>194</v>
      </c>
      <c r="BC58" s="2">
        <v>261</v>
      </c>
      <c r="BD58" s="2">
        <v>293</v>
      </c>
      <c r="BE58" s="2">
        <v>317</v>
      </c>
      <c r="BF58" s="2">
        <v>240</v>
      </c>
      <c r="BG58" s="2">
        <v>224</v>
      </c>
      <c r="BH58" s="2">
        <v>125</v>
      </c>
      <c r="BI58" s="2">
        <v>171</v>
      </c>
      <c r="BJ58" s="3">
        <v>251</v>
      </c>
      <c r="BK58" s="3">
        <v>283</v>
      </c>
      <c r="BL58" s="3">
        <v>268</v>
      </c>
      <c r="BM58" s="3">
        <v>234</v>
      </c>
      <c r="BN58" s="2">
        <v>128</v>
      </c>
      <c r="BO58" s="2">
        <v>258</v>
      </c>
      <c r="BP58" s="2">
        <v>243</v>
      </c>
      <c r="BQ58" s="2">
        <v>226</v>
      </c>
      <c r="BR58" s="2">
        <v>180</v>
      </c>
      <c r="BS58" s="2">
        <v>141</v>
      </c>
      <c r="BT58" s="2">
        <v>194</v>
      </c>
      <c r="BU58" s="2">
        <v>261</v>
      </c>
      <c r="BV58" s="2">
        <v>293</v>
      </c>
      <c r="BW58" s="2">
        <v>317</v>
      </c>
      <c r="BX58" s="2">
        <v>240</v>
      </c>
      <c r="BY58" s="2">
        <v>224</v>
      </c>
      <c r="BZ58" s="2">
        <v>125</v>
      </c>
      <c r="CA58" s="2">
        <v>171</v>
      </c>
      <c r="CB58" s="2">
        <v>128</v>
      </c>
      <c r="CC58" s="2">
        <v>258</v>
      </c>
      <c r="CD58" s="2">
        <v>243</v>
      </c>
      <c r="CE58" s="2">
        <v>226</v>
      </c>
      <c r="CF58" s="2">
        <v>180</v>
      </c>
      <c r="CG58" s="2">
        <v>141</v>
      </c>
      <c r="CH58" s="2">
        <v>194</v>
      </c>
      <c r="CI58" s="2">
        <v>261</v>
      </c>
      <c r="CJ58" s="2">
        <v>293</v>
      </c>
      <c r="CK58" s="2">
        <v>317</v>
      </c>
      <c r="CL58" s="2">
        <v>240</v>
      </c>
      <c r="CM58" s="2">
        <v>224</v>
      </c>
      <c r="CN58" s="2">
        <v>125</v>
      </c>
      <c r="CO58" s="2">
        <v>171</v>
      </c>
      <c r="CP58" s="3">
        <v>251</v>
      </c>
      <c r="CQ58" s="3">
        <v>283</v>
      </c>
      <c r="CR58" s="3">
        <v>268</v>
      </c>
      <c r="CS58" s="3">
        <v>234</v>
      </c>
      <c r="CT58" s="2">
        <v>128</v>
      </c>
      <c r="CU58" s="2">
        <v>258</v>
      </c>
      <c r="CV58" s="2">
        <v>243</v>
      </c>
      <c r="CW58" s="2">
        <v>226</v>
      </c>
      <c r="CX58" s="2">
        <v>180</v>
      </c>
      <c r="CY58" s="2">
        <v>141</v>
      </c>
      <c r="CZ58" s="2">
        <v>194</v>
      </c>
      <c r="DA58" s="2">
        <v>261</v>
      </c>
      <c r="DB58" s="2">
        <v>293</v>
      </c>
      <c r="DC58" s="2">
        <v>317</v>
      </c>
      <c r="DD58" s="2">
        <v>240</v>
      </c>
      <c r="DE58" s="2">
        <v>224</v>
      </c>
      <c r="DF58" s="2">
        <v>125</v>
      </c>
      <c r="DG58" s="2">
        <v>171</v>
      </c>
      <c r="DH58" s="2">
        <v>128</v>
      </c>
      <c r="DI58" s="2">
        <v>258</v>
      </c>
      <c r="DJ58" s="2">
        <v>243</v>
      </c>
      <c r="DK58" s="2">
        <v>226</v>
      </c>
      <c r="DL58" s="2">
        <v>180</v>
      </c>
      <c r="DM58" s="2">
        <v>141</v>
      </c>
      <c r="DN58" s="2">
        <v>194</v>
      </c>
      <c r="DO58" s="2">
        <v>261</v>
      </c>
      <c r="DP58" s="2">
        <v>293</v>
      </c>
      <c r="DQ58" s="2">
        <v>317</v>
      </c>
      <c r="DR58" s="2">
        <v>240</v>
      </c>
      <c r="DS58" s="2">
        <v>224</v>
      </c>
      <c r="DT58" s="2">
        <v>125</v>
      </c>
      <c r="DU58" s="2">
        <v>171</v>
      </c>
      <c r="DV58" s="3">
        <v>251</v>
      </c>
      <c r="DW58" s="3">
        <v>283</v>
      </c>
      <c r="DX58" s="3">
        <v>268</v>
      </c>
      <c r="DY58" s="3">
        <v>234</v>
      </c>
      <c r="DZ58" s="2">
        <v>128</v>
      </c>
      <c r="EA58" s="2">
        <v>258</v>
      </c>
      <c r="EB58" s="2">
        <v>243</v>
      </c>
      <c r="EC58" s="2">
        <v>226</v>
      </c>
      <c r="ED58" s="2">
        <v>180</v>
      </c>
      <c r="EE58" s="2">
        <v>141</v>
      </c>
      <c r="EF58" s="2">
        <v>194</v>
      </c>
      <c r="EG58" s="2">
        <v>261</v>
      </c>
      <c r="EH58" s="2">
        <v>293</v>
      </c>
      <c r="EI58" s="2">
        <v>317</v>
      </c>
      <c r="EJ58" s="2">
        <v>240</v>
      </c>
      <c r="EK58" s="2">
        <v>224</v>
      </c>
      <c r="EL58" s="2">
        <v>125</v>
      </c>
      <c r="EM58" s="2">
        <v>171</v>
      </c>
      <c r="EN58" s="2">
        <v>128</v>
      </c>
      <c r="EO58" s="2">
        <v>258</v>
      </c>
      <c r="EP58" s="2">
        <v>243</v>
      </c>
      <c r="EQ58" s="2">
        <v>226</v>
      </c>
      <c r="ER58" s="2">
        <v>180</v>
      </c>
      <c r="ES58" s="2">
        <v>141</v>
      </c>
      <c r="ET58" s="2">
        <v>194</v>
      </c>
      <c r="EU58" s="2">
        <v>261</v>
      </c>
      <c r="EV58" s="2">
        <v>293</v>
      </c>
      <c r="EW58" s="2">
        <v>317</v>
      </c>
      <c r="EX58" s="2">
        <v>240</v>
      </c>
      <c r="EY58" s="2">
        <v>224</v>
      </c>
      <c r="EZ58" s="2">
        <v>125</v>
      </c>
      <c r="FA58" s="2">
        <v>171</v>
      </c>
      <c r="FB58" s="3">
        <v>251</v>
      </c>
      <c r="FC58" s="3">
        <v>283</v>
      </c>
      <c r="FD58" s="3">
        <v>268</v>
      </c>
      <c r="FE58" s="3">
        <v>234</v>
      </c>
      <c r="FF58" s="2">
        <v>128</v>
      </c>
      <c r="FG58" s="2">
        <v>258</v>
      </c>
      <c r="FH58" s="2">
        <v>243</v>
      </c>
      <c r="FI58" s="2">
        <v>226</v>
      </c>
      <c r="FJ58" s="2">
        <v>180</v>
      </c>
      <c r="FK58" s="2">
        <v>141</v>
      </c>
      <c r="FL58" s="2">
        <v>194</v>
      </c>
      <c r="FM58" s="2">
        <v>261</v>
      </c>
      <c r="FN58" s="2">
        <v>293</v>
      </c>
      <c r="FO58" s="2">
        <v>317</v>
      </c>
      <c r="FP58" s="2">
        <v>240</v>
      </c>
      <c r="FQ58" s="2">
        <v>224</v>
      </c>
      <c r="FR58" s="2">
        <v>125</v>
      </c>
      <c r="FS58" s="2">
        <v>171</v>
      </c>
      <c r="FT58" s="2">
        <v>128</v>
      </c>
      <c r="FU58" s="2">
        <v>258</v>
      </c>
      <c r="FV58" s="2">
        <v>243</v>
      </c>
      <c r="FW58" s="2">
        <v>226</v>
      </c>
      <c r="FX58" s="2">
        <v>180</v>
      </c>
      <c r="FY58" s="2">
        <v>141</v>
      </c>
      <c r="FZ58" s="2">
        <v>194</v>
      </c>
      <c r="GA58" s="2">
        <v>261</v>
      </c>
      <c r="GB58" s="2">
        <v>293</v>
      </c>
      <c r="GC58" s="2">
        <v>317</v>
      </c>
      <c r="GD58" s="2">
        <v>240</v>
      </c>
      <c r="GE58" s="2">
        <v>224</v>
      </c>
      <c r="GF58" s="2">
        <v>125</v>
      </c>
      <c r="GG58" s="2">
        <v>171</v>
      </c>
      <c r="GH58" s="3">
        <v>251</v>
      </c>
      <c r="GI58" s="3">
        <v>283</v>
      </c>
      <c r="GJ58" s="3">
        <v>268</v>
      </c>
      <c r="GK58" s="3">
        <v>234</v>
      </c>
      <c r="GL58" s="3">
        <v>193</v>
      </c>
      <c r="GM58" s="3">
        <v>159</v>
      </c>
      <c r="GN58" s="3">
        <v>103</v>
      </c>
      <c r="GO58" s="3">
        <v>156</v>
      </c>
      <c r="GP58" s="3">
        <v>193</v>
      </c>
      <c r="GQ58" s="3">
        <v>230</v>
      </c>
      <c r="GR58" s="3">
        <v>242</v>
      </c>
      <c r="GS58" s="3">
        <v>206</v>
      </c>
      <c r="GT58" s="3">
        <v>163</v>
      </c>
      <c r="GU58" s="3">
        <v>93</v>
      </c>
      <c r="GV58" s="3">
        <v>131</v>
      </c>
      <c r="GW58" s="3">
        <v>235</v>
      </c>
      <c r="GX58" s="3">
        <v>234</v>
      </c>
      <c r="GY58" s="2">
        <v>128</v>
      </c>
      <c r="GZ58" s="2">
        <v>258</v>
      </c>
      <c r="HA58" s="2">
        <v>243</v>
      </c>
      <c r="HB58" s="2">
        <v>226</v>
      </c>
      <c r="HC58" s="2">
        <v>180</v>
      </c>
      <c r="HD58" s="2">
        <v>141</v>
      </c>
      <c r="HE58" s="2">
        <v>194</v>
      </c>
      <c r="HF58" s="2">
        <v>261</v>
      </c>
      <c r="HG58" s="2">
        <v>293</v>
      </c>
      <c r="HH58" s="2">
        <v>317</v>
      </c>
      <c r="HI58" s="2">
        <v>240</v>
      </c>
      <c r="HJ58" s="2">
        <v>224</v>
      </c>
      <c r="HK58" s="2">
        <v>125</v>
      </c>
      <c r="HL58" s="2">
        <v>171</v>
      </c>
      <c r="HM58" s="2">
        <v>128</v>
      </c>
      <c r="HN58" s="2">
        <v>258</v>
      </c>
      <c r="HO58" s="2">
        <v>243</v>
      </c>
      <c r="HP58" s="2">
        <v>226</v>
      </c>
      <c r="HQ58" s="2">
        <v>180</v>
      </c>
      <c r="HR58" s="2">
        <v>141</v>
      </c>
      <c r="HS58" s="2">
        <v>194</v>
      </c>
      <c r="HT58" s="2">
        <v>261</v>
      </c>
      <c r="HU58" s="2">
        <v>293</v>
      </c>
      <c r="HV58" s="2">
        <v>317</v>
      </c>
      <c r="HW58" s="2">
        <v>240</v>
      </c>
      <c r="HX58" s="2">
        <v>224</v>
      </c>
      <c r="HY58" s="2">
        <v>125</v>
      </c>
      <c r="HZ58" s="2">
        <v>171</v>
      </c>
      <c r="IA58" s="3">
        <v>251</v>
      </c>
      <c r="IB58" s="3">
        <v>283</v>
      </c>
      <c r="IC58" s="3">
        <v>268</v>
      </c>
      <c r="ID58" s="3">
        <v>234</v>
      </c>
      <c r="IE58" s="2">
        <v>128</v>
      </c>
      <c r="IF58" s="2">
        <v>258</v>
      </c>
      <c r="IG58" s="2">
        <v>243</v>
      </c>
      <c r="IH58" s="2">
        <v>226</v>
      </c>
      <c r="II58" s="2">
        <v>180</v>
      </c>
      <c r="IJ58" s="2">
        <v>141</v>
      </c>
      <c r="IK58" s="2">
        <v>194</v>
      </c>
      <c r="IL58" s="2">
        <v>261</v>
      </c>
      <c r="IM58" s="2">
        <v>293</v>
      </c>
      <c r="IN58" s="2">
        <v>317</v>
      </c>
      <c r="IO58" s="2">
        <v>240</v>
      </c>
      <c r="IP58" s="2">
        <v>224</v>
      </c>
      <c r="IQ58" s="2">
        <v>125</v>
      </c>
      <c r="IR58" s="2">
        <v>171</v>
      </c>
      <c r="IS58" s="2">
        <v>128</v>
      </c>
      <c r="IT58" s="2">
        <v>258</v>
      </c>
      <c r="IU58" s="2">
        <v>243</v>
      </c>
      <c r="IV58" s="2">
        <v>226</v>
      </c>
      <c r="IW58" s="2">
        <v>180</v>
      </c>
      <c r="IX58" s="2">
        <v>141</v>
      </c>
      <c r="IY58" s="2">
        <v>194</v>
      </c>
      <c r="IZ58" s="2">
        <v>261</v>
      </c>
      <c r="JA58" s="2">
        <v>293</v>
      </c>
      <c r="JB58" s="2">
        <v>317</v>
      </c>
      <c r="JC58" s="2">
        <v>240</v>
      </c>
      <c r="JD58" s="2">
        <v>224</v>
      </c>
      <c r="JE58" s="2">
        <v>125</v>
      </c>
      <c r="JF58" s="2">
        <v>171</v>
      </c>
      <c r="JG58" s="3">
        <v>251</v>
      </c>
      <c r="JH58" s="3">
        <v>283</v>
      </c>
      <c r="JI58" s="3">
        <v>268</v>
      </c>
      <c r="JJ58" s="3">
        <v>234</v>
      </c>
      <c r="JK58" s="3">
        <v>124</v>
      </c>
      <c r="JL58" s="3">
        <v>106</v>
      </c>
      <c r="JM58" s="3">
        <v>78</v>
      </c>
      <c r="JN58" s="3">
        <v>158</v>
      </c>
      <c r="JO58" s="3">
        <v>205</v>
      </c>
      <c r="JP58" s="3">
        <v>234</v>
      </c>
      <c r="JQ58" s="3">
        <v>219</v>
      </c>
      <c r="JR58" s="3">
        <v>305</v>
      </c>
      <c r="JS58" s="3">
        <v>125</v>
      </c>
      <c r="JT58" s="3">
        <v>91</v>
      </c>
      <c r="JU58" s="3">
        <v>104</v>
      </c>
      <c r="JV58" s="3">
        <v>193</v>
      </c>
      <c r="JW58" s="3">
        <v>217</v>
      </c>
      <c r="JX58" s="3">
        <v>209</v>
      </c>
      <c r="JY58" s="3">
        <v>168</v>
      </c>
      <c r="JZ58" s="3">
        <v>120</v>
      </c>
      <c r="KA58" s="3">
        <v>82</v>
      </c>
      <c r="KB58" s="3">
        <v>151</v>
      </c>
      <c r="KC58" s="3">
        <v>186</v>
      </c>
      <c r="KD58" s="3">
        <v>210</v>
      </c>
      <c r="KE58" s="3">
        <v>175</v>
      </c>
      <c r="KF58" s="3">
        <v>173</v>
      </c>
      <c r="KG58" s="3">
        <v>122</v>
      </c>
      <c r="KH58" s="3">
        <v>67</v>
      </c>
      <c r="KI58" s="3">
        <v>132</v>
      </c>
      <c r="KJ58" s="3">
        <v>198</v>
      </c>
      <c r="KK58" s="2">
        <v>128</v>
      </c>
      <c r="KL58" s="2">
        <v>258</v>
      </c>
      <c r="KM58" s="2">
        <v>243</v>
      </c>
      <c r="KN58" s="2">
        <v>226</v>
      </c>
      <c r="KO58" s="2">
        <v>180</v>
      </c>
      <c r="KP58" s="2">
        <v>141</v>
      </c>
      <c r="KQ58" s="2">
        <v>194</v>
      </c>
      <c r="KR58" s="2">
        <v>261</v>
      </c>
      <c r="KS58" s="2">
        <v>293</v>
      </c>
      <c r="KT58" s="2">
        <v>317</v>
      </c>
      <c r="KU58" s="2">
        <v>240</v>
      </c>
      <c r="KV58" s="2">
        <v>224</v>
      </c>
      <c r="KW58" s="2">
        <v>125</v>
      </c>
      <c r="KX58" s="2">
        <v>171</v>
      </c>
      <c r="KY58" s="2">
        <v>128</v>
      </c>
      <c r="KZ58" s="2">
        <v>258</v>
      </c>
      <c r="LA58" s="2">
        <v>243</v>
      </c>
      <c r="LB58" s="2">
        <v>226</v>
      </c>
      <c r="LC58" s="2">
        <v>180</v>
      </c>
      <c r="LD58" s="2">
        <v>141</v>
      </c>
      <c r="LE58" s="2">
        <v>194</v>
      </c>
      <c r="LF58" s="2">
        <v>261</v>
      </c>
      <c r="LG58" s="2">
        <v>293</v>
      </c>
      <c r="LH58" s="2">
        <v>317</v>
      </c>
      <c r="LI58" s="2">
        <v>240</v>
      </c>
      <c r="LJ58" s="2">
        <v>224</v>
      </c>
      <c r="LK58" s="2">
        <v>125</v>
      </c>
      <c r="LL58" s="2">
        <v>171</v>
      </c>
      <c r="LM58" s="3">
        <v>251</v>
      </c>
      <c r="LN58" s="3">
        <v>283</v>
      </c>
      <c r="LO58" s="3">
        <v>268</v>
      </c>
      <c r="LP58" s="3">
        <v>234</v>
      </c>
      <c r="LQ58" s="2">
        <v>128</v>
      </c>
      <c r="LR58" s="2">
        <v>258</v>
      </c>
      <c r="LS58" s="2">
        <v>243</v>
      </c>
      <c r="LT58" s="2">
        <v>226</v>
      </c>
      <c r="LU58" s="2">
        <v>180</v>
      </c>
      <c r="LV58" s="2">
        <v>141</v>
      </c>
      <c r="LW58" s="2">
        <v>194</v>
      </c>
      <c r="LX58" s="2">
        <v>261</v>
      </c>
      <c r="LY58" s="2">
        <v>293</v>
      </c>
      <c r="LZ58" s="2">
        <v>317</v>
      </c>
      <c r="MA58" s="2">
        <v>240</v>
      </c>
      <c r="MB58" s="2">
        <v>224</v>
      </c>
      <c r="MC58" s="2">
        <v>125</v>
      </c>
      <c r="MD58" s="2">
        <v>171</v>
      </c>
      <c r="ME58" s="2">
        <v>128</v>
      </c>
      <c r="MF58" s="2">
        <v>258</v>
      </c>
      <c r="MG58" s="2">
        <v>243</v>
      </c>
      <c r="MH58" s="2">
        <v>226</v>
      </c>
      <c r="MI58" s="2">
        <v>180</v>
      </c>
      <c r="MJ58" s="2">
        <v>141</v>
      </c>
      <c r="MK58" s="2">
        <v>194</v>
      </c>
      <c r="ML58" s="2">
        <v>261</v>
      </c>
      <c r="MM58" s="2">
        <v>293</v>
      </c>
      <c r="MN58" s="2">
        <v>317</v>
      </c>
      <c r="MO58" s="2">
        <v>240</v>
      </c>
      <c r="MP58" s="2">
        <v>224</v>
      </c>
      <c r="MQ58" s="2">
        <v>125</v>
      </c>
      <c r="MR58" s="2">
        <v>171</v>
      </c>
      <c r="MS58" s="3">
        <v>251</v>
      </c>
      <c r="MT58" s="3">
        <v>283</v>
      </c>
      <c r="MU58" s="3">
        <v>268</v>
      </c>
      <c r="MV58" s="3">
        <v>234</v>
      </c>
      <c r="MW58" s="2">
        <v>128</v>
      </c>
      <c r="MX58" s="2">
        <v>258</v>
      </c>
      <c r="MY58" s="2">
        <v>243</v>
      </c>
      <c r="MZ58" s="2">
        <v>226</v>
      </c>
      <c r="NA58" s="2">
        <v>180</v>
      </c>
      <c r="NB58" s="2">
        <v>141</v>
      </c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</row>
    <row r="59" spans="1:424" s="1" customFormat="1" x14ac:dyDescent="0.25">
      <c r="A59" s="8">
        <v>0.91666666666666663</v>
      </c>
      <c r="B59" s="2">
        <v>92</v>
      </c>
      <c r="C59" s="2">
        <v>178</v>
      </c>
      <c r="D59" s="2">
        <v>149</v>
      </c>
      <c r="E59" s="2">
        <v>168</v>
      </c>
      <c r="F59" s="2">
        <v>135</v>
      </c>
      <c r="G59" s="2">
        <v>102</v>
      </c>
      <c r="H59" s="2">
        <v>137</v>
      </c>
      <c r="I59" s="2">
        <v>150</v>
      </c>
      <c r="J59" s="2">
        <v>201</v>
      </c>
      <c r="K59" s="2">
        <v>199</v>
      </c>
      <c r="L59" s="2">
        <v>161</v>
      </c>
      <c r="M59" s="2">
        <v>160</v>
      </c>
      <c r="N59" s="2">
        <v>105</v>
      </c>
      <c r="O59" s="2">
        <v>135</v>
      </c>
      <c r="P59" s="2">
        <v>92</v>
      </c>
      <c r="Q59" s="2">
        <v>178</v>
      </c>
      <c r="R59" s="2">
        <v>149</v>
      </c>
      <c r="S59" s="2">
        <v>168</v>
      </c>
      <c r="T59" s="2">
        <v>135</v>
      </c>
      <c r="U59" s="2">
        <v>102</v>
      </c>
      <c r="V59" s="2">
        <v>137</v>
      </c>
      <c r="W59" s="2">
        <v>150</v>
      </c>
      <c r="X59" s="2">
        <v>201</v>
      </c>
      <c r="Y59" s="2">
        <v>199</v>
      </c>
      <c r="Z59" s="2">
        <v>161</v>
      </c>
      <c r="AA59" s="2">
        <v>160</v>
      </c>
      <c r="AB59" s="2">
        <v>105</v>
      </c>
      <c r="AC59" s="2">
        <v>135</v>
      </c>
      <c r="AD59" s="3">
        <v>148</v>
      </c>
      <c r="AE59" s="3">
        <v>195</v>
      </c>
      <c r="AF59" s="3">
        <v>162</v>
      </c>
      <c r="AG59" s="3">
        <v>153</v>
      </c>
      <c r="AH59" s="2">
        <v>92</v>
      </c>
      <c r="AI59" s="2">
        <v>178</v>
      </c>
      <c r="AJ59" s="2">
        <v>149</v>
      </c>
      <c r="AK59" s="2">
        <v>168</v>
      </c>
      <c r="AL59" s="2">
        <v>135</v>
      </c>
      <c r="AM59" s="2">
        <v>102</v>
      </c>
      <c r="AN59" s="2">
        <v>137</v>
      </c>
      <c r="AO59" s="2">
        <v>150</v>
      </c>
      <c r="AP59" s="2">
        <v>201</v>
      </c>
      <c r="AQ59" s="2">
        <v>199</v>
      </c>
      <c r="AR59" s="2">
        <v>161</v>
      </c>
      <c r="AS59" s="2">
        <v>160</v>
      </c>
      <c r="AT59" s="2">
        <v>105</v>
      </c>
      <c r="AU59" s="2">
        <v>135</v>
      </c>
      <c r="AV59" s="2">
        <v>92</v>
      </c>
      <c r="AW59" s="2">
        <v>178</v>
      </c>
      <c r="AX59" s="2">
        <v>149</v>
      </c>
      <c r="AY59" s="2">
        <v>168</v>
      </c>
      <c r="AZ59" s="2">
        <v>135</v>
      </c>
      <c r="BA59" s="2">
        <v>102</v>
      </c>
      <c r="BB59" s="2">
        <v>137</v>
      </c>
      <c r="BC59" s="2">
        <v>150</v>
      </c>
      <c r="BD59" s="2">
        <v>201</v>
      </c>
      <c r="BE59" s="2">
        <v>199</v>
      </c>
      <c r="BF59" s="2">
        <v>161</v>
      </c>
      <c r="BG59" s="2">
        <v>160</v>
      </c>
      <c r="BH59" s="2">
        <v>105</v>
      </c>
      <c r="BI59" s="2">
        <v>135</v>
      </c>
      <c r="BJ59" s="3">
        <v>148</v>
      </c>
      <c r="BK59" s="3">
        <v>195</v>
      </c>
      <c r="BL59" s="3">
        <v>162</v>
      </c>
      <c r="BM59" s="3">
        <v>153</v>
      </c>
      <c r="BN59" s="2">
        <v>92</v>
      </c>
      <c r="BO59" s="2">
        <v>178</v>
      </c>
      <c r="BP59" s="2">
        <v>149</v>
      </c>
      <c r="BQ59" s="2">
        <v>168</v>
      </c>
      <c r="BR59" s="2">
        <v>135</v>
      </c>
      <c r="BS59" s="2">
        <v>102</v>
      </c>
      <c r="BT59" s="2">
        <v>137</v>
      </c>
      <c r="BU59" s="2">
        <v>150</v>
      </c>
      <c r="BV59" s="2">
        <v>201</v>
      </c>
      <c r="BW59" s="2">
        <v>199</v>
      </c>
      <c r="BX59" s="2">
        <v>161</v>
      </c>
      <c r="BY59" s="2">
        <v>160</v>
      </c>
      <c r="BZ59" s="2">
        <v>105</v>
      </c>
      <c r="CA59" s="2">
        <v>135</v>
      </c>
      <c r="CB59" s="2">
        <v>92</v>
      </c>
      <c r="CC59" s="2">
        <v>178</v>
      </c>
      <c r="CD59" s="2">
        <v>149</v>
      </c>
      <c r="CE59" s="2">
        <v>168</v>
      </c>
      <c r="CF59" s="2">
        <v>135</v>
      </c>
      <c r="CG59" s="2">
        <v>102</v>
      </c>
      <c r="CH59" s="2">
        <v>137</v>
      </c>
      <c r="CI59" s="2">
        <v>150</v>
      </c>
      <c r="CJ59" s="2">
        <v>201</v>
      </c>
      <c r="CK59" s="2">
        <v>199</v>
      </c>
      <c r="CL59" s="2">
        <v>161</v>
      </c>
      <c r="CM59" s="2">
        <v>160</v>
      </c>
      <c r="CN59" s="2">
        <v>105</v>
      </c>
      <c r="CO59" s="2">
        <v>135</v>
      </c>
      <c r="CP59" s="3">
        <v>148</v>
      </c>
      <c r="CQ59" s="3">
        <v>195</v>
      </c>
      <c r="CR59" s="3">
        <v>162</v>
      </c>
      <c r="CS59" s="3">
        <v>153</v>
      </c>
      <c r="CT59" s="2">
        <v>92</v>
      </c>
      <c r="CU59" s="2">
        <v>178</v>
      </c>
      <c r="CV59" s="2">
        <v>149</v>
      </c>
      <c r="CW59" s="2">
        <v>168</v>
      </c>
      <c r="CX59" s="2">
        <v>135</v>
      </c>
      <c r="CY59" s="2">
        <v>102</v>
      </c>
      <c r="CZ59" s="2">
        <v>137</v>
      </c>
      <c r="DA59" s="2">
        <v>150</v>
      </c>
      <c r="DB59" s="2">
        <v>201</v>
      </c>
      <c r="DC59" s="2">
        <v>199</v>
      </c>
      <c r="DD59" s="2">
        <v>161</v>
      </c>
      <c r="DE59" s="2">
        <v>160</v>
      </c>
      <c r="DF59" s="2">
        <v>105</v>
      </c>
      <c r="DG59" s="2">
        <v>135</v>
      </c>
      <c r="DH59" s="2">
        <v>92</v>
      </c>
      <c r="DI59" s="2">
        <v>178</v>
      </c>
      <c r="DJ59" s="2">
        <v>149</v>
      </c>
      <c r="DK59" s="2">
        <v>168</v>
      </c>
      <c r="DL59" s="2">
        <v>135</v>
      </c>
      <c r="DM59" s="2">
        <v>102</v>
      </c>
      <c r="DN59" s="2">
        <v>137</v>
      </c>
      <c r="DO59" s="2">
        <v>150</v>
      </c>
      <c r="DP59" s="2">
        <v>201</v>
      </c>
      <c r="DQ59" s="2">
        <v>199</v>
      </c>
      <c r="DR59" s="2">
        <v>161</v>
      </c>
      <c r="DS59" s="2">
        <v>160</v>
      </c>
      <c r="DT59" s="2">
        <v>105</v>
      </c>
      <c r="DU59" s="2">
        <v>135</v>
      </c>
      <c r="DV59" s="3">
        <v>148</v>
      </c>
      <c r="DW59" s="3">
        <v>195</v>
      </c>
      <c r="DX59" s="3">
        <v>162</v>
      </c>
      <c r="DY59" s="3">
        <v>153</v>
      </c>
      <c r="DZ59" s="2">
        <v>92</v>
      </c>
      <c r="EA59" s="2">
        <v>178</v>
      </c>
      <c r="EB59" s="2">
        <v>149</v>
      </c>
      <c r="EC59" s="2">
        <v>168</v>
      </c>
      <c r="ED59" s="2">
        <v>135</v>
      </c>
      <c r="EE59" s="2">
        <v>102</v>
      </c>
      <c r="EF59" s="2">
        <v>137</v>
      </c>
      <c r="EG59" s="2">
        <v>150</v>
      </c>
      <c r="EH59" s="2">
        <v>201</v>
      </c>
      <c r="EI59" s="2">
        <v>199</v>
      </c>
      <c r="EJ59" s="2">
        <v>161</v>
      </c>
      <c r="EK59" s="2">
        <v>160</v>
      </c>
      <c r="EL59" s="2">
        <v>105</v>
      </c>
      <c r="EM59" s="2">
        <v>135</v>
      </c>
      <c r="EN59" s="2">
        <v>92</v>
      </c>
      <c r="EO59" s="2">
        <v>178</v>
      </c>
      <c r="EP59" s="2">
        <v>149</v>
      </c>
      <c r="EQ59" s="2">
        <v>168</v>
      </c>
      <c r="ER59" s="2">
        <v>135</v>
      </c>
      <c r="ES59" s="2">
        <v>102</v>
      </c>
      <c r="ET59" s="2">
        <v>137</v>
      </c>
      <c r="EU59" s="2">
        <v>150</v>
      </c>
      <c r="EV59" s="2">
        <v>201</v>
      </c>
      <c r="EW59" s="2">
        <v>199</v>
      </c>
      <c r="EX59" s="2">
        <v>161</v>
      </c>
      <c r="EY59" s="2">
        <v>160</v>
      </c>
      <c r="EZ59" s="2">
        <v>105</v>
      </c>
      <c r="FA59" s="2">
        <v>135</v>
      </c>
      <c r="FB59" s="3">
        <v>148</v>
      </c>
      <c r="FC59" s="3">
        <v>195</v>
      </c>
      <c r="FD59" s="3">
        <v>162</v>
      </c>
      <c r="FE59" s="3">
        <v>153</v>
      </c>
      <c r="FF59" s="2">
        <v>92</v>
      </c>
      <c r="FG59" s="2">
        <v>178</v>
      </c>
      <c r="FH59" s="2">
        <v>149</v>
      </c>
      <c r="FI59" s="2">
        <v>168</v>
      </c>
      <c r="FJ59" s="2">
        <v>135</v>
      </c>
      <c r="FK59" s="2">
        <v>102</v>
      </c>
      <c r="FL59" s="2">
        <v>137</v>
      </c>
      <c r="FM59" s="2">
        <v>150</v>
      </c>
      <c r="FN59" s="2">
        <v>201</v>
      </c>
      <c r="FO59" s="2">
        <v>199</v>
      </c>
      <c r="FP59" s="2">
        <v>161</v>
      </c>
      <c r="FQ59" s="2">
        <v>160</v>
      </c>
      <c r="FR59" s="2">
        <v>105</v>
      </c>
      <c r="FS59" s="2">
        <v>135</v>
      </c>
      <c r="FT59" s="2">
        <v>92</v>
      </c>
      <c r="FU59" s="2">
        <v>178</v>
      </c>
      <c r="FV59" s="2">
        <v>149</v>
      </c>
      <c r="FW59" s="2">
        <v>168</v>
      </c>
      <c r="FX59" s="2">
        <v>135</v>
      </c>
      <c r="FY59" s="2">
        <v>102</v>
      </c>
      <c r="FZ59" s="2">
        <v>137</v>
      </c>
      <c r="GA59" s="2">
        <v>150</v>
      </c>
      <c r="GB59" s="2">
        <v>201</v>
      </c>
      <c r="GC59" s="2">
        <v>199</v>
      </c>
      <c r="GD59" s="2">
        <v>161</v>
      </c>
      <c r="GE59" s="2">
        <v>160</v>
      </c>
      <c r="GF59" s="2">
        <v>105</v>
      </c>
      <c r="GG59" s="2">
        <v>135</v>
      </c>
      <c r="GH59" s="3">
        <v>148</v>
      </c>
      <c r="GI59" s="3">
        <v>195</v>
      </c>
      <c r="GJ59" s="3">
        <v>162</v>
      </c>
      <c r="GK59" s="3">
        <v>153</v>
      </c>
      <c r="GL59" s="3">
        <v>161</v>
      </c>
      <c r="GM59" s="3">
        <v>112</v>
      </c>
      <c r="GN59" s="3">
        <v>71</v>
      </c>
      <c r="GO59" s="3">
        <v>132</v>
      </c>
      <c r="GP59" s="3">
        <v>145</v>
      </c>
      <c r="GQ59" s="3">
        <v>173</v>
      </c>
      <c r="GR59" s="3">
        <v>198</v>
      </c>
      <c r="GS59" s="3">
        <v>139</v>
      </c>
      <c r="GT59" s="3">
        <v>125</v>
      </c>
      <c r="GU59" s="3">
        <v>64</v>
      </c>
      <c r="GV59" s="3">
        <v>96</v>
      </c>
      <c r="GW59" s="3">
        <v>175</v>
      </c>
      <c r="GX59" s="3">
        <v>197</v>
      </c>
      <c r="GY59" s="2">
        <v>92</v>
      </c>
      <c r="GZ59" s="2">
        <v>178</v>
      </c>
      <c r="HA59" s="2">
        <v>149</v>
      </c>
      <c r="HB59" s="2">
        <v>168</v>
      </c>
      <c r="HC59" s="2">
        <v>135</v>
      </c>
      <c r="HD59" s="2">
        <v>102</v>
      </c>
      <c r="HE59" s="2">
        <v>137</v>
      </c>
      <c r="HF59" s="2">
        <v>150</v>
      </c>
      <c r="HG59" s="2">
        <v>201</v>
      </c>
      <c r="HH59" s="2">
        <v>199</v>
      </c>
      <c r="HI59" s="2">
        <v>161</v>
      </c>
      <c r="HJ59" s="2">
        <v>160</v>
      </c>
      <c r="HK59" s="2">
        <v>105</v>
      </c>
      <c r="HL59" s="2">
        <v>135</v>
      </c>
      <c r="HM59" s="2">
        <v>92</v>
      </c>
      <c r="HN59" s="2">
        <v>178</v>
      </c>
      <c r="HO59" s="2">
        <v>149</v>
      </c>
      <c r="HP59" s="2">
        <v>168</v>
      </c>
      <c r="HQ59" s="2">
        <v>135</v>
      </c>
      <c r="HR59" s="2">
        <v>102</v>
      </c>
      <c r="HS59" s="2">
        <v>137</v>
      </c>
      <c r="HT59" s="2">
        <v>150</v>
      </c>
      <c r="HU59" s="2">
        <v>201</v>
      </c>
      <c r="HV59" s="2">
        <v>199</v>
      </c>
      <c r="HW59" s="2">
        <v>161</v>
      </c>
      <c r="HX59" s="2">
        <v>160</v>
      </c>
      <c r="HY59" s="2">
        <v>105</v>
      </c>
      <c r="HZ59" s="2">
        <v>135</v>
      </c>
      <c r="IA59" s="3">
        <v>148</v>
      </c>
      <c r="IB59" s="3">
        <v>195</v>
      </c>
      <c r="IC59" s="3">
        <v>162</v>
      </c>
      <c r="ID59" s="3">
        <v>153</v>
      </c>
      <c r="IE59" s="2">
        <v>92</v>
      </c>
      <c r="IF59" s="2">
        <v>178</v>
      </c>
      <c r="IG59" s="2">
        <v>149</v>
      </c>
      <c r="IH59" s="2">
        <v>168</v>
      </c>
      <c r="II59" s="2">
        <v>135</v>
      </c>
      <c r="IJ59" s="2">
        <v>102</v>
      </c>
      <c r="IK59" s="2">
        <v>137</v>
      </c>
      <c r="IL59" s="2">
        <v>150</v>
      </c>
      <c r="IM59" s="2">
        <v>201</v>
      </c>
      <c r="IN59" s="2">
        <v>199</v>
      </c>
      <c r="IO59" s="2">
        <v>161</v>
      </c>
      <c r="IP59" s="2">
        <v>160</v>
      </c>
      <c r="IQ59" s="2">
        <v>105</v>
      </c>
      <c r="IR59" s="2">
        <v>135</v>
      </c>
      <c r="IS59" s="2">
        <v>92</v>
      </c>
      <c r="IT59" s="2">
        <v>178</v>
      </c>
      <c r="IU59" s="2">
        <v>149</v>
      </c>
      <c r="IV59" s="2">
        <v>168</v>
      </c>
      <c r="IW59" s="2">
        <v>135</v>
      </c>
      <c r="IX59" s="2">
        <v>102</v>
      </c>
      <c r="IY59" s="2">
        <v>137</v>
      </c>
      <c r="IZ59" s="2">
        <v>150</v>
      </c>
      <c r="JA59" s="2">
        <v>201</v>
      </c>
      <c r="JB59" s="2">
        <v>199</v>
      </c>
      <c r="JC59" s="2">
        <v>161</v>
      </c>
      <c r="JD59" s="2">
        <v>160</v>
      </c>
      <c r="JE59" s="2">
        <v>105</v>
      </c>
      <c r="JF59" s="2">
        <v>135</v>
      </c>
      <c r="JG59" s="3">
        <v>148</v>
      </c>
      <c r="JH59" s="3">
        <v>195</v>
      </c>
      <c r="JI59" s="3">
        <v>162</v>
      </c>
      <c r="JJ59" s="3">
        <v>153</v>
      </c>
      <c r="JK59" s="3">
        <v>99</v>
      </c>
      <c r="JL59" s="3">
        <v>67</v>
      </c>
      <c r="JM59" s="3">
        <v>55</v>
      </c>
      <c r="JN59" s="3">
        <v>118</v>
      </c>
      <c r="JO59" s="3">
        <v>145</v>
      </c>
      <c r="JP59" s="3">
        <v>178</v>
      </c>
      <c r="JQ59" s="3">
        <v>177</v>
      </c>
      <c r="JR59" s="3">
        <v>190</v>
      </c>
      <c r="JS59" s="3">
        <v>87</v>
      </c>
      <c r="JT59" s="3">
        <v>59</v>
      </c>
      <c r="JU59" s="3">
        <v>94</v>
      </c>
      <c r="JV59" s="3">
        <v>113</v>
      </c>
      <c r="JW59" s="3">
        <v>160</v>
      </c>
      <c r="JX59" s="3">
        <v>124</v>
      </c>
      <c r="JY59" s="3">
        <v>109</v>
      </c>
      <c r="JZ59" s="3">
        <v>100</v>
      </c>
      <c r="KA59" s="3">
        <v>62</v>
      </c>
      <c r="KB59" s="3">
        <v>102</v>
      </c>
      <c r="KC59" s="3">
        <v>130</v>
      </c>
      <c r="KD59" s="3">
        <v>157</v>
      </c>
      <c r="KE59" s="3">
        <v>114</v>
      </c>
      <c r="KF59" s="3">
        <v>111</v>
      </c>
      <c r="KG59" s="3">
        <v>65</v>
      </c>
      <c r="KH59" s="3">
        <v>71</v>
      </c>
      <c r="KI59" s="3">
        <v>97</v>
      </c>
      <c r="KJ59" s="3">
        <v>107</v>
      </c>
      <c r="KK59" s="2">
        <v>92</v>
      </c>
      <c r="KL59" s="2">
        <v>178</v>
      </c>
      <c r="KM59" s="2">
        <v>149</v>
      </c>
      <c r="KN59" s="2">
        <v>168</v>
      </c>
      <c r="KO59" s="2">
        <v>135</v>
      </c>
      <c r="KP59" s="2">
        <v>102</v>
      </c>
      <c r="KQ59" s="2">
        <v>137</v>
      </c>
      <c r="KR59" s="2">
        <v>150</v>
      </c>
      <c r="KS59" s="2">
        <v>201</v>
      </c>
      <c r="KT59" s="2">
        <v>199</v>
      </c>
      <c r="KU59" s="2">
        <v>161</v>
      </c>
      <c r="KV59" s="2">
        <v>160</v>
      </c>
      <c r="KW59" s="2">
        <v>105</v>
      </c>
      <c r="KX59" s="2">
        <v>135</v>
      </c>
      <c r="KY59" s="2">
        <v>92</v>
      </c>
      <c r="KZ59" s="2">
        <v>178</v>
      </c>
      <c r="LA59" s="2">
        <v>149</v>
      </c>
      <c r="LB59" s="2">
        <v>168</v>
      </c>
      <c r="LC59" s="2">
        <v>135</v>
      </c>
      <c r="LD59" s="2">
        <v>102</v>
      </c>
      <c r="LE59" s="2">
        <v>137</v>
      </c>
      <c r="LF59" s="2">
        <v>150</v>
      </c>
      <c r="LG59" s="2">
        <v>201</v>
      </c>
      <c r="LH59" s="2">
        <v>199</v>
      </c>
      <c r="LI59" s="2">
        <v>161</v>
      </c>
      <c r="LJ59" s="2">
        <v>160</v>
      </c>
      <c r="LK59" s="2">
        <v>105</v>
      </c>
      <c r="LL59" s="2">
        <v>135</v>
      </c>
      <c r="LM59" s="3">
        <v>148</v>
      </c>
      <c r="LN59" s="3">
        <v>195</v>
      </c>
      <c r="LO59" s="3">
        <v>162</v>
      </c>
      <c r="LP59" s="3">
        <v>153</v>
      </c>
      <c r="LQ59" s="2">
        <v>92</v>
      </c>
      <c r="LR59" s="2">
        <v>178</v>
      </c>
      <c r="LS59" s="2">
        <v>149</v>
      </c>
      <c r="LT59" s="2">
        <v>168</v>
      </c>
      <c r="LU59" s="2">
        <v>135</v>
      </c>
      <c r="LV59" s="2">
        <v>102</v>
      </c>
      <c r="LW59" s="2">
        <v>137</v>
      </c>
      <c r="LX59" s="2">
        <v>150</v>
      </c>
      <c r="LY59" s="2">
        <v>201</v>
      </c>
      <c r="LZ59" s="2">
        <v>199</v>
      </c>
      <c r="MA59" s="2">
        <v>161</v>
      </c>
      <c r="MB59" s="2">
        <v>160</v>
      </c>
      <c r="MC59" s="2">
        <v>105</v>
      </c>
      <c r="MD59" s="2">
        <v>135</v>
      </c>
      <c r="ME59" s="2">
        <v>92</v>
      </c>
      <c r="MF59" s="2">
        <v>178</v>
      </c>
      <c r="MG59" s="2">
        <v>149</v>
      </c>
      <c r="MH59" s="2">
        <v>168</v>
      </c>
      <c r="MI59" s="2">
        <v>135</v>
      </c>
      <c r="MJ59" s="2">
        <v>102</v>
      </c>
      <c r="MK59" s="2">
        <v>137</v>
      </c>
      <c r="ML59" s="2">
        <v>150</v>
      </c>
      <c r="MM59" s="2">
        <v>201</v>
      </c>
      <c r="MN59" s="2">
        <v>199</v>
      </c>
      <c r="MO59" s="2">
        <v>161</v>
      </c>
      <c r="MP59" s="2">
        <v>160</v>
      </c>
      <c r="MQ59" s="2">
        <v>105</v>
      </c>
      <c r="MR59" s="2">
        <v>135</v>
      </c>
      <c r="MS59" s="3">
        <v>148</v>
      </c>
      <c r="MT59" s="3">
        <v>195</v>
      </c>
      <c r="MU59" s="3">
        <v>162</v>
      </c>
      <c r="MV59" s="3">
        <v>153</v>
      </c>
      <c r="MW59" s="2">
        <v>92</v>
      </c>
      <c r="MX59" s="2">
        <v>178</v>
      </c>
      <c r="MY59" s="2">
        <v>149</v>
      </c>
      <c r="MZ59" s="2">
        <v>168</v>
      </c>
      <c r="NA59" s="2">
        <v>135</v>
      </c>
      <c r="NB59" s="2">
        <v>102</v>
      </c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</row>
    <row r="60" spans="1:424" s="1" customFormat="1" x14ac:dyDescent="0.25">
      <c r="A60" s="8">
        <v>0.95833333333333337</v>
      </c>
      <c r="B60" s="2">
        <v>58</v>
      </c>
      <c r="C60" s="2">
        <v>99</v>
      </c>
      <c r="D60" s="2">
        <v>83</v>
      </c>
      <c r="E60" s="2">
        <v>108</v>
      </c>
      <c r="F60" s="2">
        <v>58</v>
      </c>
      <c r="G60" s="2">
        <v>59</v>
      </c>
      <c r="H60" s="2">
        <v>77</v>
      </c>
      <c r="I60" s="2">
        <v>100</v>
      </c>
      <c r="J60" s="2">
        <v>136</v>
      </c>
      <c r="K60" s="2">
        <v>110</v>
      </c>
      <c r="L60" s="2">
        <v>112</v>
      </c>
      <c r="M60" s="2">
        <v>99</v>
      </c>
      <c r="N60" s="2">
        <v>69</v>
      </c>
      <c r="O60" s="2">
        <v>81</v>
      </c>
      <c r="P60" s="2">
        <v>58</v>
      </c>
      <c r="Q60" s="2">
        <v>99</v>
      </c>
      <c r="R60" s="2">
        <v>83</v>
      </c>
      <c r="S60" s="2">
        <v>108</v>
      </c>
      <c r="T60" s="2">
        <v>58</v>
      </c>
      <c r="U60" s="2">
        <v>59</v>
      </c>
      <c r="V60" s="2">
        <v>77</v>
      </c>
      <c r="W60" s="2">
        <v>100</v>
      </c>
      <c r="X60" s="2">
        <v>136</v>
      </c>
      <c r="Y60" s="2">
        <v>110</v>
      </c>
      <c r="Z60" s="2">
        <v>112</v>
      </c>
      <c r="AA60" s="2">
        <v>99</v>
      </c>
      <c r="AB60" s="2">
        <v>69</v>
      </c>
      <c r="AC60" s="2">
        <v>81</v>
      </c>
      <c r="AD60" s="3">
        <v>68</v>
      </c>
      <c r="AE60" s="3">
        <v>123</v>
      </c>
      <c r="AF60" s="3">
        <v>92</v>
      </c>
      <c r="AG60" s="3">
        <v>94</v>
      </c>
      <c r="AH60" s="2">
        <v>58</v>
      </c>
      <c r="AI60" s="2">
        <v>99</v>
      </c>
      <c r="AJ60" s="2">
        <v>83</v>
      </c>
      <c r="AK60" s="2">
        <v>108</v>
      </c>
      <c r="AL60" s="2">
        <v>58</v>
      </c>
      <c r="AM60" s="2">
        <v>59</v>
      </c>
      <c r="AN60" s="2">
        <v>77</v>
      </c>
      <c r="AO60" s="2">
        <v>100</v>
      </c>
      <c r="AP60" s="2">
        <v>136</v>
      </c>
      <c r="AQ60" s="2">
        <v>110</v>
      </c>
      <c r="AR60" s="2">
        <v>112</v>
      </c>
      <c r="AS60" s="2">
        <v>99</v>
      </c>
      <c r="AT60" s="2">
        <v>69</v>
      </c>
      <c r="AU60" s="2">
        <v>81</v>
      </c>
      <c r="AV60" s="2">
        <v>58</v>
      </c>
      <c r="AW60" s="2">
        <v>99</v>
      </c>
      <c r="AX60" s="2">
        <v>83</v>
      </c>
      <c r="AY60" s="2">
        <v>108</v>
      </c>
      <c r="AZ60" s="2">
        <v>58</v>
      </c>
      <c r="BA60" s="2">
        <v>59</v>
      </c>
      <c r="BB60" s="2">
        <v>77</v>
      </c>
      <c r="BC60" s="2">
        <v>100</v>
      </c>
      <c r="BD60" s="2">
        <v>136</v>
      </c>
      <c r="BE60" s="2">
        <v>110</v>
      </c>
      <c r="BF60" s="2">
        <v>112</v>
      </c>
      <c r="BG60" s="2">
        <v>99</v>
      </c>
      <c r="BH60" s="2">
        <v>69</v>
      </c>
      <c r="BI60" s="2">
        <v>81</v>
      </c>
      <c r="BJ60" s="3">
        <v>68</v>
      </c>
      <c r="BK60" s="3">
        <v>123</v>
      </c>
      <c r="BL60" s="3">
        <v>92</v>
      </c>
      <c r="BM60" s="3">
        <v>94</v>
      </c>
      <c r="BN60" s="2">
        <v>58</v>
      </c>
      <c r="BO60" s="2">
        <v>99</v>
      </c>
      <c r="BP60" s="2">
        <v>83</v>
      </c>
      <c r="BQ60" s="2">
        <v>108</v>
      </c>
      <c r="BR60" s="2">
        <v>58</v>
      </c>
      <c r="BS60" s="2">
        <v>59</v>
      </c>
      <c r="BT60" s="2">
        <v>77</v>
      </c>
      <c r="BU60" s="2">
        <v>100</v>
      </c>
      <c r="BV60" s="2">
        <v>136</v>
      </c>
      <c r="BW60" s="2">
        <v>110</v>
      </c>
      <c r="BX60" s="2">
        <v>112</v>
      </c>
      <c r="BY60" s="2">
        <v>99</v>
      </c>
      <c r="BZ60" s="2">
        <v>69</v>
      </c>
      <c r="CA60" s="2">
        <v>81</v>
      </c>
      <c r="CB60" s="2">
        <v>58</v>
      </c>
      <c r="CC60" s="2">
        <v>99</v>
      </c>
      <c r="CD60" s="2">
        <v>83</v>
      </c>
      <c r="CE60" s="2">
        <v>108</v>
      </c>
      <c r="CF60" s="2">
        <v>58</v>
      </c>
      <c r="CG60" s="2">
        <v>59</v>
      </c>
      <c r="CH60" s="2">
        <v>77</v>
      </c>
      <c r="CI60" s="2">
        <v>100</v>
      </c>
      <c r="CJ60" s="2">
        <v>136</v>
      </c>
      <c r="CK60" s="2">
        <v>110</v>
      </c>
      <c r="CL60" s="2">
        <v>112</v>
      </c>
      <c r="CM60" s="2">
        <v>99</v>
      </c>
      <c r="CN60" s="2">
        <v>69</v>
      </c>
      <c r="CO60" s="2">
        <v>81</v>
      </c>
      <c r="CP60" s="3">
        <v>68</v>
      </c>
      <c r="CQ60" s="3">
        <v>123</v>
      </c>
      <c r="CR60" s="3">
        <v>92</v>
      </c>
      <c r="CS60" s="3">
        <v>94</v>
      </c>
      <c r="CT60" s="2">
        <v>58</v>
      </c>
      <c r="CU60" s="2">
        <v>99</v>
      </c>
      <c r="CV60" s="2">
        <v>83</v>
      </c>
      <c r="CW60" s="2">
        <v>108</v>
      </c>
      <c r="CX60" s="2">
        <v>58</v>
      </c>
      <c r="CY60" s="2">
        <v>59</v>
      </c>
      <c r="CZ60" s="2">
        <v>77</v>
      </c>
      <c r="DA60" s="2">
        <v>100</v>
      </c>
      <c r="DB60" s="2">
        <v>136</v>
      </c>
      <c r="DC60" s="2">
        <v>110</v>
      </c>
      <c r="DD60" s="2">
        <v>112</v>
      </c>
      <c r="DE60" s="2">
        <v>99</v>
      </c>
      <c r="DF60" s="2">
        <v>69</v>
      </c>
      <c r="DG60" s="2">
        <v>81</v>
      </c>
      <c r="DH60" s="2">
        <v>58</v>
      </c>
      <c r="DI60" s="2">
        <v>99</v>
      </c>
      <c r="DJ60" s="2">
        <v>83</v>
      </c>
      <c r="DK60" s="2">
        <v>108</v>
      </c>
      <c r="DL60" s="2">
        <v>58</v>
      </c>
      <c r="DM60" s="2">
        <v>59</v>
      </c>
      <c r="DN60" s="2">
        <v>77</v>
      </c>
      <c r="DO60" s="2">
        <v>100</v>
      </c>
      <c r="DP60" s="2">
        <v>136</v>
      </c>
      <c r="DQ60" s="2">
        <v>110</v>
      </c>
      <c r="DR60" s="2">
        <v>112</v>
      </c>
      <c r="DS60" s="2">
        <v>99</v>
      </c>
      <c r="DT60" s="2">
        <v>69</v>
      </c>
      <c r="DU60" s="2">
        <v>81</v>
      </c>
      <c r="DV60" s="3">
        <v>68</v>
      </c>
      <c r="DW60" s="3">
        <v>123</v>
      </c>
      <c r="DX60" s="3">
        <v>92</v>
      </c>
      <c r="DY60" s="3">
        <v>94</v>
      </c>
      <c r="DZ60" s="2">
        <v>58</v>
      </c>
      <c r="EA60" s="2">
        <v>99</v>
      </c>
      <c r="EB60" s="2">
        <v>83</v>
      </c>
      <c r="EC60" s="2">
        <v>108</v>
      </c>
      <c r="ED60" s="2">
        <v>58</v>
      </c>
      <c r="EE60" s="2">
        <v>59</v>
      </c>
      <c r="EF60" s="2">
        <v>77</v>
      </c>
      <c r="EG60" s="2">
        <v>100</v>
      </c>
      <c r="EH60" s="2">
        <v>136</v>
      </c>
      <c r="EI60" s="2">
        <v>110</v>
      </c>
      <c r="EJ60" s="2">
        <v>112</v>
      </c>
      <c r="EK60" s="2">
        <v>99</v>
      </c>
      <c r="EL60" s="2">
        <v>69</v>
      </c>
      <c r="EM60" s="2">
        <v>81</v>
      </c>
      <c r="EN60" s="2">
        <v>58</v>
      </c>
      <c r="EO60" s="2">
        <v>99</v>
      </c>
      <c r="EP60" s="2">
        <v>83</v>
      </c>
      <c r="EQ60" s="2">
        <v>108</v>
      </c>
      <c r="ER60" s="2">
        <v>58</v>
      </c>
      <c r="ES60" s="2">
        <v>59</v>
      </c>
      <c r="ET60" s="2">
        <v>77</v>
      </c>
      <c r="EU60" s="2">
        <v>100</v>
      </c>
      <c r="EV60" s="2">
        <v>136</v>
      </c>
      <c r="EW60" s="2">
        <v>110</v>
      </c>
      <c r="EX60" s="2">
        <v>112</v>
      </c>
      <c r="EY60" s="2">
        <v>99</v>
      </c>
      <c r="EZ60" s="2">
        <v>69</v>
      </c>
      <c r="FA60" s="2">
        <v>81</v>
      </c>
      <c r="FB60" s="3">
        <v>68</v>
      </c>
      <c r="FC60" s="3">
        <v>123</v>
      </c>
      <c r="FD60" s="3">
        <v>92</v>
      </c>
      <c r="FE60" s="3">
        <v>94</v>
      </c>
      <c r="FF60" s="2">
        <v>58</v>
      </c>
      <c r="FG60" s="2">
        <v>99</v>
      </c>
      <c r="FH60" s="2">
        <v>83</v>
      </c>
      <c r="FI60" s="2">
        <v>108</v>
      </c>
      <c r="FJ60" s="2">
        <v>58</v>
      </c>
      <c r="FK60" s="2">
        <v>59</v>
      </c>
      <c r="FL60" s="2">
        <v>77</v>
      </c>
      <c r="FM60" s="2">
        <v>100</v>
      </c>
      <c r="FN60" s="2">
        <v>136</v>
      </c>
      <c r="FO60" s="2">
        <v>110</v>
      </c>
      <c r="FP60" s="2">
        <v>112</v>
      </c>
      <c r="FQ60" s="2">
        <v>99</v>
      </c>
      <c r="FR60" s="2">
        <v>69</v>
      </c>
      <c r="FS60" s="2">
        <v>81</v>
      </c>
      <c r="FT60" s="2">
        <v>58</v>
      </c>
      <c r="FU60" s="2">
        <v>99</v>
      </c>
      <c r="FV60" s="2">
        <v>83</v>
      </c>
      <c r="FW60" s="2">
        <v>108</v>
      </c>
      <c r="FX60" s="2">
        <v>58</v>
      </c>
      <c r="FY60" s="2">
        <v>59</v>
      </c>
      <c r="FZ60" s="2">
        <v>77</v>
      </c>
      <c r="GA60" s="2">
        <v>100</v>
      </c>
      <c r="GB60" s="2">
        <v>136</v>
      </c>
      <c r="GC60" s="2">
        <v>110</v>
      </c>
      <c r="GD60" s="2">
        <v>112</v>
      </c>
      <c r="GE60" s="2">
        <v>99</v>
      </c>
      <c r="GF60" s="2">
        <v>69</v>
      </c>
      <c r="GG60" s="2">
        <v>81</v>
      </c>
      <c r="GH60" s="3">
        <v>68</v>
      </c>
      <c r="GI60" s="3">
        <v>123</v>
      </c>
      <c r="GJ60" s="3">
        <v>92</v>
      </c>
      <c r="GK60" s="3">
        <v>94</v>
      </c>
      <c r="GL60" s="3">
        <v>101</v>
      </c>
      <c r="GM60" s="3">
        <v>81</v>
      </c>
      <c r="GN60" s="3">
        <v>60</v>
      </c>
      <c r="GO60" s="3">
        <v>68</v>
      </c>
      <c r="GP60" s="3">
        <v>108</v>
      </c>
      <c r="GQ60" s="3">
        <v>90</v>
      </c>
      <c r="GR60" s="3">
        <v>102</v>
      </c>
      <c r="GS60" s="3">
        <v>89</v>
      </c>
      <c r="GT60" s="3">
        <v>89</v>
      </c>
      <c r="GU60" s="3">
        <v>49</v>
      </c>
      <c r="GV60" s="3">
        <v>79</v>
      </c>
      <c r="GW60" s="3">
        <v>107</v>
      </c>
      <c r="GX60" s="3">
        <v>111</v>
      </c>
      <c r="GY60" s="2">
        <v>58</v>
      </c>
      <c r="GZ60" s="2">
        <v>99</v>
      </c>
      <c r="HA60" s="2">
        <v>83</v>
      </c>
      <c r="HB60" s="2">
        <v>108</v>
      </c>
      <c r="HC60" s="2">
        <v>58</v>
      </c>
      <c r="HD60" s="2">
        <v>59</v>
      </c>
      <c r="HE60" s="2">
        <v>77</v>
      </c>
      <c r="HF60" s="2">
        <v>100</v>
      </c>
      <c r="HG60" s="2">
        <v>136</v>
      </c>
      <c r="HH60" s="2">
        <v>110</v>
      </c>
      <c r="HI60" s="2">
        <v>112</v>
      </c>
      <c r="HJ60" s="2">
        <v>99</v>
      </c>
      <c r="HK60" s="2">
        <v>69</v>
      </c>
      <c r="HL60" s="2">
        <v>81</v>
      </c>
      <c r="HM60" s="2">
        <v>58</v>
      </c>
      <c r="HN60" s="2">
        <v>99</v>
      </c>
      <c r="HO60" s="2">
        <v>83</v>
      </c>
      <c r="HP60" s="2">
        <v>108</v>
      </c>
      <c r="HQ60" s="2">
        <v>58</v>
      </c>
      <c r="HR60" s="2">
        <v>59</v>
      </c>
      <c r="HS60" s="2">
        <v>77</v>
      </c>
      <c r="HT60" s="2">
        <v>100</v>
      </c>
      <c r="HU60" s="2">
        <v>136</v>
      </c>
      <c r="HV60" s="2">
        <v>110</v>
      </c>
      <c r="HW60" s="2">
        <v>112</v>
      </c>
      <c r="HX60" s="2">
        <v>99</v>
      </c>
      <c r="HY60" s="2">
        <v>69</v>
      </c>
      <c r="HZ60" s="2">
        <v>81</v>
      </c>
      <c r="IA60" s="3">
        <v>68</v>
      </c>
      <c r="IB60" s="3">
        <v>123</v>
      </c>
      <c r="IC60" s="3">
        <v>92</v>
      </c>
      <c r="ID60" s="3">
        <v>94</v>
      </c>
      <c r="IE60" s="2">
        <v>58</v>
      </c>
      <c r="IF60" s="2">
        <v>99</v>
      </c>
      <c r="IG60" s="2">
        <v>83</v>
      </c>
      <c r="IH60" s="2">
        <v>108</v>
      </c>
      <c r="II60" s="2">
        <v>58</v>
      </c>
      <c r="IJ60" s="2">
        <v>59</v>
      </c>
      <c r="IK60" s="2">
        <v>77</v>
      </c>
      <c r="IL60" s="2">
        <v>100</v>
      </c>
      <c r="IM60" s="2">
        <v>136</v>
      </c>
      <c r="IN60" s="2">
        <v>110</v>
      </c>
      <c r="IO60" s="2">
        <v>112</v>
      </c>
      <c r="IP60" s="2">
        <v>99</v>
      </c>
      <c r="IQ60" s="2">
        <v>69</v>
      </c>
      <c r="IR60" s="2">
        <v>81</v>
      </c>
      <c r="IS60" s="2">
        <v>58</v>
      </c>
      <c r="IT60" s="2">
        <v>99</v>
      </c>
      <c r="IU60" s="2">
        <v>83</v>
      </c>
      <c r="IV60" s="2">
        <v>108</v>
      </c>
      <c r="IW60" s="2">
        <v>58</v>
      </c>
      <c r="IX60" s="2">
        <v>59</v>
      </c>
      <c r="IY60" s="2">
        <v>77</v>
      </c>
      <c r="IZ60" s="2">
        <v>100</v>
      </c>
      <c r="JA60" s="2">
        <v>136</v>
      </c>
      <c r="JB60" s="2">
        <v>110</v>
      </c>
      <c r="JC60" s="2">
        <v>112</v>
      </c>
      <c r="JD60" s="2">
        <v>99</v>
      </c>
      <c r="JE60" s="2">
        <v>69</v>
      </c>
      <c r="JF60" s="2">
        <v>81</v>
      </c>
      <c r="JG60" s="3">
        <v>68</v>
      </c>
      <c r="JH60" s="3">
        <v>123</v>
      </c>
      <c r="JI60" s="3">
        <v>92</v>
      </c>
      <c r="JJ60" s="3">
        <v>94</v>
      </c>
      <c r="JK60" s="3">
        <v>66</v>
      </c>
      <c r="JL60" s="3">
        <v>62</v>
      </c>
      <c r="JM60" s="3">
        <v>60</v>
      </c>
      <c r="JN60" s="3">
        <v>58</v>
      </c>
      <c r="JO60" s="3">
        <v>70</v>
      </c>
      <c r="JP60" s="3">
        <v>102</v>
      </c>
      <c r="JQ60" s="3">
        <v>121</v>
      </c>
      <c r="JR60" s="3">
        <v>129</v>
      </c>
      <c r="JS60" s="3">
        <v>79</v>
      </c>
      <c r="JT60" s="3">
        <v>63</v>
      </c>
      <c r="JU60" s="3">
        <v>62</v>
      </c>
      <c r="JV60" s="3">
        <v>76</v>
      </c>
      <c r="JW60" s="3">
        <v>60</v>
      </c>
      <c r="JX60" s="3">
        <v>74</v>
      </c>
      <c r="JY60" s="3">
        <v>72</v>
      </c>
      <c r="JZ60" s="3">
        <v>57</v>
      </c>
      <c r="KA60" s="3">
        <v>53</v>
      </c>
      <c r="KB60" s="3">
        <v>51</v>
      </c>
      <c r="KC60" s="3">
        <v>95</v>
      </c>
      <c r="KD60" s="3">
        <v>88</v>
      </c>
      <c r="KE60" s="3">
        <v>70</v>
      </c>
      <c r="KF60" s="3">
        <v>63</v>
      </c>
      <c r="KG60" s="3">
        <v>46</v>
      </c>
      <c r="KH60" s="3">
        <v>34</v>
      </c>
      <c r="KI60" s="3">
        <v>49</v>
      </c>
      <c r="KJ60" s="3">
        <v>52</v>
      </c>
      <c r="KK60" s="2">
        <v>58</v>
      </c>
      <c r="KL60" s="2">
        <v>99</v>
      </c>
      <c r="KM60" s="2">
        <v>83</v>
      </c>
      <c r="KN60" s="2">
        <v>108</v>
      </c>
      <c r="KO60" s="2">
        <v>58</v>
      </c>
      <c r="KP60" s="2">
        <v>59</v>
      </c>
      <c r="KQ60" s="2">
        <v>77</v>
      </c>
      <c r="KR60" s="2">
        <v>100</v>
      </c>
      <c r="KS60" s="2">
        <v>136</v>
      </c>
      <c r="KT60" s="2">
        <v>110</v>
      </c>
      <c r="KU60" s="2">
        <v>112</v>
      </c>
      <c r="KV60" s="2">
        <v>99</v>
      </c>
      <c r="KW60" s="2">
        <v>69</v>
      </c>
      <c r="KX60" s="2">
        <v>81</v>
      </c>
      <c r="KY60" s="2">
        <v>58</v>
      </c>
      <c r="KZ60" s="2">
        <v>99</v>
      </c>
      <c r="LA60" s="2">
        <v>83</v>
      </c>
      <c r="LB60" s="2">
        <v>108</v>
      </c>
      <c r="LC60" s="2">
        <v>58</v>
      </c>
      <c r="LD60" s="2">
        <v>59</v>
      </c>
      <c r="LE60" s="2">
        <v>77</v>
      </c>
      <c r="LF60" s="2">
        <v>100</v>
      </c>
      <c r="LG60" s="2">
        <v>136</v>
      </c>
      <c r="LH60" s="2">
        <v>110</v>
      </c>
      <c r="LI60" s="2">
        <v>112</v>
      </c>
      <c r="LJ60" s="2">
        <v>99</v>
      </c>
      <c r="LK60" s="2">
        <v>69</v>
      </c>
      <c r="LL60" s="2">
        <v>81</v>
      </c>
      <c r="LM60" s="3">
        <v>68</v>
      </c>
      <c r="LN60" s="3">
        <v>123</v>
      </c>
      <c r="LO60" s="3">
        <v>92</v>
      </c>
      <c r="LP60" s="3">
        <v>94</v>
      </c>
      <c r="LQ60" s="2">
        <v>58</v>
      </c>
      <c r="LR60" s="2">
        <v>99</v>
      </c>
      <c r="LS60" s="2">
        <v>83</v>
      </c>
      <c r="LT60" s="2">
        <v>108</v>
      </c>
      <c r="LU60" s="2">
        <v>58</v>
      </c>
      <c r="LV60" s="2">
        <v>59</v>
      </c>
      <c r="LW60" s="2">
        <v>77</v>
      </c>
      <c r="LX60" s="2">
        <v>100</v>
      </c>
      <c r="LY60" s="2">
        <v>136</v>
      </c>
      <c r="LZ60" s="2">
        <v>110</v>
      </c>
      <c r="MA60" s="2">
        <v>112</v>
      </c>
      <c r="MB60" s="2">
        <v>99</v>
      </c>
      <c r="MC60" s="2">
        <v>69</v>
      </c>
      <c r="MD60" s="2">
        <v>81</v>
      </c>
      <c r="ME60" s="2">
        <v>58</v>
      </c>
      <c r="MF60" s="2">
        <v>99</v>
      </c>
      <c r="MG60" s="2">
        <v>83</v>
      </c>
      <c r="MH60" s="2">
        <v>108</v>
      </c>
      <c r="MI60" s="2">
        <v>58</v>
      </c>
      <c r="MJ60" s="2">
        <v>59</v>
      </c>
      <c r="MK60" s="2">
        <v>77</v>
      </c>
      <c r="ML60" s="2">
        <v>100</v>
      </c>
      <c r="MM60" s="2">
        <v>136</v>
      </c>
      <c r="MN60" s="2">
        <v>110</v>
      </c>
      <c r="MO60" s="2">
        <v>112</v>
      </c>
      <c r="MP60" s="2">
        <v>99</v>
      </c>
      <c r="MQ60" s="2">
        <v>69</v>
      </c>
      <c r="MR60" s="2">
        <v>81</v>
      </c>
      <c r="MS60" s="3">
        <v>68</v>
      </c>
      <c r="MT60" s="3">
        <v>123</v>
      </c>
      <c r="MU60" s="3">
        <v>92</v>
      </c>
      <c r="MV60" s="3">
        <v>94</v>
      </c>
      <c r="MW60" s="2">
        <v>58</v>
      </c>
      <c r="MX60" s="2">
        <v>99</v>
      </c>
      <c r="MY60" s="2">
        <v>83</v>
      </c>
      <c r="MZ60" s="2">
        <v>108</v>
      </c>
      <c r="NA60" s="2">
        <v>58</v>
      </c>
      <c r="NB60" s="2">
        <v>59</v>
      </c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</row>
    <row r="61" spans="1:424" s="1" customFormat="1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</row>
    <row r="62" spans="1:424" s="25" customFormat="1" x14ac:dyDescent="0.25">
      <c r="A62" s="18" t="s">
        <v>9</v>
      </c>
      <c r="B62" s="19">
        <f>IF(B60&gt;0,SUM(B37:B60),"")</f>
        <v>1900</v>
      </c>
      <c r="C62" s="19">
        <f t="shared" ref="C62:BN62" si="24">IF(C60&gt;0,SUM(C37:C60),"")</f>
        <v>5047</v>
      </c>
      <c r="D62" s="19">
        <f t="shared" si="24"/>
        <v>5272</v>
      </c>
      <c r="E62" s="19">
        <f t="shared" si="24"/>
        <v>5486</v>
      </c>
      <c r="F62" s="19">
        <f t="shared" si="24"/>
        <v>5586</v>
      </c>
      <c r="G62" s="19">
        <f t="shared" si="24"/>
        <v>3575</v>
      </c>
      <c r="H62" s="19">
        <f t="shared" si="24"/>
        <v>3266</v>
      </c>
      <c r="I62" s="19">
        <f t="shared" si="24"/>
        <v>6067</v>
      </c>
      <c r="J62" s="19">
        <f t="shared" si="24"/>
        <v>6368</v>
      </c>
      <c r="K62" s="19">
        <f t="shared" si="24"/>
        <v>6341</v>
      </c>
      <c r="L62" s="19">
        <f t="shared" si="24"/>
        <v>6318</v>
      </c>
      <c r="M62" s="19">
        <f t="shared" si="24"/>
        <v>6436</v>
      </c>
      <c r="N62" s="19">
        <f t="shared" si="24"/>
        <v>3839</v>
      </c>
      <c r="O62" s="19">
        <f t="shared" si="24"/>
        <v>3348</v>
      </c>
      <c r="P62" s="19">
        <f t="shared" si="24"/>
        <v>1900</v>
      </c>
      <c r="Q62" s="19">
        <f t="shared" si="24"/>
        <v>5047</v>
      </c>
      <c r="R62" s="19">
        <f t="shared" si="24"/>
        <v>5272</v>
      </c>
      <c r="S62" s="19">
        <f t="shared" si="24"/>
        <v>5486</v>
      </c>
      <c r="T62" s="19">
        <f t="shared" si="24"/>
        <v>5586</v>
      </c>
      <c r="U62" s="19">
        <f t="shared" si="24"/>
        <v>3575</v>
      </c>
      <c r="V62" s="19">
        <f t="shared" si="24"/>
        <v>3266</v>
      </c>
      <c r="W62" s="19">
        <f t="shared" si="24"/>
        <v>6067</v>
      </c>
      <c r="X62" s="19">
        <f t="shared" si="24"/>
        <v>6368</v>
      </c>
      <c r="Y62" s="19">
        <f t="shared" si="24"/>
        <v>6341</v>
      </c>
      <c r="Z62" s="19">
        <f t="shared" si="24"/>
        <v>6318</v>
      </c>
      <c r="AA62" s="19">
        <f t="shared" si="24"/>
        <v>6436</v>
      </c>
      <c r="AB62" s="19">
        <f t="shared" si="24"/>
        <v>3839</v>
      </c>
      <c r="AC62" s="19">
        <f t="shared" si="24"/>
        <v>3348</v>
      </c>
      <c r="AD62" s="19">
        <f t="shared" si="24"/>
        <v>6227</v>
      </c>
      <c r="AE62" s="19">
        <f t="shared" si="24"/>
        <v>6443</v>
      </c>
      <c r="AF62" s="19">
        <f t="shared" si="24"/>
        <v>6553</v>
      </c>
      <c r="AG62" s="19">
        <f t="shared" si="24"/>
        <v>5786</v>
      </c>
      <c r="AH62" s="19">
        <f t="shared" si="24"/>
        <v>1900</v>
      </c>
      <c r="AI62" s="19">
        <f t="shared" si="24"/>
        <v>5047</v>
      </c>
      <c r="AJ62" s="19">
        <f t="shared" si="24"/>
        <v>5272</v>
      </c>
      <c r="AK62" s="19">
        <f t="shared" si="24"/>
        <v>5486</v>
      </c>
      <c r="AL62" s="19">
        <f t="shared" si="24"/>
        <v>5586</v>
      </c>
      <c r="AM62" s="19">
        <f t="shared" si="24"/>
        <v>3575</v>
      </c>
      <c r="AN62" s="19">
        <f t="shared" si="24"/>
        <v>3266</v>
      </c>
      <c r="AO62" s="19">
        <f t="shared" si="24"/>
        <v>6067</v>
      </c>
      <c r="AP62" s="19">
        <f t="shared" si="24"/>
        <v>6368</v>
      </c>
      <c r="AQ62" s="19">
        <f t="shared" si="24"/>
        <v>6341</v>
      </c>
      <c r="AR62" s="19">
        <f t="shared" si="24"/>
        <v>6318</v>
      </c>
      <c r="AS62" s="19">
        <f t="shared" si="24"/>
        <v>6436</v>
      </c>
      <c r="AT62" s="19">
        <f t="shared" si="24"/>
        <v>3839</v>
      </c>
      <c r="AU62" s="19">
        <f t="shared" si="24"/>
        <v>3348</v>
      </c>
      <c r="AV62" s="19">
        <f t="shared" si="24"/>
        <v>1900</v>
      </c>
      <c r="AW62" s="19">
        <f t="shared" si="24"/>
        <v>5047</v>
      </c>
      <c r="AX62" s="19">
        <f t="shared" si="24"/>
        <v>5272</v>
      </c>
      <c r="AY62" s="19">
        <f t="shared" si="24"/>
        <v>5486</v>
      </c>
      <c r="AZ62" s="19">
        <f t="shared" si="24"/>
        <v>5586</v>
      </c>
      <c r="BA62" s="19">
        <f t="shared" si="24"/>
        <v>3575</v>
      </c>
      <c r="BB62" s="19">
        <f t="shared" si="24"/>
        <v>3266</v>
      </c>
      <c r="BC62" s="19">
        <f t="shared" si="24"/>
        <v>6067</v>
      </c>
      <c r="BD62" s="19">
        <f t="shared" si="24"/>
        <v>6368</v>
      </c>
      <c r="BE62" s="19">
        <f t="shared" si="24"/>
        <v>6341</v>
      </c>
      <c r="BF62" s="19">
        <f t="shared" si="24"/>
        <v>6318</v>
      </c>
      <c r="BG62" s="19">
        <f t="shared" si="24"/>
        <v>6436</v>
      </c>
      <c r="BH62" s="19">
        <f t="shared" si="24"/>
        <v>3839</v>
      </c>
      <c r="BI62" s="19">
        <f t="shared" si="24"/>
        <v>3348</v>
      </c>
      <c r="BJ62" s="19">
        <f t="shared" si="24"/>
        <v>6227</v>
      </c>
      <c r="BK62" s="19">
        <f t="shared" si="24"/>
        <v>6443</v>
      </c>
      <c r="BL62" s="19">
        <f t="shared" si="24"/>
        <v>6553</v>
      </c>
      <c r="BM62" s="19">
        <f t="shared" si="24"/>
        <v>5786</v>
      </c>
      <c r="BN62" s="19">
        <f t="shared" si="24"/>
        <v>1900</v>
      </c>
      <c r="BO62" s="19">
        <f t="shared" ref="BO62:DZ62" si="25">IF(BO60&gt;0,SUM(BO37:BO60),"")</f>
        <v>5047</v>
      </c>
      <c r="BP62" s="19">
        <f t="shared" si="25"/>
        <v>5272</v>
      </c>
      <c r="BQ62" s="19">
        <f t="shared" si="25"/>
        <v>5486</v>
      </c>
      <c r="BR62" s="19">
        <f t="shared" si="25"/>
        <v>5586</v>
      </c>
      <c r="BS62" s="19">
        <f t="shared" si="25"/>
        <v>3575</v>
      </c>
      <c r="BT62" s="19">
        <f t="shared" si="25"/>
        <v>3266</v>
      </c>
      <c r="BU62" s="19">
        <f t="shared" si="25"/>
        <v>6067</v>
      </c>
      <c r="BV62" s="19">
        <f t="shared" si="25"/>
        <v>6368</v>
      </c>
      <c r="BW62" s="19">
        <f t="shared" si="25"/>
        <v>6341</v>
      </c>
      <c r="BX62" s="19">
        <f t="shared" si="25"/>
        <v>6318</v>
      </c>
      <c r="BY62" s="19">
        <f t="shared" si="25"/>
        <v>6436</v>
      </c>
      <c r="BZ62" s="19">
        <f t="shared" si="25"/>
        <v>3839</v>
      </c>
      <c r="CA62" s="19">
        <f t="shared" si="25"/>
        <v>3348</v>
      </c>
      <c r="CB62" s="19">
        <f t="shared" si="25"/>
        <v>1900</v>
      </c>
      <c r="CC62" s="19">
        <f t="shared" si="25"/>
        <v>5047</v>
      </c>
      <c r="CD62" s="19">
        <f t="shared" si="25"/>
        <v>5272</v>
      </c>
      <c r="CE62" s="19">
        <f t="shared" si="25"/>
        <v>5486</v>
      </c>
      <c r="CF62" s="19">
        <f t="shared" si="25"/>
        <v>5586</v>
      </c>
      <c r="CG62" s="19">
        <f t="shared" si="25"/>
        <v>3575</v>
      </c>
      <c r="CH62" s="19">
        <f t="shared" si="25"/>
        <v>3266</v>
      </c>
      <c r="CI62" s="19">
        <f t="shared" si="25"/>
        <v>6067</v>
      </c>
      <c r="CJ62" s="19">
        <f t="shared" si="25"/>
        <v>6368</v>
      </c>
      <c r="CK62" s="19">
        <f t="shared" si="25"/>
        <v>6341</v>
      </c>
      <c r="CL62" s="19">
        <f t="shared" si="25"/>
        <v>6318</v>
      </c>
      <c r="CM62" s="19">
        <f t="shared" si="25"/>
        <v>6436</v>
      </c>
      <c r="CN62" s="19">
        <f t="shared" si="25"/>
        <v>3839</v>
      </c>
      <c r="CO62" s="19">
        <f t="shared" si="25"/>
        <v>3348</v>
      </c>
      <c r="CP62" s="19">
        <f t="shared" si="25"/>
        <v>6227</v>
      </c>
      <c r="CQ62" s="19">
        <f t="shared" si="25"/>
        <v>6443</v>
      </c>
      <c r="CR62" s="19">
        <f t="shared" si="25"/>
        <v>6553</v>
      </c>
      <c r="CS62" s="19">
        <f t="shared" si="25"/>
        <v>5786</v>
      </c>
      <c r="CT62" s="19">
        <f t="shared" si="25"/>
        <v>1900</v>
      </c>
      <c r="CU62" s="19">
        <f t="shared" si="25"/>
        <v>5047</v>
      </c>
      <c r="CV62" s="19">
        <f t="shared" si="25"/>
        <v>5272</v>
      </c>
      <c r="CW62" s="19">
        <f t="shared" si="25"/>
        <v>5486</v>
      </c>
      <c r="CX62" s="19">
        <f t="shared" si="25"/>
        <v>5586</v>
      </c>
      <c r="CY62" s="19">
        <f t="shared" si="25"/>
        <v>3575</v>
      </c>
      <c r="CZ62" s="19">
        <f t="shared" si="25"/>
        <v>3266</v>
      </c>
      <c r="DA62" s="19">
        <f t="shared" si="25"/>
        <v>6067</v>
      </c>
      <c r="DB62" s="19">
        <f t="shared" si="25"/>
        <v>6368</v>
      </c>
      <c r="DC62" s="19">
        <f t="shared" si="25"/>
        <v>6341</v>
      </c>
      <c r="DD62" s="19">
        <f t="shared" si="25"/>
        <v>6318</v>
      </c>
      <c r="DE62" s="19">
        <f t="shared" si="25"/>
        <v>6436</v>
      </c>
      <c r="DF62" s="19">
        <f t="shared" si="25"/>
        <v>3839</v>
      </c>
      <c r="DG62" s="19">
        <f t="shared" si="25"/>
        <v>3348</v>
      </c>
      <c r="DH62" s="19">
        <f t="shared" si="25"/>
        <v>1900</v>
      </c>
      <c r="DI62" s="19">
        <f t="shared" si="25"/>
        <v>5047</v>
      </c>
      <c r="DJ62" s="19">
        <f t="shared" si="25"/>
        <v>5272</v>
      </c>
      <c r="DK62" s="19">
        <f t="shared" si="25"/>
        <v>5486</v>
      </c>
      <c r="DL62" s="19">
        <f t="shared" si="25"/>
        <v>5586</v>
      </c>
      <c r="DM62" s="19">
        <f t="shared" si="25"/>
        <v>3575</v>
      </c>
      <c r="DN62" s="19">
        <f t="shared" si="25"/>
        <v>3266</v>
      </c>
      <c r="DO62" s="19">
        <f t="shared" si="25"/>
        <v>6067</v>
      </c>
      <c r="DP62" s="19">
        <f t="shared" si="25"/>
        <v>6368</v>
      </c>
      <c r="DQ62" s="19">
        <f t="shared" si="25"/>
        <v>6341</v>
      </c>
      <c r="DR62" s="19">
        <f t="shared" si="25"/>
        <v>6318</v>
      </c>
      <c r="DS62" s="19">
        <f t="shared" si="25"/>
        <v>6436</v>
      </c>
      <c r="DT62" s="19">
        <f t="shared" si="25"/>
        <v>3839</v>
      </c>
      <c r="DU62" s="19">
        <f t="shared" si="25"/>
        <v>3348</v>
      </c>
      <c r="DV62" s="19">
        <f t="shared" si="25"/>
        <v>6227</v>
      </c>
      <c r="DW62" s="19">
        <f t="shared" si="25"/>
        <v>6443</v>
      </c>
      <c r="DX62" s="19">
        <f t="shared" si="25"/>
        <v>6553</v>
      </c>
      <c r="DY62" s="19">
        <f t="shared" si="25"/>
        <v>5786</v>
      </c>
      <c r="DZ62" s="19">
        <f t="shared" si="25"/>
        <v>1900</v>
      </c>
      <c r="EA62" s="19">
        <f t="shared" ref="EA62:GL62" si="26">IF(EA60&gt;0,SUM(EA37:EA60),"")</f>
        <v>5047</v>
      </c>
      <c r="EB62" s="19">
        <f t="shared" si="26"/>
        <v>5272</v>
      </c>
      <c r="EC62" s="19">
        <f t="shared" si="26"/>
        <v>5486</v>
      </c>
      <c r="ED62" s="19">
        <f t="shared" si="26"/>
        <v>5586</v>
      </c>
      <c r="EE62" s="19">
        <f t="shared" si="26"/>
        <v>3575</v>
      </c>
      <c r="EF62" s="19">
        <f t="shared" si="26"/>
        <v>3266</v>
      </c>
      <c r="EG62" s="19">
        <f t="shared" si="26"/>
        <v>6067</v>
      </c>
      <c r="EH62" s="19">
        <f t="shared" si="26"/>
        <v>6368</v>
      </c>
      <c r="EI62" s="19">
        <f t="shared" si="26"/>
        <v>6341</v>
      </c>
      <c r="EJ62" s="19">
        <f t="shared" si="26"/>
        <v>6318</v>
      </c>
      <c r="EK62" s="19">
        <f t="shared" si="26"/>
        <v>6436</v>
      </c>
      <c r="EL62" s="19">
        <f t="shared" si="26"/>
        <v>3839</v>
      </c>
      <c r="EM62" s="19">
        <f t="shared" si="26"/>
        <v>3348</v>
      </c>
      <c r="EN62" s="19">
        <f t="shared" si="26"/>
        <v>1900</v>
      </c>
      <c r="EO62" s="19">
        <f t="shared" si="26"/>
        <v>5047</v>
      </c>
      <c r="EP62" s="19">
        <f t="shared" si="26"/>
        <v>5272</v>
      </c>
      <c r="EQ62" s="19">
        <f t="shared" si="26"/>
        <v>5486</v>
      </c>
      <c r="ER62" s="19">
        <f t="shared" si="26"/>
        <v>5586</v>
      </c>
      <c r="ES62" s="19">
        <f t="shared" si="26"/>
        <v>3575</v>
      </c>
      <c r="ET62" s="19">
        <f t="shared" si="26"/>
        <v>3266</v>
      </c>
      <c r="EU62" s="19">
        <f t="shared" si="26"/>
        <v>6067</v>
      </c>
      <c r="EV62" s="19">
        <f t="shared" si="26"/>
        <v>6368</v>
      </c>
      <c r="EW62" s="19">
        <f t="shared" si="26"/>
        <v>6341</v>
      </c>
      <c r="EX62" s="19">
        <f t="shared" si="26"/>
        <v>6318</v>
      </c>
      <c r="EY62" s="19">
        <f t="shared" si="26"/>
        <v>6436</v>
      </c>
      <c r="EZ62" s="19">
        <f t="shared" si="26"/>
        <v>3839</v>
      </c>
      <c r="FA62" s="19">
        <f t="shared" si="26"/>
        <v>3348</v>
      </c>
      <c r="FB62" s="19">
        <f t="shared" si="26"/>
        <v>6227</v>
      </c>
      <c r="FC62" s="19">
        <f t="shared" si="26"/>
        <v>6443</v>
      </c>
      <c r="FD62" s="19">
        <f t="shared" si="26"/>
        <v>6553</v>
      </c>
      <c r="FE62" s="19">
        <f t="shared" si="26"/>
        <v>5786</v>
      </c>
      <c r="FF62" s="19">
        <f t="shared" si="26"/>
        <v>1900</v>
      </c>
      <c r="FG62" s="19">
        <f t="shared" si="26"/>
        <v>5047</v>
      </c>
      <c r="FH62" s="19">
        <f t="shared" si="26"/>
        <v>5272</v>
      </c>
      <c r="FI62" s="19">
        <f t="shared" si="26"/>
        <v>5486</v>
      </c>
      <c r="FJ62" s="19">
        <f t="shared" si="26"/>
        <v>5586</v>
      </c>
      <c r="FK62" s="19">
        <f t="shared" si="26"/>
        <v>3575</v>
      </c>
      <c r="FL62" s="19">
        <f t="shared" si="26"/>
        <v>3266</v>
      </c>
      <c r="FM62" s="19">
        <f t="shared" si="26"/>
        <v>6067</v>
      </c>
      <c r="FN62" s="19">
        <f t="shared" si="26"/>
        <v>6368</v>
      </c>
      <c r="FO62" s="19">
        <f t="shared" si="26"/>
        <v>6341</v>
      </c>
      <c r="FP62" s="19">
        <f t="shared" si="26"/>
        <v>6318</v>
      </c>
      <c r="FQ62" s="19">
        <f t="shared" si="26"/>
        <v>6436</v>
      </c>
      <c r="FR62" s="19">
        <f t="shared" si="26"/>
        <v>3839</v>
      </c>
      <c r="FS62" s="19">
        <f t="shared" si="26"/>
        <v>3348</v>
      </c>
      <c r="FT62" s="19">
        <f t="shared" si="26"/>
        <v>1900</v>
      </c>
      <c r="FU62" s="19">
        <f t="shared" si="26"/>
        <v>5047</v>
      </c>
      <c r="FV62" s="19">
        <f t="shared" si="26"/>
        <v>5272</v>
      </c>
      <c r="FW62" s="19">
        <f t="shared" si="26"/>
        <v>5486</v>
      </c>
      <c r="FX62" s="19">
        <f t="shared" si="26"/>
        <v>5586</v>
      </c>
      <c r="FY62" s="19">
        <f t="shared" si="26"/>
        <v>3575</v>
      </c>
      <c r="FZ62" s="19">
        <f t="shared" si="26"/>
        <v>3266</v>
      </c>
      <c r="GA62" s="19">
        <f t="shared" si="26"/>
        <v>6067</v>
      </c>
      <c r="GB62" s="19">
        <f t="shared" si="26"/>
        <v>6368</v>
      </c>
      <c r="GC62" s="19">
        <f t="shared" si="26"/>
        <v>6341</v>
      </c>
      <c r="GD62" s="19">
        <f t="shared" si="26"/>
        <v>6318</v>
      </c>
      <c r="GE62" s="19">
        <f t="shared" si="26"/>
        <v>6436</v>
      </c>
      <c r="GF62" s="19">
        <f t="shared" si="26"/>
        <v>3839</v>
      </c>
      <c r="GG62" s="19">
        <f t="shared" si="26"/>
        <v>3348</v>
      </c>
      <c r="GH62" s="19">
        <f t="shared" si="26"/>
        <v>6227</v>
      </c>
      <c r="GI62" s="19">
        <f t="shared" si="26"/>
        <v>6443</v>
      </c>
      <c r="GJ62" s="19">
        <f t="shared" si="26"/>
        <v>6553</v>
      </c>
      <c r="GK62" s="19">
        <f t="shared" si="26"/>
        <v>5786</v>
      </c>
      <c r="GL62" s="19">
        <f t="shared" si="26"/>
        <v>4911</v>
      </c>
      <c r="GM62" s="19">
        <f t="shared" ref="GM62:IX62" si="27">IF(GM60&gt;0,SUM(GM37:GM60),"")</f>
        <v>4803</v>
      </c>
      <c r="GN62" s="19">
        <f t="shared" si="27"/>
        <v>2482</v>
      </c>
      <c r="GO62" s="19">
        <f t="shared" si="27"/>
        <v>2447</v>
      </c>
      <c r="GP62" s="19">
        <f t="shared" si="27"/>
        <v>4940</v>
      </c>
      <c r="GQ62" s="19">
        <f t="shared" si="27"/>
        <v>5288</v>
      </c>
      <c r="GR62" s="19">
        <f t="shared" si="27"/>
        <v>5137</v>
      </c>
      <c r="GS62" s="19">
        <f t="shared" si="27"/>
        <v>4956</v>
      </c>
      <c r="GT62" s="19">
        <f t="shared" si="27"/>
        <v>4521</v>
      </c>
      <c r="GU62" s="19">
        <f t="shared" si="27"/>
        <v>2403</v>
      </c>
      <c r="GV62" s="19">
        <f t="shared" si="27"/>
        <v>2426</v>
      </c>
      <c r="GW62" s="19">
        <f t="shared" si="27"/>
        <v>5039</v>
      </c>
      <c r="GX62" s="19">
        <f t="shared" si="27"/>
        <v>5274</v>
      </c>
      <c r="GY62" s="19">
        <f t="shared" si="27"/>
        <v>1900</v>
      </c>
      <c r="GZ62" s="19">
        <f t="shared" si="27"/>
        <v>5047</v>
      </c>
      <c r="HA62" s="19">
        <f t="shared" si="27"/>
        <v>5272</v>
      </c>
      <c r="HB62" s="19">
        <f t="shared" si="27"/>
        <v>5486</v>
      </c>
      <c r="HC62" s="19">
        <f t="shared" si="27"/>
        <v>5586</v>
      </c>
      <c r="HD62" s="19">
        <f t="shared" si="27"/>
        <v>3575</v>
      </c>
      <c r="HE62" s="19">
        <f t="shared" si="27"/>
        <v>3266</v>
      </c>
      <c r="HF62" s="19">
        <f t="shared" si="27"/>
        <v>6067</v>
      </c>
      <c r="HG62" s="19">
        <f t="shared" si="27"/>
        <v>6368</v>
      </c>
      <c r="HH62" s="19">
        <f t="shared" si="27"/>
        <v>6341</v>
      </c>
      <c r="HI62" s="19">
        <f t="shared" si="27"/>
        <v>6318</v>
      </c>
      <c r="HJ62" s="19">
        <f t="shared" si="27"/>
        <v>6436</v>
      </c>
      <c r="HK62" s="19">
        <f t="shared" si="27"/>
        <v>3839</v>
      </c>
      <c r="HL62" s="19">
        <f t="shared" si="27"/>
        <v>3348</v>
      </c>
      <c r="HM62" s="19">
        <f t="shared" si="27"/>
        <v>1900</v>
      </c>
      <c r="HN62" s="19">
        <f t="shared" si="27"/>
        <v>5047</v>
      </c>
      <c r="HO62" s="19">
        <f t="shared" si="27"/>
        <v>5272</v>
      </c>
      <c r="HP62" s="19">
        <f t="shared" si="27"/>
        <v>5486</v>
      </c>
      <c r="HQ62" s="19">
        <f t="shared" si="27"/>
        <v>5586</v>
      </c>
      <c r="HR62" s="19">
        <f t="shared" si="27"/>
        <v>3575</v>
      </c>
      <c r="HS62" s="19">
        <f t="shared" si="27"/>
        <v>3266</v>
      </c>
      <c r="HT62" s="19">
        <f t="shared" si="27"/>
        <v>6067</v>
      </c>
      <c r="HU62" s="19">
        <f t="shared" si="27"/>
        <v>6368</v>
      </c>
      <c r="HV62" s="19">
        <f t="shared" si="27"/>
        <v>6341</v>
      </c>
      <c r="HW62" s="19">
        <f t="shared" si="27"/>
        <v>6318</v>
      </c>
      <c r="HX62" s="19">
        <f t="shared" si="27"/>
        <v>6436</v>
      </c>
      <c r="HY62" s="19">
        <f t="shared" si="27"/>
        <v>3839</v>
      </c>
      <c r="HZ62" s="19">
        <f t="shared" si="27"/>
        <v>3348</v>
      </c>
      <c r="IA62" s="19">
        <f t="shared" si="27"/>
        <v>6227</v>
      </c>
      <c r="IB62" s="19">
        <f t="shared" si="27"/>
        <v>6443</v>
      </c>
      <c r="IC62" s="19">
        <f t="shared" si="27"/>
        <v>6553</v>
      </c>
      <c r="ID62" s="19">
        <f t="shared" si="27"/>
        <v>5786</v>
      </c>
      <c r="IE62" s="19">
        <f t="shared" si="27"/>
        <v>1900</v>
      </c>
      <c r="IF62" s="19">
        <f t="shared" si="27"/>
        <v>5047</v>
      </c>
      <c r="IG62" s="19">
        <f t="shared" si="27"/>
        <v>5272</v>
      </c>
      <c r="IH62" s="19">
        <f t="shared" si="27"/>
        <v>5486</v>
      </c>
      <c r="II62" s="19">
        <f t="shared" si="27"/>
        <v>5586</v>
      </c>
      <c r="IJ62" s="19">
        <f t="shared" si="27"/>
        <v>3575</v>
      </c>
      <c r="IK62" s="19">
        <f t="shared" si="27"/>
        <v>3266</v>
      </c>
      <c r="IL62" s="19">
        <f t="shared" si="27"/>
        <v>6067</v>
      </c>
      <c r="IM62" s="19">
        <f t="shared" si="27"/>
        <v>6368</v>
      </c>
      <c r="IN62" s="19">
        <f t="shared" si="27"/>
        <v>6341</v>
      </c>
      <c r="IO62" s="19">
        <f t="shared" si="27"/>
        <v>6318</v>
      </c>
      <c r="IP62" s="19">
        <f t="shared" si="27"/>
        <v>6436</v>
      </c>
      <c r="IQ62" s="19">
        <f t="shared" si="27"/>
        <v>3839</v>
      </c>
      <c r="IR62" s="19">
        <f t="shared" si="27"/>
        <v>3348</v>
      </c>
      <c r="IS62" s="19">
        <f t="shared" si="27"/>
        <v>1900</v>
      </c>
      <c r="IT62" s="19">
        <f t="shared" si="27"/>
        <v>5047</v>
      </c>
      <c r="IU62" s="19">
        <f t="shared" si="27"/>
        <v>5272</v>
      </c>
      <c r="IV62" s="19">
        <f t="shared" si="27"/>
        <v>5486</v>
      </c>
      <c r="IW62" s="19">
        <f t="shared" si="27"/>
        <v>5586</v>
      </c>
      <c r="IX62" s="19">
        <f t="shared" si="27"/>
        <v>3575</v>
      </c>
      <c r="IY62" s="19">
        <f t="shared" ref="IY62:LJ62" si="28">IF(IY60&gt;0,SUM(IY37:IY60),"")</f>
        <v>3266</v>
      </c>
      <c r="IZ62" s="19">
        <f t="shared" si="28"/>
        <v>6067</v>
      </c>
      <c r="JA62" s="19">
        <f t="shared" si="28"/>
        <v>6368</v>
      </c>
      <c r="JB62" s="19">
        <f t="shared" si="28"/>
        <v>6341</v>
      </c>
      <c r="JC62" s="19">
        <f t="shared" si="28"/>
        <v>6318</v>
      </c>
      <c r="JD62" s="19">
        <f t="shared" si="28"/>
        <v>6436</v>
      </c>
      <c r="JE62" s="19">
        <f t="shared" si="28"/>
        <v>3839</v>
      </c>
      <c r="JF62" s="19">
        <f t="shared" si="28"/>
        <v>3348</v>
      </c>
      <c r="JG62" s="19">
        <f t="shared" si="28"/>
        <v>6227</v>
      </c>
      <c r="JH62" s="19">
        <f t="shared" si="28"/>
        <v>6443</v>
      </c>
      <c r="JI62" s="19">
        <f t="shared" si="28"/>
        <v>6553</v>
      </c>
      <c r="JJ62" s="19">
        <f t="shared" si="28"/>
        <v>5786</v>
      </c>
      <c r="JK62" s="19">
        <f t="shared" si="28"/>
        <v>4580</v>
      </c>
      <c r="JL62" s="19">
        <f t="shared" si="28"/>
        <v>4733</v>
      </c>
      <c r="JM62" s="19">
        <f t="shared" si="28"/>
        <v>2321</v>
      </c>
      <c r="JN62" s="19">
        <f t="shared" si="28"/>
        <v>2275</v>
      </c>
      <c r="JO62" s="19">
        <f t="shared" si="28"/>
        <v>4986</v>
      </c>
      <c r="JP62" s="19">
        <f t="shared" si="28"/>
        <v>6037</v>
      </c>
      <c r="JQ62" s="19">
        <f t="shared" si="28"/>
        <v>6166</v>
      </c>
      <c r="JR62" s="19">
        <f t="shared" si="28"/>
        <v>6072</v>
      </c>
      <c r="JS62" s="19">
        <f t="shared" si="28"/>
        <v>4993</v>
      </c>
      <c r="JT62" s="19">
        <f t="shared" si="28"/>
        <v>2456</v>
      </c>
      <c r="JU62" s="19">
        <f t="shared" si="28"/>
        <v>2137</v>
      </c>
      <c r="JV62" s="19">
        <f t="shared" si="28"/>
        <v>4792</v>
      </c>
      <c r="JW62" s="19">
        <f t="shared" si="28"/>
        <v>5116</v>
      </c>
      <c r="JX62" s="19">
        <f t="shared" si="28"/>
        <v>5106</v>
      </c>
      <c r="JY62" s="19">
        <f t="shared" si="28"/>
        <v>4689</v>
      </c>
      <c r="JZ62" s="19">
        <f t="shared" si="28"/>
        <v>4632</v>
      </c>
      <c r="KA62" s="19">
        <f t="shared" si="28"/>
        <v>2365</v>
      </c>
      <c r="KB62" s="19">
        <f t="shared" si="28"/>
        <v>2269</v>
      </c>
      <c r="KC62" s="19">
        <f t="shared" si="28"/>
        <v>5009</v>
      </c>
      <c r="KD62" s="19">
        <f t="shared" si="28"/>
        <v>5277</v>
      </c>
      <c r="KE62" s="19">
        <f t="shared" si="28"/>
        <v>4873</v>
      </c>
      <c r="KF62" s="19">
        <f t="shared" si="28"/>
        <v>4786</v>
      </c>
      <c r="KG62" s="19">
        <f t="shared" si="28"/>
        <v>4360</v>
      </c>
      <c r="KH62" s="19">
        <f t="shared" si="28"/>
        <v>2298</v>
      </c>
      <c r="KI62" s="19">
        <f t="shared" si="28"/>
        <v>2011</v>
      </c>
      <c r="KJ62" s="19">
        <f t="shared" si="28"/>
        <v>4757</v>
      </c>
      <c r="KK62" s="19">
        <f t="shared" si="28"/>
        <v>1900</v>
      </c>
      <c r="KL62" s="19">
        <f t="shared" si="28"/>
        <v>5047</v>
      </c>
      <c r="KM62" s="19">
        <f t="shared" si="28"/>
        <v>5272</v>
      </c>
      <c r="KN62" s="19">
        <f t="shared" si="28"/>
        <v>5486</v>
      </c>
      <c r="KO62" s="19">
        <f t="shared" si="28"/>
        <v>5586</v>
      </c>
      <c r="KP62" s="19">
        <f t="shared" si="28"/>
        <v>3575</v>
      </c>
      <c r="KQ62" s="19">
        <f t="shared" si="28"/>
        <v>3266</v>
      </c>
      <c r="KR62" s="19">
        <f t="shared" si="28"/>
        <v>6067</v>
      </c>
      <c r="KS62" s="19">
        <f t="shared" si="28"/>
        <v>6368</v>
      </c>
      <c r="KT62" s="19">
        <f t="shared" si="28"/>
        <v>6341</v>
      </c>
      <c r="KU62" s="19">
        <f t="shared" si="28"/>
        <v>6318</v>
      </c>
      <c r="KV62" s="19">
        <f t="shared" si="28"/>
        <v>6436</v>
      </c>
      <c r="KW62" s="19">
        <f t="shared" si="28"/>
        <v>3839</v>
      </c>
      <c r="KX62" s="19">
        <f t="shared" si="28"/>
        <v>3348</v>
      </c>
      <c r="KY62" s="19">
        <f t="shared" si="28"/>
        <v>1900</v>
      </c>
      <c r="KZ62" s="19">
        <f t="shared" si="28"/>
        <v>5047</v>
      </c>
      <c r="LA62" s="19">
        <f t="shared" si="28"/>
        <v>5272</v>
      </c>
      <c r="LB62" s="19">
        <f t="shared" si="28"/>
        <v>5486</v>
      </c>
      <c r="LC62" s="19">
        <f t="shared" si="28"/>
        <v>5586</v>
      </c>
      <c r="LD62" s="19">
        <f t="shared" si="28"/>
        <v>3575</v>
      </c>
      <c r="LE62" s="19">
        <f t="shared" si="28"/>
        <v>3266</v>
      </c>
      <c r="LF62" s="19">
        <f t="shared" si="28"/>
        <v>6067</v>
      </c>
      <c r="LG62" s="19">
        <f t="shared" si="28"/>
        <v>6368</v>
      </c>
      <c r="LH62" s="19">
        <f t="shared" si="28"/>
        <v>6341</v>
      </c>
      <c r="LI62" s="19">
        <f t="shared" si="28"/>
        <v>6318</v>
      </c>
      <c r="LJ62" s="19">
        <f t="shared" si="28"/>
        <v>6436</v>
      </c>
      <c r="LK62" s="19">
        <f t="shared" ref="LK62:NB62" si="29">IF(LK60&gt;0,SUM(LK37:LK60),"")</f>
        <v>3839</v>
      </c>
      <c r="LL62" s="19">
        <f t="shared" si="29"/>
        <v>3348</v>
      </c>
      <c r="LM62" s="19">
        <f t="shared" si="29"/>
        <v>6227</v>
      </c>
      <c r="LN62" s="19">
        <f t="shared" si="29"/>
        <v>6443</v>
      </c>
      <c r="LO62" s="19">
        <f t="shared" si="29"/>
        <v>6553</v>
      </c>
      <c r="LP62" s="19">
        <f t="shared" si="29"/>
        <v>5786</v>
      </c>
      <c r="LQ62" s="19">
        <f t="shared" si="29"/>
        <v>1900</v>
      </c>
      <c r="LR62" s="19">
        <f t="shared" si="29"/>
        <v>5047</v>
      </c>
      <c r="LS62" s="19">
        <f t="shared" si="29"/>
        <v>5272</v>
      </c>
      <c r="LT62" s="19">
        <f t="shared" si="29"/>
        <v>5486</v>
      </c>
      <c r="LU62" s="19">
        <f t="shared" si="29"/>
        <v>5586</v>
      </c>
      <c r="LV62" s="19">
        <f t="shared" si="29"/>
        <v>3575</v>
      </c>
      <c r="LW62" s="19">
        <f t="shared" si="29"/>
        <v>3266</v>
      </c>
      <c r="LX62" s="19">
        <f t="shared" si="29"/>
        <v>6067</v>
      </c>
      <c r="LY62" s="19">
        <f t="shared" si="29"/>
        <v>6368</v>
      </c>
      <c r="LZ62" s="19">
        <f t="shared" si="29"/>
        <v>6341</v>
      </c>
      <c r="MA62" s="19">
        <f t="shared" si="29"/>
        <v>6318</v>
      </c>
      <c r="MB62" s="19">
        <f t="shared" si="29"/>
        <v>6436</v>
      </c>
      <c r="MC62" s="19">
        <f t="shared" si="29"/>
        <v>3839</v>
      </c>
      <c r="MD62" s="19">
        <f t="shared" si="29"/>
        <v>3348</v>
      </c>
      <c r="ME62" s="19">
        <f t="shared" si="29"/>
        <v>1900</v>
      </c>
      <c r="MF62" s="19">
        <f t="shared" si="29"/>
        <v>5047</v>
      </c>
      <c r="MG62" s="19">
        <f t="shared" si="29"/>
        <v>5272</v>
      </c>
      <c r="MH62" s="19">
        <f t="shared" si="29"/>
        <v>5486</v>
      </c>
      <c r="MI62" s="19">
        <f t="shared" si="29"/>
        <v>5586</v>
      </c>
      <c r="MJ62" s="19">
        <f t="shared" si="29"/>
        <v>3575</v>
      </c>
      <c r="MK62" s="19">
        <f t="shared" si="29"/>
        <v>3266</v>
      </c>
      <c r="ML62" s="19">
        <f t="shared" si="29"/>
        <v>6067</v>
      </c>
      <c r="MM62" s="19">
        <f t="shared" si="29"/>
        <v>6368</v>
      </c>
      <c r="MN62" s="19">
        <f t="shared" si="29"/>
        <v>6341</v>
      </c>
      <c r="MO62" s="19">
        <f t="shared" si="29"/>
        <v>6318</v>
      </c>
      <c r="MP62" s="19">
        <f t="shared" si="29"/>
        <v>6436</v>
      </c>
      <c r="MQ62" s="19">
        <f t="shared" si="29"/>
        <v>3839</v>
      </c>
      <c r="MR62" s="19">
        <f t="shared" si="29"/>
        <v>3348</v>
      </c>
      <c r="MS62" s="19">
        <f t="shared" si="29"/>
        <v>6227</v>
      </c>
      <c r="MT62" s="19">
        <f t="shared" si="29"/>
        <v>6443</v>
      </c>
      <c r="MU62" s="19">
        <f t="shared" si="29"/>
        <v>6553</v>
      </c>
      <c r="MV62" s="19">
        <f t="shared" si="29"/>
        <v>5786</v>
      </c>
      <c r="MW62" s="19">
        <f t="shared" si="29"/>
        <v>1900</v>
      </c>
      <c r="MX62" s="19">
        <f t="shared" si="29"/>
        <v>5047</v>
      </c>
      <c r="MY62" s="19">
        <f t="shared" si="29"/>
        <v>5272</v>
      </c>
      <c r="MZ62" s="19">
        <f t="shared" si="29"/>
        <v>5486</v>
      </c>
      <c r="NA62" s="19">
        <f t="shared" si="29"/>
        <v>5586</v>
      </c>
      <c r="NB62" s="19">
        <f t="shared" si="29"/>
        <v>3575</v>
      </c>
    </row>
    <row r="63" spans="1:424" s="25" customFormat="1" x14ac:dyDescent="0.25">
      <c r="A63" s="18" t="s">
        <v>10</v>
      </c>
      <c r="B63" s="19">
        <f>IF(B60&gt;0,MAX(B37:B60),"")</f>
        <v>163</v>
      </c>
      <c r="C63" s="19">
        <f t="shared" ref="C63:BN63" si="30">IF(C60&gt;0,MAX(C37:C60),"")</f>
        <v>437</v>
      </c>
      <c r="D63" s="19">
        <f t="shared" si="30"/>
        <v>445</v>
      </c>
      <c r="E63" s="19">
        <f t="shared" si="30"/>
        <v>475</v>
      </c>
      <c r="F63" s="19">
        <f t="shared" si="30"/>
        <v>506</v>
      </c>
      <c r="G63" s="19">
        <f t="shared" si="30"/>
        <v>343</v>
      </c>
      <c r="H63" s="19">
        <f t="shared" si="30"/>
        <v>263</v>
      </c>
      <c r="I63" s="19">
        <f t="shared" si="30"/>
        <v>501</v>
      </c>
      <c r="J63" s="19">
        <f t="shared" si="30"/>
        <v>526</v>
      </c>
      <c r="K63" s="19">
        <f t="shared" si="30"/>
        <v>516</v>
      </c>
      <c r="L63" s="19">
        <f t="shared" si="30"/>
        <v>540</v>
      </c>
      <c r="M63" s="19">
        <f t="shared" si="30"/>
        <v>559</v>
      </c>
      <c r="N63" s="19">
        <f t="shared" si="30"/>
        <v>387</v>
      </c>
      <c r="O63" s="19">
        <f t="shared" si="30"/>
        <v>255</v>
      </c>
      <c r="P63" s="19">
        <f t="shared" si="30"/>
        <v>163</v>
      </c>
      <c r="Q63" s="19">
        <f t="shared" si="30"/>
        <v>437</v>
      </c>
      <c r="R63" s="19">
        <f t="shared" si="30"/>
        <v>445</v>
      </c>
      <c r="S63" s="19">
        <f t="shared" si="30"/>
        <v>475</v>
      </c>
      <c r="T63" s="19">
        <f t="shared" si="30"/>
        <v>506</v>
      </c>
      <c r="U63" s="19">
        <f t="shared" si="30"/>
        <v>343</v>
      </c>
      <c r="V63" s="19">
        <f t="shared" si="30"/>
        <v>263</v>
      </c>
      <c r="W63" s="19">
        <f t="shared" si="30"/>
        <v>501</v>
      </c>
      <c r="X63" s="19">
        <f t="shared" si="30"/>
        <v>526</v>
      </c>
      <c r="Y63" s="19">
        <f t="shared" si="30"/>
        <v>516</v>
      </c>
      <c r="Z63" s="19">
        <f t="shared" si="30"/>
        <v>540</v>
      </c>
      <c r="AA63" s="19">
        <f t="shared" si="30"/>
        <v>559</v>
      </c>
      <c r="AB63" s="19">
        <f t="shared" si="30"/>
        <v>387</v>
      </c>
      <c r="AC63" s="19">
        <f t="shared" si="30"/>
        <v>255</v>
      </c>
      <c r="AD63" s="19">
        <f t="shared" si="30"/>
        <v>526</v>
      </c>
      <c r="AE63" s="19">
        <f t="shared" si="30"/>
        <v>529</v>
      </c>
      <c r="AF63" s="19">
        <f t="shared" si="30"/>
        <v>529</v>
      </c>
      <c r="AG63" s="19">
        <f t="shared" si="30"/>
        <v>481</v>
      </c>
      <c r="AH63" s="19">
        <f t="shared" si="30"/>
        <v>163</v>
      </c>
      <c r="AI63" s="19">
        <f t="shared" si="30"/>
        <v>437</v>
      </c>
      <c r="AJ63" s="19">
        <f t="shared" si="30"/>
        <v>445</v>
      </c>
      <c r="AK63" s="19">
        <f t="shared" si="30"/>
        <v>475</v>
      </c>
      <c r="AL63" s="19">
        <f t="shared" si="30"/>
        <v>506</v>
      </c>
      <c r="AM63" s="19">
        <f t="shared" si="30"/>
        <v>343</v>
      </c>
      <c r="AN63" s="19">
        <f t="shared" si="30"/>
        <v>263</v>
      </c>
      <c r="AO63" s="19">
        <f t="shared" si="30"/>
        <v>501</v>
      </c>
      <c r="AP63" s="19">
        <f t="shared" si="30"/>
        <v>526</v>
      </c>
      <c r="AQ63" s="19">
        <f t="shared" si="30"/>
        <v>516</v>
      </c>
      <c r="AR63" s="19">
        <f t="shared" si="30"/>
        <v>540</v>
      </c>
      <c r="AS63" s="19">
        <f t="shared" si="30"/>
        <v>559</v>
      </c>
      <c r="AT63" s="19">
        <f t="shared" si="30"/>
        <v>387</v>
      </c>
      <c r="AU63" s="19">
        <f t="shared" si="30"/>
        <v>255</v>
      </c>
      <c r="AV63" s="19">
        <f t="shared" si="30"/>
        <v>163</v>
      </c>
      <c r="AW63" s="19">
        <f t="shared" si="30"/>
        <v>437</v>
      </c>
      <c r="AX63" s="19">
        <f t="shared" si="30"/>
        <v>445</v>
      </c>
      <c r="AY63" s="19">
        <f t="shared" si="30"/>
        <v>475</v>
      </c>
      <c r="AZ63" s="19">
        <f t="shared" si="30"/>
        <v>506</v>
      </c>
      <c r="BA63" s="19">
        <f t="shared" si="30"/>
        <v>343</v>
      </c>
      <c r="BB63" s="19">
        <f t="shared" si="30"/>
        <v>263</v>
      </c>
      <c r="BC63" s="19">
        <f t="shared" si="30"/>
        <v>501</v>
      </c>
      <c r="BD63" s="19">
        <f t="shared" si="30"/>
        <v>526</v>
      </c>
      <c r="BE63" s="19">
        <f t="shared" si="30"/>
        <v>516</v>
      </c>
      <c r="BF63" s="19">
        <f t="shared" si="30"/>
        <v>540</v>
      </c>
      <c r="BG63" s="19">
        <f t="shared" si="30"/>
        <v>559</v>
      </c>
      <c r="BH63" s="19">
        <f t="shared" si="30"/>
        <v>387</v>
      </c>
      <c r="BI63" s="19">
        <f t="shared" si="30"/>
        <v>255</v>
      </c>
      <c r="BJ63" s="19">
        <f t="shared" si="30"/>
        <v>526</v>
      </c>
      <c r="BK63" s="19">
        <f t="shared" si="30"/>
        <v>529</v>
      </c>
      <c r="BL63" s="19">
        <f t="shared" si="30"/>
        <v>529</v>
      </c>
      <c r="BM63" s="19">
        <f t="shared" si="30"/>
        <v>481</v>
      </c>
      <c r="BN63" s="19">
        <f t="shared" si="30"/>
        <v>163</v>
      </c>
      <c r="BO63" s="19">
        <f t="shared" ref="BO63:DZ63" si="31">IF(BO60&gt;0,MAX(BO37:BO60),"")</f>
        <v>437</v>
      </c>
      <c r="BP63" s="19">
        <f t="shared" si="31"/>
        <v>445</v>
      </c>
      <c r="BQ63" s="19">
        <f t="shared" si="31"/>
        <v>475</v>
      </c>
      <c r="BR63" s="19">
        <f t="shared" si="31"/>
        <v>506</v>
      </c>
      <c r="BS63" s="19">
        <f t="shared" si="31"/>
        <v>343</v>
      </c>
      <c r="BT63" s="19">
        <f t="shared" si="31"/>
        <v>263</v>
      </c>
      <c r="BU63" s="19">
        <f t="shared" si="31"/>
        <v>501</v>
      </c>
      <c r="BV63" s="19">
        <f t="shared" si="31"/>
        <v>526</v>
      </c>
      <c r="BW63" s="19">
        <f t="shared" si="31"/>
        <v>516</v>
      </c>
      <c r="BX63" s="19">
        <f t="shared" si="31"/>
        <v>540</v>
      </c>
      <c r="BY63" s="19">
        <f t="shared" si="31"/>
        <v>559</v>
      </c>
      <c r="BZ63" s="19">
        <f t="shared" si="31"/>
        <v>387</v>
      </c>
      <c r="CA63" s="19">
        <f t="shared" si="31"/>
        <v>255</v>
      </c>
      <c r="CB63" s="19">
        <f t="shared" si="31"/>
        <v>163</v>
      </c>
      <c r="CC63" s="19">
        <f t="shared" si="31"/>
        <v>437</v>
      </c>
      <c r="CD63" s="19">
        <f t="shared" si="31"/>
        <v>445</v>
      </c>
      <c r="CE63" s="19">
        <f t="shared" si="31"/>
        <v>475</v>
      </c>
      <c r="CF63" s="19">
        <f t="shared" si="31"/>
        <v>506</v>
      </c>
      <c r="CG63" s="19">
        <f t="shared" si="31"/>
        <v>343</v>
      </c>
      <c r="CH63" s="19">
        <f t="shared" si="31"/>
        <v>263</v>
      </c>
      <c r="CI63" s="19">
        <f t="shared" si="31"/>
        <v>501</v>
      </c>
      <c r="CJ63" s="19">
        <f t="shared" si="31"/>
        <v>526</v>
      </c>
      <c r="CK63" s="19">
        <f t="shared" si="31"/>
        <v>516</v>
      </c>
      <c r="CL63" s="19">
        <f t="shared" si="31"/>
        <v>540</v>
      </c>
      <c r="CM63" s="19">
        <f t="shared" si="31"/>
        <v>559</v>
      </c>
      <c r="CN63" s="19">
        <f t="shared" si="31"/>
        <v>387</v>
      </c>
      <c r="CO63" s="19">
        <f t="shared" si="31"/>
        <v>255</v>
      </c>
      <c r="CP63" s="19">
        <f t="shared" si="31"/>
        <v>526</v>
      </c>
      <c r="CQ63" s="19">
        <f t="shared" si="31"/>
        <v>529</v>
      </c>
      <c r="CR63" s="19">
        <f t="shared" si="31"/>
        <v>529</v>
      </c>
      <c r="CS63" s="19">
        <f t="shared" si="31"/>
        <v>481</v>
      </c>
      <c r="CT63" s="19">
        <f t="shared" si="31"/>
        <v>163</v>
      </c>
      <c r="CU63" s="19">
        <f t="shared" si="31"/>
        <v>437</v>
      </c>
      <c r="CV63" s="19">
        <f t="shared" si="31"/>
        <v>445</v>
      </c>
      <c r="CW63" s="19">
        <f t="shared" si="31"/>
        <v>475</v>
      </c>
      <c r="CX63" s="19">
        <f t="shared" si="31"/>
        <v>506</v>
      </c>
      <c r="CY63" s="19">
        <f t="shared" si="31"/>
        <v>343</v>
      </c>
      <c r="CZ63" s="19">
        <f t="shared" si="31"/>
        <v>263</v>
      </c>
      <c r="DA63" s="19">
        <f t="shared" si="31"/>
        <v>501</v>
      </c>
      <c r="DB63" s="19">
        <f t="shared" si="31"/>
        <v>526</v>
      </c>
      <c r="DC63" s="19">
        <f t="shared" si="31"/>
        <v>516</v>
      </c>
      <c r="DD63" s="19">
        <f t="shared" si="31"/>
        <v>540</v>
      </c>
      <c r="DE63" s="19">
        <f t="shared" si="31"/>
        <v>559</v>
      </c>
      <c r="DF63" s="19">
        <f t="shared" si="31"/>
        <v>387</v>
      </c>
      <c r="DG63" s="19">
        <f t="shared" si="31"/>
        <v>255</v>
      </c>
      <c r="DH63" s="19">
        <f t="shared" si="31"/>
        <v>163</v>
      </c>
      <c r="DI63" s="19">
        <f t="shared" si="31"/>
        <v>437</v>
      </c>
      <c r="DJ63" s="19">
        <f t="shared" si="31"/>
        <v>445</v>
      </c>
      <c r="DK63" s="19">
        <f t="shared" si="31"/>
        <v>475</v>
      </c>
      <c r="DL63" s="19">
        <f t="shared" si="31"/>
        <v>506</v>
      </c>
      <c r="DM63" s="19">
        <f t="shared" si="31"/>
        <v>343</v>
      </c>
      <c r="DN63" s="19">
        <f t="shared" si="31"/>
        <v>263</v>
      </c>
      <c r="DO63" s="19">
        <f t="shared" si="31"/>
        <v>501</v>
      </c>
      <c r="DP63" s="19">
        <f t="shared" si="31"/>
        <v>526</v>
      </c>
      <c r="DQ63" s="19">
        <f t="shared" si="31"/>
        <v>516</v>
      </c>
      <c r="DR63" s="19">
        <f t="shared" si="31"/>
        <v>540</v>
      </c>
      <c r="DS63" s="19">
        <f t="shared" si="31"/>
        <v>559</v>
      </c>
      <c r="DT63" s="19">
        <f t="shared" si="31"/>
        <v>387</v>
      </c>
      <c r="DU63" s="19">
        <f t="shared" si="31"/>
        <v>255</v>
      </c>
      <c r="DV63" s="19">
        <f t="shared" si="31"/>
        <v>526</v>
      </c>
      <c r="DW63" s="19">
        <f t="shared" si="31"/>
        <v>529</v>
      </c>
      <c r="DX63" s="19">
        <f t="shared" si="31"/>
        <v>529</v>
      </c>
      <c r="DY63" s="19">
        <f t="shared" si="31"/>
        <v>481</v>
      </c>
      <c r="DZ63" s="19">
        <f t="shared" si="31"/>
        <v>163</v>
      </c>
      <c r="EA63" s="19">
        <f t="shared" ref="EA63:GL63" si="32">IF(EA60&gt;0,MAX(EA37:EA60),"")</f>
        <v>437</v>
      </c>
      <c r="EB63" s="19">
        <f t="shared" si="32"/>
        <v>445</v>
      </c>
      <c r="EC63" s="19">
        <f t="shared" si="32"/>
        <v>475</v>
      </c>
      <c r="ED63" s="19">
        <f t="shared" si="32"/>
        <v>506</v>
      </c>
      <c r="EE63" s="19">
        <f t="shared" si="32"/>
        <v>343</v>
      </c>
      <c r="EF63" s="19">
        <f t="shared" si="32"/>
        <v>263</v>
      </c>
      <c r="EG63" s="19">
        <f t="shared" si="32"/>
        <v>501</v>
      </c>
      <c r="EH63" s="19">
        <f t="shared" si="32"/>
        <v>526</v>
      </c>
      <c r="EI63" s="19">
        <f t="shared" si="32"/>
        <v>516</v>
      </c>
      <c r="EJ63" s="19">
        <f t="shared" si="32"/>
        <v>540</v>
      </c>
      <c r="EK63" s="19">
        <f t="shared" si="32"/>
        <v>559</v>
      </c>
      <c r="EL63" s="19">
        <f t="shared" si="32"/>
        <v>387</v>
      </c>
      <c r="EM63" s="19">
        <f t="shared" si="32"/>
        <v>255</v>
      </c>
      <c r="EN63" s="19">
        <f t="shared" si="32"/>
        <v>163</v>
      </c>
      <c r="EO63" s="19">
        <f t="shared" si="32"/>
        <v>437</v>
      </c>
      <c r="EP63" s="19">
        <f t="shared" si="32"/>
        <v>445</v>
      </c>
      <c r="EQ63" s="19">
        <f t="shared" si="32"/>
        <v>475</v>
      </c>
      <c r="ER63" s="19">
        <f t="shared" si="32"/>
        <v>506</v>
      </c>
      <c r="ES63" s="19">
        <f t="shared" si="32"/>
        <v>343</v>
      </c>
      <c r="ET63" s="19">
        <f t="shared" si="32"/>
        <v>263</v>
      </c>
      <c r="EU63" s="19">
        <f t="shared" si="32"/>
        <v>501</v>
      </c>
      <c r="EV63" s="19">
        <f t="shared" si="32"/>
        <v>526</v>
      </c>
      <c r="EW63" s="19">
        <f t="shared" si="32"/>
        <v>516</v>
      </c>
      <c r="EX63" s="19">
        <f t="shared" si="32"/>
        <v>540</v>
      </c>
      <c r="EY63" s="19">
        <f t="shared" si="32"/>
        <v>559</v>
      </c>
      <c r="EZ63" s="19">
        <f t="shared" si="32"/>
        <v>387</v>
      </c>
      <c r="FA63" s="19">
        <f t="shared" si="32"/>
        <v>255</v>
      </c>
      <c r="FB63" s="19">
        <f t="shared" si="32"/>
        <v>526</v>
      </c>
      <c r="FC63" s="19">
        <f t="shared" si="32"/>
        <v>529</v>
      </c>
      <c r="FD63" s="19">
        <f t="shared" si="32"/>
        <v>529</v>
      </c>
      <c r="FE63" s="19">
        <f t="shared" si="32"/>
        <v>481</v>
      </c>
      <c r="FF63" s="19">
        <f t="shared" si="32"/>
        <v>163</v>
      </c>
      <c r="FG63" s="19">
        <f t="shared" si="32"/>
        <v>437</v>
      </c>
      <c r="FH63" s="19">
        <f t="shared" si="32"/>
        <v>445</v>
      </c>
      <c r="FI63" s="19">
        <f t="shared" si="32"/>
        <v>475</v>
      </c>
      <c r="FJ63" s="19">
        <f t="shared" si="32"/>
        <v>506</v>
      </c>
      <c r="FK63" s="19">
        <f t="shared" si="32"/>
        <v>343</v>
      </c>
      <c r="FL63" s="19">
        <f t="shared" si="32"/>
        <v>263</v>
      </c>
      <c r="FM63" s="19">
        <f t="shared" si="32"/>
        <v>501</v>
      </c>
      <c r="FN63" s="19">
        <f t="shared" si="32"/>
        <v>526</v>
      </c>
      <c r="FO63" s="19">
        <f t="shared" si="32"/>
        <v>516</v>
      </c>
      <c r="FP63" s="19">
        <f t="shared" si="32"/>
        <v>540</v>
      </c>
      <c r="FQ63" s="19">
        <f t="shared" si="32"/>
        <v>559</v>
      </c>
      <c r="FR63" s="19">
        <f t="shared" si="32"/>
        <v>387</v>
      </c>
      <c r="FS63" s="19">
        <f t="shared" si="32"/>
        <v>255</v>
      </c>
      <c r="FT63" s="19">
        <f t="shared" si="32"/>
        <v>163</v>
      </c>
      <c r="FU63" s="19">
        <f t="shared" si="32"/>
        <v>437</v>
      </c>
      <c r="FV63" s="19">
        <f t="shared" si="32"/>
        <v>445</v>
      </c>
      <c r="FW63" s="19">
        <f t="shared" si="32"/>
        <v>475</v>
      </c>
      <c r="FX63" s="19">
        <f t="shared" si="32"/>
        <v>506</v>
      </c>
      <c r="FY63" s="19">
        <f t="shared" si="32"/>
        <v>343</v>
      </c>
      <c r="FZ63" s="19">
        <f t="shared" si="32"/>
        <v>263</v>
      </c>
      <c r="GA63" s="19">
        <f t="shared" si="32"/>
        <v>501</v>
      </c>
      <c r="GB63" s="19">
        <f t="shared" si="32"/>
        <v>526</v>
      </c>
      <c r="GC63" s="19">
        <f t="shared" si="32"/>
        <v>516</v>
      </c>
      <c r="GD63" s="19">
        <f t="shared" si="32"/>
        <v>540</v>
      </c>
      <c r="GE63" s="19">
        <f t="shared" si="32"/>
        <v>559</v>
      </c>
      <c r="GF63" s="19">
        <f t="shared" si="32"/>
        <v>387</v>
      </c>
      <c r="GG63" s="19">
        <f t="shared" si="32"/>
        <v>255</v>
      </c>
      <c r="GH63" s="19">
        <f t="shared" si="32"/>
        <v>526</v>
      </c>
      <c r="GI63" s="19">
        <f t="shared" si="32"/>
        <v>529</v>
      </c>
      <c r="GJ63" s="19">
        <f t="shared" si="32"/>
        <v>529</v>
      </c>
      <c r="GK63" s="19">
        <f t="shared" si="32"/>
        <v>481</v>
      </c>
      <c r="GL63" s="19">
        <f t="shared" si="32"/>
        <v>398</v>
      </c>
      <c r="GM63" s="19">
        <f t="shared" ref="GM63:IX63" si="33">IF(GM60&gt;0,MAX(GM37:GM60),"")</f>
        <v>439</v>
      </c>
      <c r="GN63" s="19">
        <f t="shared" si="33"/>
        <v>213</v>
      </c>
      <c r="GO63" s="19">
        <f t="shared" si="33"/>
        <v>188</v>
      </c>
      <c r="GP63" s="19">
        <f t="shared" si="33"/>
        <v>418</v>
      </c>
      <c r="GQ63" s="19">
        <f t="shared" si="33"/>
        <v>444</v>
      </c>
      <c r="GR63" s="19">
        <f t="shared" si="33"/>
        <v>422</v>
      </c>
      <c r="GS63" s="19">
        <f t="shared" si="33"/>
        <v>438</v>
      </c>
      <c r="GT63" s="19">
        <f t="shared" si="33"/>
        <v>390</v>
      </c>
      <c r="GU63" s="19">
        <f t="shared" si="33"/>
        <v>191</v>
      </c>
      <c r="GV63" s="19">
        <f t="shared" si="33"/>
        <v>188</v>
      </c>
      <c r="GW63" s="19">
        <f t="shared" si="33"/>
        <v>423</v>
      </c>
      <c r="GX63" s="19">
        <f t="shared" si="33"/>
        <v>425</v>
      </c>
      <c r="GY63" s="19">
        <f t="shared" si="33"/>
        <v>163</v>
      </c>
      <c r="GZ63" s="19">
        <f t="shared" si="33"/>
        <v>437</v>
      </c>
      <c r="HA63" s="19">
        <f t="shared" si="33"/>
        <v>445</v>
      </c>
      <c r="HB63" s="19">
        <f t="shared" si="33"/>
        <v>475</v>
      </c>
      <c r="HC63" s="19">
        <f t="shared" si="33"/>
        <v>506</v>
      </c>
      <c r="HD63" s="19">
        <f t="shared" si="33"/>
        <v>343</v>
      </c>
      <c r="HE63" s="19">
        <f t="shared" si="33"/>
        <v>263</v>
      </c>
      <c r="HF63" s="19">
        <f t="shared" si="33"/>
        <v>501</v>
      </c>
      <c r="HG63" s="19">
        <f t="shared" si="33"/>
        <v>526</v>
      </c>
      <c r="HH63" s="19">
        <f t="shared" si="33"/>
        <v>516</v>
      </c>
      <c r="HI63" s="19">
        <f t="shared" si="33"/>
        <v>540</v>
      </c>
      <c r="HJ63" s="19">
        <f t="shared" si="33"/>
        <v>559</v>
      </c>
      <c r="HK63" s="19">
        <f t="shared" si="33"/>
        <v>387</v>
      </c>
      <c r="HL63" s="19">
        <f t="shared" si="33"/>
        <v>255</v>
      </c>
      <c r="HM63" s="19">
        <f t="shared" si="33"/>
        <v>163</v>
      </c>
      <c r="HN63" s="19">
        <f t="shared" si="33"/>
        <v>437</v>
      </c>
      <c r="HO63" s="19">
        <f t="shared" si="33"/>
        <v>445</v>
      </c>
      <c r="HP63" s="19">
        <f t="shared" si="33"/>
        <v>475</v>
      </c>
      <c r="HQ63" s="19">
        <f t="shared" si="33"/>
        <v>506</v>
      </c>
      <c r="HR63" s="19">
        <f t="shared" si="33"/>
        <v>343</v>
      </c>
      <c r="HS63" s="19">
        <f t="shared" si="33"/>
        <v>263</v>
      </c>
      <c r="HT63" s="19">
        <f t="shared" si="33"/>
        <v>501</v>
      </c>
      <c r="HU63" s="19">
        <f t="shared" si="33"/>
        <v>526</v>
      </c>
      <c r="HV63" s="19">
        <f t="shared" si="33"/>
        <v>516</v>
      </c>
      <c r="HW63" s="19">
        <f t="shared" si="33"/>
        <v>540</v>
      </c>
      <c r="HX63" s="19">
        <f t="shared" si="33"/>
        <v>559</v>
      </c>
      <c r="HY63" s="19">
        <f t="shared" si="33"/>
        <v>387</v>
      </c>
      <c r="HZ63" s="19">
        <f t="shared" si="33"/>
        <v>255</v>
      </c>
      <c r="IA63" s="19">
        <f t="shared" si="33"/>
        <v>526</v>
      </c>
      <c r="IB63" s="19">
        <f t="shared" si="33"/>
        <v>529</v>
      </c>
      <c r="IC63" s="19">
        <f t="shared" si="33"/>
        <v>529</v>
      </c>
      <c r="ID63" s="19">
        <f t="shared" si="33"/>
        <v>481</v>
      </c>
      <c r="IE63" s="19">
        <f t="shared" si="33"/>
        <v>163</v>
      </c>
      <c r="IF63" s="19">
        <f t="shared" si="33"/>
        <v>437</v>
      </c>
      <c r="IG63" s="19">
        <f t="shared" si="33"/>
        <v>445</v>
      </c>
      <c r="IH63" s="19">
        <f t="shared" si="33"/>
        <v>475</v>
      </c>
      <c r="II63" s="19">
        <f t="shared" si="33"/>
        <v>506</v>
      </c>
      <c r="IJ63" s="19">
        <f t="shared" si="33"/>
        <v>343</v>
      </c>
      <c r="IK63" s="19">
        <f t="shared" si="33"/>
        <v>263</v>
      </c>
      <c r="IL63" s="19">
        <f t="shared" si="33"/>
        <v>501</v>
      </c>
      <c r="IM63" s="19">
        <f t="shared" si="33"/>
        <v>526</v>
      </c>
      <c r="IN63" s="19">
        <f t="shared" si="33"/>
        <v>516</v>
      </c>
      <c r="IO63" s="19">
        <f t="shared" si="33"/>
        <v>540</v>
      </c>
      <c r="IP63" s="19">
        <f t="shared" si="33"/>
        <v>559</v>
      </c>
      <c r="IQ63" s="19">
        <f t="shared" si="33"/>
        <v>387</v>
      </c>
      <c r="IR63" s="19">
        <f t="shared" si="33"/>
        <v>255</v>
      </c>
      <c r="IS63" s="19">
        <f t="shared" si="33"/>
        <v>163</v>
      </c>
      <c r="IT63" s="19">
        <f t="shared" si="33"/>
        <v>437</v>
      </c>
      <c r="IU63" s="19">
        <f t="shared" si="33"/>
        <v>445</v>
      </c>
      <c r="IV63" s="19">
        <f t="shared" si="33"/>
        <v>475</v>
      </c>
      <c r="IW63" s="19">
        <f t="shared" si="33"/>
        <v>506</v>
      </c>
      <c r="IX63" s="19">
        <f t="shared" si="33"/>
        <v>343</v>
      </c>
      <c r="IY63" s="19">
        <f t="shared" ref="IY63:LJ63" si="34">IF(IY60&gt;0,MAX(IY37:IY60),"")</f>
        <v>263</v>
      </c>
      <c r="IZ63" s="19">
        <f t="shared" si="34"/>
        <v>501</v>
      </c>
      <c r="JA63" s="19">
        <f t="shared" si="34"/>
        <v>526</v>
      </c>
      <c r="JB63" s="19">
        <f t="shared" si="34"/>
        <v>516</v>
      </c>
      <c r="JC63" s="19">
        <f t="shared" si="34"/>
        <v>540</v>
      </c>
      <c r="JD63" s="19">
        <f t="shared" si="34"/>
        <v>559</v>
      </c>
      <c r="JE63" s="19">
        <f t="shared" si="34"/>
        <v>387</v>
      </c>
      <c r="JF63" s="19">
        <f t="shared" si="34"/>
        <v>255</v>
      </c>
      <c r="JG63" s="19">
        <f t="shared" si="34"/>
        <v>526</v>
      </c>
      <c r="JH63" s="19">
        <f t="shared" si="34"/>
        <v>529</v>
      </c>
      <c r="JI63" s="19">
        <f t="shared" si="34"/>
        <v>529</v>
      </c>
      <c r="JJ63" s="19">
        <f t="shared" si="34"/>
        <v>481</v>
      </c>
      <c r="JK63" s="19">
        <f t="shared" si="34"/>
        <v>392</v>
      </c>
      <c r="JL63" s="19">
        <f t="shared" si="34"/>
        <v>453</v>
      </c>
      <c r="JM63" s="19">
        <f t="shared" si="34"/>
        <v>213</v>
      </c>
      <c r="JN63" s="19">
        <f t="shared" si="34"/>
        <v>175</v>
      </c>
      <c r="JO63" s="19">
        <f t="shared" si="34"/>
        <v>458</v>
      </c>
      <c r="JP63" s="19">
        <f t="shared" si="34"/>
        <v>495</v>
      </c>
      <c r="JQ63" s="19">
        <f t="shared" si="34"/>
        <v>534</v>
      </c>
      <c r="JR63" s="19">
        <f t="shared" si="34"/>
        <v>491</v>
      </c>
      <c r="JS63" s="19">
        <f t="shared" si="34"/>
        <v>459</v>
      </c>
      <c r="JT63" s="19">
        <f t="shared" si="34"/>
        <v>224</v>
      </c>
      <c r="JU63" s="19">
        <f t="shared" si="34"/>
        <v>179</v>
      </c>
      <c r="JV63" s="19">
        <f t="shared" si="34"/>
        <v>435</v>
      </c>
      <c r="JW63" s="19">
        <f t="shared" si="34"/>
        <v>466</v>
      </c>
      <c r="JX63" s="19">
        <f t="shared" si="34"/>
        <v>436</v>
      </c>
      <c r="JY63" s="19">
        <f t="shared" si="34"/>
        <v>412</v>
      </c>
      <c r="JZ63" s="19">
        <f t="shared" si="34"/>
        <v>432</v>
      </c>
      <c r="KA63" s="19">
        <f t="shared" si="34"/>
        <v>225</v>
      </c>
      <c r="KB63" s="19">
        <f t="shared" si="34"/>
        <v>176</v>
      </c>
      <c r="KC63" s="19">
        <f t="shared" si="34"/>
        <v>429</v>
      </c>
      <c r="KD63" s="19">
        <f t="shared" si="34"/>
        <v>430</v>
      </c>
      <c r="KE63" s="19">
        <f t="shared" si="34"/>
        <v>411</v>
      </c>
      <c r="KF63" s="19">
        <f t="shared" si="34"/>
        <v>468</v>
      </c>
      <c r="KG63" s="19">
        <f t="shared" si="34"/>
        <v>409</v>
      </c>
      <c r="KH63" s="19">
        <f t="shared" si="34"/>
        <v>238</v>
      </c>
      <c r="KI63" s="19">
        <f t="shared" si="34"/>
        <v>157</v>
      </c>
      <c r="KJ63" s="19">
        <f t="shared" si="34"/>
        <v>430</v>
      </c>
      <c r="KK63" s="19">
        <f t="shared" si="34"/>
        <v>163</v>
      </c>
      <c r="KL63" s="19">
        <f t="shared" si="34"/>
        <v>437</v>
      </c>
      <c r="KM63" s="19">
        <f t="shared" si="34"/>
        <v>445</v>
      </c>
      <c r="KN63" s="19">
        <f t="shared" si="34"/>
        <v>475</v>
      </c>
      <c r="KO63" s="19">
        <f t="shared" si="34"/>
        <v>506</v>
      </c>
      <c r="KP63" s="19">
        <f t="shared" si="34"/>
        <v>343</v>
      </c>
      <c r="KQ63" s="19">
        <f t="shared" si="34"/>
        <v>263</v>
      </c>
      <c r="KR63" s="19">
        <f t="shared" si="34"/>
        <v>501</v>
      </c>
      <c r="KS63" s="19">
        <f t="shared" si="34"/>
        <v>526</v>
      </c>
      <c r="KT63" s="19">
        <f t="shared" si="34"/>
        <v>516</v>
      </c>
      <c r="KU63" s="19">
        <f t="shared" si="34"/>
        <v>540</v>
      </c>
      <c r="KV63" s="19">
        <f t="shared" si="34"/>
        <v>559</v>
      </c>
      <c r="KW63" s="19">
        <f t="shared" si="34"/>
        <v>387</v>
      </c>
      <c r="KX63" s="19">
        <f t="shared" si="34"/>
        <v>255</v>
      </c>
      <c r="KY63" s="19">
        <f t="shared" si="34"/>
        <v>163</v>
      </c>
      <c r="KZ63" s="19">
        <f t="shared" si="34"/>
        <v>437</v>
      </c>
      <c r="LA63" s="19">
        <f t="shared" si="34"/>
        <v>445</v>
      </c>
      <c r="LB63" s="19">
        <f t="shared" si="34"/>
        <v>475</v>
      </c>
      <c r="LC63" s="19">
        <f t="shared" si="34"/>
        <v>506</v>
      </c>
      <c r="LD63" s="19">
        <f t="shared" si="34"/>
        <v>343</v>
      </c>
      <c r="LE63" s="19">
        <f t="shared" si="34"/>
        <v>263</v>
      </c>
      <c r="LF63" s="19">
        <f t="shared" si="34"/>
        <v>501</v>
      </c>
      <c r="LG63" s="19">
        <f t="shared" si="34"/>
        <v>526</v>
      </c>
      <c r="LH63" s="19">
        <f t="shared" si="34"/>
        <v>516</v>
      </c>
      <c r="LI63" s="19">
        <f t="shared" si="34"/>
        <v>540</v>
      </c>
      <c r="LJ63" s="19">
        <f t="shared" si="34"/>
        <v>559</v>
      </c>
      <c r="LK63" s="19">
        <f t="shared" ref="LK63:NB63" si="35">IF(LK60&gt;0,MAX(LK37:LK60),"")</f>
        <v>387</v>
      </c>
      <c r="LL63" s="19">
        <f t="shared" si="35"/>
        <v>255</v>
      </c>
      <c r="LM63" s="19">
        <f t="shared" si="35"/>
        <v>526</v>
      </c>
      <c r="LN63" s="19">
        <f t="shared" si="35"/>
        <v>529</v>
      </c>
      <c r="LO63" s="19">
        <f t="shared" si="35"/>
        <v>529</v>
      </c>
      <c r="LP63" s="19">
        <f t="shared" si="35"/>
        <v>481</v>
      </c>
      <c r="LQ63" s="19">
        <f t="shared" si="35"/>
        <v>163</v>
      </c>
      <c r="LR63" s="19">
        <f t="shared" si="35"/>
        <v>437</v>
      </c>
      <c r="LS63" s="19">
        <f t="shared" si="35"/>
        <v>445</v>
      </c>
      <c r="LT63" s="19">
        <f t="shared" si="35"/>
        <v>475</v>
      </c>
      <c r="LU63" s="19">
        <f t="shared" si="35"/>
        <v>506</v>
      </c>
      <c r="LV63" s="19">
        <f t="shared" si="35"/>
        <v>343</v>
      </c>
      <c r="LW63" s="19">
        <f t="shared" si="35"/>
        <v>263</v>
      </c>
      <c r="LX63" s="19">
        <f t="shared" si="35"/>
        <v>501</v>
      </c>
      <c r="LY63" s="19">
        <f t="shared" si="35"/>
        <v>526</v>
      </c>
      <c r="LZ63" s="19">
        <f t="shared" si="35"/>
        <v>516</v>
      </c>
      <c r="MA63" s="19">
        <f t="shared" si="35"/>
        <v>540</v>
      </c>
      <c r="MB63" s="19">
        <f t="shared" si="35"/>
        <v>559</v>
      </c>
      <c r="MC63" s="19">
        <f t="shared" si="35"/>
        <v>387</v>
      </c>
      <c r="MD63" s="19">
        <f t="shared" si="35"/>
        <v>255</v>
      </c>
      <c r="ME63" s="19">
        <f t="shared" si="35"/>
        <v>163</v>
      </c>
      <c r="MF63" s="19">
        <f t="shared" si="35"/>
        <v>437</v>
      </c>
      <c r="MG63" s="19">
        <f t="shared" si="35"/>
        <v>445</v>
      </c>
      <c r="MH63" s="19">
        <f t="shared" si="35"/>
        <v>475</v>
      </c>
      <c r="MI63" s="19">
        <f t="shared" si="35"/>
        <v>506</v>
      </c>
      <c r="MJ63" s="19">
        <f t="shared" si="35"/>
        <v>343</v>
      </c>
      <c r="MK63" s="19">
        <f t="shared" si="35"/>
        <v>263</v>
      </c>
      <c r="ML63" s="19">
        <f t="shared" si="35"/>
        <v>501</v>
      </c>
      <c r="MM63" s="19">
        <f t="shared" si="35"/>
        <v>526</v>
      </c>
      <c r="MN63" s="19">
        <f t="shared" si="35"/>
        <v>516</v>
      </c>
      <c r="MO63" s="19">
        <f t="shared" si="35"/>
        <v>540</v>
      </c>
      <c r="MP63" s="19">
        <f t="shared" si="35"/>
        <v>559</v>
      </c>
      <c r="MQ63" s="19">
        <f t="shared" si="35"/>
        <v>387</v>
      </c>
      <c r="MR63" s="19">
        <f t="shared" si="35"/>
        <v>255</v>
      </c>
      <c r="MS63" s="19">
        <f t="shared" si="35"/>
        <v>526</v>
      </c>
      <c r="MT63" s="19">
        <f t="shared" si="35"/>
        <v>529</v>
      </c>
      <c r="MU63" s="19">
        <f t="shared" si="35"/>
        <v>529</v>
      </c>
      <c r="MV63" s="19">
        <f t="shared" si="35"/>
        <v>481</v>
      </c>
      <c r="MW63" s="19">
        <f t="shared" si="35"/>
        <v>163</v>
      </c>
      <c r="MX63" s="19">
        <f t="shared" si="35"/>
        <v>437</v>
      </c>
      <c r="MY63" s="19">
        <f t="shared" si="35"/>
        <v>445</v>
      </c>
      <c r="MZ63" s="19">
        <f t="shared" si="35"/>
        <v>475</v>
      </c>
      <c r="NA63" s="19">
        <f t="shared" si="35"/>
        <v>506</v>
      </c>
      <c r="NB63" s="19">
        <f t="shared" si="35"/>
        <v>343</v>
      </c>
    </row>
    <row r="64" spans="1:424" s="25" customFormat="1" x14ac:dyDescent="0.25">
      <c r="A64" s="18" t="s">
        <v>11</v>
      </c>
      <c r="B64" s="19">
        <f>IF(B60&gt;0,AVERAGE(B46:B54),"")</f>
        <v>124.55555555555556</v>
      </c>
      <c r="C64" s="19">
        <f t="shared" ref="C64:BN64" si="36">IF(C60&gt;0,AVERAGE(C46:C54),"")</f>
        <v>363.55555555555554</v>
      </c>
      <c r="D64" s="19">
        <f t="shared" si="36"/>
        <v>384.77777777777777</v>
      </c>
      <c r="E64" s="19">
        <f t="shared" si="36"/>
        <v>404</v>
      </c>
      <c r="F64" s="19">
        <f t="shared" si="36"/>
        <v>430.88888888888891</v>
      </c>
      <c r="G64" s="19">
        <f t="shared" si="36"/>
        <v>267.66666666666669</v>
      </c>
      <c r="H64" s="19">
        <f t="shared" si="36"/>
        <v>213.33333333333334</v>
      </c>
      <c r="I64" s="19">
        <f t="shared" si="36"/>
        <v>451</v>
      </c>
      <c r="J64" s="19">
        <f t="shared" si="36"/>
        <v>453.55555555555554</v>
      </c>
      <c r="K64" s="19">
        <f t="shared" si="36"/>
        <v>441.77777777777777</v>
      </c>
      <c r="L64" s="19">
        <f t="shared" si="36"/>
        <v>459.33333333333331</v>
      </c>
      <c r="M64" s="19">
        <f t="shared" si="36"/>
        <v>488.77777777777777</v>
      </c>
      <c r="N64" s="19">
        <f t="shared" si="36"/>
        <v>280</v>
      </c>
      <c r="O64" s="19">
        <f t="shared" si="36"/>
        <v>220.11111111111111</v>
      </c>
      <c r="P64" s="19">
        <f t="shared" si="36"/>
        <v>124.55555555555556</v>
      </c>
      <c r="Q64" s="19">
        <f t="shared" si="36"/>
        <v>363.55555555555554</v>
      </c>
      <c r="R64" s="19">
        <f t="shared" si="36"/>
        <v>384.77777777777777</v>
      </c>
      <c r="S64" s="19">
        <f t="shared" si="36"/>
        <v>404</v>
      </c>
      <c r="T64" s="19">
        <f t="shared" si="36"/>
        <v>430.88888888888891</v>
      </c>
      <c r="U64" s="19">
        <f t="shared" si="36"/>
        <v>267.66666666666669</v>
      </c>
      <c r="V64" s="19">
        <f t="shared" si="36"/>
        <v>213.33333333333334</v>
      </c>
      <c r="W64" s="19">
        <f t="shared" si="36"/>
        <v>451</v>
      </c>
      <c r="X64" s="19">
        <f t="shared" si="36"/>
        <v>453.55555555555554</v>
      </c>
      <c r="Y64" s="19">
        <f t="shared" si="36"/>
        <v>441.77777777777777</v>
      </c>
      <c r="Z64" s="19">
        <f t="shared" si="36"/>
        <v>459.33333333333331</v>
      </c>
      <c r="AA64" s="19">
        <f t="shared" si="36"/>
        <v>488.77777777777777</v>
      </c>
      <c r="AB64" s="19">
        <f t="shared" si="36"/>
        <v>280</v>
      </c>
      <c r="AC64" s="19">
        <f t="shared" si="36"/>
        <v>220.11111111111111</v>
      </c>
      <c r="AD64" s="19">
        <f t="shared" si="36"/>
        <v>464</v>
      </c>
      <c r="AE64" s="19">
        <f t="shared" si="36"/>
        <v>459.33333333333331</v>
      </c>
      <c r="AF64" s="19">
        <f t="shared" si="36"/>
        <v>472.22222222222223</v>
      </c>
      <c r="AG64" s="19">
        <f t="shared" si="36"/>
        <v>424.33333333333331</v>
      </c>
      <c r="AH64" s="19">
        <f t="shared" si="36"/>
        <v>124.55555555555556</v>
      </c>
      <c r="AI64" s="19">
        <f t="shared" si="36"/>
        <v>363.55555555555554</v>
      </c>
      <c r="AJ64" s="19">
        <f t="shared" si="36"/>
        <v>384.77777777777777</v>
      </c>
      <c r="AK64" s="19">
        <f t="shared" si="36"/>
        <v>404</v>
      </c>
      <c r="AL64" s="19">
        <f t="shared" si="36"/>
        <v>430.88888888888891</v>
      </c>
      <c r="AM64" s="19">
        <f t="shared" si="36"/>
        <v>267.66666666666669</v>
      </c>
      <c r="AN64" s="19">
        <f t="shared" si="36"/>
        <v>213.33333333333334</v>
      </c>
      <c r="AO64" s="19">
        <f t="shared" si="36"/>
        <v>451</v>
      </c>
      <c r="AP64" s="19">
        <f t="shared" si="36"/>
        <v>453.55555555555554</v>
      </c>
      <c r="AQ64" s="19">
        <f t="shared" si="36"/>
        <v>441.77777777777777</v>
      </c>
      <c r="AR64" s="19">
        <f t="shared" si="36"/>
        <v>459.33333333333331</v>
      </c>
      <c r="AS64" s="19">
        <f t="shared" si="36"/>
        <v>488.77777777777777</v>
      </c>
      <c r="AT64" s="19">
        <f t="shared" si="36"/>
        <v>280</v>
      </c>
      <c r="AU64" s="19">
        <f t="shared" si="36"/>
        <v>220.11111111111111</v>
      </c>
      <c r="AV64" s="19">
        <f t="shared" si="36"/>
        <v>124.55555555555556</v>
      </c>
      <c r="AW64" s="19">
        <f t="shared" si="36"/>
        <v>363.55555555555554</v>
      </c>
      <c r="AX64" s="19">
        <f t="shared" si="36"/>
        <v>384.77777777777777</v>
      </c>
      <c r="AY64" s="19">
        <f t="shared" si="36"/>
        <v>404</v>
      </c>
      <c r="AZ64" s="19">
        <f t="shared" si="36"/>
        <v>430.88888888888891</v>
      </c>
      <c r="BA64" s="19">
        <f t="shared" si="36"/>
        <v>267.66666666666669</v>
      </c>
      <c r="BB64" s="19">
        <f t="shared" si="36"/>
        <v>213.33333333333334</v>
      </c>
      <c r="BC64" s="19">
        <f t="shared" si="36"/>
        <v>451</v>
      </c>
      <c r="BD64" s="19">
        <f t="shared" si="36"/>
        <v>453.55555555555554</v>
      </c>
      <c r="BE64" s="19">
        <f t="shared" si="36"/>
        <v>441.77777777777777</v>
      </c>
      <c r="BF64" s="19">
        <f t="shared" si="36"/>
        <v>459.33333333333331</v>
      </c>
      <c r="BG64" s="19">
        <f t="shared" si="36"/>
        <v>488.77777777777777</v>
      </c>
      <c r="BH64" s="19">
        <f t="shared" si="36"/>
        <v>280</v>
      </c>
      <c r="BI64" s="19">
        <f t="shared" si="36"/>
        <v>220.11111111111111</v>
      </c>
      <c r="BJ64" s="19">
        <f t="shared" si="36"/>
        <v>464</v>
      </c>
      <c r="BK64" s="19">
        <f t="shared" si="36"/>
        <v>459.33333333333331</v>
      </c>
      <c r="BL64" s="19">
        <f t="shared" si="36"/>
        <v>472.22222222222223</v>
      </c>
      <c r="BM64" s="19">
        <f t="shared" si="36"/>
        <v>424.33333333333331</v>
      </c>
      <c r="BN64" s="19">
        <f t="shared" si="36"/>
        <v>124.55555555555556</v>
      </c>
      <c r="BO64" s="19">
        <f t="shared" ref="BO64:DZ64" si="37">IF(BO60&gt;0,AVERAGE(BO46:BO54),"")</f>
        <v>363.55555555555554</v>
      </c>
      <c r="BP64" s="19">
        <f t="shared" si="37"/>
        <v>384.77777777777777</v>
      </c>
      <c r="BQ64" s="19">
        <f t="shared" si="37"/>
        <v>404</v>
      </c>
      <c r="BR64" s="19">
        <f t="shared" si="37"/>
        <v>430.88888888888891</v>
      </c>
      <c r="BS64" s="19">
        <f t="shared" si="37"/>
        <v>267.66666666666669</v>
      </c>
      <c r="BT64" s="19">
        <f t="shared" si="37"/>
        <v>213.33333333333334</v>
      </c>
      <c r="BU64" s="19">
        <f t="shared" si="37"/>
        <v>451</v>
      </c>
      <c r="BV64" s="19">
        <f t="shared" si="37"/>
        <v>453.55555555555554</v>
      </c>
      <c r="BW64" s="19">
        <f t="shared" si="37"/>
        <v>441.77777777777777</v>
      </c>
      <c r="BX64" s="19">
        <f t="shared" si="37"/>
        <v>459.33333333333331</v>
      </c>
      <c r="BY64" s="19">
        <f t="shared" si="37"/>
        <v>488.77777777777777</v>
      </c>
      <c r="BZ64" s="19">
        <f t="shared" si="37"/>
        <v>280</v>
      </c>
      <c r="CA64" s="19">
        <f t="shared" si="37"/>
        <v>220.11111111111111</v>
      </c>
      <c r="CB64" s="19">
        <f t="shared" si="37"/>
        <v>124.55555555555556</v>
      </c>
      <c r="CC64" s="19">
        <f t="shared" si="37"/>
        <v>363.55555555555554</v>
      </c>
      <c r="CD64" s="19">
        <f t="shared" si="37"/>
        <v>384.77777777777777</v>
      </c>
      <c r="CE64" s="19">
        <f t="shared" si="37"/>
        <v>404</v>
      </c>
      <c r="CF64" s="19">
        <f t="shared" si="37"/>
        <v>430.88888888888891</v>
      </c>
      <c r="CG64" s="19">
        <f t="shared" si="37"/>
        <v>267.66666666666669</v>
      </c>
      <c r="CH64" s="19">
        <f t="shared" si="37"/>
        <v>213.33333333333334</v>
      </c>
      <c r="CI64" s="19">
        <f t="shared" si="37"/>
        <v>451</v>
      </c>
      <c r="CJ64" s="19">
        <f t="shared" si="37"/>
        <v>453.55555555555554</v>
      </c>
      <c r="CK64" s="19">
        <f t="shared" si="37"/>
        <v>441.77777777777777</v>
      </c>
      <c r="CL64" s="19">
        <f t="shared" si="37"/>
        <v>459.33333333333331</v>
      </c>
      <c r="CM64" s="19">
        <f t="shared" si="37"/>
        <v>488.77777777777777</v>
      </c>
      <c r="CN64" s="19">
        <f t="shared" si="37"/>
        <v>280</v>
      </c>
      <c r="CO64" s="19">
        <f t="shared" si="37"/>
        <v>220.11111111111111</v>
      </c>
      <c r="CP64" s="19">
        <f t="shared" si="37"/>
        <v>464</v>
      </c>
      <c r="CQ64" s="19">
        <f t="shared" si="37"/>
        <v>459.33333333333331</v>
      </c>
      <c r="CR64" s="19">
        <f t="shared" si="37"/>
        <v>472.22222222222223</v>
      </c>
      <c r="CS64" s="19">
        <f t="shared" si="37"/>
        <v>424.33333333333331</v>
      </c>
      <c r="CT64" s="19">
        <f t="shared" si="37"/>
        <v>124.55555555555556</v>
      </c>
      <c r="CU64" s="19">
        <f t="shared" si="37"/>
        <v>363.55555555555554</v>
      </c>
      <c r="CV64" s="19">
        <f t="shared" si="37"/>
        <v>384.77777777777777</v>
      </c>
      <c r="CW64" s="19">
        <f t="shared" si="37"/>
        <v>404</v>
      </c>
      <c r="CX64" s="19">
        <f t="shared" si="37"/>
        <v>430.88888888888891</v>
      </c>
      <c r="CY64" s="19">
        <f t="shared" si="37"/>
        <v>267.66666666666669</v>
      </c>
      <c r="CZ64" s="19">
        <f t="shared" si="37"/>
        <v>213.33333333333334</v>
      </c>
      <c r="DA64" s="19">
        <f t="shared" si="37"/>
        <v>451</v>
      </c>
      <c r="DB64" s="19">
        <f t="shared" si="37"/>
        <v>453.55555555555554</v>
      </c>
      <c r="DC64" s="19">
        <f t="shared" si="37"/>
        <v>441.77777777777777</v>
      </c>
      <c r="DD64" s="19">
        <f t="shared" si="37"/>
        <v>459.33333333333331</v>
      </c>
      <c r="DE64" s="19">
        <f t="shared" si="37"/>
        <v>488.77777777777777</v>
      </c>
      <c r="DF64" s="19">
        <f t="shared" si="37"/>
        <v>280</v>
      </c>
      <c r="DG64" s="19">
        <f t="shared" si="37"/>
        <v>220.11111111111111</v>
      </c>
      <c r="DH64" s="19">
        <f t="shared" si="37"/>
        <v>124.55555555555556</v>
      </c>
      <c r="DI64" s="19">
        <f t="shared" si="37"/>
        <v>363.55555555555554</v>
      </c>
      <c r="DJ64" s="19">
        <f t="shared" si="37"/>
        <v>384.77777777777777</v>
      </c>
      <c r="DK64" s="19">
        <f t="shared" si="37"/>
        <v>404</v>
      </c>
      <c r="DL64" s="19">
        <f t="shared" si="37"/>
        <v>430.88888888888891</v>
      </c>
      <c r="DM64" s="19">
        <f t="shared" si="37"/>
        <v>267.66666666666669</v>
      </c>
      <c r="DN64" s="19">
        <f t="shared" si="37"/>
        <v>213.33333333333334</v>
      </c>
      <c r="DO64" s="19">
        <f t="shared" si="37"/>
        <v>451</v>
      </c>
      <c r="DP64" s="19">
        <f t="shared" si="37"/>
        <v>453.55555555555554</v>
      </c>
      <c r="DQ64" s="19">
        <f t="shared" si="37"/>
        <v>441.77777777777777</v>
      </c>
      <c r="DR64" s="19">
        <f t="shared" si="37"/>
        <v>459.33333333333331</v>
      </c>
      <c r="DS64" s="19">
        <f t="shared" si="37"/>
        <v>488.77777777777777</v>
      </c>
      <c r="DT64" s="19">
        <f t="shared" si="37"/>
        <v>280</v>
      </c>
      <c r="DU64" s="19">
        <f t="shared" si="37"/>
        <v>220.11111111111111</v>
      </c>
      <c r="DV64" s="19">
        <f t="shared" si="37"/>
        <v>464</v>
      </c>
      <c r="DW64" s="19">
        <f t="shared" si="37"/>
        <v>459.33333333333331</v>
      </c>
      <c r="DX64" s="19">
        <f t="shared" si="37"/>
        <v>472.22222222222223</v>
      </c>
      <c r="DY64" s="19">
        <f t="shared" si="37"/>
        <v>424.33333333333331</v>
      </c>
      <c r="DZ64" s="19">
        <f t="shared" si="37"/>
        <v>124.55555555555556</v>
      </c>
      <c r="EA64" s="19">
        <f t="shared" ref="EA64:GL64" si="38">IF(EA60&gt;0,AVERAGE(EA46:EA54),"")</f>
        <v>363.55555555555554</v>
      </c>
      <c r="EB64" s="19">
        <f t="shared" si="38"/>
        <v>384.77777777777777</v>
      </c>
      <c r="EC64" s="19">
        <f t="shared" si="38"/>
        <v>404</v>
      </c>
      <c r="ED64" s="19">
        <f t="shared" si="38"/>
        <v>430.88888888888891</v>
      </c>
      <c r="EE64" s="19">
        <f t="shared" si="38"/>
        <v>267.66666666666669</v>
      </c>
      <c r="EF64" s="19">
        <f t="shared" si="38"/>
        <v>213.33333333333334</v>
      </c>
      <c r="EG64" s="19">
        <f t="shared" si="38"/>
        <v>451</v>
      </c>
      <c r="EH64" s="19">
        <f t="shared" si="38"/>
        <v>453.55555555555554</v>
      </c>
      <c r="EI64" s="19">
        <f t="shared" si="38"/>
        <v>441.77777777777777</v>
      </c>
      <c r="EJ64" s="19">
        <f t="shared" si="38"/>
        <v>459.33333333333331</v>
      </c>
      <c r="EK64" s="19">
        <f t="shared" si="38"/>
        <v>488.77777777777777</v>
      </c>
      <c r="EL64" s="19">
        <f t="shared" si="38"/>
        <v>280</v>
      </c>
      <c r="EM64" s="19">
        <f t="shared" si="38"/>
        <v>220.11111111111111</v>
      </c>
      <c r="EN64" s="19">
        <f t="shared" si="38"/>
        <v>124.55555555555556</v>
      </c>
      <c r="EO64" s="19">
        <f t="shared" si="38"/>
        <v>363.55555555555554</v>
      </c>
      <c r="EP64" s="19">
        <f t="shared" si="38"/>
        <v>384.77777777777777</v>
      </c>
      <c r="EQ64" s="19">
        <f t="shared" si="38"/>
        <v>404</v>
      </c>
      <c r="ER64" s="19">
        <f t="shared" si="38"/>
        <v>430.88888888888891</v>
      </c>
      <c r="ES64" s="19">
        <f t="shared" si="38"/>
        <v>267.66666666666669</v>
      </c>
      <c r="ET64" s="19">
        <f t="shared" si="38"/>
        <v>213.33333333333334</v>
      </c>
      <c r="EU64" s="19">
        <f t="shared" si="38"/>
        <v>451</v>
      </c>
      <c r="EV64" s="19">
        <f t="shared" si="38"/>
        <v>453.55555555555554</v>
      </c>
      <c r="EW64" s="19">
        <f t="shared" si="38"/>
        <v>441.77777777777777</v>
      </c>
      <c r="EX64" s="19">
        <f t="shared" si="38"/>
        <v>459.33333333333331</v>
      </c>
      <c r="EY64" s="19">
        <f t="shared" si="38"/>
        <v>488.77777777777777</v>
      </c>
      <c r="EZ64" s="19">
        <f t="shared" si="38"/>
        <v>280</v>
      </c>
      <c r="FA64" s="19">
        <f t="shared" si="38"/>
        <v>220.11111111111111</v>
      </c>
      <c r="FB64" s="19">
        <f t="shared" si="38"/>
        <v>464</v>
      </c>
      <c r="FC64" s="19">
        <f t="shared" si="38"/>
        <v>459.33333333333331</v>
      </c>
      <c r="FD64" s="19">
        <f t="shared" si="38"/>
        <v>472.22222222222223</v>
      </c>
      <c r="FE64" s="19">
        <f t="shared" si="38"/>
        <v>424.33333333333331</v>
      </c>
      <c r="FF64" s="19">
        <f t="shared" si="38"/>
        <v>124.55555555555556</v>
      </c>
      <c r="FG64" s="19">
        <f t="shared" si="38"/>
        <v>363.55555555555554</v>
      </c>
      <c r="FH64" s="19">
        <f t="shared" si="38"/>
        <v>384.77777777777777</v>
      </c>
      <c r="FI64" s="19">
        <f t="shared" si="38"/>
        <v>404</v>
      </c>
      <c r="FJ64" s="19">
        <f t="shared" si="38"/>
        <v>430.88888888888891</v>
      </c>
      <c r="FK64" s="19">
        <f t="shared" si="38"/>
        <v>267.66666666666669</v>
      </c>
      <c r="FL64" s="19">
        <f t="shared" si="38"/>
        <v>213.33333333333334</v>
      </c>
      <c r="FM64" s="19">
        <f t="shared" si="38"/>
        <v>451</v>
      </c>
      <c r="FN64" s="19">
        <f t="shared" si="38"/>
        <v>453.55555555555554</v>
      </c>
      <c r="FO64" s="19">
        <f t="shared" si="38"/>
        <v>441.77777777777777</v>
      </c>
      <c r="FP64" s="19">
        <f t="shared" si="38"/>
        <v>459.33333333333331</v>
      </c>
      <c r="FQ64" s="19">
        <f t="shared" si="38"/>
        <v>488.77777777777777</v>
      </c>
      <c r="FR64" s="19">
        <f t="shared" si="38"/>
        <v>280</v>
      </c>
      <c r="FS64" s="19">
        <f t="shared" si="38"/>
        <v>220.11111111111111</v>
      </c>
      <c r="FT64" s="19">
        <f t="shared" si="38"/>
        <v>124.55555555555556</v>
      </c>
      <c r="FU64" s="19">
        <f t="shared" si="38"/>
        <v>363.55555555555554</v>
      </c>
      <c r="FV64" s="19">
        <f t="shared" si="38"/>
        <v>384.77777777777777</v>
      </c>
      <c r="FW64" s="19">
        <f t="shared" si="38"/>
        <v>404</v>
      </c>
      <c r="FX64" s="19">
        <f t="shared" si="38"/>
        <v>430.88888888888891</v>
      </c>
      <c r="FY64" s="19">
        <f t="shared" si="38"/>
        <v>267.66666666666669</v>
      </c>
      <c r="FZ64" s="19">
        <f t="shared" si="38"/>
        <v>213.33333333333334</v>
      </c>
      <c r="GA64" s="19">
        <f t="shared" si="38"/>
        <v>451</v>
      </c>
      <c r="GB64" s="19">
        <f t="shared" si="38"/>
        <v>453.55555555555554</v>
      </c>
      <c r="GC64" s="19">
        <f t="shared" si="38"/>
        <v>441.77777777777777</v>
      </c>
      <c r="GD64" s="19">
        <f t="shared" si="38"/>
        <v>459.33333333333331</v>
      </c>
      <c r="GE64" s="19">
        <f t="shared" si="38"/>
        <v>488.77777777777777</v>
      </c>
      <c r="GF64" s="19">
        <f t="shared" si="38"/>
        <v>280</v>
      </c>
      <c r="GG64" s="19">
        <f t="shared" si="38"/>
        <v>220.11111111111111</v>
      </c>
      <c r="GH64" s="19">
        <f t="shared" si="38"/>
        <v>464</v>
      </c>
      <c r="GI64" s="19">
        <f t="shared" si="38"/>
        <v>459.33333333333331</v>
      </c>
      <c r="GJ64" s="19">
        <f t="shared" si="38"/>
        <v>472.22222222222223</v>
      </c>
      <c r="GK64" s="19">
        <f t="shared" si="38"/>
        <v>424.33333333333331</v>
      </c>
      <c r="GL64" s="19">
        <f t="shared" si="38"/>
        <v>349.33333333333331</v>
      </c>
      <c r="GM64" s="19">
        <f t="shared" ref="GM64:IX64" si="39">IF(GM60&gt;0,AVERAGE(GM46:GM54),"")</f>
        <v>368.33333333333331</v>
      </c>
      <c r="GN64" s="19">
        <f t="shared" si="39"/>
        <v>177.22222222222223</v>
      </c>
      <c r="GO64" s="19">
        <f t="shared" si="39"/>
        <v>147.33333333333334</v>
      </c>
      <c r="GP64" s="19">
        <f t="shared" si="39"/>
        <v>364.44444444444446</v>
      </c>
      <c r="GQ64" s="19">
        <f t="shared" si="39"/>
        <v>389.55555555555554</v>
      </c>
      <c r="GR64" s="19">
        <f t="shared" si="39"/>
        <v>363</v>
      </c>
      <c r="GS64" s="19">
        <f t="shared" si="39"/>
        <v>371.44444444444446</v>
      </c>
      <c r="GT64" s="19">
        <f t="shared" si="39"/>
        <v>343.55555555555554</v>
      </c>
      <c r="GU64" s="19">
        <f t="shared" si="39"/>
        <v>169.55555555555554</v>
      </c>
      <c r="GV64" s="19">
        <f t="shared" si="39"/>
        <v>154.55555555555554</v>
      </c>
      <c r="GW64" s="19">
        <f t="shared" si="39"/>
        <v>359.55555555555554</v>
      </c>
      <c r="GX64" s="19">
        <f t="shared" si="39"/>
        <v>386.55555555555554</v>
      </c>
      <c r="GY64" s="19">
        <f t="shared" si="39"/>
        <v>124.55555555555556</v>
      </c>
      <c r="GZ64" s="19">
        <f t="shared" si="39"/>
        <v>363.55555555555554</v>
      </c>
      <c r="HA64" s="19">
        <f t="shared" si="39"/>
        <v>384.77777777777777</v>
      </c>
      <c r="HB64" s="19">
        <f t="shared" si="39"/>
        <v>404</v>
      </c>
      <c r="HC64" s="19">
        <f t="shared" si="39"/>
        <v>430.88888888888891</v>
      </c>
      <c r="HD64" s="19">
        <f t="shared" si="39"/>
        <v>267.66666666666669</v>
      </c>
      <c r="HE64" s="19">
        <f t="shared" si="39"/>
        <v>213.33333333333334</v>
      </c>
      <c r="HF64" s="19">
        <f t="shared" si="39"/>
        <v>451</v>
      </c>
      <c r="HG64" s="19">
        <f t="shared" si="39"/>
        <v>453.55555555555554</v>
      </c>
      <c r="HH64" s="19">
        <f t="shared" si="39"/>
        <v>441.77777777777777</v>
      </c>
      <c r="HI64" s="19">
        <f t="shared" si="39"/>
        <v>459.33333333333331</v>
      </c>
      <c r="HJ64" s="19">
        <f t="shared" si="39"/>
        <v>488.77777777777777</v>
      </c>
      <c r="HK64" s="19">
        <f t="shared" si="39"/>
        <v>280</v>
      </c>
      <c r="HL64" s="19">
        <f t="shared" si="39"/>
        <v>220.11111111111111</v>
      </c>
      <c r="HM64" s="19">
        <f t="shared" si="39"/>
        <v>124.55555555555556</v>
      </c>
      <c r="HN64" s="19">
        <f t="shared" si="39"/>
        <v>363.55555555555554</v>
      </c>
      <c r="HO64" s="19">
        <f t="shared" si="39"/>
        <v>384.77777777777777</v>
      </c>
      <c r="HP64" s="19">
        <f t="shared" si="39"/>
        <v>404</v>
      </c>
      <c r="HQ64" s="19">
        <f t="shared" si="39"/>
        <v>430.88888888888891</v>
      </c>
      <c r="HR64" s="19">
        <f t="shared" si="39"/>
        <v>267.66666666666669</v>
      </c>
      <c r="HS64" s="19">
        <f t="shared" si="39"/>
        <v>213.33333333333334</v>
      </c>
      <c r="HT64" s="19">
        <f t="shared" si="39"/>
        <v>451</v>
      </c>
      <c r="HU64" s="19">
        <f t="shared" si="39"/>
        <v>453.55555555555554</v>
      </c>
      <c r="HV64" s="19">
        <f t="shared" si="39"/>
        <v>441.77777777777777</v>
      </c>
      <c r="HW64" s="19">
        <f t="shared" si="39"/>
        <v>459.33333333333331</v>
      </c>
      <c r="HX64" s="19">
        <f t="shared" si="39"/>
        <v>488.77777777777777</v>
      </c>
      <c r="HY64" s="19">
        <f t="shared" si="39"/>
        <v>280</v>
      </c>
      <c r="HZ64" s="19">
        <f t="shared" si="39"/>
        <v>220.11111111111111</v>
      </c>
      <c r="IA64" s="19">
        <f t="shared" si="39"/>
        <v>464</v>
      </c>
      <c r="IB64" s="19">
        <f t="shared" si="39"/>
        <v>459.33333333333331</v>
      </c>
      <c r="IC64" s="19">
        <f t="shared" si="39"/>
        <v>472.22222222222223</v>
      </c>
      <c r="ID64" s="19">
        <f t="shared" si="39"/>
        <v>424.33333333333331</v>
      </c>
      <c r="IE64" s="19">
        <f t="shared" si="39"/>
        <v>124.55555555555556</v>
      </c>
      <c r="IF64" s="19">
        <f t="shared" si="39"/>
        <v>363.55555555555554</v>
      </c>
      <c r="IG64" s="19">
        <f t="shared" si="39"/>
        <v>384.77777777777777</v>
      </c>
      <c r="IH64" s="19">
        <f t="shared" si="39"/>
        <v>404</v>
      </c>
      <c r="II64" s="19">
        <f t="shared" si="39"/>
        <v>430.88888888888891</v>
      </c>
      <c r="IJ64" s="19">
        <f t="shared" si="39"/>
        <v>267.66666666666669</v>
      </c>
      <c r="IK64" s="19">
        <f t="shared" si="39"/>
        <v>213.33333333333334</v>
      </c>
      <c r="IL64" s="19">
        <f t="shared" si="39"/>
        <v>451</v>
      </c>
      <c r="IM64" s="19">
        <f t="shared" si="39"/>
        <v>453.55555555555554</v>
      </c>
      <c r="IN64" s="19">
        <f t="shared" si="39"/>
        <v>441.77777777777777</v>
      </c>
      <c r="IO64" s="19">
        <f t="shared" si="39"/>
        <v>459.33333333333331</v>
      </c>
      <c r="IP64" s="19">
        <f t="shared" si="39"/>
        <v>488.77777777777777</v>
      </c>
      <c r="IQ64" s="19">
        <f t="shared" si="39"/>
        <v>280</v>
      </c>
      <c r="IR64" s="19">
        <f t="shared" si="39"/>
        <v>220.11111111111111</v>
      </c>
      <c r="IS64" s="19">
        <f t="shared" si="39"/>
        <v>124.55555555555556</v>
      </c>
      <c r="IT64" s="19">
        <f t="shared" si="39"/>
        <v>363.55555555555554</v>
      </c>
      <c r="IU64" s="19">
        <f t="shared" si="39"/>
        <v>384.77777777777777</v>
      </c>
      <c r="IV64" s="19">
        <f t="shared" si="39"/>
        <v>404</v>
      </c>
      <c r="IW64" s="19">
        <f t="shared" si="39"/>
        <v>430.88888888888891</v>
      </c>
      <c r="IX64" s="19">
        <f t="shared" si="39"/>
        <v>267.66666666666669</v>
      </c>
      <c r="IY64" s="19">
        <f t="shared" ref="IY64:LJ64" si="40">IF(IY60&gt;0,AVERAGE(IY46:IY54),"")</f>
        <v>213.33333333333334</v>
      </c>
      <c r="IZ64" s="19">
        <f t="shared" si="40"/>
        <v>451</v>
      </c>
      <c r="JA64" s="19">
        <f t="shared" si="40"/>
        <v>453.55555555555554</v>
      </c>
      <c r="JB64" s="19">
        <f t="shared" si="40"/>
        <v>441.77777777777777</v>
      </c>
      <c r="JC64" s="19">
        <f t="shared" si="40"/>
        <v>459.33333333333331</v>
      </c>
      <c r="JD64" s="19">
        <f t="shared" si="40"/>
        <v>488.77777777777777</v>
      </c>
      <c r="JE64" s="19">
        <f t="shared" si="40"/>
        <v>280</v>
      </c>
      <c r="JF64" s="19">
        <f t="shared" si="40"/>
        <v>220.11111111111111</v>
      </c>
      <c r="JG64" s="19">
        <f t="shared" si="40"/>
        <v>464</v>
      </c>
      <c r="JH64" s="19">
        <f t="shared" si="40"/>
        <v>459.33333333333331</v>
      </c>
      <c r="JI64" s="19">
        <f t="shared" si="40"/>
        <v>472.22222222222223</v>
      </c>
      <c r="JJ64" s="19">
        <f t="shared" si="40"/>
        <v>424.33333333333331</v>
      </c>
      <c r="JK64" s="19">
        <f t="shared" si="40"/>
        <v>349.44444444444446</v>
      </c>
      <c r="JL64" s="19">
        <f t="shared" si="40"/>
        <v>383.55555555555554</v>
      </c>
      <c r="JM64" s="19">
        <f t="shared" si="40"/>
        <v>172.22222222222223</v>
      </c>
      <c r="JN64" s="19">
        <f t="shared" si="40"/>
        <v>138.33333333333334</v>
      </c>
      <c r="JO64" s="19">
        <f t="shared" si="40"/>
        <v>380.88888888888891</v>
      </c>
      <c r="JP64" s="19">
        <f t="shared" si="40"/>
        <v>445.11111111111109</v>
      </c>
      <c r="JQ64" s="19">
        <f t="shared" si="40"/>
        <v>459.66666666666669</v>
      </c>
      <c r="JR64" s="19">
        <f t="shared" si="40"/>
        <v>437.88888888888891</v>
      </c>
      <c r="JS64" s="19">
        <f t="shared" si="40"/>
        <v>392.88888888888891</v>
      </c>
      <c r="JT64" s="19">
        <f t="shared" si="40"/>
        <v>185.55555555555554</v>
      </c>
      <c r="JU64" s="19">
        <f t="shared" si="40"/>
        <v>138.33333333333334</v>
      </c>
      <c r="JV64" s="19">
        <f t="shared" si="40"/>
        <v>369.33333333333331</v>
      </c>
      <c r="JW64" s="19">
        <f t="shared" si="40"/>
        <v>384.66666666666669</v>
      </c>
      <c r="JX64" s="19">
        <f t="shared" si="40"/>
        <v>387.55555555555554</v>
      </c>
      <c r="JY64" s="19">
        <f t="shared" si="40"/>
        <v>355.77777777777777</v>
      </c>
      <c r="JZ64" s="19">
        <f t="shared" si="40"/>
        <v>368.33333333333331</v>
      </c>
      <c r="KA64" s="19">
        <f t="shared" si="40"/>
        <v>175.77777777777777</v>
      </c>
      <c r="KB64" s="19">
        <f t="shared" si="40"/>
        <v>141.22222222222223</v>
      </c>
      <c r="KC64" s="19">
        <f t="shared" si="40"/>
        <v>376.33333333333331</v>
      </c>
      <c r="KD64" s="19">
        <f t="shared" si="40"/>
        <v>390</v>
      </c>
      <c r="KE64" s="19">
        <f t="shared" si="40"/>
        <v>365.66666666666669</v>
      </c>
      <c r="KF64" s="19">
        <f t="shared" si="40"/>
        <v>370.88888888888891</v>
      </c>
      <c r="KG64" s="19">
        <f t="shared" si="40"/>
        <v>359.33333333333331</v>
      </c>
      <c r="KH64" s="19">
        <f t="shared" si="40"/>
        <v>170.77777777777777</v>
      </c>
      <c r="KI64" s="19">
        <f t="shared" si="40"/>
        <v>124.22222222222223</v>
      </c>
      <c r="KJ64" s="19">
        <f t="shared" si="40"/>
        <v>372.55555555555554</v>
      </c>
      <c r="KK64" s="19">
        <f t="shared" si="40"/>
        <v>124.55555555555556</v>
      </c>
      <c r="KL64" s="19">
        <f t="shared" si="40"/>
        <v>363.55555555555554</v>
      </c>
      <c r="KM64" s="19">
        <f t="shared" si="40"/>
        <v>384.77777777777777</v>
      </c>
      <c r="KN64" s="19">
        <f t="shared" si="40"/>
        <v>404</v>
      </c>
      <c r="KO64" s="19">
        <f t="shared" si="40"/>
        <v>430.88888888888891</v>
      </c>
      <c r="KP64" s="19">
        <f t="shared" si="40"/>
        <v>267.66666666666669</v>
      </c>
      <c r="KQ64" s="19">
        <f t="shared" si="40"/>
        <v>213.33333333333334</v>
      </c>
      <c r="KR64" s="19">
        <f t="shared" si="40"/>
        <v>451</v>
      </c>
      <c r="KS64" s="19">
        <f t="shared" si="40"/>
        <v>453.55555555555554</v>
      </c>
      <c r="KT64" s="19">
        <f t="shared" si="40"/>
        <v>441.77777777777777</v>
      </c>
      <c r="KU64" s="19">
        <f t="shared" si="40"/>
        <v>459.33333333333331</v>
      </c>
      <c r="KV64" s="19">
        <f t="shared" si="40"/>
        <v>488.77777777777777</v>
      </c>
      <c r="KW64" s="19">
        <f t="shared" si="40"/>
        <v>280</v>
      </c>
      <c r="KX64" s="19">
        <f t="shared" si="40"/>
        <v>220.11111111111111</v>
      </c>
      <c r="KY64" s="19">
        <f t="shared" si="40"/>
        <v>124.55555555555556</v>
      </c>
      <c r="KZ64" s="19">
        <f t="shared" si="40"/>
        <v>363.55555555555554</v>
      </c>
      <c r="LA64" s="19">
        <f t="shared" si="40"/>
        <v>384.77777777777777</v>
      </c>
      <c r="LB64" s="19">
        <f t="shared" si="40"/>
        <v>404</v>
      </c>
      <c r="LC64" s="19">
        <f t="shared" si="40"/>
        <v>430.88888888888891</v>
      </c>
      <c r="LD64" s="19">
        <f t="shared" si="40"/>
        <v>267.66666666666669</v>
      </c>
      <c r="LE64" s="19">
        <f t="shared" si="40"/>
        <v>213.33333333333334</v>
      </c>
      <c r="LF64" s="19">
        <f t="shared" si="40"/>
        <v>451</v>
      </c>
      <c r="LG64" s="19">
        <f t="shared" si="40"/>
        <v>453.55555555555554</v>
      </c>
      <c r="LH64" s="19">
        <f t="shared" si="40"/>
        <v>441.77777777777777</v>
      </c>
      <c r="LI64" s="19">
        <f t="shared" si="40"/>
        <v>459.33333333333331</v>
      </c>
      <c r="LJ64" s="19">
        <f t="shared" si="40"/>
        <v>488.77777777777777</v>
      </c>
      <c r="LK64" s="19">
        <f t="shared" ref="LK64:NB64" si="41">IF(LK60&gt;0,AVERAGE(LK46:LK54),"")</f>
        <v>280</v>
      </c>
      <c r="LL64" s="19">
        <f t="shared" si="41"/>
        <v>220.11111111111111</v>
      </c>
      <c r="LM64" s="19">
        <f t="shared" si="41"/>
        <v>464</v>
      </c>
      <c r="LN64" s="19">
        <f t="shared" si="41"/>
        <v>459.33333333333331</v>
      </c>
      <c r="LO64" s="19">
        <f t="shared" si="41"/>
        <v>472.22222222222223</v>
      </c>
      <c r="LP64" s="19">
        <f t="shared" si="41"/>
        <v>424.33333333333331</v>
      </c>
      <c r="LQ64" s="19">
        <f t="shared" si="41"/>
        <v>124.55555555555556</v>
      </c>
      <c r="LR64" s="19">
        <f t="shared" si="41"/>
        <v>363.55555555555554</v>
      </c>
      <c r="LS64" s="19">
        <f t="shared" si="41"/>
        <v>384.77777777777777</v>
      </c>
      <c r="LT64" s="19">
        <f t="shared" si="41"/>
        <v>404</v>
      </c>
      <c r="LU64" s="19">
        <f t="shared" si="41"/>
        <v>430.88888888888891</v>
      </c>
      <c r="LV64" s="19">
        <f t="shared" si="41"/>
        <v>267.66666666666669</v>
      </c>
      <c r="LW64" s="19">
        <f t="shared" si="41"/>
        <v>213.33333333333334</v>
      </c>
      <c r="LX64" s="19">
        <f t="shared" si="41"/>
        <v>451</v>
      </c>
      <c r="LY64" s="19">
        <f t="shared" si="41"/>
        <v>453.55555555555554</v>
      </c>
      <c r="LZ64" s="19">
        <f t="shared" si="41"/>
        <v>441.77777777777777</v>
      </c>
      <c r="MA64" s="19">
        <f t="shared" si="41"/>
        <v>459.33333333333331</v>
      </c>
      <c r="MB64" s="19">
        <f t="shared" si="41"/>
        <v>488.77777777777777</v>
      </c>
      <c r="MC64" s="19">
        <f t="shared" si="41"/>
        <v>280</v>
      </c>
      <c r="MD64" s="19">
        <f t="shared" si="41"/>
        <v>220.11111111111111</v>
      </c>
      <c r="ME64" s="19">
        <f t="shared" si="41"/>
        <v>124.55555555555556</v>
      </c>
      <c r="MF64" s="19">
        <f t="shared" si="41"/>
        <v>363.55555555555554</v>
      </c>
      <c r="MG64" s="19">
        <f t="shared" si="41"/>
        <v>384.77777777777777</v>
      </c>
      <c r="MH64" s="19">
        <f t="shared" si="41"/>
        <v>404</v>
      </c>
      <c r="MI64" s="19">
        <f t="shared" si="41"/>
        <v>430.88888888888891</v>
      </c>
      <c r="MJ64" s="19">
        <f t="shared" si="41"/>
        <v>267.66666666666669</v>
      </c>
      <c r="MK64" s="19">
        <f t="shared" si="41"/>
        <v>213.33333333333334</v>
      </c>
      <c r="ML64" s="19">
        <f t="shared" si="41"/>
        <v>451</v>
      </c>
      <c r="MM64" s="19">
        <f t="shared" si="41"/>
        <v>453.55555555555554</v>
      </c>
      <c r="MN64" s="19">
        <f t="shared" si="41"/>
        <v>441.77777777777777</v>
      </c>
      <c r="MO64" s="19">
        <f t="shared" si="41"/>
        <v>459.33333333333331</v>
      </c>
      <c r="MP64" s="19">
        <f t="shared" si="41"/>
        <v>488.77777777777777</v>
      </c>
      <c r="MQ64" s="19">
        <f t="shared" si="41"/>
        <v>280</v>
      </c>
      <c r="MR64" s="19">
        <f t="shared" si="41"/>
        <v>220.11111111111111</v>
      </c>
      <c r="MS64" s="19">
        <f t="shared" si="41"/>
        <v>464</v>
      </c>
      <c r="MT64" s="19">
        <f t="shared" si="41"/>
        <v>459.33333333333331</v>
      </c>
      <c r="MU64" s="19">
        <f t="shared" si="41"/>
        <v>472.22222222222223</v>
      </c>
      <c r="MV64" s="19">
        <f t="shared" si="41"/>
        <v>424.33333333333331</v>
      </c>
      <c r="MW64" s="19">
        <f t="shared" si="41"/>
        <v>124.55555555555556</v>
      </c>
      <c r="MX64" s="19">
        <f t="shared" si="41"/>
        <v>363.55555555555554</v>
      </c>
      <c r="MY64" s="19">
        <f t="shared" si="41"/>
        <v>384.77777777777777</v>
      </c>
      <c r="MZ64" s="19">
        <f t="shared" si="41"/>
        <v>404</v>
      </c>
      <c r="NA64" s="19">
        <f t="shared" si="41"/>
        <v>430.88888888888891</v>
      </c>
      <c r="NB64" s="19">
        <f t="shared" si="41"/>
        <v>267.66666666666669</v>
      </c>
    </row>
    <row r="65" spans="1:366" s="25" customFormat="1" x14ac:dyDescent="0.25">
      <c r="A65" s="3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  <c r="KO65" s="24"/>
      <c r="KP65" s="24"/>
      <c r="KQ65" s="24"/>
      <c r="KR65" s="24"/>
      <c r="KS65" s="24"/>
      <c r="KT65" s="24"/>
      <c r="KU65" s="24"/>
      <c r="KV65" s="24"/>
      <c r="KW65" s="24"/>
      <c r="KX65" s="24"/>
      <c r="KY65" s="24"/>
      <c r="KZ65" s="24"/>
      <c r="LA65" s="24"/>
      <c r="LB65" s="24"/>
      <c r="LC65" s="24"/>
      <c r="LD65" s="24"/>
      <c r="LE65" s="24"/>
      <c r="LF65" s="24"/>
      <c r="LG65" s="24"/>
      <c r="LH65" s="24"/>
      <c r="LI65" s="24"/>
      <c r="LJ65" s="24"/>
      <c r="LK65" s="24"/>
      <c r="LL65" s="24"/>
      <c r="LM65" s="24"/>
      <c r="LN65" s="24"/>
      <c r="LO65" s="24"/>
      <c r="LP65" s="24"/>
      <c r="LQ65" s="24"/>
      <c r="LR65" s="24"/>
      <c r="LS65" s="24"/>
      <c r="LT65" s="24"/>
      <c r="LU65" s="24"/>
      <c r="LV65" s="24"/>
      <c r="LW65" s="24"/>
      <c r="LX65" s="24"/>
      <c r="LY65" s="24"/>
      <c r="LZ65" s="24"/>
      <c r="MA65" s="24"/>
      <c r="MB65" s="24"/>
      <c r="MC65" s="24"/>
      <c r="MD65" s="24"/>
      <c r="ME65" s="24"/>
      <c r="MF65" s="24"/>
      <c r="MG65" s="24"/>
      <c r="MH65" s="24"/>
      <c r="MI65" s="24"/>
      <c r="MJ65" s="24"/>
      <c r="MK65" s="24"/>
      <c r="ML65" s="24"/>
      <c r="MM65" s="24"/>
      <c r="MN65" s="24"/>
      <c r="MO65" s="24"/>
      <c r="MP65" s="24"/>
      <c r="MQ65" s="24"/>
      <c r="MR65" s="24"/>
      <c r="MS65" s="24"/>
      <c r="MT65" s="24"/>
      <c r="MU65" s="24"/>
      <c r="MV65" s="24"/>
      <c r="MW65" s="24"/>
      <c r="MX65" s="24"/>
      <c r="MY65" s="24"/>
      <c r="MZ65" s="24"/>
      <c r="NA65" s="24"/>
      <c r="NB65" s="24"/>
    </row>
    <row r="66" spans="1:366" s="25" customFormat="1" x14ac:dyDescent="0.25">
      <c r="A66" s="39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  <c r="KO66" s="24"/>
      <c r="KP66" s="24"/>
      <c r="KQ66" s="24"/>
      <c r="KR66" s="24"/>
      <c r="KS66" s="24"/>
      <c r="KT66" s="24"/>
      <c r="KU66" s="24"/>
      <c r="KV66" s="24"/>
      <c r="KW66" s="24"/>
      <c r="KX66" s="24"/>
      <c r="KY66" s="24"/>
      <c r="KZ66" s="24"/>
      <c r="LA66" s="24"/>
      <c r="LB66" s="24"/>
      <c r="LC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N66" s="24"/>
      <c r="LO66" s="24"/>
      <c r="LP66" s="24"/>
      <c r="LQ66" s="24"/>
      <c r="LR66" s="24"/>
      <c r="LS66" s="24"/>
      <c r="LT66" s="24"/>
      <c r="LU66" s="24"/>
      <c r="LV66" s="24"/>
      <c r="LW66" s="24"/>
      <c r="LX66" s="24"/>
      <c r="LY66" s="24"/>
      <c r="LZ66" s="24"/>
      <c r="MA66" s="24"/>
      <c r="MB66" s="24"/>
      <c r="MC66" s="24"/>
      <c r="MD66" s="24"/>
      <c r="ME66" s="24"/>
      <c r="MF66" s="24"/>
      <c r="MG66" s="24"/>
      <c r="MH66" s="24"/>
      <c r="MI66" s="24"/>
      <c r="MJ66" s="24"/>
      <c r="MK66" s="24"/>
      <c r="ML66" s="24"/>
      <c r="MM66" s="24"/>
      <c r="MN66" s="24"/>
      <c r="MO66" s="24"/>
      <c r="MP66" s="24"/>
      <c r="MQ66" s="24"/>
      <c r="MR66" s="24"/>
      <c r="MS66" s="24"/>
      <c r="MT66" s="24"/>
      <c r="MU66" s="24"/>
      <c r="MV66" s="24"/>
      <c r="MW66" s="24"/>
      <c r="MX66" s="24"/>
      <c r="MY66" s="24"/>
      <c r="MZ66" s="24"/>
      <c r="NA66" s="24"/>
      <c r="NB66" s="24"/>
    </row>
    <row r="67" spans="1:366" s="25" customFormat="1" x14ac:dyDescent="0.25">
      <c r="A67" s="23"/>
    </row>
    <row r="68" spans="1:366" s="20" customFormat="1" x14ac:dyDescent="0.25">
      <c r="A68" s="70" t="s">
        <v>97</v>
      </c>
      <c r="B68" s="71" t="s">
        <v>98</v>
      </c>
      <c r="C68" s="71" t="s">
        <v>99</v>
      </c>
      <c r="D68" s="71" t="s">
        <v>100</v>
      </c>
      <c r="E68" s="71" t="s">
        <v>101</v>
      </c>
      <c r="F68" s="71" t="s">
        <v>102</v>
      </c>
      <c r="G68" s="71" t="s">
        <v>103</v>
      </c>
      <c r="H68" s="71" t="s">
        <v>104</v>
      </c>
      <c r="I68" s="71" t="s">
        <v>105</v>
      </c>
      <c r="J68" s="71" t="s">
        <v>106</v>
      </c>
      <c r="K68" s="71" t="s">
        <v>107</v>
      </c>
      <c r="L68" s="71" t="s">
        <v>108</v>
      </c>
      <c r="M68" s="71" t="s">
        <v>109</v>
      </c>
      <c r="N68" s="71" t="s">
        <v>110</v>
      </c>
      <c r="O68" s="71" t="s">
        <v>111</v>
      </c>
      <c r="P68" s="71" t="s">
        <v>112</v>
      </c>
      <c r="Q68" s="71" t="s">
        <v>113</v>
      </c>
      <c r="R68" s="71" t="s">
        <v>114</v>
      </c>
      <c r="S68" s="71" t="s">
        <v>115</v>
      </c>
      <c r="T68" s="71" t="s">
        <v>116</v>
      </c>
      <c r="U68" s="71" t="s">
        <v>117</v>
      </c>
      <c r="V68" s="71" t="s">
        <v>118</v>
      </c>
      <c r="W68" s="71" t="s">
        <v>119</v>
      </c>
      <c r="X68" s="71" t="s">
        <v>120</v>
      </c>
      <c r="Y68" s="71" t="s">
        <v>121</v>
      </c>
      <c r="Z68" s="71" t="s">
        <v>122</v>
      </c>
      <c r="AA68" s="71" t="s">
        <v>123</v>
      </c>
      <c r="AB68" s="71" t="s">
        <v>124</v>
      </c>
      <c r="AC68" s="71" t="s">
        <v>125</v>
      </c>
      <c r="AD68" s="71" t="s">
        <v>126</v>
      </c>
      <c r="AE68" s="71" t="s">
        <v>127</v>
      </c>
      <c r="AF68" s="71" t="s">
        <v>128</v>
      </c>
      <c r="AG68" s="71" t="s">
        <v>129</v>
      </c>
      <c r="AH68" s="71" t="s">
        <v>130</v>
      </c>
      <c r="AI68" s="71" t="s">
        <v>131</v>
      </c>
      <c r="AJ68" s="71" t="s">
        <v>132</v>
      </c>
      <c r="AK68" s="71" t="s">
        <v>133</v>
      </c>
      <c r="AL68" s="71" t="s">
        <v>134</v>
      </c>
      <c r="AM68" s="71" t="s">
        <v>135</v>
      </c>
      <c r="AN68" s="71" t="s">
        <v>136</v>
      </c>
      <c r="AO68" s="71" t="s">
        <v>137</v>
      </c>
      <c r="AP68" s="71" t="s">
        <v>138</v>
      </c>
      <c r="AQ68" s="71" t="s">
        <v>139</v>
      </c>
      <c r="AR68" s="71" t="s">
        <v>140</v>
      </c>
      <c r="AS68" s="71" t="s">
        <v>141</v>
      </c>
      <c r="AT68" s="71" t="s">
        <v>142</v>
      </c>
      <c r="AU68" s="71" t="s">
        <v>143</v>
      </c>
      <c r="AV68" s="71" t="s">
        <v>144</v>
      </c>
      <c r="AW68" s="71" t="s">
        <v>145</v>
      </c>
      <c r="AX68" s="71" t="s">
        <v>146</v>
      </c>
      <c r="AY68" s="71" t="s">
        <v>147</v>
      </c>
      <c r="AZ68" s="71" t="s">
        <v>148</v>
      </c>
      <c r="BA68" s="71" t="s">
        <v>149</v>
      </c>
      <c r="BB68" s="71" t="s">
        <v>150</v>
      </c>
      <c r="BC68" s="71" t="s">
        <v>151</v>
      </c>
      <c r="BD68" s="71" t="s">
        <v>152</v>
      </c>
      <c r="BE68" s="71" t="s">
        <v>153</v>
      </c>
      <c r="BF68" s="71" t="s">
        <v>154</v>
      </c>
      <c r="BG68" s="71" t="s">
        <v>155</v>
      </c>
      <c r="BH68" s="71" t="s">
        <v>156</v>
      </c>
      <c r="BI68" s="71" t="s">
        <v>157</v>
      </c>
      <c r="BJ68" s="71" t="s">
        <v>158</v>
      </c>
      <c r="BK68" s="71" t="s">
        <v>159</v>
      </c>
      <c r="BL68" s="71" t="s">
        <v>160</v>
      </c>
      <c r="BM68" s="71" t="s">
        <v>161</v>
      </c>
      <c r="BN68" s="71" t="s">
        <v>162</v>
      </c>
      <c r="BO68" s="71" t="s">
        <v>163</v>
      </c>
      <c r="BP68" s="71" t="s">
        <v>164</v>
      </c>
      <c r="BQ68" s="71" t="s">
        <v>165</v>
      </c>
      <c r="BR68" s="71" t="s">
        <v>166</v>
      </c>
      <c r="BS68" s="71" t="s">
        <v>167</v>
      </c>
      <c r="BT68" s="71" t="s">
        <v>168</v>
      </c>
      <c r="BU68" s="71" t="s">
        <v>169</v>
      </c>
      <c r="BV68" s="71" t="s">
        <v>170</v>
      </c>
      <c r="BW68" s="71" t="s">
        <v>171</v>
      </c>
      <c r="BX68" s="71" t="s">
        <v>172</v>
      </c>
      <c r="BY68" s="71" t="s">
        <v>173</v>
      </c>
      <c r="BZ68" s="71" t="s">
        <v>174</v>
      </c>
      <c r="CA68" s="71" t="s">
        <v>175</v>
      </c>
      <c r="CB68" s="71" t="s">
        <v>176</v>
      </c>
      <c r="CC68" s="71" t="s">
        <v>177</v>
      </c>
      <c r="CD68" s="71" t="s">
        <v>178</v>
      </c>
      <c r="CE68" s="71" t="s">
        <v>179</v>
      </c>
      <c r="CF68" s="71" t="s">
        <v>180</v>
      </c>
      <c r="CG68" s="71" t="s">
        <v>181</v>
      </c>
      <c r="CH68" s="71" t="s">
        <v>182</v>
      </c>
      <c r="CI68" s="71" t="s">
        <v>183</v>
      </c>
      <c r="CJ68" s="71" t="s">
        <v>184</v>
      </c>
      <c r="CK68" s="71" t="s">
        <v>185</v>
      </c>
      <c r="CL68" s="71" t="s">
        <v>186</v>
      </c>
      <c r="CM68" s="71" t="s">
        <v>187</v>
      </c>
      <c r="CN68" s="71" t="s">
        <v>188</v>
      </c>
      <c r="CO68" s="71" t="s">
        <v>189</v>
      </c>
      <c r="CP68" s="71" t="s">
        <v>190</v>
      </c>
      <c r="CQ68" s="71" t="s">
        <v>191</v>
      </c>
      <c r="CR68" s="71" t="s">
        <v>192</v>
      </c>
      <c r="CS68" s="71" t="s">
        <v>193</v>
      </c>
      <c r="CT68" s="71" t="s">
        <v>194</v>
      </c>
      <c r="CU68" s="71" t="s">
        <v>195</v>
      </c>
      <c r="CV68" s="71" t="s">
        <v>196</v>
      </c>
      <c r="CW68" s="71" t="s">
        <v>197</v>
      </c>
      <c r="CX68" s="71" t="s">
        <v>198</v>
      </c>
      <c r="CY68" s="71" t="s">
        <v>199</v>
      </c>
      <c r="CZ68" s="71" t="s">
        <v>200</v>
      </c>
      <c r="DA68" s="71" t="s">
        <v>201</v>
      </c>
      <c r="DB68" s="71" t="s">
        <v>202</v>
      </c>
      <c r="DC68" s="71" t="s">
        <v>203</v>
      </c>
      <c r="DD68" s="71" t="s">
        <v>204</v>
      </c>
      <c r="DE68" s="71" t="s">
        <v>205</v>
      </c>
      <c r="DF68" s="71" t="s">
        <v>206</v>
      </c>
      <c r="DG68" s="71" t="s">
        <v>207</v>
      </c>
      <c r="DH68" s="71" t="s">
        <v>208</v>
      </c>
      <c r="DI68" s="71" t="s">
        <v>209</v>
      </c>
      <c r="DJ68" s="71" t="s">
        <v>210</v>
      </c>
      <c r="DK68" s="71" t="s">
        <v>211</v>
      </c>
      <c r="DL68" s="71" t="s">
        <v>212</v>
      </c>
      <c r="DM68" s="71" t="s">
        <v>213</v>
      </c>
      <c r="DN68" s="71" t="s">
        <v>214</v>
      </c>
      <c r="DO68" s="71" t="s">
        <v>215</v>
      </c>
      <c r="DP68" s="71" t="s">
        <v>216</v>
      </c>
      <c r="DQ68" s="71" t="s">
        <v>217</v>
      </c>
      <c r="DR68" s="71" t="s">
        <v>218</v>
      </c>
      <c r="DS68" s="71" t="s">
        <v>219</v>
      </c>
      <c r="DT68" s="71" t="s">
        <v>220</v>
      </c>
      <c r="DU68" s="71" t="s">
        <v>221</v>
      </c>
      <c r="DV68" s="71" t="s">
        <v>222</v>
      </c>
      <c r="DW68" s="71" t="s">
        <v>223</v>
      </c>
      <c r="DX68" s="71" t="s">
        <v>224</v>
      </c>
      <c r="DY68" s="71" t="s">
        <v>225</v>
      </c>
      <c r="DZ68" s="71" t="s">
        <v>226</v>
      </c>
      <c r="EA68" s="71" t="s">
        <v>227</v>
      </c>
      <c r="EB68" s="71" t="s">
        <v>228</v>
      </c>
      <c r="EC68" s="71" t="s">
        <v>229</v>
      </c>
      <c r="ED68" s="71" t="s">
        <v>230</v>
      </c>
      <c r="EE68" s="71" t="s">
        <v>231</v>
      </c>
      <c r="EF68" s="71" t="s">
        <v>232</v>
      </c>
      <c r="EG68" s="71" t="s">
        <v>233</v>
      </c>
      <c r="EH68" s="71" t="s">
        <v>234</v>
      </c>
      <c r="EI68" s="71" t="s">
        <v>235</v>
      </c>
      <c r="EJ68" s="71" t="s">
        <v>236</v>
      </c>
      <c r="EK68" s="71" t="s">
        <v>237</v>
      </c>
      <c r="EL68" s="71" t="s">
        <v>238</v>
      </c>
      <c r="EM68" s="71" t="s">
        <v>239</v>
      </c>
      <c r="EN68" s="71" t="s">
        <v>240</v>
      </c>
      <c r="EO68" s="71" t="s">
        <v>241</v>
      </c>
      <c r="EP68" s="71" t="s">
        <v>242</v>
      </c>
      <c r="EQ68" s="71" t="s">
        <v>243</v>
      </c>
      <c r="ER68" s="71" t="s">
        <v>244</v>
      </c>
      <c r="ES68" s="71" t="s">
        <v>245</v>
      </c>
      <c r="ET68" s="71" t="s">
        <v>246</v>
      </c>
      <c r="EU68" s="71" t="s">
        <v>247</v>
      </c>
      <c r="EV68" s="71" t="s">
        <v>248</v>
      </c>
      <c r="EW68" s="71" t="s">
        <v>249</v>
      </c>
      <c r="EX68" s="71" t="s">
        <v>250</v>
      </c>
      <c r="EY68" s="71" t="s">
        <v>251</v>
      </c>
      <c r="EZ68" s="71" t="s">
        <v>252</v>
      </c>
      <c r="FA68" s="71" t="s">
        <v>253</v>
      </c>
      <c r="FB68" s="71" t="s">
        <v>254</v>
      </c>
      <c r="FC68" s="71" t="s">
        <v>255</v>
      </c>
      <c r="FD68" s="71" t="s">
        <v>256</v>
      </c>
      <c r="FE68" s="71" t="s">
        <v>257</v>
      </c>
      <c r="FF68" s="71" t="s">
        <v>258</v>
      </c>
      <c r="FG68" s="71" t="s">
        <v>259</v>
      </c>
      <c r="FH68" s="71" t="s">
        <v>260</v>
      </c>
      <c r="FI68" s="71" t="s">
        <v>261</v>
      </c>
      <c r="FJ68" s="71" t="s">
        <v>262</v>
      </c>
      <c r="FK68" s="71" t="s">
        <v>263</v>
      </c>
      <c r="FL68" s="71" t="s">
        <v>264</v>
      </c>
      <c r="FM68" s="71" t="s">
        <v>265</v>
      </c>
      <c r="FN68" s="71" t="s">
        <v>266</v>
      </c>
      <c r="FO68" s="71" t="s">
        <v>267</v>
      </c>
      <c r="FP68" s="71" t="s">
        <v>268</v>
      </c>
      <c r="FQ68" s="71" t="s">
        <v>269</v>
      </c>
      <c r="FR68" s="71" t="s">
        <v>270</v>
      </c>
      <c r="FS68" s="71" t="s">
        <v>271</v>
      </c>
      <c r="FT68" s="71" t="s">
        <v>272</v>
      </c>
      <c r="FU68" s="71" t="s">
        <v>273</v>
      </c>
      <c r="FV68" s="71" t="s">
        <v>274</v>
      </c>
      <c r="FW68" s="71" t="s">
        <v>275</v>
      </c>
      <c r="FX68" s="71" t="s">
        <v>276</v>
      </c>
      <c r="FY68" s="71" t="s">
        <v>277</v>
      </c>
      <c r="FZ68" s="71" t="s">
        <v>278</v>
      </c>
      <c r="GA68" s="71" t="s">
        <v>279</v>
      </c>
      <c r="GB68" s="71" t="s">
        <v>280</v>
      </c>
      <c r="GC68" s="71" t="s">
        <v>281</v>
      </c>
      <c r="GD68" s="71" t="s">
        <v>282</v>
      </c>
      <c r="GE68" s="71" t="s">
        <v>283</v>
      </c>
      <c r="GF68" s="71" t="s">
        <v>284</v>
      </c>
      <c r="GG68" s="71" t="s">
        <v>285</v>
      </c>
      <c r="GH68" s="71" t="s">
        <v>286</v>
      </c>
      <c r="GI68" s="71" t="s">
        <v>287</v>
      </c>
      <c r="GJ68" s="71" t="s">
        <v>288</v>
      </c>
      <c r="GK68" s="71" t="s">
        <v>289</v>
      </c>
      <c r="GL68" s="71" t="s">
        <v>290</v>
      </c>
      <c r="GM68" s="71" t="s">
        <v>291</v>
      </c>
      <c r="GN68" s="71" t="s">
        <v>292</v>
      </c>
      <c r="GO68" s="71" t="s">
        <v>293</v>
      </c>
      <c r="GP68" s="71" t="s">
        <v>294</v>
      </c>
      <c r="GQ68" s="71" t="s">
        <v>295</v>
      </c>
      <c r="GR68" s="71" t="s">
        <v>296</v>
      </c>
      <c r="GS68" s="71" t="s">
        <v>297</v>
      </c>
      <c r="GT68" s="71" t="s">
        <v>298</v>
      </c>
      <c r="GU68" s="71" t="s">
        <v>299</v>
      </c>
      <c r="GV68" s="71" t="s">
        <v>300</v>
      </c>
      <c r="GW68" s="71" t="s">
        <v>301</v>
      </c>
      <c r="GX68" s="71" t="s">
        <v>302</v>
      </c>
      <c r="GY68" s="71" t="s">
        <v>303</v>
      </c>
      <c r="GZ68" s="71" t="s">
        <v>304</v>
      </c>
      <c r="HA68" s="71" t="s">
        <v>305</v>
      </c>
      <c r="HB68" s="71" t="s">
        <v>306</v>
      </c>
      <c r="HC68" s="71" t="s">
        <v>307</v>
      </c>
      <c r="HD68" s="71" t="s">
        <v>308</v>
      </c>
      <c r="HE68" s="71" t="s">
        <v>309</v>
      </c>
      <c r="HF68" s="71" t="s">
        <v>310</v>
      </c>
      <c r="HG68" s="71" t="s">
        <v>311</v>
      </c>
      <c r="HH68" s="71" t="s">
        <v>312</v>
      </c>
      <c r="HI68" s="71" t="s">
        <v>313</v>
      </c>
      <c r="HJ68" s="71" t="s">
        <v>314</v>
      </c>
      <c r="HK68" s="71" t="s">
        <v>315</v>
      </c>
      <c r="HL68" s="71" t="s">
        <v>316</v>
      </c>
      <c r="HM68" s="71" t="s">
        <v>317</v>
      </c>
      <c r="HN68" s="71" t="s">
        <v>318</v>
      </c>
      <c r="HO68" s="71" t="s">
        <v>319</v>
      </c>
      <c r="HP68" s="71" t="s">
        <v>320</v>
      </c>
      <c r="HQ68" s="71" t="s">
        <v>321</v>
      </c>
      <c r="HR68" s="71" t="s">
        <v>322</v>
      </c>
      <c r="HS68" s="71" t="s">
        <v>323</v>
      </c>
      <c r="HT68" s="71" t="s">
        <v>324</v>
      </c>
      <c r="HU68" s="71" t="s">
        <v>325</v>
      </c>
      <c r="HV68" s="71" t="s">
        <v>326</v>
      </c>
      <c r="HW68" s="71" t="s">
        <v>327</v>
      </c>
      <c r="HX68" s="71" t="s">
        <v>328</v>
      </c>
      <c r="HY68" s="71" t="s">
        <v>329</v>
      </c>
      <c r="HZ68" s="71" t="s">
        <v>330</v>
      </c>
      <c r="IA68" s="71" t="s">
        <v>331</v>
      </c>
      <c r="IB68" s="71" t="s">
        <v>332</v>
      </c>
      <c r="IC68" s="71" t="s">
        <v>333</v>
      </c>
      <c r="ID68" s="71" t="s">
        <v>334</v>
      </c>
      <c r="IE68" s="71" t="s">
        <v>335</v>
      </c>
      <c r="IF68" s="71" t="s">
        <v>336</v>
      </c>
      <c r="IG68" s="71" t="s">
        <v>337</v>
      </c>
      <c r="IH68" s="71" t="s">
        <v>338</v>
      </c>
      <c r="II68" s="71" t="s">
        <v>339</v>
      </c>
      <c r="IJ68" s="71" t="s">
        <v>340</v>
      </c>
      <c r="IK68" s="71" t="s">
        <v>341</v>
      </c>
      <c r="IL68" s="71" t="s">
        <v>342</v>
      </c>
      <c r="IM68" s="71" t="s">
        <v>343</v>
      </c>
      <c r="IN68" s="71" t="s">
        <v>344</v>
      </c>
      <c r="IO68" s="71" t="s">
        <v>345</v>
      </c>
      <c r="IP68" s="71" t="s">
        <v>346</v>
      </c>
      <c r="IQ68" s="71" t="s">
        <v>347</v>
      </c>
      <c r="IR68" s="71" t="s">
        <v>348</v>
      </c>
      <c r="IS68" s="71" t="s">
        <v>349</v>
      </c>
      <c r="IT68" s="71" t="s">
        <v>350</v>
      </c>
      <c r="IU68" s="71" t="s">
        <v>351</v>
      </c>
      <c r="IV68" s="71" t="s">
        <v>352</v>
      </c>
      <c r="IW68" s="71" t="s">
        <v>353</v>
      </c>
      <c r="IX68" s="71" t="s">
        <v>354</v>
      </c>
      <c r="IY68" s="71" t="s">
        <v>355</v>
      </c>
      <c r="IZ68" s="71" t="s">
        <v>356</v>
      </c>
      <c r="JA68" s="71" t="s">
        <v>357</v>
      </c>
      <c r="JB68" s="71" t="s">
        <v>358</v>
      </c>
      <c r="JC68" s="71" t="s">
        <v>359</v>
      </c>
      <c r="JD68" s="71" t="s">
        <v>360</v>
      </c>
      <c r="JE68" s="71" t="s">
        <v>361</v>
      </c>
      <c r="JF68" s="71" t="s">
        <v>362</v>
      </c>
      <c r="JG68" s="71" t="s">
        <v>363</v>
      </c>
      <c r="JH68" s="71" t="s">
        <v>364</v>
      </c>
      <c r="JI68" s="71" t="s">
        <v>365</v>
      </c>
      <c r="JJ68" s="71" t="s">
        <v>366</v>
      </c>
      <c r="JK68" s="71" t="s">
        <v>367</v>
      </c>
      <c r="JL68" s="71" t="s">
        <v>368</v>
      </c>
      <c r="JM68" s="71" t="s">
        <v>369</v>
      </c>
      <c r="JN68" s="71" t="s">
        <v>370</v>
      </c>
      <c r="JO68" s="71" t="s">
        <v>371</v>
      </c>
      <c r="JP68" s="71" t="s">
        <v>372</v>
      </c>
      <c r="JQ68" s="71" t="s">
        <v>373</v>
      </c>
      <c r="JR68" s="71" t="s">
        <v>374</v>
      </c>
      <c r="JS68" s="71" t="s">
        <v>375</v>
      </c>
      <c r="JT68" s="71" t="s">
        <v>376</v>
      </c>
      <c r="JU68" s="71" t="s">
        <v>377</v>
      </c>
      <c r="JV68" s="71" t="s">
        <v>378</v>
      </c>
      <c r="JW68" s="71" t="s">
        <v>379</v>
      </c>
      <c r="JX68" s="71" t="s">
        <v>380</v>
      </c>
      <c r="JY68" s="71" t="s">
        <v>381</v>
      </c>
      <c r="JZ68" s="71" t="s">
        <v>382</v>
      </c>
      <c r="KA68" s="71" t="s">
        <v>383</v>
      </c>
      <c r="KB68" s="71" t="s">
        <v>384</v>
      </c>
      <c r="KC68" s="71" t="s">
        <v>385</v>
      </c>
      <c r="KD68" s="71" t="s">
        <v>386</v>
      </c>
      <c r="KE68" s="71" t="s">
        <v>387</v>
      </c>
      <c r="KF68" s="71" t="s">
        <v>388</v>
      </c>
      <c r="KG68" s="71" t="s">
        <v>389</v>
      </c>
      <c r="KH68" s="71" t="s">
        <v>390</v>
      </c>
      <c r="KI68" s="71" t="s">
        <v>391</v>
      </c>
      <c r="KJ68" s="71" t="s">
        <v>392</v>
      </c>
      <c r="KK68" s="71" t="s">
        <v>393</v>
      </c>
      <c r="KL68" s="71" t="s">
        <v>394</v>
      </c>
      <c r="KM68" s="71" t="s">
        <v>395</v>
      </c>
      <c r="KN68" s="71" t="s">
        <v>396</v>
      </c>
      <c r="KO68" s="71" t="s">
        <v>397</v>
      </c>
      <c r="KP68" s="71" t="s">
        <v>398</v>
      </c>
      <c r="KQ68" s="71" t="s">
        <v>399</v>
      </c>
      <c r="KR68" s="71" t="s">
        <v>400</v>
      </c>
      <c r="KS68" s="71" t="s">
        <v>401</v>
      </c>
      <c r="KT68" s="71" t="s">
        <v>402</v>
      </c>
      <c r="KU68" s="71" t="s">
        <v>403</v>
      </c>
      <c r="KV68" s="71" t="s">
        <v>404</v>
      </c>
      <c r="KW68" s="71" t="s">
        <v>405</v>
      </c>
      <c r="KX68" s="71" t="s">
        <v>406</v>
      </c>
      <c r="KY68" s="71" t="s">
        <v>407</v>
      </c>
      <c r="KZ68" s="71" t="s">
        <v>408</v>
      </c>
      <c r="LA68" s="71" t="s">
        <v>409</v>
      </c>
      <c r="LB68" s="71" t="s">
        <v>410</v>
      </c>
      <c r="LC68" s="71" t="s">
        <v>411</v>
      </c>
      <c r="LD68" s="71" t="s">
        <v>412</v>
      </c>
      <c r="LE68" s="71" t="s">
        <v>413</v>
      </c>
      <c r="LF68" s="71" t="s">
        <v>414</v>
      </c>
      <c r="LG68" s="71" t="s">
        <v>415</v>
      </c>
      <c r="LH68" s="71" t="s">
        <v>416</v>
      </c>
      <c r="LI68" s="71" t="s">
        <v>417</v>
      </c>
      <c r="LJ68" s="71" t="s">
        <v>418</v>
      </c>
      <c r="LK68" s="71" t="s">
        <v>419</v>
      </c>
      <c r="LL68" s="71" t="s">
        <v>420</v>
      </c>
      <c r="LM68" s="71" t="s">
        <v>421</v>
      </c>
      <c r="LN68" s="71" t="s">
        <v>422</v>
      </c>
      <c r="LO68" s="71" t="s">
        <v>423</v>
      </c>
      <c r="LP68" s="71" t="s">
        <v>424</v>
      </c>
      <c r="LQ68" s="71" t="s">
        <v>425</v>
      </c>
      <c r="LR68" s="71" t="s">
        <v>426</v>
      </c>
      <c r="LS68" s="71" t="s">
        <v>427</v>
      </c>
      <c r="LT68" s="71" t="s">
        <v>428</v>
      </c>
      <c r="LU68" s="71" t="s">
        <v>429</v>
      </c>
      <c r="LV68" s="71" t="s">
        <v>430</v>
      </c>
      <c r="LW68" s="71" t="s">
        <v>431</v>
      </c>
      <c r="LX68" s="71" t="s">
        <v>432</v>
      </c>
      <c r="LY68" s="71" t="s">
        <v>433</v>
      </c>
      <c r="LZ68" s="71" t="s">
        <v>434</v>
      </c>
      <c r="MA68" s="71" t="s">
        <v>435</v>
      </c>
      <c r="MB68" s="71" t="s">
        <v>436</v>
      </c>
      <c r="MC68" s="71" t="s">
        <v>437</v>
      </c>
      <c r="MD68" s="71" t="s">
        <v>438</v>
      </c>
      <c r="ME68" s="71" t="s">
        <v>439</v>
      </c>
      <c r="MF68" s="71" t="s">
        <v>440</v>
      </c>
      <c r="MG68" s="71" t="s">
        <v>441</v>
      </c>
      <c r="MH68" s="71" t="s">
        <v>442</v>
      </c>
      <c r="MI68" s="71" t="s">
        <v>443</v>
      </c>
      <c r="MJ68" s="71" t="s">
        <v>444</v>
      </c>
      <c r="MK68" s="71" t="s">
        <v>445</v>
      </c>
      <c r="ML68" s="71" t="s">
        <v>446</v>
      </c>
      <c r="MM68" s="71" t="s">
        <v>447</v>
      </c>
      <c r="MN68" s="71" t="s">
        <v>448</v>
      </c>
      <c r="MO68" s="71" t="s">
        <v>449</v>
      </c>
      <c r="MP68" s="71" t="s">
        <v>450</v>
      </c>
      <c r="MQ68" s="71" t="s">
        <v>451</v>
      </c>
      <c r="MR68" s="71" t="s">
        <v>452</v>
      </c>
      <c r="MS68" s="71" t="s">
        <v>453</v>
      </c>
      <c r="MT68" s="71" t="s">
        <v>454</v>
      </c>
      <c r="MU68" s="71" t="s">
        <v>455</v>
      </c>
      <c r="MV68" s="71" t="s">
        <v>456</v>
      </c>
      <c r="MW68" s="71" t="s">
        <v>457</v>
      </c>
      <c r="MX68" s="71" t="s">
        <v>458</v>
      </c>
      <c r="MY68" s="71" t="s">
        <v>459</v>
      </c>
      <c r="MZ68" s="71" t="s">
        <v>460</v>
      </c>
      <c r="NA68" s="71" t="s">
        <v>461</v>
      </c>
      <c r="NB68" s="72" t="s">
        <v>462</v>
      </c>
    </row>
    <row r="69" spans="1:366" s="25" customFormat="1" x14ac:dyDescent="0.25">
      <c r="A69" s="18" t="s">
        <v>74</v>
      </c>
      <c r="B69" s="19">
        <f>B29</f>
        <v>4369975</v>
      </c>
      <c r="C69" s="19">
        <f t="shared" ref="C69:BN69" si="42">C29</f>
        <v>5466263</v>
      </c>
      <c r="D69" s="19">
        <f t="shared" si="42"/>
        <v>5986482</v>
      </c>
      <c r="E69" s="19">
        <f t="shared" si="42"/>
        <v>5744873</v>
      </c>
      <c r="F69" s="19">
        <f t="shared" si="42"/>
        <v>5522386</v>
      </c>
      <c r="G69" s="19">
        <f t="shared" si="42"/>
        <v>4719584</v>
      </c>
      <c r="H69" s="19">
        <f t="shared" si="42"/>
        <v>5282711</v>
      </c>
      <c r="I69" s="19">
        <f t="shared" si="42"/>
        <v>4369975</v>
      </c>
      <c r="J69" s="19">
        <f t="shared" si="42"/>
        <v>5466263</v>
      </c>
      <c r="K69" s="19">
        <f t="shared" si="42"/>
        <v>5986482</v>
      </c>
      <c r="L69" s="19">
        <f t="shared" si="42"/>
        <v>5744873</v>
      </c>
      <c r="M69" s="19">
        <f t="shared" si="42"/>
        <v>5522386</v>
      </c>
      <c r="N69" s="19">
        <f t="shared" si="42"/>
        <v>4719584</v>
      </c>
      <c r="O69" s="19">
        <f t="shared" si="42"/>
        <v>5282711</v>
      </c>
      <c r="P69" s="19">
        <f t="shared" si="42"/>
        <v>5920385</v>
      </c>
      <c r="Q69" s="19">
        <f t="shared" si="42"/>
        <v>5969362</v>
      </c>
      <c r="R69" s="19">
        <f t="shared" si="42"/>
        <v>6435083</v>
      </c>
      <c r="S69" s="19">
        <f t="shared" si="42"/>
        <v>6845093</v>
      </c>
      <c r="T69" s="19">
        <f t="shared" si="42"/>
        <v>4369975</v>
      </c>
      <c r="U69" s="19">
        <f t="shared" si="42"/>
        <v>5466263</v>
      </c>
      <c r="V69" s="19">
        <f t="shared" si="42"/>
        <v>5986482</v>
      </c>
      <c r="W69" s="19">
        <f t="shared" si="42"/>
        <v>5744873</v>
      </c>
      <c r="X69" s="19">
        <f t="shared" si="42"/>
        <v>5522386</v>
      </c>
      <c r="Y69" s="19">
        <f t="shared" si="42"/>
        <v>4719584</v>
      </c>
      <c r="Z69" s="19">
        <f t="shared" si="42"/>
        <v>5282711</v>
      </c>
      <c r="AA69" s="19">
        <f t="shared" si="42"/>
        <v>4369975</v>
      </c>
      <c r="AB69" s="19">
        <f t="shared" si="42"/>
        <v>5466263</v>
      </c>
      <c r="AC69" s="19">
        <f t="shared" si="42"/>
        <v>5986482</v>
      </c>
      <c r="AD69" s="19">
        <f t="shared" si="42"/>
        <v>5744873</v>
      </c>
      <c r="AE69" s="19">
        <f t="shared" si="42"/>
        <v>5522386</v>
      </c>
      <c r="AF69" s="19">
        <f t="shared" si="42"/>
        <v>4719584</v>
      </c>
      <c r="AG69" s="19">
        <f t="shared" si="42"/>
        <v>5282711</v>
      </c>
      <c r="AH69" s="19">
        <f t="shared" si="42"/>
        <v>5920385</v>
      </c>
      <c r="AI69" s="19">
        <f t="shared" si="42"/>
        <v>5969362</v>
      </c>
      <c r="AJ69" s="19">
        <f t="shared" si="42"/>
        <v>6435083</v>
      </c>
      <c r="AK69" s="19">
        <f t="shared" si="42"/>
        <v>6845093</v>
      </c>
      <c r="AL69" s="19">
        <f t="shared" si="42"/>
        <v>4369975</v>
      </c>
      <c r="AM69" s="19">
        <f t="shared" si="42"/>
        <v>5466263</v>
      </c>
      <c r="AN69" s="19">
        <f t="shared" si="42"/>
        <v>5986482</v>
      </c>
      <c r="AO69" s="19">
        <f t="shared" si="42"/>
        <v>5744873</v>
      </c>
      <c r="AP69" s="19">
        <f t="shared" si="42"/>
        <v>5522386</v>
      </c>
      <c r="AQ69" s="19">
        <f t="shared" si="42"/>
        <v>4719584</v>
      </c>
      <c r="AR69" s="19">
        <f t="shared" si="42"/>
        <v>5282711</v>
      </c>
      <c r="AS69" s="19">
        <f t="shared" si="42"/>
        <v>4369975</v>
      </c>
      <c r="AT69" s="19">
        <f t="shared" si="42"/>
        <v>5466263</v>
      </c>
      <c r="AU69" s="19">
        <f t="shared" si="42"/>
        <v>5986482</v>
      </c>
      <c r="AV69" s="19">
        <f t="shared" si="42"/>
        <v>5744873</v>
      </c>
      <c r="AW69" s="19">
        <f t="shared" si="42"/>
        <v>5522386</v>
      </c>
      <c r="AX69" s="19">
        <f t="shared" si="42"/>
        <v>4719584</v>
      </c>
      <c r="AY69" s="19">
        <f t="shared" si="42"/>
        <v>5282711</v>
      </c>
      <c r="AZ69" s="19">
        <f t="shared" si="42"/>
        <v>5920385</v>
      </c>
      <c r="BA69" s="19">
        <f t="shared" si="42"/>
        <v>5969362</v>
      </c>
      <c r="BB69" s="19">
        <f t="shared" si="42"/>
        <v>6435083</v>
      </c>
      <c r="BC69" s="19">
        <f t="shared" si="42"/>
        <v>6845093</v>
      </c>
      <c r="BD69" s="19">
        <f t="shared" si="42"/>
        <v>4369975</v>
      </c>
      <c r="BE69" s="19">
        <f t="shared" si="42"/>
        <v>5466263</v>
      </c>
      <c r="BF69" s="19">
        <f t="shared" si="42"/>
        <v>5986482</v>
      </c>
      <c r="BG69" s="19">
        <f t="shared" si="42"/>
        <v>5744873</v>
      </c>
      <c r="BH69" s="19">
        <f t="shared" si="42"/>
        <v>5522386</v>
      </c>
      <c r="BI69" s="19">
        <f t="shared" si="42"/>
        <v>4719584</v>
      </c>
      <c r="BJ69" s="19">
        <f t="shared" si="42"/>
        <v>5282711</v>
      </c>
      <c r="BK69" s="19">
        <f t="shared" si="42"/>
        <v>4369975</v>
      </c>
      <c r="BL69" s="19">
        <f t="shared" si="42"/>
        <v>5466263</v>
      </c>
      <c r="BM69" s="19">
        <f t="shared" si="42"/>
        <v>5986482</v>
      </c>
      <c r="BN69" s="19">
        <f t="shared" si="42"/>
        <v>5744873</v>
      </c>
      <c r="BO69" s="19">
        <f t="shared" ref="BO69:DZ69" si="43">BO29</f>
        <v>5522386</v>
      </c>
      <c r="BP69" s="19">
        <f t="shared" si="43"/>
        <v>4719584</v>
      </c>
      <c r="BQ69" s="19">
        <f t="shared" si="43"/>
        <v>5282711</v>
      </c>
      <c r="BR69" s="19">
        <f t="shared" si="43"/>
        <v>5920385</v>
      </c>
      <c r="BS69" s="19">
        <f t="shared" si="43"/>
        <v>5969362</v>
      </c>
      <c r="BT69" s="19">
        <f t="shared" si="43"/>
        <v>6435083</v>
      </c>
      <c r="BU69" s="19">
        <f t="shared" si="43"/>
        <v>6845093</v>
      </c>
      <c r="BV69" s="19">
        <f t="shared" si="43"/>
        <v>7528140</v>
      </c>
      <c r="BW69" s="19">
        <f t="shared" si="43"/>
        <v>7604039</v>
      </c>
      <c r="BX69" s="19">
        <f t="shared" si="43"/>
        <v>7502349</v>
      </c>
      <c r="BY69" s="19">
        <f t="shared" si="43"/>
        <v>6597393</v>
      </c>
      <c r="BZ69" s="19">
        <f t="shared" si="43"/>
        <v>7182780</v>
      </c>
      <c r="CA69" s="19">
        <f t="shared" si="43"/>
        <v>7901864</v>
      </c>
      <c r="CB69" s="19">
        <f t="shared" si="43"/>
        <v>9106913</v>
      </c>
      <c r="CC69" s="19">
        <f t="shared" si="43"/>
        <v>8850764</v>
      </c>
      <c r="CD69" s="19">
        <f t="shared" si="43"/>
        <v>8227284</v>
      </c>
      <c r="CE69" s="19">
        <f t="shared" si="43"/>
        <v>7884858</v>
      </c>
      <c r="CF69" s="19">
        <f t="shared" si="43"/>
        <v>7572014</v>
      </c>
      <c r="CG69" s="19">
        <f t="shared" si="43"/>
        <v>7198112</v>
      </c>
      <c r="CH69" s="19">
        <f t="shared" si="43"/>
        <v>7734752</v>
      </c>
      <c r="CI69" s="19">
        <f t="shared" si="43"/>
        <v>8257582</v>
      </c>
      <c r="CJ69" s="19">
        <f t="shared" si="43"/>
        <v>8533899</v>
      </c>
      <c r="CK69" s="19">
        <f t="shared" si="43"/>
        <v>7989730</v>
      </c>
      <c r="CL69" s="19">
        <f t="shared" si="43"/>
        <v>7999436</v>
      </c>
      <c r="CM69" s="19">
        <f t="shared" si="43"/>
        <v>7549397</v>
      </c>
      <c r="CN69" s="19">
        <f t="shared" si="43"/>
        <v>7804879</v>
      </c>
      <c r="CO69" s="19">
        <f t="shared" si="43"/>
        <v>8328788</v>
      </c>
      <c r="CP69" s="19">
        <f t="shared" si="43"/>
        <v>7882735</v>
      </c>
      <c r="CQ69" s="19">
        <f t="shared" si="43"/>
        <v>8351498</v>
      </c>
      <c r="CR69" s="19">
        <f t="shared" si="43"/>
        <v>7970007</v>
      </c>
      <c r="CS69" s="19">
        <f t="shared" si="43"/>
        <v>7603835</v>
      </c>
      <c r="CT69" s="19">
        <f t="shared" si="43"/>
        <v>6951405</v>
      </c>
      <c r="CU69" s="19">
        <f t="shared" si="43"/>
        <v>7517242</v>
      </c>
      <c r="CV69" s="19">
        <f t="shared" si="43"/>
        <v>7998364</v>
      </c>
      <c r="CW69" s="19">
        <f t="shared" si="43"/>
        <v>7706901</v>
      </c>
      <c r="CX69" s="19">
        <f t="shared" si="43"/>
        <v>7465562</v>
      </c>
      <c r="CY69" s="19">
        <f t="shared" si="43"/>
        <v>7022936</v>
      </c>
      <c r="CZ69" s="19">
        <f t="shared" si="43"/>
        <v>6840169</v>
      </c>
      <c r="DA69" s="19">
        <f t="shared" si="43"/>
        <v>6218588</v>
      </c>
      <c r="DB69" s="19">
        <f t="shared" si="43"/>
        <v>6870976</v>
      </c>
      <c r="DC69" s="19">
        <f t="shared" si="43"/>
        <v>9339227</v>
      </c>
      <c r="DD69" s="19">
        <f t="shared" si="43"/>
        <v>8853597</v>
      </c>
      <c r="DE69" s="19">
        <f t="shared" si="43"/>
        <v>8092288</v>
      </c>
      <c r="DF69" s="19">
        <f t="shared" si="43"/>
        <v>7608177</v>
      </c>
      <c r="DG69" s="19">
        <f t="shared" si="43"/>
        <v>4369975</v>
      </c>
      <c r="DH69" s="19">
        <f t="shared" si="43"/>
        <v>5466263</v>
      </c>
      <c r="DI69" s="19">
        <f t="shared" si="43"/>
        <v>5986482</v>
      </c>
      <c r="DJ69" s="19">
        <f t="shared" si="43"/>
        <v>5744873</v>
      </c>
      <c r="DK69" s="19">
        <f t="shared" si="43"/>
        <v>5522386</v>
      </c>
      <c r="DL69" s="19">
        <f t="shared" si="43"/>
        <v>4719584</v>
      </c>
      <c r="DM69" s="19">
        <f t="shared" si="43"/>
        <v>5282711</v>
      </c>
      <c r="DN69" s="19">
        <f t="shared" si="43"/>
        <v>4369975</v>
      </c>
      <c r="DO69" s="19">
        <f t="shared" si="43"/>
        <v>5466263</v>
      </c>
      <c r="DP69" s="19">
        <f t="shared" si="43"/>
        <v>5986482</v>
      </c>
      <c r="DQ69" s="19">
        <f t="shared" si="43"/>
        <v>5744873</v>
      </c>
      <c r="DR69" s="19">
        <f t="shared" si="43"/>
        <v>5522386</v>
      </c>
      <c r="DS69" s="19">
        <f t="shared" si="43"/>
        <v>4719584</v>
      </c>
      <c r="DT69" s="19">
        <f t="shared" si="43"/>
        <v>5282711</v>
      </c>
      <c r="DU69" s="19">
        <f t="shared" si="43"/>
        <v>5920385</v>
      </c>
      <c r="DV69" s="19">
        <f t="shared" si="43"/>
        <v>5969362</v>
      </c>
      <c r="DW69" s="19">
        <f t="shared" si="43"/>
        <v>6435083</v>
      </c>
      <c r="DX69" s="19">
        <f t="shared" si="43"/>
        <v>6845093</v>
      </c>
      <c r="DY69" s="19">
        <f t="shared" si="43"/>
        <v>4369975</v>
      </c>
      <c r="DZ69" s="19">
        <f t="shared" si="43"/>
        <v>5466263</v>
      </c>
      <c r="EA69" s="19">
        <f t="shared" ref="EA69:GL69" si="44">EA29</f>
        <v>5986482</v>
      </c>
      <c r="EB69" s="19">
        <f t="shared" si="44"/>
        <v>5744873</v>
      </c>
      <c r="EC69" s="19">
        <f t="shared" si="44"/>
        <v>5522386</v>
      </c>
      <c r="ED69" s="19">
        <f t="shared" si="44"/>
        <v>4719584</v>
      </c>
      <c r="EE69" s="19">
        <f t="shared" si="44"/>
        <v>5282711</v>
      </c>
      <c r="EF69" s="19">
        <f t="shared" si="44"/>
        <v>4369975</v>
      </c>
      <c r="EG69" s="19">
        <f t="shared" si="44"/>
        <v>5466263</v>
      </c>
      <c r="EH69" s="19">
        <f t="shared" si="44"/>
        <v>5986482</v>
      </c>
      <c r="EI69" s="19">
        <f t="shared" si="44"/>
        <v>5744873</v>
      </c>
      <c r="EJ69" s="19">
        <f t="shared" si="44"/>
        <v>5522386</v>
      </c>
      <c r="EK69" s="19">
        <f t="shared" si="44"/>
        <v>4719584</v>
      </c>
      <c r="EL69" s="19">
        <f t="shared" si="44"/>
        <v>5282711</v>
      </c>
      <c r="EM69" s="19">
        <f t="shared" si="44"/>
        <v>5920385</v>
      </c>
      <c r="EN69" s="19">
        <f t="shared" si="44"/>
        <v>5969362</v>
      </c>
      <c r="EO69" s="19">
        <f t="shared" si="44"/>
        <v>6435083</v>
      </c>
      <c r="EP69" s="19">
        <f t="shared" si="44"/>
        <v>6845093</v>
      </c>
      <c r="EQ69" s="19">
        <f t="shared" si="44"/>
        <v>4369975</v>
      </c>
      <c r="ER69" s="19">
        <f t="shared" si="44"/>
        <v>5466263</v>
      </c>
      <c r="ES69" s="19">
        <f t="shared" si="44"/>
        <v>5986482</v>
      </c>
      <c r="ET69" s="19">
        <f t="shared" si="44"/>
        <v>5744873</v>
      </c>
      <c r="EU69" s="19">
        <f t="shared" si="44"/>
        <v>5522386</v>
      </c>
      <c r="EV69" s="19">
        <f t="shared" si="44"/>
        <v>4719584</v>
      </c>
      <c r="EW69" s="19">
        <f t="shared" si="44"/>
        <v>5282711</v>
      </c>
      <c r="EX69" s="19">
        <f t="shared" si="44"/>
        <v>4369975</v>
      </c>
      <c r="EY69" s="19">
        <f t="shared" si="44"/>
        <v>5466263</v>
      </c>
      <c r="EZ69" s="19">
        <f t="shared" si="44"/>
        <v>5986482</v>
      </c>
      <c r="FA69" s="19">
        <f t="shared" si="44"/>
        <v>5744873</v>
      </c>
      <c r="FB69" s="19">
        <f t="shared" si="44"/>
        <v>5522386</v>
      </c>
      <c r="FC69" s="19">
        <f t="shared" si="44"/>
        <v>4719584</v>
      </c>
      <c r="FD69" s="19">
        <f t="shared" si="44"/>
        <v>5282711</v>
      </c>
      <c r="FE69" s="19">
        <f t="shared" si="44"/>
        <v>5920385</v>
      </c>
      <c r="FF69" s="19">
        <f t="shared" si="44"/>
        <v>5969362</v>
      </c>
      <c r="FG69" s="19">
        <f t="shared" si="44"/>
        <v>6435083</v>
      </c>
      <c r="FH69" s="19">
        <f t="shared" si="44"/>
        <v>6845093</v>
      </c>
      <c r="FI69" s="19">
        <f t="shared" si="44"/>
        <v>4369975</v>
      </c>
      <c r="FJ69" s="19">
        <f t="shared" si="44"/>
        <v>5466263</v>
      </c>
      <c r="FK69" s="19">
        <f t="shared" si="44"/>
        <v>5986482</v>
      </c>
      <c r="FL69" s="19">
        <f t="shared" si="44"/>
        <v>5744873</v>
      </c>
      <c r="FM69" s="19">
        <f t="shared" si="44"/>
        <v>5522386</v>
      </c>
      <c r="FN69" s="19">
        <f t="shared" si="44"/>
        <v>4719584</v>
      </c>
      <c r="FO69" s="19">
        <f t="shared" si="44"/>
        <v>5282711</v>
      </c>
      <c r="FP69" s="19">
        <f t="shared" si="44"/>
        <v>4369975</v>
      </c>
      <c r="FQ69" s="19">
        <f t="shared" si="44"/>
        <v>5466263</v>
      </c>
      <c r="FR69" s="19">
        <f t="shared" si="44"/>
        <v>5986482</v>
      </c>
      <c r="FS69" s="19">
        <f t="shared" si="44"/>
        <v>5744873</v>
      </c>
      <c r="FT69" s="19">
        <f t="shared" si="44"/>
        <v>5522386</v>
      </c>
      <c r="FU69" s="19">
        <f t="shared" si="44"/>
        <v>4719584</v>
      </c>
      <c r="FV69" s="19">
        <f t="shared" si="44"/>
        <v>5282711</v>
      </c>
      <c r="FW69" s="19">
        <f t="shared" si="44"/>
        <v>5920385</v>
      </c>
      <c r="FX69" s="19">
        <f t="shared" si="44"/>
        <v>5969362</v>
      </c>
      <c r="FY69" s="19">
        <f t="shared" si="44"/>
        <v>6435083</v>
      </c>
      <c r="FZ69" s="19">
        <f t="shared" si="44"/>
        <v>6845093</v>
      </c>
      <c r="GA69" s="19">
        <f t="shared" si="44"/>
        <v>7528140</v>
      </c>
      <c r="GB69" s="19">
        <f t="shared" si="44"/>
        <v>7604039</v>
      </c>
      <c r="GC69" s="19">
        <f t="shared" si="44"/>
        <v>7502349</v>
      </c>
      <c r="GD69" s="19">
        <f t="shared" si="44"/>
        <v>6597393</v>
      </c>
      <c r="GE69" s="19">
        <f t="shared" si="44"/>
        <v>7182780</v>
      </c>
      <c r="GF69" s="19">
        <f t="shared" si="44"/>
        <v>7901864</v>
      </c>
      <c r="GG69" s="19">
        <f t="shared" si="44"/>
        <v>9106913</v>
      </c>
      <c r="GH69" s="19">
        <f t="shared" si="44"/>
        <v>8850764</v>
      </c>
      <c r="GI69" s="19">
        <f t="shared" si="44"/>
        <v>8227284</v>
      </c>
      <c r="GJ69" s="19">
        <f t="shared" si="44"/>
        <v>7884858</v>
      </c>
      <c r="GK69" s="19">
        <f t="shared" si="44"/>
        <v>7572014</v>
      </c>
      <c r="GL69" s="19">
        <f t="shared" si="44"/>
        <v>7198112</v>
      </c>
      <c r="GM69" s="19">
        <f t="shared" ref="GM69:IX69" si="45">GM29</f>
        <v>7734752</v>
      </c>
      <c r="GN69" s="19">
        <f t="shared" si="45"/>
        <v>8257582</v>
      </c>
      <c r="GO69" s="19">
        <f t="shared" si="45"/>
        <v>8533899</v>
      </c>
      <c r="GP69" s="19">
        <f t="shared" si="45"/>
        <v>7989730</v>
      </c>
      <c r="GQ69" s="19">
        <f t="shared" si="45"/>
        <v>7999436</v>
      </c>
      <c r="GR69" s="19">
        <f t="shared" si="45"/>
        <v>7549397</v>
      </c>
      <c r="GS69" s="19">
        <f t="shared" si="45"/>
        <v>7804879</v>
      </c>
      <c r="GT69" s="19">
        <f t="shared" si="45"/>
        <v>8328788</v>
      </c>
      <c r="GU69" s="19">
        <f t="shared" si="45"/>
        <v>7882735</v>
      </c>
      <c r="GV69" s="19">
        <f t="shared" si="45"/>
        <v>8351498</v>
      </c>
      <c r="GW69" s="19">
        <f t="shared" si="45"/>
        <v>7970007</v>
      </c>
      <c r="GX69" s="19">
        <f t="shared" si="45"/>
        <v>7603835</v>
      </c>
      <c r="GY69" s="19">
        <f t="shared" si="45"/>
        <v>6951405</v>
      </c>
      <c r="GZ69" s="19">
        <f t="shared" si="45"/>
        <v>7517242</v>
      </c>
      <c r="HA69" s="19">
        <f t="shared" si="45"/>
        <v>7998364</v>
      </c>
      <c r="HB69" s="19">
        <f t="shared" si="45"/>
        <v>7706901</v>
      </c>
      <c r="HC69" s="19">
        <f t="shared" si="45"/>
        <v>7465562</v>
      </c>
      <c r="HD69" s="19">
        <f t="shared" si="45"/>
        <v>7022936</v>
      </c>
      <c r="HE69" s="19">
        <f t="shared" si="45"/>
        <v>6840169</v>
      </c>
      <c r="HF69" s="19">
        <f t="shared" si="45"/>
        <v>6218588</v>
      </c>
      <c r="HG69" s="19">
        <f t="shared" si="45"/>
        <v>6870976</v>
      </c>
      <c r="HH69" s="19">
        <f t="shared" si="45"/>
        <v>9339227</v>
      </c>
      <c r="HI69" s="19">
        <f t="shared" si="45"/>
        <v>8853597</v>
      </c>
      <c r="HJ69" s="19">
        <f t="shared" si="45"/>
        <v>8092288</v>
      </c>
      <c r="HK69" s="19">
        <f t="shared" si="45"/>
        <v>7608177</v>
      </c>
      <c r="HL69" s="19">
        <f t="shared" si="45"/>
        <v>9410423</v>
      </c>
      <c r="HM69" s="19">
        <f t="shared" si="45"/>
        <v>7509890</v>
      </c>
      <c r="HN69" s="19">
        <f t="shared" si="45"/>
        <v>7594121</v>
      </c>
      <c r="HO69" s="19">
        <f t="shared" si="45"/>
        <v>7383903</v>
      </c>
      <c r="HP69" s="19">
        <f t="shared" si="45"/>
        <v>6484052</v>
      </c>
      <c r="HQ69" s="19">
        <f t="shared" si="45"/>
        <v>6728323</v>
      </c>
      <c r="HR69" s="19">
        <f t="shared" si="45"/>
        <v>6863347</v>
      </c>
      <c r="HS69" s="19">
        <f t="shared" si="45"/>
        <v>6806354</v>
      </c>
      <c r="HT69" s="19">
        <f t="shared" si="45"/>
        <v>6623152</v>
      </c>
      <c r="HU69" s="19">
        <f t="shared" si="45"/>
        <v>7676295</v>
      </c>
      <c r="HV69" s="19">
        <f t="shared" si="45"/>
        <v>7340067</v>
      </c>
      <c r="HW69" s="19">
        <f t="shared" si="45"/>
        <v>7043492</v>
      </c>
      <c r="HX69" s="19">
        <f t="shared" si="45"/>
        <v>7237859</v>
      </c>
      <c r="HY69" s="19">
        <f t="shared" si="45"/>
        <v>7764317</v>
      </c>
      <c r="HZ69" s="19">
        <f t="shared" si="45"/>
        <v>8002474</v>
      </c>
      <c r="IA69" s="19">
        <f t="shared" si="45"/>
        <v>7469157</v>
      </c>
      <c r="IB69" s="19">
        <f t="shared" si="45"/>
        <v>8658399</v>
      </c>
      <c r="IC69" s="19">
        <f t="shared" si="45"/>
        <v>8999667</v>
      </c>
      <c r="ID69" s="19">
        <f t="shared" si="45"/>
        <v>8075949</v>
      </c>
      <c r="IE69" s="19">
        <f t="shared" si="45"/>
        <v>8569474</v>
      </c>
      <c r="IF69" s="19">
        <f t="shared" si="45"/>
        <v>9155591</v>
      </c>
      <c r="IG69" s="19">
        <f t="shared" si="45"/>
        <v>8427727</v>
      </c>
      <c r="IH69" s="19">
        <f t="shared" si="45"/>
        <v>8792338</v>
      </c>
      <c r="II69" s="19">
        <f t="shared" si="45"/>
        <v>8344959</v>
      </c>
      <c r="IJ69" s="19">
        <f t="shared" si="45"/>
        <v>8857277</v>
      </c>
      <c r="IK69" s="19">
        <f t="shared" si="45"/>
        <v>7729191</v>
      </c>
      <c r="IL69" s="19">
        <f t="shared" si="45"/>
        <v>8422070</v>
      </c>
      <c r="IM69" s="19">
        <f t="shared" si="45"/>
        <v>11086776</v>
      </c>
      <c r="IN69" s="19">
        <f t="shared" si="45"/>
        <v>8439675</v>
      </c>
      <c r="IO69" s="19">
        <f t="shared" si="45"/>
        <v>8614107</v>
      </c>
      <c r="IP69" s="19">
        <f t="shared" si="45"/>
        <v>9093313</v>
      </c>
      <c r="IQ69" s="19">
        <f t="shared" si="45"/>
        <v>8777199</v>
      </c>
      <c r="IR69" s="19">
        <f t="shared" si="45"/>
        <v>8019131</v>
      </c>
      <c r="IS69" s="19">
        <f t="shared" si="45"/>
        <v>8817715</v>
      </c>
      <c r="IT69" s="19">
        <f t="shared" si="45"/>
        <v>9364417</v>
      </c>
      <c r="IU69" s="19">
        <f t="shared" si="45"/>
        <v>10235419</v>
      </c>
      <c r="IV69" s="19">
        <f t="shared" si="45"/>
        <v>8207756</v>
      </c>
      <c r="IW69" s="19">
        <f t="shared" si="45"/>
        <v>8309544</v>
      </c>
      <c r="IX69" s="19">
        <f t="shared" si="45"/>
        <v>8067756</v>
      </c>
      <c r="IY69" s="19">
        <f t="shared" ref="IY69:LJ69" si="46">IY29</f>
        <v>7531439</v>
      </c>
      <c r="IZ69" s="19">
        <f t="shared" si="46"/>
        <v>7949895</v>
      </c>
      <c r="JA69" s="19">
        <f t="shared" si="46"/>
        <v>9040223</v>
      </c>
      <c r="JB69" s="19">
        <f t="shared" si="46"/>
        <v>8826679</v>
      </c>
      <c r="JC69" s="19">
        <f t="shared" si="46"/>
        <v>7294735</v>
      </c>
      <c r="JD69" s="19">
        <f t="shared" si="46"/>
        <v>8738834</v>
      </c>
      <c r="JE69" s="19">
        <f t="shared" si="46"/>
        <v>7009349</v>
      </c>
      <c r="JF69" s="19">
        <f t="shared" si="46"/>
        <v>6062828</v>
      </c>
      <c r="JG69" s="19">
        <f t="shared" si="46"/>
        <v>6499597</v>
      </c>
      <c r="JH69" s="19">
        <f t="shared" si="46"/>
        <v>7430453</v>
      </c>
      <c r="JI69" s="19">
        <f t="shared" si="46"/>
        <v>7184267</v>
      </c>
      <c r="JJ69" s="19">
        <f t="shared" si="46"/>
        <v>6521878</v>
      </c>
      <c r="JK69" s="19">
        <f t="shared" si="46"/>
        <v>6220688</v>
      </c>
      <c r="JL69" s="19">
        <f t="shared" si="46"/>
        <v>5956695</v>
      </c>
      <c r="JM69" s="19">
        <f t="shared" si="46"/>
        <v>5397669</v>
      </c>
      <c r="JN69" s="19">
        <f t="shared" si="46"/>
        <v>5478604</v>
      </c>
      <c r="JO69" s="19">
        <f t="shared" si="46"/>
        <v>6455247</v>
      </c>
      <c r="JP69" s="19">
        <f t="shared" si="46"/>
        <v>6783951</v>
      </c>
      <c r="JQ69" s="19">
        <f t="shared" si="46"/>
        <v>6709816</v>
      </c>
      <c r="JR69" s="19">
        <f t="shared" si="46"/>
        <v>5300966</v>
      </c>
      <c r="JS69" s="19">
        <f t="shared" si="46"/>
        <v>8126128</v>
      </c>
      <c r="JT69" s="19">
        <f t="shared" si="46"/>
        <v>7598271</v>
      </c>
      <c r="JU69" s="19">
        <f t="shared" si="46"/>
        <v>8427948</v>
      </c>
      <c r="JV69" s="19">
        <f t="shared" si="46"/>
        <v>8732316</v>
      </c>
      <c r="JW69" s="19">
        <f t="shared" si="46"/>
        <v>8874159</v>
      </c>
      <c r="JX69" s="19">
        <f t="shared" si="46"/>
        <v>8645004</v>
      </c>
      <c r="JY69" s="19">
        <f t="shared" si="46"/>
        <v>8992027</v>
      </c>
      <c r="JZ69" s="19">
        <f t="shared" si="46"/>
        <v>8076112</v>
      </c>
      <c r="KA69" s="19">
        <f t="shared" si="46"/>
        <v>7693141</v>
      </c>
      <c r="KB69" s="19">
        <f t="shared" si="46"/>
        <v>8148743</v>
      </c>
      <c r="KC69" s="19">
        <f t="shared" si="46"/>
        <v>8815475</v>
      </c>
      <c r="KD69" s="19">
        <f t="shared" si="46"/>
        <v>8791180</v>
      </c>
      <c r="KE69" s="19">
        <f t="shared" si="46"/>
        <v>6012120</v>
      </c>
      <c r="KF69" s="19">
        <f t="shared" si="46"/>
        <v>6666918</v>
      </c>
      <c r="KG69" s="19">
        <f t="shared" si="46"/>
        <v>7362037</v>
      </c>
      <c r="KH69" s="19">
        <f t="shared" si="46"/>
        <v>6507160</v>
      </c>
      <c r="KI69" s="19">
        <f t="shared" si="46"/>
        <v>7024252</v>
      </c>
      <c r="KJ69" s="19">
        <f t="shared" si="46"/>
        <v>6322896</v>
      </c>
      <c r="KK69" s="19">
        <f t="shared" si="46"/>
        <v>7024252</v>
      </c>
      <c r="KL69" s="19">
        <f t="shared" si="46"/>
        <v>7026529</v>
      </c>
      <c r="KM69" s="19">
        <f t="shared" si="46"/>
        <v>8146825</v>
      </c>
      <c r="KN69" s="19">
        <f t="shared" si="46"/>
        <v>7862698</v>
      </c>
      <c r="KO69" s="19">
        <f t="shared" si="46"/>
        <v>6889778</v>
      </c>
      <c r="KP69" s="19">
        <f t="shared" si="46"/>
        <v>6822102</v>
      </c>
      <c r="KQ69" s="19">
        <f t="shared" si="46"/>
        <v>7769934</v>
      </c>
      <c r="KR69" s="19">
        <f t="shared" si="46"/>
        <v>7844911</v>
      </c>
      <c r="KS69" s="19">
        <f t="shared" si="46"/>
        <v>5292926</v>
      </c>
      <c r="KT69" s="19">
        <f t="shared" si="46"/>
        <v>4369975</v>
      </c>
      <c r="KU69" s="19">
        <f t="shared" si="46"/>
        <v>5466263</v>
      </c>
      <c r="KV69" s="19">
        <f t="shared" si="46"/>
        <v>5986482</v>
      </c>
      <c r="KW69" s="19">
        <f t="shared" si="46"/>
        <v>5744873</v>
      </c>
      <c r="KX69" s="19">
        <f t="shared" si="46"/>
        <v>5522386</v>
      </c>
      <c r="KY69" s="19">
        <f t="shared" si="46"/>
        <v>4719584</v>
      </c>
      <c r="KZ69" s="19">
        <f t="shared" si="46"/>
        <v>5282711</v>
      </c>
      <c r="LA69" s="19">
        <f t="shared" si="46"/>
        <v>4369975</v>
      </c>
      <c r="LB69" s="19">
        <f t="shared" si="46"/>
        <v>5466263</v>
      </c>
      <c r="LC69" s="19">
        <f t="shared" si="46"/>
        <v>5986482</v>
      </c>
      <c r="LD69" s="19">
        <f t="shared" si="46"/>
        <v>5744873</v>
      </c>
      <c r="LE69" s="19">
        <f t="shared" si="46"/>
        <v>5522386</v>
      </c>
      <c r="LF69" s="19">
        <f t="shared" si="46"/>
        <v>4719584</v>
      </c>
      <c r="LG69" s="19">
        <f t="shared" si="46"/>
        <v>5282711</v>
      </c>
      <c r="LH69" s="19">
        <f t="shared" si="46"/>
        <v>5920385</v>
      </c>
      <c r="LI69" s="19">
        <f t="shared" si="46"/>
        <v>5969362</v>
      </c>
      <c r="LJ69" s="19">
        <f t="shared" si="46"/>
        <v>6435083</v>
      </c>
      <c r="LK69" s="19">
        <f t="shared" ref="LK69:NB69" si="47">LK29</f>
        <v>6845093</v>
      </c>
      <c r="LL69" s="19">
        <f t="shared" si="47"/>
        <v>4369975</v>
      </c>
      <c r="LM69" s="19">
        <f t="shared" si="47"/>
        <v>5466263</v>
      </c>
      <c r="LN69" s="19">
        <f t="shared" si="47"/>
        <v>5986482</v>
      </c>
      <c r="LO69" s="19">
        <f t="shared" si="47"/>
        <v>5744873</v>
      </c>
      <c r="LP69" s="19">
        <f t="shared" si="47"/>
        <v>5522386</v>
      </c>
      <c r="LQ69" s="19">
        <f t="shared" si="47"/>
        <v>4719584</v>
      </c>
      <c r="LR69" s="19">
        <f t="shared" si="47"/>
        <v>5282711</v>
      </c>
      <c r="LS69" s="19">
        <f t="shared" si="47"/>
        <v>4369975</v>
      </c>
      <c r="LT69" s="19">
        <f t="shared" si="47"/>
        <v>5466263</v>
      </c>
      <c r="LU69" s="19">
        <f t="shared" si="47"/>
        <v>5986482</v>
      </c>
      <c r="LV69" s="19">
        <f t="shared" si="47"/>
        <v>5744873</v>
      </c>
      <c r="LW69" s="19">
        <f t="shared" si="47"/>
        <v>5522386</v>
      </c>
      <c r="LX69" s="19">
        <f t="shared" si="47"/>
        <v>4719584</v>
      </c>
      <c r="LY69" s="19">
        <f t="shared" si="47"/>
        <v>5282711</v>
      </c>
      <c r="LZ69" s="19">
        <f t="shared" si="47"/>
        <v>5920385</v>
      </c>
      <c r="MA69" s="19">
        <f t="shared" si="47"/>
        <v>5969362</v>
      </c>
      <c r="MB69" s="19">
        <f t="shared" si="47"/>
        <v>6435083</v>
      </c>
      <c r="MC69" s="19">
        <f t="shared" si="47"/>
        <v>6845093</v>
      </c>
      <c r="MD69" s="19">
        <f t="shared" si="47"/>
        <v>4369975</v>
      </c>
      <c r="ME69" s="19">
        <f t="shared" si="47"/>
        <v>5466263</v>
      </c>
      <c r="MF69" s="19">
        <f t="shared" si="47"/>
        <v>5986482</v>
      </c>
      <c r="MG69" s="19">
        <f t="shared" si="47"/>
        <v>5744873</v>
      </c>
      <c r="MH69" s="19">
        <f t="shared" si="47"/>
        <v>5522386</v>
      </c>
      <c r="MI69" s="19">
        <f t="shared" si="47"/>
        <v>4719584</v>
      </c>
      <c r="MJ69" s="19">
        <f t="shared" si="47"/>
        <v>5282711</v>
      </c>
      <c r="MK69" s="19">
        <f t="shared" si="47"/>
        <v>4369975</v>
      </c>
      <c r="ML69" s="19">
        <f t="shared" si="47"/>
        <v>5466263</v>
      </c>
      <c r="MM69" s="19">
        <f t="shared" si="47"/>
        <v>5986482</v>
      </c>
      <c r="MN69" s="19">
        <f t="shared" si="47"/>
        <v>5744873</v>
      </c>
      <c r="MO69" s="19">
        <f t="shared" si="47"/>
        <v>5522386</v>
      </c>
      <c r="MP69" s="19">
        <f t="shared" si="47"/>
        <v>4719584</v>
      </c>
      <c r="MQ69" s="19">
        <f t="shared" si="47"/>
        <v>5282711</v>
      </c>
      <c r="MR69" s="19">
        <f t="shared" si="47"/>
        <v>5920385</v>
      </c>
      <c r="MS69" s="19">
        <f t="shared" si="47"/>
        <v>5969362</v>
      </c>
      <c r="MT69" s="19">
        <f t="shared" si="47"/>
        <v>6435083</v>
      </c>
      <c r="MU69" s="19">
        <f t="shared" si="47"/>
        <v>6845093</v>
      </c>
      <c r="MV69" s="19">
        <f t="shared" si="47"/>
        <v>4369975</v>
      </c>
      <c r="MW69" s="19">
        <f t="shared" si="47"/>
        <v>5466263</v>
      </c>
      <c r="MX69" s="19">
        <f t="shared" si="47"/>
        <v>5986482</v>
      </c>
      <c r="MY69" s="19">
        <f t="shared" si="47"/>
        <v>5744873</v>
      </c>
      <c r="MZ69" s="19">
        <f t="shared" si="47"/>
        <v>5522386</v>
      </c>
      <c r="NA69" s="19">
        <f t="shared" si="47"/>
        <v>4719584</v>
      </c>
      <c r="NB69" s="66">
        <f t="shared" si="47"/>
        <v>5282711</v>
      </c>
    </row>
    <row r="70" spans="1:366" s="25" customFormat="1" x14ac:dyDescent="0.25">
      <c r="A70" s="18" t="s">
        <v>75</v>
      </c>
      <c r="B70" s="19">
        <f>B62</f>
        <v>1900</v>
      </c>
      <c r="C70" s="19">
        <f t="shared" ref="C70:BN70" si="48">C62</f>
        <v>5047</v>
      </c>
      <c r="D70" s="19">
        <f t="shared" si="48"/>
        <v>5272</v>
      </c>
      <c r="E70" s="19">
        <f t="shared" si="48"/>
        <v>5486</v>
      </c>
      <c r="F70" s="19">
        <f t="shared" si="48"/>
        <v>5586</v>
      </c>
      <c r="G70" s="19">
        <f t="shared" si="48"/>
        <v>3575</v>
      </c>
      <c r="H70" s="19">
        <f t="shared" si="48"/>
        <v>3266</v>
      </c>
      <c r="I70" s="19">
        <f t="shared" si="48"/>
        <v>6067</v>
      </c>
      <c r="J70" s="19">
        <f t="shared" si="48"/>
        <v>6368</v>
      </c>
      <c r="K70" s="19">
        <f t="shared" si="48"/>
        <v>6341</v>
      </c>
      <c r="L70" s="19">
        <f t="shared" si="48"/>
        <v>6318</v>
      </c>
      <c r="M70" s="19">
        <f t="shared" si="48"/>
        <v>6436</v>
      </c>
      <c r="N70" s="19">
        <f t="shared" si="48"/>
        <v>3839</v>
      </c>
      <c r="O70" s="19">
        <f t="shared" si="48"/>
        <v>3348</v>
      </c>
      <c r="P70" s="19">
        <f t="shared" si="48"/>
        <v>1900</v>
      </c>
      <c r="Q70" s="19">
        <f t="shared" si="48"/>
        <v>5047</v>
      </c>
      <c r="R70" s="19">
        <f t="shared" si="48"/>
        <v>5272</v>
      </c>
      <c r="S70" s="19">
        <f t="shared" si="48"/>
        <v>5486</v>
      </c>
      <c r="T70" s="19">
        <f t="shared" si="48"/>
        <v>5586</v>
      </c>
      <c r="U70" s="19">
        <f t="shared" si="48"/>
        <v>3575</v>
      </c>
      <c r="V70" s="19">
        <f t="shared" si="48"/>
        <v>3266</v>
      </c>
      <c r="W70" s="19">
        <f t="shared" si="48"/>
        <v>6067</v>
      </c>
      <c r="X70" s="19">
        <f t="shared" si="48"/>
        <v>6368</v>
      </c>
      <c r="Y70" s="19">
        <f t="shared" si="48"/>
        <v>6341</v>
      </c>
      <c r="Z70" s="19">
        <f t="shared" si="48"/>
        <v>6318</v>
      </c>
      <c r="AA70" s="19">
        <f t="shared" si="48"/>
        <v>6436</v>
      </c>
      <c r="AB70" s="19">
        <f t="shared" si="48"/>
        <v>3839</v>
      </c>
      <c r="AC70" s="19">
        <f t="shared" si="48"/>
        <v>3348</v>
      </c>
      <c r="AD70" s="19">
        <f t="shared" si="48"/>
        <v>6227</v>
      </c>
      <c r="AE70" s="19">
        <f t="shared" si="48"/>
        <v>6443</v>
      </c>
      <c r="AF70" s="19">
        <f t="shared" si="48"/>
        <v>6553</v>
      </c>
      <c r="AG70" s="19">
        <f t="shared" si="48"/>
        <v>5786</v>
      </c>
      <c r="AH70" s="19">
        <f t="shared" si="48"/>
        <v>1900</v>
      </c>
      <c r="AI70" s="19">
        <f t="shared" si="48"/>
        <v>5047</v>
      </c>
      <c r="AJ70" s="19">
        <f t="shared" si="48"/>
        <v>5272</v>
      </c>
      <c r="AK70" s="19">
        <f t="shared" si="48"/>
        <v>5486</v>
      </c>
      <c r="AL70" s="19">
        <f t="shared" si="48"/>
        <v>5586</v>
      </c>
      <c r="AM70" s="19">
        <f t="shared" si="48"/>
        <v>3575</v>
      </c>
      <c r="AN70" s="19">
        <f t="shared" si="48"/>
        <v>3266</v>
      </c>
      <c r="AO70" s="19">
        <f t="shared" si="48"/>
        <v>6067</v>
      </c>
      <c r="AP70" s="19">
        <f t="shared" si="48"/>
        <v>6368</v>
      </c>
      <c r="AQ70" s="19">
        <f t="shared" si="48"/>
        <v>6341</v>
      </c>
      <c r="AR70" s="19">
        <f t="shared" si="48"/>
        <v>6318</v>
      </c>
      <c r="AS70" s="19">
        <f t="shared" si="48"/>
        <v>6436</v>
      </c>
      <c r="AT70" s="19">
        <f t="shared" si="48"/>
        <v>3839</v>
      </c>
      <c r="AU70" s="19">
        <f t="shared" si="48"/>
        <v>3348</v>
      </c>
      <c r="AV70" s="19">
        <f t="shared" si="48"/>
        <v>1900</v>
      </c>
      <c r="AW70" s="19">
        <f t="shared" si="48"/>
        <v>5047</v>
      </c>
      <c r="AX70" s="19">
        <f t="shared" si="48"/>
        <v>5272</v>
      </c>
      <c r="AY70" s="19">
        <f t="shared" si="48"/>
        <v>5486</v>
      </c>
      <c r="AZ70" s="19">
        <f t="shared" si="48"/>
        <v>5586</v>
      </c>
      <c r="BA70" s="19">
        <f t="shared" si="48"/>
        <v>3575</v>
      </c>
      <c r="BB70" s="19">
        <f t="shared" si="48"/>
        <v>3266</v>
      </c>
      <c r="BC70" s="19">
        <f t="shared" si="48"/>
        <v>6067</v>
      </c>
      <c r="BD70" s="19">
        <f t="shared" si="48"/>
        <v>6368</v>
      </c>
      <c r="BE70" s="19">
        <f t="shared" si="48"/>
        <v>6341</v>
      </c>
      <c r="BF70" s="19">
        <f t="shared" si="48"/>
        <v>6318</v>
      </c>
      <c r="BG70" s="19">
        <f t="shared" si="48"/>
        <v>6436</v>
      </c>
      <c r="BH70" s="19">
        <f t="shared" si="48"/>
        <v>3839</v>
      </c>
      <c r="BI70" s="19">
        <f t="shared" si="48"/>
        <v>3348</v>
      </c>
      <c r="BJ70" s="19">
        <f t="shared" si="48"/>
        <v>6227</v>
      </c>
      <c r="BK70" s="19">
        <f t="shared" si="48"/>
        <v>6443</v>
      </c>
      <c r="BL70" s="19">
        <f t="shared" si="48"/>
        <v>6553</v>
      </c>
      <c r="BM70" s="19">
        <f t="shared" si="48"/>
        <v>5786</v>
      </c>
      <c r="BN70" s="19">
        <f t="shared" si="48"/>
        <v>1900</v>
      </c>
      <c r="BO70" s="19">
        <f t="shared" ref="BO70:DZ70" si="49">BO62</f>
        <v>5047</v>
      </c>
      <c r="BP70" s="19">
        <f t="shared" si="49"/>
        <v>5272</v>
      </c>
      <c r="BQ70" s="19">
        <f t="shared" si="49"/>
        <v>5486</v>
      </c>
      <c r="BR70" s="19">
        <f t="shared" si="49"/>
        <v>5586</v>
      </c>
      <c r="BS70" s="19">
        <f t="shared" si="49"/>
        <v>3575</v>
      </c>
      <c r="BT70" s="19">
        <f t="shared" si="49"/>
        <v>3266</v>
      </c>
      <c r="BU70" s="19">
        <f t="shared" si="49"/>
        <v>6067</v>
      </c>
      <c r="BV70" s="19">
        <f t="shared" si="49"/>
        <v>6368</v>
      </c>
      <c r="BW70" s="19">
        <f t="shared" si="49"/>
        <v>6341</v>
      </c>
      <c r="BX70" s="19">
        <f t="shared" si="49"/>
        <v>6318</v>
      </c>
      <c r="BY70" s="19">
        <f t="shared" si="49"/>
        <v>6436</v>
      </c>
      <c r="BZ70" s="19">
        <f t="shared" si="49"/>
        <v>3839</v>
      </c>
      <c r="CA70" s="19">
        <f t="shared" si="49"/>
        <v>3348</v>
      </c>
      <c r="CB70" s="19">
        <f t="shared" si="49"/>
        <v>1900</v>
      </c>
      <c r="CC70" s="19">
        <f t="shared" si="49"/>
        <v>5047</v>
      </c>
      <c r="CD70" s="19">
        <f t="shared" si="49"/>
        <v>5272</v>
      </c>
      <c r="CE70" s="19">
        <f t="shared" si="49"/>
        <v>5486</v>
      </c>
      <c r="CF70" s="19">
        <f t="shared" si="49"/>
        <v>5586</v>
      </c>
      <c r="CG70" s="19">
        <f t="shared" si="49"/>
        <v>3575</v>
      </c>
      <c r="CH70" s="19">
        <f t="shared" si="49"/>
        <v>3266</v>
      </c>
      <c r="CI70" s="19">
        <f t="shared" si="49"/>
        <v>6067</v>
      </c>
      <c r="CJ70" s="19">
        <f t="shared" si="49"/>
        <v>6368</v>
      </c>
      <c r="CK70" s="19">
        <f t="shared" si="49"/>
        <v>6341</v>
      </c>
      <c r="CL70" s="19">
        <f t="shared" si="49"/>
        <v>6318</v>
      </c>
      <c r="CM70" s="19">
        <f t="shared" si="49"/>
        <v>6436</v>
      </c>
      <c r="CN70" s="19">
        <f t="shared" si="49"/>
        <v>3839</v>
      </c>
      <c r="CO70" s="19">
        <f t="shared" si="49"/>
        <v>3348</v>
      </c>
      <c r="CP70" s="19">
        <f t="shared" si="49"/>
        <v>6227</v>
      </c>
      <c r="CQ70" s="19">
        <f t="shared" si="49"/>
        <v>6443</v>
      </c>
      <c r="CR70" s="19">
        <f t="shared" si="49"/>
        <v>6553</v>
      </c>
      <c r="CS70" s="19">
        <f t="shared" si="49"/>
        <v>5786</v>
      </c>
      <c r="CT70" s="19">
        <f t="shared" si="49"/>
        <v>1900</v>
      </c>
      <c r="CU70" s="19">
        <f t="shared" si="49"/>
        <v>5047</v>
      </c>
      <c r="CV70" s="19">
        <f t="shared" si="49"/>
        <v>5272</v>
      </c>
      <c r="CW70" s="19">
        <f t="shared" si="49"/>
        <v>5486</v>
      </c>
      <c r="CX70" s="19">
        <f t="shared" si="49"/>
        <v>5586</v>
      </c>
      <c r="CY70" s="19">
        <f t="shared" si="49"/>
        <v>3575</v>
      </c>
      <c r="CZ70" s="19">
        <f t="shared" si="49"/>
        <v>3266</v>
      </c>
      <c r="DA70" s="19">
        <f t="shared" si="49"/>
        <v>6067</v>
      </c>
      <c r="DB70" s="19">
        <f t="shared" si="49"/>
        <v>6368</v>
      </c>
      <c r="DC70" s="19">
        <f t="shared" si="49"/>
        <v>6341</v>
      </c>
      <c r="DD70" s="19">
        <f t="shared" si="49"/>
        <v>6318</v>
      </c>
      <c r="DE70" s="19">
        <f t="shared" si="49"/>
        <v>6436</v>
      </c>
      <c r="DF70" s="19">
        <f t="shared" si="49"/>
        <v>3839</v>
      </c>
      <c r="DG70" s="19">
        <f t="shared" si="49"/>
        <v>3348</v>
      </c>
      <c r="DH70" s="19">
        <f t="shared" si="49"/>
        <v>1900</v>
      </c>
      <c r="DI70" s="19">
        <f t="shared" si="49"/>
        <v>5047</v>
      </c>
      <c r="DJ70" s="19">
        <f t="shared" si="49"/>
        <v>5272</v>
      </c>
      <c r="DK70" s="19">
        <f t="shared" si="49"/>
        <v>5486</v>
      </c>
      <c r="DL70" s="19">
        <f t="shared" si="49"/>
        <v>5586</v>
      </c>
      <c r="DM70" s="19">
        <f t="shared" si="49"/>
        <v>3575</v>
      </c>
      <c r="DN70" s="19">
        <f t="shared" si="49"/>
        <v>3266</v>
      </c>
      <c r="DO70" s="19">
        <f t="shared" si="49"/>
        <v>6067</v>
      </c>
      <c r="DP70" s="19">
        <f t="shared" si="49"/>
        <v>6368</v>
      </c>
      <c r="DQ70" s="19">
        <f t="shared" si="49"/>
        <v>6341</v>
      </c>
      <c r="DR70" s="19">
        <f t="shared" si="49"/>
        <v>6318</v>
      </c>
      <c r="DS70" s="19">
        <f t="shared" si="49"/>
        <v>6436</v>
      </c>
      <c r="DT70" s="19">
        <f t="shared" si="49"/>
        <v>3839</v>
      </c>
      <c r="DU70" s="19">
        <f t="shared" si="49"/>
        <v>3348</v>
      </c>
      <c r="DV70" s="19">
        <f t="shared" si="49"/>
        <v>6227</v>
      </c>
      <c r="DW70" s="19">
        <f t="shared" si="49"/>
        <v>6443</v>
      </c>
      <c r="DX70" s="19">
        <f t="shared" si="49"/>
        <v>6553</v>
      </c>
      <c r="DY70" s="19">
        <f t="shared" si="49"/>
        <v>5786</v>
      </c>
      <c r="DZ70" s="19">
        <f t="shared" si="49"/>
        <v>1900</v>
      </c>
      <c r="EA70" s="19">
        <f t="shared" ref="EA70:GL70" si="50">EA62</f>
        <v>5047</v>
      </c>
      <c r="EB70" s="19">
        <f t="shared" si="50"/>
        <v>5272</v>
      </c>
      <c r="EC70" s="19">
        <f t="shared" si="50"/>
        <v>5486</v>
      </c>
      <c r="ED70" s="19">
        <f t="shared" si="50"/>
        <v>5586</v>
      </c>
      <c r="EE70" s="19">
        <f t="shared" si="50"/>
        <v>3575</v>
      </c>
      <c r="EF70" s="19">
        <f t="shared" si="50"/>
        <v>3266</v>
      </c>
      <c r="EG70" s="19">
        <f t="shared" si="50"/>
        <v>6067</v>
      </c>
      <c r="EH70" s="19">
        <f t="shared" si="50"/>
        <v>6368</v>
      </c>
      <c r="EI70" s="19">
        <f t="shared" si="50"/>
        <v>6341</v>
      </c>
      <c r="EJ70" s="19">
        <f t="shared" si="50"/>
        <v>6318</v>
      </c>
      <c r="EK70" s="19">
        <f t="shared" si="50"/>
        <v>6436</v>
      </c>
      <c r="EL70" s="19">
        <f t="shared" si="50"/>
        <v>3839</v>
      </c>
      <c r="EM70" s="19">
        <f t="shared" si="50"/>
        <v>3348</v>
      </c>
      <c r="EN70" s="19">
        <f t="shared" si="50"/>
        <v>1900</v>
      </c>
      <c r="EO70" s="19">
        <f t="shared" si="50"/>
        <v>5047</v>
      </c>
      <c r="EP70" s="19">
        <f t="shared" si="50"/>
        <v>5272</v>
      </c>
      <c r="EQ70" s="19">
        <f t="shared" si="50"/>
        <v>5486</v>
      </c>
      <c r="ER70" s="19">
        <f t="shared" si="50"/>
        <v>5586</v>
      </c>
      <c r="ES70" s="19">
        <f t="shared" si="50"/>
        <v>3575</v>
      </c>
      <c r="ET70" s="19">
        <f t="shared" si="50"/>
        <v>3266</v>
      </c>
      <c r="EU70" s="19">
        <f t="shared" si="50"/>
        <v>6067</v>
      </c>
      <c r="EV70" s="19">
        <f t="shared" si="50"/>
        <v>6368</v>
      </c>
      <c r="EW70" s="19">
        <f t="shared" si="50"/>
        <v>6341</v>
      </c>
      <c r="EX70" s="19">
        <f t="shared" si="50"/>
        <v>6318</v>
      </c>
      <c r="EY70" s="19">
        <f t="shared" si="50"/>
        <v>6436</v>
      </c>
      <c r="EZ70" s="19">
        <f t="shared" si="50"/>
        <v>3839</v>
      </c>
      <c r="FA70" s="19">
        <f t="shared" si="50"/>
        <v>3348</v>
      </c>
      <c r="FB70" s="19">
        <f t="shared" si="50"/>
        <v>6227</v>
      </c>
      <c r="FC70" s="19">
        <f t="shared" si="50"/>
        <v>6443</v>
      </c>
      <c r="FD70" s="19">
        <f t="shared" si="50"/>
        <v>6553</v>
      </c>
      <c r="FE70" s="19">
        <f t="shared" si="50"/>
        <v>5786</v>
      </c>
      <c r="FF70" s="19">
        <f t="shared" si="50"/>
        <v>1900</v>
      </c>
      <c r="FG70" s="19">
        <f t="shared" si="50"/>
        <v>5047</v>
      </c>
      <c r="FH70" s="19">
        <f t="shared" si="50"/>
        <v>5272</v>
      </c>
      <c r="FI70" s="19">
        <f t="shared" si="50"/>
        <v>5486</v>
      </c>
      <c r="FJ70" s="19">
        <f t="shared" si="50"/>
        <v>5586</v>
      </c>
      <c r="FK70" s="19">
        <f t="shared" si="50"/>
        <v>3575</v>
      </c>
      <c r="FL70" s="19">
        <f t="shared" si="50"/>
        <v>3266</v>
      </c>
      <c r="FM70" s="19">
        <f t="shared" si="50"/>
        <v>6067</v>
      </c>
      <c r="FN70" s="19">
        <f t="shared" si="50"/>
        <v>6368</v>
      </c>
      <c r="FO70" s="19">
        <f t="shared" si="50"/>
        <v>6341</v>
      </c>
      <c r="FP70" s="19">
        <f t="shared" si="50"/>
        <v>6318</v>
      </c>
      <c r="FQ70" s="19">
        <f t="shared" si="50"/>
        <v>6436</v>
      </c>
      <c r="FR70" s="19">
        <f t="shared" si="50"/>
        <v>3839</v>
      </c>
      <c r="FS70" s="19">
        <f t="shared" si="50"/>
        <v>3348</v>
      </c>
      <c r="FT70" s="19">
        <f t="shared" si="50"/>
        <v>1900</v>
      </c>
      <c r="FU70" s="19">
        <f t="shared" si="50"/>
        <v>5047</v>
      </c>
      <c r="FV70" s="19">
        <f t="shared" si="50"/>
        <v>5272</v>
      </c>
      <c r="FW70" s="19">
        <f t="shared" si="50"/>
        <v>5486</v>
      </c>
      <c r="FX70" s="19">
        <f t="shared" si="50"/>
        <v>5586</v>
      </c>
      <c r="FY70" s="19">
        <f t="shared" si="50"/>
        <v>3575</v>
      </c>
      <c r="FZ70" s="19">
        <f t="shared" si="50"/>
        <v>3266</v>
      </c>
      <c r="GA70" s="19">
        <f t="shared" si="50"/>
        <v>6067</v>
      </c>
      <c r="GB70" s="19">
        <f t="shared" si="50"/>
        <v>6368</v>
      </c>
      <c r="GC70" s="19">
        <f t="shared" si="50"/>
        <v>6341</v>
      </c>
      <c r="GD70" s="19">
        <f t="shared" si="50"/>
        <v>6318</v>
      </c>
      <c r="GE70" s="19">
        <f t="shared" si="50"/>
        <v>6436</v>
      </c>
      <c r="GF70" s="19">
        <f t="shared" si="50"/>
        <v>3839</v>
      </c>
      <c r="GG70" s="19">
        <f t="shared" si="50"/>
        <v>3348</v>
      </c>
      <c r="GH70" s="19">
        <f t="shared" si="50"/>
        <v>6227</v>
      </c>
      <c r="GI70" s="19">
        <f t="shared" si="50"/>
        <v>6443</v>
      </c>
      <c r="GJ70" s="19">
        <f t="shared" si="50"/>
        <v>6553</v>
      </c>
      <c r="GK70" s="19">
        <f t="shared" si="50"/>
        <v>5786</v>
      </c>
      <c r="GL70" s="19">
        <f t="shared" si="50"/>
        <v>4911</v>
      </c>
      <c r="GM70" s="19">
        <f t="shared" ref="GM70:IX70" si="51">GM62</f>
        <v>4803</v>
      </c>
      <c r="GN70" s="19">
        <f t="shared" si="51"/>
        <v>2482</v>
      </c>
      <c r="GO70" s="19">
        <f t="shared" si="51"/>
        <v>2447</v>
      </c>
      <c r="GP70" s="19">
        <f t="shared" si="51"/>
        <v>4940</v>
      </c>
      <c r="GQ70" s="19">
        <f t="shared" si="51"/>
        <v>5288</v>
      </c>
      <c r="GR70" s="19">
        <f t="shared" si="51"/>
        <v>5137</v>
      </c>
      <c r="GS70" s="19">
        <f t="shared" si="51"/>
        <v>4956</v>
      </c>
      <c r="GT70" s="19">
        <f t="shared" si="51"/>
        <v>4521</v>
      </c>
      <c r="GU70" s="19">
        <f t="shared" si="51"/>
        <v>2403</v>
      </c>
      <c r="GV70" s="19">
        <f t="shared" si="51"/>
        <v>2426</v>
      </c>
      <c r="GW70" s="19">
        <f t="shared" si="51"/>
        <v>5039</v>
      </c>
      <c r="GX70" s="19">
        <f t="shared" si="51"/>
        <v>5274</v>
      </c>
      <c r="GY70" s="19">
        <f t="shared" si="51"/>
        <v>1900</v>
      </c>
      <c r="GZ70" s="19">
        <f t="shared" si="51"/>
        <v>5047</v>
      </c>
      <c r="HA70" s="19">
        <f t="shared" si="51"/>
        <v>5272</v>
      </c>
      <c r="HB70" s="19">
        <f t="shared" si="51"/>
        <v>5486</v>
      </c>
      <c r="HC70" s="19">
        <f t="shared" si="51"/>
        <v>5586</v>
      </c>
      <c r="HD70" s="19">
        <f t="shared" si="51"/>
        <v>3575</v>
      </c>
      <c r="HE70" s="19">
        <f t="shared" si="51"/>
        <v>3266</v>
      </c>
      <c r="HF70" s="19">
        <f t="shared" si="51"/>
        <v>6067</v>
      </c>
      <c r="HG70" s="19">
        <f t="shared" si="51"/>
        <v>6368</v>
      </c>
      <c r="HH70" s="19">
        <f t="shared" si="51"/>
        <v>6341</v>
      </c>
      <c r="HI70" s="19">
        <f t="shared" si="51"/>
        <v>6318</v>
      </c>
      <c r="HJ70" s="19">
        <f t="shared" si="51"/>
        <v>6436</v>
      </c>
      <c r="HK70" s="19">
        <f t="shared" si="51"/>
        <v>3839</v>
      </c>
      <c r="HL70" s="19">
        <f t="shared" si="51"/>
        <v>3348</v>
      </c>
      <c r="HM70" s="19">
        <f t="shared" si="51"/>
        <v>1900</v>
      </c>
      <c r="HN70" s="19">
        <f t="shared" si="51"/>
        <v>5047</v>
      </c>
      <c r="HO70" s="19">
        <f t="shared" si="51"/>
        <v>5272</v>
      </c>
      <c r="HP70" s="19">
        <f t="shared" si="51"/>
        <v>5486</v>
      </c>
      <c r="HQ70" s="19">
        <f t="shared" si="51"/>
        <v>5586</v>
      </c>
      <c r="HR70" s="19">
        <f t="shared" si="51"/>
        <v>3575</v>
      </c>
      <c r="HS70" s="19">
        <f t="shared" si="51"/>
        <v>3266</v>
      </c>
      <c r="HT70" s="19">
        <f t="shared" si="51"/>
        <v>6067</v>
      </c>
      <c r="HU70" s="19">
        <f t="shared" si="51"/>
        <v>6368</v>
      </c>
      <c r="HV70" s="19">
        <f t="shared" si="51"/>
        <v>6341</v>
      </c>
      <c r="HW70" s="19">
        <f t="shared" si="51"/>
        <v>6318</v>
      </c>
      <c r="HX70" s="19">
        <f t="shared" si="51"/>
        <v>6436</v>
      </c>
      <c r="HY70" s="19">
        <f t="shared" si="51"/>
        <v>3839</v>
      </c>
      <c r="HZ70" s="19">
        <f t="shared" si="51"/>
        <v>3348</v>
      </c>
      <c r="IA70" s="19">
        <f t="shared" si="51"/>
        <v>6227</v>
      </c>
      <c r="IB70" s="19">
        <f t="shared" si="51"/>
        <v>6443</v>
      </c>
      <c r="IC70" s="19">
        <f t="shared" si="51"/>
        <v>6553</v>
      </c>
      <c r="ID70" s="19">
        <f t="shared" si="51"/>
        <v>5786</v>
      </c>
      <c r="IE70" s="19">
        <f t="shared" si="51"/>
        <v>1900</v>
      </c>
      <c r="IF70" s="19">
        <f t="shared" si="51"/>
        <v>5047</v>
      </c>
      <c r="IG70" s="19">
        <f t="shared" si="51"/>
        <v>5272</v>
      </c>
      <c r="IH70" s="19">
        <f t="shared" si="51"/>
        <v>5486</v>
      </c>
      <c r="II70" s="19">
        <f t="shared" si="51"/>
        <v>5586</v>
      </c>
      <c r="IJ70" s="19">
        <f t="shared" si="51"/>
        <v>3575</v>
      </c>
      <c r="IK70" s="19">
        <f t="shared" si="51"/>
        <v>3266</v>
      </c>
      <c r="IL70" s="19">
        <f t="shared" si="51"/>
        <v>6067</v>
      </c>
      <c r="IM70" s="19">
        <f t="shared" si="51"/>
        <v>6368</v>
      </c>
      <c r="IN70" s="19">
        <f t="shared" si="51"/>
        <v>6341</v>
      </c>
      <c r="IO70" s="19">
        <f t="shared" si="51"/>
        <v>6318</v>
      </c>
      <c r="IP70" s="19">
        <f t="shared" si="51"/>
        <v>6436</v>
      </c>
      <c r="IQ70" s="19">
        <f t="shared" si="51"/>
        <v>3839</v>
      </c>
      <c r="IR70" s="19">
        <f t="shared" si="51"/>
        <v>3348</v>
      </c>
      <c r="IS70" s="19">
        <f t="shared" si="51"/>
        <v>1900</v>
      </c>
      <c r="IT70" s="19">
        <f t="shared" si="51"/>
        <v>5047</v>
      </c>
      <c r="IU70" s="19">
        <f t="shared" si="51"/>
        <v>5272</v>
      </c>
      <c r="IV70" s="19">
        <f t="shared" si="51"/>
        <v>5486</v>
      </c>
      <c r="IW70" s="19">
        <f t="shared" si="51"/>
        <v>5586</v>
      </c>
      <c r="IX70" s="19">
        <f t="shared" si="51"/>
        <v>3575</v>
      </c>
      <c r="IY70" s="19">
        <f t="shared" ref="IY70:LJ70" si="52">IY62</f>
        <v>3266</v>
      </c>
      <c r="IZ70" s="19">
        <f t="shared" si="52"/>
        <v>6067</v>
      </c>
      <c r="JA70" s="19">
        <f t="shared" si="52"/>
        <v>6368</v>
      </c>
      <c r="JB70" s="19">
        <f t="shared" si="52"/>
        <v>6341</v>
      </c>
      <c r="JC70" s="19">
        <f t="shared" si="52"/>
        <v>6318</v>
      </c>
      <c r="JD70" s="19">
        <f t="shared" si="52"/>
        <v>6436</v>
      </c>
      <c r="JE70" s="19">
        <f t="shared" si="52"/>
        <v>3839</v>
      </c>
      <c r="JF70" s="19">
        <f t="shared" si="52"/>
        <v>3348</v>
      </c>
      <c r="JG70" s="19">
        <f t="shared" si="52"/>
        <v>6227</v>
      </c>
      <c r="JH70" s="19">
        <f t="shared" si="52"/>
        <v>6443</v>
      </c>
      <c r="JI70" s="19">
        <f t="shared" si="52"/>
        <v>6553</v>
      </c>
      <c r="JJ70" s="19">
        <f t="shared" si="52"/>
        <v>5786</v>
      </c>
      <c r="JK70" s="19">
        <f t="shared" si="52"/>
        <v>4580</v>
      </c>
      <c r="JL70" s="19">
        <f t="shared" si="52"/>
        <v>4733</v>
      </c>
      <c r="JM70" s="19">
        <f t="shared" si="52"/>
        <v>2321</v>
      </c>
      <c r="JN70" s="19">
        <f t="shared" si="52"/>
        <v>2275</v>
      </c>
      <c r="JO70" s="19">
        <f t="shared" si="52"/>
        <v>4986</v>
      </c>
      <c r="JP70" s="19">
        <f t="shared" si="52"/>
        <v>6037</v>
      </c>
      <c r="JQ70" s="19">
        <f t="shared" si="52"/>
        <v>6166</v>
      </c>
      <c r="JR70" s="19">
        <f t="shared" si="52"/>
        <v>6072</v>
      </c>
      <c r="JS70" s="19">
        <f t="shared" si="52"/>
        <v>4993</v>
      </c>
      <c r="JT70" s="19">
        <f t="shared" si="52"/>
        <v>2456</v>
      </c>
      <c r="JU70" s="19">
        <f t="shared" si="52"/>
        <v>2137</v>
      </c>
      <c r="JV70" s="19">
        <f t="shared" si="52"/>
        <v>4792</v>
      </c>
      <c r="JW70" s="19">
        <f t="shared" si="52"/>
        <v>5116</v>
      </c>
      <c r="JX70" s="19">
        <f t="shared" si="52"/>
        <v>5106</v>
      </c>
      <c r="JY70" s="19">
        <f t="shared" si="52"/>
        <v>4689</v>
      </c>
      <c r="JZ70" s="19">
        <f t="shared" si="52"/>
        <v>4632</v>
      </c>
      <c r="KA70" s="19">
        <f t="shared" si="52"/>
        <v>2365</v>
      </c>
      <c r="KB70" s="19">
        <f t="shared" si="52"/>
        <v>2269</v>
      </c>
      <c r="KC70" s="19">
        <f t="shared" si="52"/>
        <v>5009</v>
      </c>
      <c r="KD70" s="19">
        <f t="shared" si="52"/>
        <v>5277</v>
      </c>
      <c r="KE70" s="19">
        <f t="shared" si="52"/>
        <v>4873</v>
      </c>
      <c r="KF70" s="19">
        <f t="shared" si="52"/>
        <v>4786</v>
      </c>
      <c r="KG70" s="19">
        <f t="shared" si="52"/>
        <v>4360</v>
      </c>
      <c r="KH70" s="19">
        <f t="shared" si="52"/>
        <v>2298</v>
      </c>
      <c r="KI70" s="19">
        <f t="shared" si="52"/>
        <v>2011</v>
      </c>
      <c r="KJ70" s="19">
        <f t="shared" si="52"/>
        <v>4757</v>
      </c>
      <c r="KK70" s="19">
        <f t="shared" si="52"/>
        <v>1900</v>
      </c>
      <c r="KL70" s="19">
        <f t="shared" si="52"/>
        <v>5047</v>
      </c>
      <c r="KM70" s="19">
        <f t="shared" si="52"/>
        <v>5272</v>
      </c>
      <c r="KN70" s="19">
        <f t="shared" si="52"/>
        <v>5486</v>
      </c>
      <c r="KO70" s="19">
        <f t="shared" si="52"/>
        <v>5586</v>
      </c>
      <c r="KP70" s="19">
        <f t="shared" si="52"/>
        <v>3575</v>
      </c>
      <c r="KQ70" s="19">
        <f t="shared" si="52"/>
        <v>3266</v>
      </c>
      <c r="KR70" s="19">
        <f t="shared" si="52"/>
        <v>6067</v>
      </c>
      <c r="KS70" s="19">
        <f t="shared" si="52"/>
        <v>6368</v>
      </c>
      <c r="KT70" s="19">
        <f t="shared" si="52"/>
        <v>6341</v>
      </c>
      <c r="KU70" s="19">
        <f t="shared" si="52"/>
        <v>6318</v>
      </c>
      <c r="KV70" s="19">
        <f t="shared" si="52"/>
        <v>6436</v>
      </c>
      <c r="KW70" s="19">
        <f t="shared" si="52"/>
        <v>3839</v>
      </c>
      <c r="KX70" s="19">
        <f t="shared" si="52"/>
        <v>3348</v>
      </c>
      <c r="KY70" s="19">
        <f t="shared" si="52"/>
        <v>1900</v>
      </c>
      <c r="KZ70" s="19">
        <f t="shared" si="52"/>
        <v>5047</v>
      </c>
      <c r="LA70" s="19">
        <f t="shared" si="52"/>
        <v>5272</v>
      </c>
      <c r="LB70" s="19">
        <f t="shared" si="52"/>
        <v>5486</v>
      </c>
      <c r="LC70" s="19">
        <f t="shared" si="52"/>
        <v>5586</v>
      </c>
      <c r="LD70" s="19">
        <f t="shared" si="52"/>
        <v>3575</v>
      </c>
      <c r="LE70" s="19">
        <f t="shared" si="52"/>
        <v>3266</v>
      </c>
      <c r="LF70" s="19">
        <f t="shared" si="52"/>
        <v>6067</v>
      </c>
      <c r="LG70" s="19">
        <f t="shared" si="52"/>
        <v>6368</v>
      </c>
      <c r="LH70" s="19">
        <f t="shared" si="52"/>
        <v>6341</v>
      </c>
      <c r="LI70" s="19">
        <f t="shared" si="52"/>
        <v>6318</v>
      </c>
      <c r="LJ70" s="19">
        <f t="shared" si="52"/>
        <v>6436</v>
      </c>
      <c r="LK70" s="19">
        <f t="shared" ref="LK70:NB70" si="53">LK62</f>
        <v>3839</v>
      </c>
      <c r="LL70" s="19">
        <f t="shared" si="53"/>
        <v>3348</v>
      </c>
      <c r="LM70" s="19">
        <f t="shared" si="53"/>
        <v>6227</v>
      </c>
      <c r="LN70" s="19">
        <f t="shared" si="53"/>
        <v>6443</v>
      </c>
      <c r="LO70" s="19">
        <f t="shared" si="53"/>
        <v>6553</v>
      </c>
      <c r="LP70" s="19">
        <f t="shared" si="53"/>
        <v>5786</v>
      </c>
      <c r="LQ70" s="19">
        <f t="shared" si="53"/>
        <v>1900</v>
      </c>
      <c r="LR70" s="19">
        <f t="shared" si="53"/>
        <v>5047</v>
      </c>
      <c r="LS70" s="19">
        <f t="shared" si="53"/>
        <v>5272</v>
      </c>
      <c r="LT70" s="19">
        <f t="shared" si="53"/>
        <v>5486</v>
      </c>
      <c r="LU70" s="19">
        <f t="shared" si="53"/>
        <v>5586</v>
      </c>
      <c r="LV70" s="19">
        <f t="shared" si="53"/>
        <v>3575</v>
      </c>
      <c r="LW70" s="19">
        <f t="shared" si="53"/>
        <v>3266</v>
      </c>
      <c r="LX70" s="19">
        <f t="shared" si="53"/>
        <v>6067</v>
      </c>
      <c r="LY70" s="19">
        <f t="shared" si="53"/>
        <v>6368</v>
      </c>
      <c r="LZ70" s="19">
        <f t="shared" si="53"/>
        <v>6341</v>
      </c>
      <c r="MA70" s="19">
        <f t="shared" si="53"/>
        <v>6318</v>
      </c>
      <c r="MB70" s="19">
        <f t="shared" si="53"/>
        <v>6436</v>
      </c>
      <c r="MC70" s="19">
        <f t="shared" si="53"/>
        <v>3839</v>
      </c>
      <c r="MD70" s="19">
        <f t="shared" si="53"/>
        <v>3348</v>
      </c>
      <c r="ME70" s="19">
        <f t="shared" si="53"/>
        <v>1900</v>
      </c>
      <c r="MF70" s="19">
        <f t="shared" si="53"/>
        <v>5047</v>
      </c>
      <c r="MG70" s="19">
        <f t="shared" si="53"/>
        <v>5272</v>
      </c>
      <c r="MH70" s="19">
        <f t="shared" si="53"/>
        <v>5486</v>
      </c>
      <c r="MI70" s="19">
        <f t="shared" si="53"/>
        <v>5586</v>
      </c>
      <c r="MJ70" s="19">
        <f t="shared" si="53"/>
        <v>3575</v>
      </c>
      <c r="MK70" s="19">
        <f t="shared" si="53"/>
        <v>3266</v>
      </c>
      <c r="ML70" s="19">
        <f t="shared" si="53"/>
        <v>6067</v>
      </c>
      <c r="MM70" s="19">
        <f t="shared" si="53"/>
        <v>6368</v>
      </c>
      <c r="MN70" s="19">
        <f t="shared" si="53"/>
        <v>6341</v>
      </c>
      <c r="MO70" s="19">
        <f t="shared" si="53"/>
        <v>6318</v>
      </c>
      <c r="MP70" s="19">
        <f t="shared" si="53"/>
        <v>6436</v>
      </c>
      <c r="MQ70" s="19">
        <f t="shared" si="53"/>
        <v>3839</v>
      </c>
      <c r="MR70" s="19">
        <f t="shared" si="53"/>
        <v>3348</v>
      </c>
      <c r="MS70" s="19">
        <f t="shared" si="53"/>
        <v>6227</v>
      </c>
      <c r="MT70" s="19">
        <f t="shared" si="53"/>
        <v>6443</v>
      </c>
      <c r="MU70" s="19">
        <f t="shared" si="53"/>
        <v>6553</v>
      </c>
      <c r="MV70" s="19">
        <f t="shared" si="53"/>
        <v>5786</v>
      </c>
      <c r="MW70" s="19">
        <f t="shared" si="53"/>
        <v>1900</v>
      </c>
      <c r="MX70" s="19">
        <f t="shared" si="53"/>
        <v>5047</v>
      </c>
      <c r="MY70" s="19">
        <f t="shared" si="53"/>
        <v>5272</v>
      </c>
      <c r="MZ70" s="19">
        <f t="shared" si="53"/>
        <v>5486</v>
      </c>
      <c r="NA70" s="19">
        <f t="shared" si="53"/>
        <v>5586</v>
      </c>
      <c r="NB70" s="66">
        <f t="shared" si="53"/>
        <v>3575</v>
      </c>
    </row>
    <row r="71" spans="1:366" s="25" customFormat="1" x14ac:dyDescent="0.25">
      <c r="A71" s="67" t="s">
        <v>76</v>
      </c>
      <c r="B71" s="68">
        <f>IF(B70&lt;&gt;"",B69/B70,"")</f>
        <v>2299.9868421052633</v>
      </c>
      <c r="C71" s="68">
        <f t="shared" ref="C71:BN71" si="54">IF(C70&lt;&gt;"",C69/C70,"")</f>
        <v>1083.0717257776896</v>
      </c>
      <c r="D71" s="68">
        <f t="shared" si="54"/>
        <v>1135.523899848255</v>
      </c>
      <c r="E71" s="68">
        <f t="shared" si="54"/>
        <v>1047.1879329201604</v>
      </c>
      <c r="F71" s="68">
        <f t="shared" si="54"/>
        <v>988.61188686000719</v>
      </c>
      <c r="G71" s="68">
        <f t="shared" si="54"/>
        <v>1320.1633566433566</v>
      </c>
      <c r="H71" s="68">
        <f t="shared" si="54"/>
        <v>1617.4865278628292</v>
      </c>
      <c r="I71" s="68">
        <f t="shared" si="54"/>
        <v>720.28597329817046</v>
      </c>
      <c r="J71" s="68">
        <f t="shared" si="54"/>
        <v>858.3955716080402</v>
      </c>
      <c r="K71" s="68">
        <f t="shared" si="54"/>
        <v>944.0911528150134</v>
      </c>
      <c r="L71" s="68">
        <f t="shared" si="54"/>
        <v>909.28664134219684</v>
      </c>
      <c r="M71" s="68">
        <f t="shared" si="54"/>
        <v>858.04630205096328</v>
      </c>
      <c r="N71" s="68">
        <f t="shared" si="54"/>
        <v>1229.3784839802031</v>
      </c>
      <c r="O71" s="68">
        <f t="shared" si="54"/>
        <v>1577.870669056153</v>
      </c>
      <c r="P71" s="68">
        <f t="shared" si="54"/>
        <v>3115.992105263158</v>
      </c>
      <c r="Q71" s="68">
        <f t="shared" si="54"/>
        <v>1182.754507628294</v>
      </c>
      <c r="R71" s="68">
        <f t="shared" si="54"/>
        <v>1220.6151365705614</v>
      </c>
      <c r="S71" s="68">
        <f t="shared" si="54"/>
        <v>1247.7384250820269</v>
      </c>
      <c r="T71" s="68">
        <f t="shared" si="54"/>
        <v>782.30844969566772</v>
      </c>
      <c r="U71" s="68">
        <f t="shared" si="54"/>
        <v>1529.0246153846153</v>
      </c>
      <c r="V71" s="68">
        <f t="shared" si="54"/>
        <v>1832.9706062461728</v>
      </c>
      <c r="W71" s="68">
        <f t="shared" si="54"/>
        <v>946.9050601615296</v>
      </c>
      <c r="X71" s="68">
        <f t="shared" si="54"/>
        <v>867.2088567839196</v>
      </c>
      <c r="Y71" s="68">
        <f t="shared" si="54"/>
        <v>744.29648320454191</v>
      </c>
      <c r="Z71" s="68">
        <f t="shared" si="54"/>
        <v>836.13659385881613</v>
      </c>
      <c r="AA71" s="68">
        <f t="shared" si="54"/>
        <v>678.98927905531389</v>
      </c>
      <c r="AB71" s="68">
        <f t="shared" si="54"/>
        <v>1423.8767908309455</v>
      </c>
      <c r="AC71" s="68">
        <f t="shared" si="54"/>
        <v>1788.0770609318997</v>
      </c>
      <c r="AD71" s="68">
        <f t="shared" si="54"/>
        <v>922.57475509876349</v>
      </c>
      <c r="AE71" s="68">
        <f t="shared" si="54"/>
        <v>857.11407729318637</v>
      </c>
      <c r="AF71" s="68">
        <f t="shared" si="54"/>
        <v>720.21730505112157</v>
      </c>
      <c r="AG71" s="68">
        <f t="shared" si="54"/>
        <v>913.01607328033185</v>
      </c>
      <c r="AH71" s="68">
        <f t="shared" si="54"/>
        <v>3115.992105263158</v>
      </c>
      <c r="AI71" s="68">
        <f t="shared" si="54"/>
        <v>1182.754507628294</v>
      </c>
      <c r="AJ71" s="68">
        <f t="shared" si="54"/>
        <v>1220.6151365705614</v>
      </c>
      <c r="AK71" s="68">
        <f t="shared" si="54"/>
        <v>1247.7384250820269</v>
      </c>
      <c r="AL71" s="68">
        <f t="shared" si="54"/>
        <v>782.30844969566772</v>
      </c>
      <c r="AM71" s="68">
        <f t="shared" si="54"/>
        <v>1529.0246153846153</v>
      </c>
      <c r="AN71" s="68">
        <f t="shared" si="54"/>
        <v>1832.9706062461728</v>
      </c>
      <c r="AO71" s="68">
        <f t="shared" si="54"/>
        <v>946.9050601615296</v>
      </c>
      <c r="AP71" s="68">
        <f t="shared" si="54"/>
        <v>867.2088567839196</v>
      </c>
      <c r="AQ71" s="68">
        <f t="shared" si="54"/>
        <v>744.29648320454191</v>
      </c>
      <c r="AR71" s="68">
        <f t="shared" si="54"/>
        <v>836.13659385881613</v>
      </c>
      <c r="AS71" s="68">
        <f t="shared" si="54"/>
        <v>678.98927905531389</v>
      </c>
      <c r="AT71" s="68">
        <f t="shared" si="54"/>
        <v>1423.8767908309455</v>
      </c>
      <c r="AU71" s="68">
        <f t="shared" si="54"/>
        <v>1788.0770609318997</v>
      </c>
      <c r="AV71" s="68">
        <f t="shared" si="54"/>
        <v>3023.6173684210526</v>
      </c>
      <c r="AW71" s="68">
        <f t="shared" si="54"/>
        <v>1094.1917971071923</v>
      </c>
      <c r="AX71" s="68">
        <f t="shared" si="54"/>
        <v>895.21699544764795</v>
      </c>
      <c r="AY71" s="68">
        <f t="shared" si="54"/>
        <v>962.94403937294931</v>
      </c>
      <c r="AZ71" s="68">
        <f t="shared" si="54"/>
        <v>1059.8612602935912</v>
      </c>
      <c r="BA71" s="68">
        <f t="shared" si="54"/>
        <v>1669.7516083916084</v>
      </c>
      <c r="BB71" s="68">
        <f t="shared" si="54"/>
        <v>1970.3254745866504</v>
      </c>
      <c r="BC71" s="68">
        <f t="shared" si="54"/>
        <v>1128.2500412065272</v>
      </c>
      <c r="BD71" s="68">
        <f t="shared" si="54"/>
        <v>686.23979271356779</v>
      </c>
      <c r="BE71" s="68">
        <f t="shared" si="54"/>
        <v>862.05062293013725</v>
      </c>
      <c r="BF71" s="68">
        <f t="shared" si="54"/>
        <v>947.52801519468187</v>
      </c>
      <c r="BG71" s="68">
        <f t="shared" si="54"/>
        <v>892.61544437538839</v>
      </c>
      <c r="BH71" s="68">
        <f t="shared" si="54"/>
        <v>1438.4959624902319</v>
      </c>
      <c r="BI71" s="68">
        <f t="shared" si="54"/>
        <v>1409.6726403823177</v>
      </c>
      <c r="BJ71" s="68">
        <f t="shared" si="54"/>
        <v>848.35570900915366</v>
      </c>
      <c r="BK71" s="68">
        <f t="shared" si="54"/>
        <v>678.25159087381655</v>
      </c>
      <c r="BL71" s="68">
        <f t="shared" si="54"/>
        <v>834.16191057530898</v>
      </c>
      <c r="BM71" s="68">
        <f t="shared" si="54"/>
        <v>1034.6494987901831</v>
      </c>
      <c r="BN71" s="68">
        <f t="shared" si="54"/>
        <v>3023.6173684210526</v>
      </c>
      <c r="BO71" s="68">
        <f t="shared" ref="BO71:DZ71" si="55">IF(BO70&lt;&gt;"",BO69/BO70,"")</f>
        <v>1094.1917971071923</v>
      </c>
      <c r="BP71" s="68">
        <f t="shared" si="55"/>
        <v>895.21699544764795</v>
      </c>
      <c r="BQ71" s="68">
        <f t="shared" si="55"/>
        <v>962.94403937294931</v>
      </c>
      <c r="BR71" s="68">
        <f t="shared" si="55"/>
        <v>1059.8612602935912</v>
      </c>
      <c r="BS71" s="68">
        <f t="shared" si="55"/>
        <v>1669.7516083916084</v>
      </c>
      <c r="BT71" s="68">
        <f t="shared" si="55"/>
        <v>1970.3254745866504</v>
      </c>
      <c r="BU71" s="68">
        <f t="shared" si="55"/>
        <v>1128.2500412065272</v>
      </c>
      <c r="BV71" s="68">
        <f t="shared" si="55"/>
        <v>1182.1827889447236</v>
      </c>
      <c r="BW71" s="68">
        <f t="shared" si="55"/>
        <v>1199.1860905219996</v>
      </c>
      <c r="BX71" s="68">
        <f t="shared" si="55"/>
        <v>1187.4563152896487</v>
      </c>
      <c r="BY71" s="68">
        <f t="shared" si="55"/>
        <v>1025.0766003729025</v>
      </c>
      <c r="BZ71" s="68">
        <f t="shared" si="55"/>
        <v>1871.0028653295128</v>
      </c>
      <c r="CA71" s="68">
        <f t="shared" si="55"/>
        <v>2360.1744324970132</v>
      </c>
      <c r="CB71" s="68">
        <f t="shared" si="55"/>
        <v>4793.1121052631579</v>
      </c>
      <c r="CC71" s="68">
        <f t="shared" si="55"/>
        <v>1753.668317812562</v>
      </c>
      <c r="CD71" s="68">
        <f t="shared" si="55"/>
        <v>1560.5622154779969</v>
      </c>
      <c r="CE71" s="68">
        <f t="shared" si="55"/>
        <v>1437.2690484870579</v>
      </c>
      <c r="CF71" s="68">
        <f t="shared" si="55"/>
        <v>1355.5341926244182</v>
      </c>
      <c r="CG71" s="68">
        <f t="shared" si="55"/>
        <v>2013.4579020979022</v>
      </c>
      <c r="CH71" s="68">
        <f t="shared" si="55"/>
        <v>2368.2645437844458</v>
      </c>
      <c r="CI71" s="68">
        <f t="shared" si="55"/>
        <v>1361.06510631284</v>
      </c>
      <c r="CJ71" s="68">
        <f t="shared" si="55"/>
        <v>1340.12233040201</v>
      </c>
      <c r="CK71" s="68">
        <f t="shared" si="55"/>
        <v>1260.0110392682543</v>
      </c>
      <c r="CL71" s="68">
        <f t="shared" si="55"/>
        <v>1266.1342196897751</v>
      </c>
      <c r="CM71" s="68">
        <f t="shared" si="55"/>
        <v>1172.9951833436917</v>
      </c>
      <c r="CN71" s="68">
        <f t="shared" si="55"/>
        <v>2033.0500130242251</v>
      </c>
      <c r="CO71" s="68">
        <f t="shared" si="55"/>
        <v>2487.6905615292712</v>
      </c>
      <c r="CP71" s="68">
        <f t="shared" si="55"/>
        <v>1265.8960976393128</v>
      </c>
      <c r="CQ71" s="68">
        <f t="shared" si="55"/>
        <v>1296.2126338662115</v>
      </c>
      <c r="CR71" s="68">
        <f t="shared" si="55"/>
        <v>1216.2379063024568</v>
      </c>
      <c r="CS71" s="68">
        <f t="shared" si="55"/>
        <v>1314.1781887314207</v>
      </c>
      <c r="CT71" s="68">
        <f t="shared" si="55"/>
        <v>3658.6342105263157</v>
      </c>
      <c r="CU71" s="68">
        <f t="shared" si="55"/>
        <v>1489.4475926292848</v>
      </c>
      <c r="CV71" s="68">
        <f t="shared" si="55"/>
        <v>1517.1403641881639</v>
      </c>
      <c r="CW71" s="68">
        <f t="shared" si="55"/>
        <v>1404.8306598614656</v>
      </c>
      <c r="CX71" s="68">
        <f t="shared" si="55"/>
        <v>1336.4772645900466</v>
      </c>
      <c r="CY71" s="68">
        <f t="shared" si="55"/>
        <v>1964.4576223776223</v>
      </c>
      <c r="CZ71" s="68">
        <f t="shared" si="55"/>
        <v>2094.3567054500918</v>
      </c>
      <c r="DA71" s="68">
        <f t="shared" si="55"/>
        <v>1024.9856601285644</v>
      </c>
      <c r="DB71" s="68">
        <f t="shared" si="55"/>
        <v>1078.9849246231156</v>
      </c>
      <c r="DC71" s="68">
        <f t="shared" si="55"/>
        <v>1472.8318877148715</v>
      </c>
      <c r="DD71" s="68">
        <f t="shared" si="55"/>
        <v>1401.3290598290598</v>
      </c>
      <c r="DE71" s="68">
        <f t="shared" si="55"/>
        <v>1257.3474207582349</v>
      </c>
      <c r="DF71" s="68">
        <f t="shared" si="55"/>
        <v>1981.8121906746549</v>
      </c>
      <c r="DG71" s="68">
        <f t="shared" si="55"/>
        <v>1305.2494026284348</v>
      </c>
      <c r="DH71" s="68">
        <f t="shared" si="55"/>
        <v>2876.9805263157896</v>
      </c>
      <c r="DI71" s="68">
        <f t="shared" si="55"/>
        <v>1186.1466217554982</v>
      </c>
      <c r="DJ71" s="68">
        <f t="shared" si="55"/>
        <v>1089.6951820940819</v>
      </c>
      <c r="DK71" s="68">
        <f t="shared" si="55"/>
        <v>1006.6325191396281</v>
      </c>
      <c r="DL71" s="68">
        <f t="shared" si="55"/>
        <v>844.89509488005729</v>
      </c>
      <c r="DM71" s="68">
        <f t="shared" si="55"/>
        <v>1477.6813986013985</v>
      </c>
      <c r="DN71" s="68">
        <f t="shared" si="55"/>
        <v>1338.0205143906919</v>
      </c>
      <c r="DO71" s="68">
        <f t="shared" si="55"/>
        <v>900.98285808472065</v>
      </c>
      <c r="DP71" s="68">
        <f t="shared" si="55"/>
        <v>940.0882537688442</v>
      </c>
      <c r="DQ71" s="68">
        <f t="shared" si="55"/>
        <v>905.9884876202492</v>
      </c>
      <c r="DR71" s="68">
        <f t="shared" si="55"/>
        <v>874.07185818296932</v>
      </c>
      <c r="DS71" s="68">
        <f t="shared" si="55"/>
        <v>733.3101305158483</v>
      </c>
      <c r="DT71" s="68">
        <f t="shared" si="55"/>
        <v>1376.0643396717896</v>
      </c>
      <c r="DU71" s="68">
        <f t="shared" si="55"/>
        <v>1768.3348267622462</v>
      </c>
      <c r="DV71" s="68">
        <f t="shared" si="55"/>
        <v>958.62566243777098</v>
      </c>
      <c r="DW71" s="68">
        <f t="shared" si="55"/>
        <v>998.77122458482074</v>
      </c>
      <c r="DX71" s="68">
        <f t="shared" si="55"/>
        <v>1044.5739356020144</v>
      </c>
      <c r="DY71" s="68">
        <f t="shared" si="55"/>
        <v>755.26702385067404</v>
      </c>
      <c r="DZ71" s="68">
        <f t="shared" si="55"/>
        <v>2876.9805263157896</v>
      </c>
      <c r="EA71" s="68">
        <f t="shared" ref="EA71:GL71" si="56">IF(EA70&lt;&gt;"",EA69/EA70,"")</f>
        <v>1186.1466217554982</v>
      </c>
      <c r="EB71" s="68">
        <f t="shared" si="56"/>
        <v>1089.6951820940819</v>
      </c>
      <c r="EC71" s="68">
        <f t="shared" si="56"/>
        <v>1006.6325191396281</v>
      </c>
      <c r="ED71" s="68">
        <f t="shared" si="56"/>
        <v>844.89509488005729</v>
      </c>
      <c r="EE71" s="68">
        <f t="shared" si="56"/>
        <v>1477.6813986013985</v>
      </c>
      <c r="EF71" s="68">
        <f t="shared" si="56"/>
        <v>1338.0205143906919</v>
      </c>
      <c r="EG71" s="68">
        <f t="shared" si="56"/>
        <v>900.98285808472065</v>
      </c>
      <c r="EH71" s="68">
        <f t="shared" si="56"/>
        <v>940.0882537688442</v>
      </c>
      <c r="EI71" s="68">
        <f t="shared" si="56"/>
        <v>905.9884876202492</v>
      </c>
      <c r="EJ71" s="68">
        <f t="shared" si="56"/>
        <v>874.07185818296932</v>
      </c>
      <c r="EK71" s="68">
        <f t="shared" si="56"/>
        <v>733.3101305158483</v>
      </c>
      <c r="EL71" s="68">
        <f t="shared" si="56"/>
        <v>1376.0643396717896</v>
      </c>
      <c r="EM71" s="68">
        <f t="shared" si="56"/>
        <v>1768.3348267622462</v>
      </c>
      <c r="EN71" s="68">
        <f t="shared" si="56"/>
        <v>3141.7694736842104</v>
      </c>
      <c r="EO71" s="68">
        <f t="shared" si="56"/>
        <v>1275.031305726174</v>
      </c>
      <c r="EP71" s="68">
        <f t="shared" si="56"/>
        <v>1298.3863808801214</v>
      </c>
      <c r="EQ71" s="68">
        <f t="shared" si="56"/>
        <v>796.56853809697407</v>
      </c>
      <c r="ER71" s="68">
        <f t="shared" si="56"/>
        <v>978.56480486931616</v>
      </c>
      <c r="ES71" s="68">
        <f t="shared" si="56"/>
        <v>1674.5404195804197</v>
      </c>
      <c r="ET71" s="68">
        <f t="shared" si="56"/>
        <v>1758.9935701163504</v>
      </c>
      <c r="EU71" s="68">
        <f t="shared" si="56"/>
        <v>910.23339376957313</v>
      </c>
      <c r="EV71" s="68">
        <f t="shared" si="56"/>
        <v>741.14070351758789</v>
      </c>
      <c r="EW71" s="68">
        <f t="shared" si="56"/>
        <v>833.10376912158961</v>
      </c>
      <c r="EX71" s="68">
        <f t="shared" si="56"/>
        <v>691.67062361506805</v>
      </c>
      <c r="EY71" s="68">
        <f t="shared" si="56"/>
        <v>849.32613424487261</v>
      </c>
      <c r="EZ71" s="68">
        <f t="shared" si="56"/>
        <v>1559.3857775462359</v>
      </c>
      <c r="FA71" s="68">
        <f t="shared" si="56"/>
        <v>1715.9118876941457</v>
      </c>
      <c r="FB71" s="68">
        <f t="shared" si="56"/>
        <v>886.84535089127996</v>
      </c>
      <c r="FC71" s="68">
        <f t="shared" si="56"/>
        <v>732.51342542293958</v>
      </c>
      <c r="FD71" s="68">
        <f t="shared" si="56"/>
        <v>806.15153364871048</v>
      </c>
      <c r="FE71" s="68">
        <f t="shared" si="56"/>
        <v>1023.2258900795023</v>
      </c>
      <c r="FF71" s="68">
        <f t="shared" si="56"/>
        <v>3141.7694736842104</v>
      </c>
      <c r="FG71" s="68">
        <f t="shared" si="56"/>
        <v>1275.031305726174</v>
      </c>
      <c r="FH71" s="68">
        <f t="shared" si="56"/>
        <v>1298.3863808801214</v>
      </c>
      <c r="FI71" s="68">
        <f t="shared" si="56"/>
        <v>796.56853809697407</v>
      </c>
      <c r="FJ71" s="68">
        <f t="shared" si="56"/>
        <v>978.56480486931616</v>
      </c>
      <c r="FK71" s="68">
        <f t="shared" si="56"/>
        <v>1674.5404195804197</v>
      </c>
      <c r="FL71" s="68">
        <f t="shared" si="56"/>
        <v>1758.9935701163504</v>
      </c>
      <c r="FM71" s="68">
        <f t="shared" si="56"/>
        <v>910.23339376957313</v>
      </c>
      <c r="FN71" s="68">
        <f t="shared" si="56"/>
        <v>741.14070351758789</v>
      </c>
      <c r="FO71" s="68">
        <f t="shared" si="56"/>
        <v>833.10376912158961</v>
      </c>
      <c r="FP71" s="68">
        <f t="shared" si="56"/>
        <v>691.67062361506805</v>
      </c>
      <c r="FQ71" s="68">
        <f t="shared" si="56"/>
        <v>849.32613424487261</v>
      </c>
      <c r="FR71" s="68">
        <f t="shared" si="56"/>
        <v>1559.3857775462359</v>
      </c>
      <c r="FS71" s="68">
        <f t="shared" si="56"/>
        <v>1715.9118876941457</v>
      </c>
      <c r="FT71" s="68">
        <f t="shared" si="56"/>
        <v>2906.5189473684209</v>
      </c>
      <c r="FU71" s="68">
        <f t="shared" si="56"/>
        <v>935.12660986724791</v>
      </c>
      <c r="FV71" s="68">
        <f t="shared" si="56"/>
        <v>1002.0316767830045</v>
      </c>
      <c r="FW71" s="68">
        <f t="shared" si="56"/>
        <v>1079.1806416332483</v>
      </c>
      <c r="FX71" s="68">
        <f t="shared" si="56"/>
        <v>1068.6290726817042</v>
      </c>
      <c r="FY71" s="68">
        <f t="shared" si="56"/>
        <v>1800.0232167832169</v>
      </c>
      <c r="FZ71" s="68">
        <f t="shared" si="56"/>
        <v>2095.8643600734845</v>
      </c>
      <c r="GA71" s="68">
        <f t="shared" si="56"/>
        <v>1240.8340201087851</v>
      </c>
      <c r="GB71" s="68">
        <f t="shared" si="56"/>
        <v>1194.101601758794</v>
      </c>
      <c r="GC71" s="68">
        <f t="shared" si="56"/>
        <v>1183.1491878252641</v>
      </c>
      <c r="GD71" s="68">
        <f t="shared" si="56"/>
        <v>1044.2217473884141</v>
      </c>
      <c r="GE71" s="68">
        <f t="shared" si="56"/>
        <v>1116.0316967060287</v>
      </c>
      <c r="GF71" s="68">
        <f t="shared" si="56"/>
        <v>2058.3131023704091</v>
      </c>
      <c r="GG71" s="68">
        <f t="shared" si="56"/>
        <v>2720.1054360812427</v>
      </c>
      <c r="GH71" s="68">
        <f t="shared" si="56"/>
        <v>1421.3528183716076</v>
      </c>
      <c r="GI71" s="68">
        <f t="shared" si="56"/>
        <v>1276.9337265249108</v>
      </c>
      <c r="GJ71" s="68">
        <f t="shared" si="56"/>
        <v>1203.2440103769266</v>
      </c>
      <c r="GK71" s="68">
        <f t="shared" si="56"/>
        <v>1308.6785343933632</v>
      </c>
      <c r="GL71" s="68">
        <f t="shared" si="56"/>
        <v>1465.7120749338221</v>
      </c>
      <c r="GM71" s="68">
        <f t="shared" ref="GM71:IX71" si="57">IF(GM70&lt;&gt;"",GM69/GM70,"")</f>
        <v>1610.4001665625651</v>
      </c>
      <c r="GN71" s="68">
        <f t="shared" si="57"/>
        <v>3326.9871071716357</v>
      </c>
      <c r="GO71" s="68">
        <f t="shared" si="57"/>
        <v>3487.4944830404579</v>
      </c>
      <c r="GP71" s="68">
        <f t="shared" si="57"/>
        <v>1617.3542510121458</v>
      </c>
      <c r="GQ71" s="68">
        <f t="shared" si="57"/>
        <v>1512.7526475037821</v>
      </c>
      <c r="GR71" s="68">
        <f t="shared" si="57"/>
        <v>1469.612030367919</v>
      </c>
      <c r="GS71" s="68">
        <f t="shared" si="57"/>
        <v>1574.8343422114608</v>
      </c>
      <c r="GT71" s="68">
        <f t="shared" si="57"/>
        <v>1842.2446361424463</v>
      </c>
      <c r="GU71" s="68">
        <f t="shared" si="57"/>
        <v>3280.3724511027881</v>
      </c>
      <c r="GV71" s="68">
        <f t="shared" si="57"/>
        <v>3442.4971145919208</v>
      </c>
      <c r="GW71" s="68">
        <f t="shared" si="57"/>
        <v>1581.6644175431634</v>
      </c>
      <c r="GX71" s="68">
        <f t="shared" si="57"/>
        <v>1441.7586272279104</v>
      </c>
      <c r="GY71" s="68">
        <f t="shared" si="57"/>
        <v>3658.6342105263157</v>
      </c>
      <c r="GZ71" s="68">
        <f t="shared" si="57"/>
        <v>1489.4475926292848</v>
      </c>
      <c r="HA71" s="68">
        <f t="shared" si="57"/>
        <v>1517.1403641881639</v>
      </c>
      <c r="HB71" s="68">
        <f t="shared" si="57"/>
        <v>1404.8306598614656</v>
      </c>
      <c r="HC71" s="68">
        <f t="shared" si="57"/>
        <v>1336.4772645900466</v>
      </c>
      <c r="HD71" s="68">
        <f t="shared" si="57"/>
        <v>1964.4576223776223</v>
      </c>
      <c r="HE71" s="68">
        <f t="shared" si="57"/>
        <v>2094.3567054500918</v>
      </c>
      <c r="HF71" s="68">
        <f t="shared" si="57"/>
        <v>1024.9856601285644</v>
      </c>
      <c r="HG71" s="68">
        <f t="shared" si="57"/>
        <v>1078.9849246231156</v>
      </c>
      <c r="HH71" s="68">
        <f t="shared" si="57"/>
        <v>1472.8318877148715</v>
      </c>
      <c r="HI71" s="68">
        <f t="shared" si="57"/>
        <v>1401.3290598290598</v>
      </c>
      <c r="HJ71" s="68">
        <f t="shared" si="57"/>
        <v>1257.3474207582349</v>
      </c>
      <c r="HK71" s="68">
        <f t="shared" si="57"/>
        <v>1981.8121906746549</v>
      </c>
      <c r="HL71" s="68">
        <f t="shared" si="57"/>
        <v>2810.7595579450417</v>
      </c>
      <c r="HM71" s="68">
        <f t="shared" si="57"/>
        <v>3952.5736842105262</v>
      </c>
      <c r="HN71" s="68">
        <f t="shared" si="57"/>
        <v>1504.6802060630077</v>
      </c>
      <c r="HO71" s="68">
        <f t="shared" si="57"/>
        <v>1400.5885811836115</v>
      </c>
      <c r="HP71" s="68">
        <f t="shared" si="57"/>
        <v>1181.9270871308786</v>
      </c>
      <c r="HQ71" s="68">
        <f t="shared" si="57"/>
        <v>1204.4974937343359</v>
      </c>
      <c r="HR71" s="68">
        <f t="shared" si="57"/>
        <v>1919.8173426573426</v>
      </c>
      <c r="HS71" s="68">
        <f t="shared" si="57"/>
        <v>2084.003061849357</v>
      </c>
      <c r="HT71" s="68">
        <f t="shared" si="57"/>
        <v>1091.6683698697873</v>
      </c>
      <c r="HU71" s="68">
        <f t="shared" si="57"/>
        <v>1205.4483354271356</v>
      </c>
      <c r="HV71" s="68">
        <f t="shared" si="57"/>
        <v>1157.5566945276771</v>
      </c>
      <c r="HW71" s="68">
        <f t="shared" si="57"/>
        <v>1114.8293763849319</v>
      </c>
      <c r="HX71" s="68">
        <f t="shared" si="57"/>
        <v>1124.5896519577377</v>
      </c>
      <c r="HY71" s="68">
        <f t="shared" si="57"/>
        <v>2022.4842406876792</v>
      </c>
      <c r="HZ71" s="68">
        <f t="shared" si="57"/>
        <v>2390.225209080048</v>
      </c>
      <c r="IA71" s="68">
        <f t="shared" si="57"/>
        <v>1199.479203468765</v>
      </c>
      <c r="IB71" s="68">
        <f t="shared" si="57"/>
        <v>1343.8458792487972</v>
      </c>
      <c r="IC71" s="68">
        <f t="shared" si="57"/>
        <v>1373.365939264459</v>
      </c>
      <c r="ID71" s="68">
        <f t="shared" si="57"/>
        <v>1395.7741099204977</v>
      </c>
      <c r="IE71" s="68">
        <f t="shared" si="57"/>
        <v>4510.2494736842109</v>
      </c>
      <c r="IF71" s="68">
        <f t="shared" si="57"/>
        <v>1814.0659797899743</v>
      </c>
      <c r="IG71" s="68">
        <f t="shared" si="57"/>
        <v>1598.5825113808801</v>
      </c>
      <c r="IH71" s="68">
        <f t="shared" si="57"/>
        <v>1602.686474662778</v>
      </c>
      <c r="II71" s="68">
        <f t="shared" si="57"/>
        <v>1493.906015037594</v>
      </c>
      <c r="IJ71" s="68">
        <f t="shared" si="57"/>
        <v>2477.56</v>
      </c>
      <c r="IK71" s="68">
        <f t="shared" si="57"/>
        <v>2366.5618493570119</v>
      </c>
      <c r="IL71" s="68">
        <f t="shared" si="57"/>
        <v>1388.1770232404813</v>
      </c>
      <c r="IM71" s="68">
        <f t="shared" si="57"/>
        <v>1741.0138190954774</v>
      </c>
      <c r="IN71" s="68">
        <f t="shared" si="57"/>
        <v>1330.9690900488881</v>
      </c>
      <c r="IO71" s="68">
        <f t="shared" si="57"/>
        <v>1363.4230769230769</v>
      </c>
      <c r="IP71" s="68">
        <f t="shared" si="57"/>
        <v>1412.8826911124922</v>
      </c>
      <c r="IQ71" s="68">
        <f t="shared" si="57"/>
        <v>2286.3243032039595</v>
      </c>
      <c r="IR71" s="68">
        <f t="shared" si="57"/>
        <v>2395.2004181600955</v>
      </c>
      <c r="IS71" s="68">
        <f t="shared" si="57"/>
        <v>4640.902631578947</v>
      </c>
      <c r="IT71" s="68">
        <f t="shared" si="57"/>
        <v>1855.4422429165841</v>
      </c>
      <c r="IU71" s="68">
        <f t="shared" si="57"/>
        <v>1941.4679438543246</v>
      </c>
      <c r="IV71" s="68">
        <f t="shared" si="57"/>
        <v>1496.1275975209624</v>
      </c>
      <c r="IW71" s="68">
        <f t="shared" si="57"/>
        <v>1487.5660580021483</v>
      </c>
      <c r="IX71" s="68">
        <f t="shared" si="57"/>
        <v>2256.7149650349652</v>
      </c>
      <c r="IY71" s="68">
        <f t="shared" ref="IY71:LJ71" si="58">IF(IY70&lt;&gt;"",IY69/IY70,"")</f>
        <v>2306.0131659522353</v>
      </c>
      <c r="IZ71" s="68">
        <f t="shared" si="58"/>
        <v>1310.3502554804681</v>
      </c>
      <c r="JA71" s="68">
        <f t="shared" si="58"/>
        <v>1419.6330087939698</v>
      </c>
      <c r="JB71" s="68">
        <f t="shared" si="58"/>
        <v>1392.0011039268254</v>
      </c>
      <c r="JC71" s="68">
        <f t="shared" si="58"/>
        <v>1154.5955998733778</v>
      </c>
      <c r="JD71" s="68">
        <f t="shared" si="58"/>
        <v>1357.8051584835302</v>
      </c>
      <c r="JE71" s="68">
        <f t="shared" si="58"/>
        <v>1825.8267778067204</v>
      </c>
      <c r="JF71" s="68">
        <f t="shared" si="58"/>
        <v>1810.8805256869773</v>
      </c>
      <c r="JG71" s="68">
        <f t="shared" si="58"/>
        <v>1043.7766179540711</v>
      </c>
      <c r="JH71" s="68">
        <f t="shared" si="58"/>
        <v>1153.2598168555021</v>
      </c>
      <c r="JI71" s="68">
        <f t="shared" si="58"/>
        <v>1096.3325194567374</v>
      </c>
      <c r="JJ71" s="68">
        <f t="shared" si="58"/>
        <v>1127.1825095057034</v>
      </c>
      <c r="JK71" s="68">
        <f t="shared" si="58"/>
        <v>1358.2288209606986</v>
      </c>
      <c r="JL71" s="68">
        <f t="shared" si="58"/>
        <v>1258.5453200929644</v>
      </c>
      <c r="JM71" s="68">
        <f t="shared" si="58"/>
        <v>2325.579060749677</v>
      </c>
      <c r="JN71" s="68">
        <f t="shared" si="58"/>
        <v>2408.1775824175825</v>
      </c>
      <c r="JO71" s="68">
        <f t="shared" si="58"/>
        <v>1294.6744885679905</v>
      </c>
      <c r="JP71" s="68">
        <f t="shared" si="58"/>
        <v>1123.728838827232</v>
      </c>
      <c r="JQ71" s="68">
        <f t="shared" si="58"/>
        <v>1088.1959130716834</v>
      </c>
      <c r="JR71" s="68">
        <f t="shared" si="58"/>
        <v>873.018115942029</v>
      </c>
      <c r="JS71" s="68">
        <f t="shared" si="58"/>
        <v>1627.5041057480473</v>
      </c>
      <c r="JT71" s="68">
        <f t="shared" si="58"/>
        <v>3093.7585504885992</v>
      </c>
      <c r="JU71" s="68">
        <f t="shared" si="58"/>
        <v>3943.8221806270471</v>
      </c>
      <c r="JV71" s="68">
        <f t="shared" si="58"/>
        <v>1822.2696160267112</v>
      </c>
      <c r="JW71" s="68">
        <f t="shared" si="58"/>
        <v>1734.5893275996873</v>
      </c>
      <c r="JX71" s="68">
        <f t="shared" si="58"/>
        <v>1693.1069330199764</v>
      </c>
      <c r="JY71" s="68">
        <f t="shared" si="58"/>
        <v>1917.685433994455</v>
      </c>
      <c r="JZ71" s="68">
        <f t="shared" si="58"/>
        <v>1743.5474956822106</v>
      </c>
      <c r="KA71" s="68">
        <f t="shared" si="58"/>
        <v>3252.9137420718816</v>
      </c>
      <c r="KB71" s="68">
        <f t="shared" si="58"/>
        <v>3591.3367122080213</v>
      </c>
      <c r="KC71" s="68">
        <f t="shared" si="58"/>
        <v>1759.927131163905</v>
      </c>
      <c r="KD71" s="68">
        <f t="shared" si="58"/>
        <v>1665.9427705135495</v>
      </c>
      <c r="KE71" s="68">
        <f t="shared" si="58"/>
        <v>1233.7615431972092</v>
      </c>
      <c r="KF71" s="68">
        <f t="shared" si="58"/>
        <v>1393.0041788549938</v>
      </c>
      <c r="KG71" s="68">
        <f t="shared" si="58"/>
        <v>1688.5405963302753</v>
      </c>
      <c r="KH71" s="68">
        <f t="shared" si="58"/>
        <v>2831.6623150565711</v>
      </c>
      <c r="KI71" s="68">
        <f t="shared" si="58"/>
        <v>3492.9149676777724</v>
      </c>
      <c r="KJ71" s="68">
        <f t="shared" si="58"/>
        <v>1329.1772125289049</v>
      </c>
      <c r="KK71" s="68">
        <f t="shared" si="58"/>
        <v>3696.9747368421054</v>
      </c>
      <c r="KL71" s="68">
        <f t="shared" si="58"/>
        <v>1392.2189419457104</v>
      </c>
      <c r="KM71" s="68">
        <f t="shared" si="58"/>
        <v>1545.3006449165403</v>
      </c>
      <c r="KN71" s="68">
        <f t="shared" si="58"/>
        <v>1433.2296755377324</v>
      </c>
      <c r="KO71" s="68">
        <f t="shared" si="58"/>
        <v>1233.4010025062657</v>
      </c>
      <c r="KP71" s="68">
        <f t="shared" si="58"/>
        <v>1908.2802797202796</v>
      </c>
      <c r="KQ71" s="68">
        <f t="shared" si="58"/>
        <v>2379.0367421922842</v>
      </c>
      <c r="KR71" s="68">
        <f t="shared" si="58"/>
        <v>1293.0461513103676</v>
      </c>
      <c r="KS71" s="68">
        <f t="shared" si="58"/>
        <v>831.1755653266332</v>
      </c>
      <c r="KT71" s="68">
        <f t="shared" si="58"/>
        <v>689.16180413184043</v>
      </c>
      <c r="KU71" s="68">
        <f t="shared" si="58"/>
        <v>865.18882557771451</v>
      </c>
      <c r="KV71" s="68">
        <f t="shared" si="58"/>
        <v>930.15568676196392</v>
      </c>
      <c r="KW71" s="68">
        <f t="shared" si="58"/>
        <v>1496.4503777025268</v>
      </c>
      <c r="KX71" s="68">
        <f t="shared" si="58"/>
        <v>1649.458183990442</v>
      </c>
      <c r="KY71" s="68">
        <f t="shared" si="58"/>
        <v>2483.9915789473685</v>
      </c>
      <c r="KZ71" s="68">
        <f t="shared" si="58"/>
        <v>1046.7031900138695</v>
      </c>
      <c r="LA71" s="68">
        <f t="shared" si="58"/>
        <v>828.90269347496212</v>
      </c>
      <c r="LB71" s="68">
        <f t="shared" si="58"/>
        <v>996.40229675537728</v>
      </c>
      <c r="LC71" s="68">
        <f t="shared" si="58"/>
        <v>1071.6938775510205</v>
      </c>
      <c r="LD71" s="68">
        <f t="shared" si="58"/>
        <v>1606.9574825174825</v>
      </c>
      <c r="LE71" s="68">
        <f t="shared" si="58"/>
        <v>1690.8714023270054</v>
      </c>
      <c r="LF71" s="68">
        <f t="shared" si="58"/>
        <v>777.91066424921712</v>
      </c>
      <c r="LG71" s="68">
        <f t="shared" si="58"/>
        <v>829.5714510050251</v>
      </c>
      <c r="LH71" s="68">
        <f t="shared" si="58"/>
        <v>933.66740261788357</v>
      </c>
      <c r="LI71" s="68">
        <f t="shared" si="58"/>
        <v>944.81829692940801</v>
      </c>
      <c r="LJ71" s="68">
        <f t="shared" si="58"/>
        <v>999.85752019888128</v>
      </c>
      <c r="LK71" s="68">
        <f t="shared" ref="LK71:NB71" si="59">IF(LK70&lt;&gt;"",LK69/LK70,"")</f>
        <v>1783.0406355821829</v>
      </c>
      <c r="LL71" s="68">
        <f t="shared" si="59"/>
        <v>1305.2494026284348</v>
      </c>
      <c r="LM71" s="68">
        <f t="shared" si="59"/>
        <v>877.83250361329692</v>
      </c>
      <c r="LN71" s="68">
        <f t="shared" si="59"/>
        <v>929.14511873350921</v>
      </c>
      <c r="LO71" s="68">
        <f t="shared" si="59"/>
        <v>876.67831527544638</v>
      </c>
      <c r="LP71" s="68">
        <f t="shared" si="59"/>
        <v>954.43933632907022</v>
      </c>
      <c r="LQ71" s="68">
        <f t="shared" si="59"/>
        <v>2483.9915789473685</v>
      </c>
      <c r="LR71" s="68">
        <f t="shared" si="59"/>
        <v>1046.7031900138695</v>
      </c>
      <c r="LS71" s="68">
        <f t="shared" si="59"/>
        <v>828.90269347496212</v>
      </c>
      <c r="LT71" s="68">
        <f t="shared" si="59"/>
        <v>996.40229675537728</v>
      </c>
      <c r="LU71" s="68">
        <f t="shared" si="59"/>
        <v>1071.6938775510205</v>
      </c>
      <c r="LV71" s="68">
        <f t="shared" si="59"/>
        <v>1606.9574825174825</v>
      </c>
      <c r="LW71" s="68">
        <f t="shared" si="59"/>
        <v>1690.8714023270054</v>
      </c>
      <c r="LX71" s="68">
        <f t="shared" si="59"/>
        <v>777.91066424921712</v>
      </c>
      <c r="LY71" s="68">
        <f t="shared" si="59"/>
        <v>829.5714510050251</v>
      </c>
      <c r="LZ71" s="68">
        <f t="shared" si="59"/>
        <v>933.66740261788357</v>
      </c>
      <c r="MA71" s="68">
        <f t="shared" si="59"/>
        <v>944.81829692940801</v>
      </c>
      <c r="MB71" s="68">
        <f t="shared" si="59"/>
        <v>999.85752019888128</v>
      </c>
      <c r="MC71" s="68">
        <f t="shared" si="59"/>
        <v>1783.0406355821829</v>
      </c>
      <c r="MD71" s="68">
        <f t="shared" si="59"/>
        <v>1305.2494026284348</v>
      </c>
      <c r="ME71" s="68">
        <f t="shared" si="59"/>
        <v>2876.9805263157896</v>
      </c>
      <c r="MF71" s="68">
        <f t="shared" si="59"/>
        <v>1186.1466217554982</v>
      </c>
      <c r="MG71" s="68">
        <f t="shared" si="59"/>
        <v>1089.6951820940819</v>
      </c>
      <c r="MH71" s="68">
        <f t="shared" si="59"/>
        <v>1006.6325191396281</v>
      </c>
      <c r="MI71" s="68">
        <f t="shared" si="59"/>
        <v>844.89509488005729</v>
      </c>
      <c r="MJ71" s="68">
        <f t="shared" si="59"/>
        <v>1477.6813986013985</v>
      </c>
      <c r="MK71" s="68">
        <f t="shared" si="59"/>
        <v>1338.0205143906919</v>
      </c>
      <c r="ML71" s="68">
        <f t="shared" si="59"/>
        <v>900.98285808472065</v>
      </c>
      <c r="MM71" s="68">
        <f t="shared" si="59"/>
        <v>940.0882537688442</v>
      </c>
      <c r="MN71" s="68">
        <f t="shared" si="59"/>
        <v>905.9884876202492</v>
      </c>
      <c r="MO71" s="68">
        <f t="shared" si="59"/>
        <v>874.07185818296932</v>
      </c>
      <c r="MP71" s="68">
        <f t="shared" si="59"/>
        <v>733.3101305158483</v>
      </c>
      <c r="MQ71" s="68">
        <f t="shared" si="59"/>
        <v>1376.0643396717896</v>
      </c>
      <c r="MR71" s="68">
        <f t="shared" si="59"/>
        <v>1768.3348267622462</v>
      </c>
      <c r="MS71" s="68">
        <f t="shared" si="59"/>
        <v>958.62566243777098</v>
      </c>
      <c r="MT71" s="68">
        <f t="shared" si="59"/>
        <v>998.77122458482074</v>
      </c>
      <c r="MU71" s="68">
        <f t="shared" si="59"/>
        <v>1044.5739356020144</v>
      </c>
      <c r="MV71" s="68">
        <f t="shared" si="59"/>
        <v>755.26702385067404</v>
      </c>
      <c r="MW71" s="68">
        <f t="shared" si="59"/>
        <v>2876.9805263157896</v>
      </c>
      <c r="MX71" s="68">
        <f t="shared" si="59"/>
        <v>1186.1466217554982</v>
      </c>
      <c r="MY71" s="68">
        <f t="shared" si="59"/>
        <v>1089.6951820940819</v>
      </c>
      <c r="MZ71" s="68">
        <f t="shared" si="59"/>
        <v>1006.6325191396281</v>
      </c>
      <c r="NA71" s="68">
        <f t="shared" si="59"/>
        <v>844.89509488005729</v>
      </c>
      <c r="NB71" s="69">
        <f t="shared" si="59"/>
        <v>1477.6813986013985</v>
      </c>
    </row>
    <row r="72" spans="1:366" s="25" customFormat="1" x14ac:dyDescent="0.25">
      <c r="A72" s="23"/>
    </row>
  </sheetData>
  <conditionalFormatting sqref="B4:NB27">
    <cfRule type="colorScale" priority="21">
      <colorScale>
        <cfvo type="min"/>
        <cfvo type="percentile" val="50"/>
        <cfvo type="max"/>
        <color theme="0"/>
        <color rgb="FFFFEB84"/>
        <color rgb="FFFF0000"/>
      </colorScale>
    </cfRule>
  </conditionalFormatting>
  <conditionalFormatting sqref="B61:NB61 B37:MV60">
    <cfRule type="colorScale" priority="20">
      <colorScale>
        <cfvo type="min"/>
        <cfvo type="percent" val="70"/>
        <cfvo type="max"/>
        <color theme="0"/>
        <color rgb="FFFFEB84"/>
        <color rgb="FFFF0000"/>
      </colorScale>
    </cfRule>
  </conditionalFormatting>
  <conditionalFormatting sqref="B63:NB63">
    <cfRule type="top10" dxfId="8" priority="19" percent="1" rank="10"/>
  </conditionalFormatting>
  <conditionalFormatting sqref="B62:NB62">
    <cfRule type="top10" dxfId="7" priority="18" rank="10"/>
  </conditionalFormatting>
  <conditionalFormatting sqref="B64:NB66">
    <cfRule type="top10" dxfId="6" priority="17" percent="1" rank="10"/>
  </conditionalFormatting>
  <conditionalFormatting sqref="B30:NB30">
    <cfRule type="top10" dxfId="5" priority="16" percent="1" rank="10"/>
  </conditionalFormatting>
  <conditionalFormatting sqref="B29:NB29">
    <cfRule type="top10" dxfId="4" priority="15" rank="10"/>
  </conditionalFormatting>
  <conditionalFormatting sqref="B31:NB31 B33:NB33">
    <cfRule type="top10" dxfId="3" priority="14" percent="1" rank="10"/>
  </conditionalFormatting>
  <conditionalFormatting sqref="B70:NB70">
    <cfRule type="top10" dxfId="2" priority="7" percent="1" rank="10"/>
  </conditionalFormatting>
  <conditionalFormatting sqref="B69:NB69">
    <cfRule type="top10" dxfId="1" priority="6" percent="1" rank="10"/>
  </conditionalFormatting>
  <conditionalFormatting sqref="B32:NB32">
    <cfRule type="top10" dxfId="0" priority="5" percent="1" bottom="1" rank="10"/>
  </conditionalFormatting>
  <conditionalFormatting sqref="MW37:NB60">
    <cfRule type="colorScale" priority="1">
      <colorScale>
        <cfvo type="min"/>
        <cfvo type="percent" val="70"/>
        <cfvo type="max"/>
        <color theme="0"/>
        <color rgb="FFFFEB84"/>
        <color rgb="FFFF0000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Weekly Summary formulas</vt:lpstr>
      <vt:lpstr>Weekly Summary</vt:lpstr>
      <vt:lpstr>Yearly Sumary by Week</vt:lpstr>
      <vt:lpstr>Year to Year Comparison</vt:lpstr>
      <vt:lpstr>All Vendors 2018</vt:lpstr>
      <vt:lpstr>'Weekly Summary'!Print_Area</vt:lpstr>
      <vt:lpstr>'Weekly Summary formulas'!Print_Area</vt:lpstr>
      <vt:lpstr>'Yearly Sumary by Week'!Print_Area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Carmony</dc:creator>
  <cp:lastModifiedBy>Zachary Cline</cp:lastModifiedBy>
  <cp:lastPrinted>2019-09-11T20:20:48Z</cp:lastPrinted>
  <dcterms:created xsi:type="dcterms:W3CDTF">2017-01-10T03:35:23Z</dcterms:created>
  <dcterms:modified xsi:type="dcterms:W3CDTF">2019-09-12T19:32:29Z</dcterms:modified>
</cp:coreProperties>
</file>