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08"/>
  <workbookPr/>
  <mc:AlternateContent xmlns:mc="http://schemas.openxmlformats.org/markup-compatibility/2006">
    <mc:Choice Requires="x15">
      <x15ac:absPath xmlns:x15ac="http://schemas.microsoft.com/office/spreadsheetml/2010/11/ac" url="https://panthers-my.sharepoint.com/personal/zkcline_uwm_edu/Documents/Attachments/"/>
    </mc:Choice>
  </mc:AlternateContent>
  <xr:revisionPtr revIDLastSave="0" documentId="8_{0CC3B0F4-4B5E-4E49-83A9-846B437F40C7}" xr6:coauthVersionLast="45" xr6:coauthVersionMax="45" xr10:uidLastSave="{00000000-0000-0000-0000-000000000000}"/>
  <bookViews>
    <workbookView xWindow="0" yWindow="0" windowWidth="14370" windowHeight="1950" firstSheet="2" activeTab="2" xr2:uid="{00000000-000D-0000-FFFF-FFFF00000000}"/>
  </bookViews>
  <sheets>
    <sheet name="Full Set" sheetId="1" r:id="rId1"/>
    <sheet name="Close" sheetId="6" r:id="rId2"/>
    <sheet name="International" sheetId="2" r:id="rId3"/>
    <sheet name="Select" sheetId="3" r:id="rId4"/>
    <sheet name="Outside" sheetId="5" r:id="rId5"/>
    <sheet name="LookUp" sheetId="8" r:id="rId6"/>
  </sheets>
  <externalReferences>
    <externalReference r:id="rId7"/>
    <externalReference r:id="rId8"/>
    <externalReference r:id="rId9"/>
  </externalReferences>
  <calcPr calcId="191028"/>
  <pivotCaches>
    <pivotCache cacheId="5100" r:id="rId10"/>
    <pivotCache cacheId="5101" r:id="rId11"/>
    <pivotCache cacheId="510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" l="1"/>
  <c r="E72" i="2"/>
  <c r="E62" i="2"/>
  <c r="E58" i="2"/>
  <c r="E47" i="2"/>
  <c r="E29" i="2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I8" i="5" l="1"/>
  <c r="F8" i="5"/>
  <c r="E8" i="5"/>
  <c r="D8" i="5"/>
  <c r="C8" i="5"/>
  <c r="B8" i="5"/>
  <c r="A8" i="5"/>
  <c r="J8" i="5" s="1"/>
  <c r="I19" i="5"/>
  <c r="F19" i="5"/>
  <c r="E19" i="5"/>
  <c r="D19" i="5"/>
  <c r="C19" i="5"/>
  <c r="B19" i="5"/>
  <c r="A19" i="5"/>
  <c r="J19" i="5" s="1"/>
  <c r="I57" i="5"/>
  <c r="F57" i="5"/>
  <c r="E57" i="5"/>
  <c r="D57" i="5"/>
  <c r="C57" i="5"/>
  <c r="B57" i="5"/>
  <c r="A57" i="5"/>
  <c r="J57" i="5" s="1"/>
  <c r="I48" i="5"/>
  <c r="F48" i="5"/>
  <c r="E48" i="5"/>
  <c r="D48" i="5"/>
  <c r="C48" i="5"/>
  <c r="B48" i="5"/>
  <c r="A48" i="5"/>
  <c r="J48" i="5" s="1"/>
  <c r="I77" i="5"/>
  <c r="F77" i="5"/>
  <c r="E77" i="5"/>
  <c r="D77" i="5"/>
  <c r="C77" i="5"/>
  <c r="B77" i="5"/>
  <c r="A77" i="5"/>
  <c r="J77" i="5" s="1"/>
  <c r="I61" i="5"/>
  <c r="F61" i="5"/>
  <c r="E61" i="5"/>
  <c r="D61" i="5"/>
  <c r="C61" i="5"/>
  <c r="B61" i="5"/>
  <c r="A61" i="5"/>
  <c r="J61" i="5" s="1"/>
  <c r="I80" i="5"/>
  <c r="F80" i="5"/>
  <c r="E80" i="5"/>
  <c r="D80" i="5"/>
  <c r="C80" i="5"/>
  <c r="B80" i="5"/>
  <c r="A80" i="5"/>
  <c r="J80" i="5" s="1"/>
  <c r="I73" i="5"/>
  <c r="F73" i="5"/>
  <c r="E73" i="5"/>
  <c r="D73" i="5"/>
  <c r="C73" i="5"/>
  <c r="B73" i="5"/>
  <c r="A73" i="5"/>
  <c r="J73" i="5" s="1"/>
  <c r="I9" i="5"/>
  <c r="F9" i="5"/>
  <c r="E9" i="5"/>
  <c r="D9" i="5"/>
  <c r="C9" i="5"/>
  <c r="B9" i="5"/>
  <c r="A9" i="5"/>
  <c r="J9" i="5" s="1"/>
  <c r="I100" i="5"/>
  <c r="F100" i="5"/>
  <c r="E100" i="5"/>
  <c r="D100" i="5"/>
  <c r="C100" i="5"/>
  <c r="B100" i="5"/>
  <c r="A100" i="5"/>
  <c r="J100" i="5" s="1"/>
  <c r="I56" i="5"/>
  <c r="F56" i="5"/>
  <c r="E56" i="5"/>
  <c r="D56" i="5"/>
  <c r="C56" i="5"/>
  <c r="B56" i="5"/>
  <c r="A56" i="5"/>
  <c r="J56" i="5" s="1"/>
  <c r="I104" i="5"/>
  <c r="F104" i="5"/>
  <c r="E104" i="5"/>
  <c r="D104" i="5"/>
  <c r="C104" i="5"/>
  <c r="B104" i="5"/>
  <c r="A104" i="5"/>
  <c r="J104" i="5" s="1"/>
  <c r="I44" i="5"/>
  <c r="F44" i="5"/>
  <c r="E44" i="5"/>
  <c r="D44" i="5"/>
  <c r="C44" i="5"/>
  <c r="B44" i="5"/>
  <c r="A44" i="5"/>
  <c r="J44" i="5" s="1"/>
  <c r="I3" i="5"/>
  <c r="F3" i="5"/>
  <c r="E3" i="5"/>
  <c r="D3" i="5"/>
  <c r="C3" i="5"/>
  <c r="B3" i="5"/>
  <c r="A3" i="5"/>
  <c r="J3" i="5" s="1"/>
  <c r="I45" i="5"/>
  <c r="F45" i="5"/>
  <c r="E45" i="5"/>
  <c r="D45" i="5"/>
  <c r="C45" i="5"/>
  <c r="B45" i="5"/>
  <c r="A45" i="5"/>
  <c r="J45" i="5" s="1"/>
  <c r="I16" i="5"/>
  <c r="F16" i="5"/>
  <c r="E16" i="5"/>
  <c r="D16" i="5"/>
  <c r="C16" i="5"/>
  <c r="B16" i="5"/>
  <c r="A16" i="5"/>
  <c r="J16" i="5" s="1"/>
  <c r="I14" i="5"/>
  <c r="F14" i="5"/>
  <c r="E14" i="5"/>
  <c r="D14" i="5"/>
  <c r="C14" i="5"/>
  <c r="B14" i="5"/>
  <c r="A14" i="5"/>
  <c r="J14" i="5" s="1"/>
  <c r="I7" i="5"/>
  <c r="F7" i="5"/>
  <c r="E7" i="5"/>
  <c r="D7" i="5"/>
  <c r="C7" i="5"/>
  <c r="B7" i="5"/>
  <c r="A7" i="5"/>
  <c r="J7" i="5" s="1"/>
  <c r="I38" i="5"/>
  <c r="F38" i="5"/>
  <c r="E38" i="5"/>
  <c r="D38" i="5"/>
  <c r="C38" i="5"/>
  <c r="B38" i="5"/>
  <c r="A38" i="5"/>
  <c r="J38" i="5" s="1"/>
  <c r="I71" i="5"/>
  <c r="F71" i="5"/>
  <c r="E71" i="5"/>
  <c r="D71" i="5"/>
  <c r="C71" i="5"/>
  <c r="B71" i="5"/>
  <c r="A71" i="5"/>
  <c r="J71" i="5" s="1"/>
  <c r="I86" i="5"/>
  <c r="F86" i="5"/>
  <c r="E86" i="5"/>
  <c r="D86" i="5"/>
  <c r="C86" i="5"/>
  <c r="B86" i="5"/>
  <c r="A86" i="5"/>
  <c r="J86" i="5" s="1"/>
  <c r="I15" i="5"/>
  <c r="F15" i="5"/>
  <c r="E15" i="5"/>
  <c r="D15" i="5"/>
  <c r="C15" i="5"/>
  <c r="B15" i="5"/>
  <c r="A15" i="5"/>
  <c r="J15" i="5" s="1"/>
  <c r="I41" i="5"/>
  <c r="F41" i="5"/>
  <c r="E41" i="5"/>
  <c r="D41" i="5"/>
  <c r="C41" i="5"/>
  <c r="B41" i="5"/>
  <c r="A41" i="5"/>
  <c r="J41" i="5" s="1"/>
  <c r="I94" i="5"/>
  <c r="F94" i="5"/>
  <c r="E94" i="5"/>
  <c r="D94" i="5"/>
  <c r="C94" i="5"/>
  <c r="B94" i="5"/>
  <c r="A94" i="5"/>
  <c r="J94" i="5" s="1"/>
  <c r="I69" i="5"/>
  <c r="F69" i="5"/>
  <c r="E69" i="5"/>
  <c r="D69" i="5"/>
  <c r="C69" i="5"/>
  <c r="B69" i="5"/>
  <c r="A69" i="5"/>
  <c r="J69" i="5" s="1"/>
  <c r="I58" i="5"/>
  <c r="F58" i="5"/>
  <c r="E58" i="5"/>
  <c r="D58" i="5"/>
  <c r="C58" i="5"/>
  <c r="B58" i="5"/>
  <c r="A58" i="5"/>
  <c r="J58" i="5" s="1"/>
  <c r="I63" i="5"/>
  <c r="F63" i="5"/>
  <c r="E63" i="5"/>
  <c r="D63" i="5"/>
  <c r="C63" i="5"/>
  <c r="B63" i="5"/>
  <c r="A63" i="5"/>
  <c r="J63" i="5" s="1"/>
  <c r="I72" i="5"/>
  <c r="F72" i="5"/>
  <c r="E72" i="5"/>
  <c r="D72" i="5"/>
  <c r="C72" i="5"/>
  <c r="B72" i="5"/>
  <c r="A72" i="5"/>
  <c r="J72" i="5" s="1"/>
  <c r="I95" i="5"/>
  <c r="F95" i="5"/>
  <c r="E95" i="5"/>
  <c r="D95" i="5"/>
  <c r="C95" i="5"/>
  <c r="B95" i="5"/>
  <c r="A95" i="5"/>
  <c r="J95" i="5" s="1"/>
  <c r="I93" i="5"/>
  <c r="F93" i="5"/>
  <c r="E93" i="5"/>
  <c r="D93" i="5"/>
  <c r="C93" i="5"/>
  <c r="B93" i="5"/>
  <c r="A93" i="5"/>
  <c r="J93" i="5" s="1"/>
  <c r="I68" i="5"/>
  <c r="F68" i="5"/>
  <c r="E68" i="5"/>
  <c r="D68" i="5"/>
  <c r="C68" i="5"/>
  <c r="B68" i="5"/>
  <c r="A68" i="5"/>
  <c r="J68" i="5" s="1"/>
  <c r="I82" i="5"/>
  <c r="F82" i="5"/>
  <c r="E82" i="5"/>
  <c r="D82" i="5"/>
  <c r="C82" i="5"/>
  <c r="B82" i="5"/>
  <c r="A82" i="5"/>
  <c r="J82" i="5" s="1"/>
  <c r="I79" i="5"/>
  <c r="F79" i="5"/>
  <c r="E79" i="5"/>
  <c r="D79" i="5"/>
  <c r="C79" i="5"/>
  <c r="B79" i="5"/>
  <c r="A79" i="5"/>
  <c r="J79" i="5" s="1"/>
  <c r="I33" i="5"/>
  <c r="F33" i="5"/>
  <c r="E33" i="5"/>
  <c r="D33" i="5"/>
  <c r="C33" i="5"/>
  <c r="B33" i="5"/>
  <c r="A33" i="5"/>
  <c r="J33" i="5" s="1"/>
  <c r="I84" i="5"/>
  <c r="F84" i="5"/>
  <c r="E84" i="5"/>
  <c r="D84" i="5"/>
  <c r="C84" i="5"/>
  <c r="B84" i="5"/>
  <c r="A84" i="5"/>
  <c r="J84" i="5" s="1"/>
  <c r="I23" i="5"/>
  <c r="F23" i="5"/>
  <c r="E23" i="5"/>
  <c r="D23" i="5"/>
  <c r="C23" i="5"/>
  <c r="B23" i="5"/>
  <c r="A23" i="5"/>
  <c r="J23" i="5" s="1"/>
  <c r="I37" i="5"/>
  <c r="F37" i="5"/>
  <c r="E37" i="5"/>
  <c r="D37" i="5"/>
  <c r="C37" i="5"/>
  <c r="B37" i="5"/>
  <c r="A37" i="5"/>
  <c r="J37" i="5" s="1"/>
  <c r="I51" i="5"/>
  <c r="F51" i="5"/>
  <c r="E51" i="5"/>
  <c r="D51" i="5"/>
  <c r="C51" i="5"/>
  <c r="B51" i="5"/>
  <c r="A51" i="5"/>
  <c r="J51" i="5" s="1"/>
  <c r="I42" i="5"/>
  <c r="F42" i="5"/>
  <c r="E42" i="5"/>
  <c r="D42" i="5"/>
  <c r="C42" i="5"/>
  <c r="B42" i="5"/>
  <c r="A42" i="5"/>
  <c r="J42" i="5" s="1"/>
  <c r="I39" i="5"/>
  <c r="F39" i="5"/>
  <c r="E39" i="5"/>
  <c r="D39" i="5"/>
  <c r="C39" i="5"/>
  <c r="B39" i="5"/>
  <c r="A39" i="5"/>
  <c r="J39" i="5" s="1"/>
  <c r="I88" i="5"/>
  <c r="F88" i="5"/>
  <c r="E88" i="5"/>
  <c r="D88" i="5"/>
  <c r="C88" i="5"/>
  <c r="B88" i="5"/>
  <c r="A88" i="5"/>
  <c r="J88" i="5" s="1"/>
  <c r="I91" i="5"/>
  <c r="F91" i="5"/>
  <c r="E91" i="5"/>
  <c r="D91" i="5"/>
  <c r="C91" i="5"/>
  <c r="B91" i="5"/>
  <c r="A91" i="5"/>
  <c r="J91" i="5" s="1"/>
  <c r="I75" i="5"/>
  <c r="F75" i="5"/>
  <c r="E75" i="5"/>
  <c r="D75" i="5"/>
  <c r="C75" i="5"/>
  <c r="B75" i="5"/>
  <c r="A75" i="5"/>
  <c r="J75" i="5" s="1"/>
  <c r="I64" i="5"/>
  <c r="F64" i="5"/>
  <c r="E64" i="5"/>
  <c r="D64" i="5"/>
  <c r="C64" i="5"/>
  <c r="B64" i="5"/>
  <c r="A64" i="5"/>
  <c r="J64" i="5" s="1"/>
  <c r="I59" i="5"/>
  <c r="F59" i="5"/>
  <c r="E59" i="5"/>
  <c r="D59" i="5"/>
  <c r="C59" i="5"/>
  <c r="B59" i="5"/>
  <c r="A59" i="5"/>
  <c r="J59" i="5" s="1"/>
  <c r="I24" i="5"/>
  <c r="F24" i="5"/>
  <c r="E24" i="5"/>
  <c r="D24" i="5"/>
  <c r="C24" i="5"/>
  <c r="B24" i="5"/>
  <c r="A24" i="5"/>
  <c r="J24" i="5" s="1"/>
  <c r="I12" i="5"/>
  <c r="F12" i="5"/>
  <c r="E12" i="5"/>
  <c r="D12" i="5"/>
  <c r="C12" i="5"/>
  <c r="B12" i="5"/>
  <c r="A12" i="5"/>
  <c r="J12" i="5" s="1"/>
  <c r="I101" i="5"/>
  <c r="F101" i="5"/>
  <c r="E101" i="5"/>
  <c r="D101" i="5"/>
  <c r="C101" i="5"/>
  <c r="B101" i="5"/>
  <c r="A101" i="5"/>
  <c r="J101" i="5" s="1"/>
  <c r="I22" i="5"/>
  <c r="F22" i="5"/>
  <c r="E22" i="5"/>
  <c r="D22" i="5"/>
  <c r="C22" i="5"/>
  <c r="B22" i="5"/>
  <c r="A22" i="5"/>
  <c r="J22" i="5" s="1"/>
  <c r="I40" i="5"/>
  <c r="F40" i="5"/>
  <c r="E40" i="5"/>
  <c r="D40" i="5"/>
  <c r="C40" i="5"/>
  <c r="B40" i="5"/>
  <c r="A40" i="5"/>
  <c r="J40" i="5" s="1"/>
  <c r="I99" i="5"/>
  <c r="F99" i="5"/>
  <c r="E99" i="5"/>
  <c r="D99" i="5"/>
  <c r="C99" i="5"/>
  <c r="B99" i="5"/>
  <c r="A99" i="5"/>
  <c r="J99" i="5" s="1"/>
  <c r="I103" i="5"/>
  <c r="F103" i="5"/>
  <c r="E103" i="5"/>
  <c r="D103" i="5"/>
  <c r="C103" i="5"/>
  <c r="B103" i="5"/>
  <c r="A103" i="5"/>
  <c r="J103" i="5" s="1"/>
  <c r="I67" i="5"/>
  <c r="F67" i="5"/>
  <c r="E67" i="5"/>
  <c r="D67" i="5"/>
  <c r="C67" i="5"/>
  <c r="B67" i="5"/>
  <c r="A67" i="5"/>
  <c r="J67" i="5" s="1"/>
  <c r="I49" i="5"/>
  <c r="F49" i="5"/>
  <c r="E49" i="5"/>
  <c r="D49" i="5"/>
  <c r="C49" i="5"/>
  <c r="B49" i="5"/>
  <c r="A49" i="5"/>
  <c r="J49" i="5" s="1"/>
  <c r="I5" i="5"/>
  <c r="F5" i="5"/>
  <c r="E5" i="5"/>
  <c r="D5" i="5"/>
  <c r="C5" i="5"/>
  <c r="B5" i="5"/>
  <c r="A5" i="5"/>
  <c r="J5" i="5" s="1"/>
  <c r="I43" i="5"/>
  <c r="F43" i="5"/>
  <c r="E43" i="5"/>
  <c r="D43" i="5"/>
  <c r="C43" i="5"/>
  <c r="B43" i="5"/>
  <c r="A43" i="5"/>
  <c r="J43" i="5" s="1"/>
  <c r="I30" i="5"/>
  <c r="F30" i="5"/>
  <c r="E30" i="5"/>
  <c r="D30" i="5"/>
  <c r="C30" i="5"/>
  <c r="B30" i="5"/>
  <c r="A30" i="5"/>
  <c r="J30" i="5" s="1"/>
  <c r="I62" i="5"/>
  <c r="F62" i="5"/>
  <c r="E62" i="5"/>
  <c r="D62" i="5"/>
  <c r="C62" i="5"/>
  <c r="B62" i="5"/>
  <c r="A62" i="5"/>
  <c r="J62" i="5" s="1"/>
  <c r="I102" i="5"/>
  <c r="F102" i="5"/>
  <c r="E102" i="5"/>
  <c r="D102" i="5"/>
  <c r="C102" i="5"/>
  <c r="B102" i="5"/>
  <c r="A102" i="5"/>
  <c r="J102" i="5" s="1"/>
  <c r="I76" i="5"/>
  <c r="F76" i="5"/>
  <c r="E76" i="5"/>
  <c r="D76" i="5"/>
  <c r="C76" i="5"/>
  <c r="B76" i="5"/>
  <c r="A76" i="5"/>
  <c r="J76" i="5" s="1"/>
  <c r="I60" i="5"/>
  <c r="F60" i="5"/>
  <c r="E60" i="5"/>
  <c r="D60" i="5"/>
  <c r="C60" i="5"/>
  <c r="B60" i="5"/>
  <c r="A60" i="5"/>
  <c r="J60" i="5" s="1"/>
  <c r="I4" i="5"/>
  <c r="F4" i="5"/>
  <c r="E4" i="5"/>
  <c r="D4" i="5"/>
  <c r="C4" i="5"/>
  <c r="B4" i="5"/>
  <c r="A4" i="5"/>
  <c r="J4" i="5" s="1"/>
  <c r="I17" i="5"/>
  <c r="F17" i="5"/>
  <c r="E17" i="5"/>
  <c r="D17" i="5"/>
  <c r="C17" i="5"/>
  <c r="B17" i="5"/>
  <c r="A17" i="5"/>
  <c r="J17" i="5" s="1"/>
  <c r="I13" i="5"/>
  <c r="F13" i="5"/>
  <c r="E13" i="5"/>
  <c r="D13" i="5"/>
  <c r="C13" i="5"/>
  <c r="B13" i="5"/>
  <c r="A13" i="5"/>
  <c r="J13" i="5" s="1"/>
  <c r="I66" i="5"/>
  <c r="F66" i="5"/>
  <c r="E66" i="5"/>
  <c r="D66" i="5"/>
  <c r="C66" i="5"/>
  <c r="B66" i="5"/>
  <c r="A66" i="5"/>
  <c r="J66" i="5" s="1"/>
  <c r="I29" i="5"/>
  <c r="F29" i="5"/>
  <c r="E29" i="5"/>
  <c r="D29" i="5"/>
  <c r="C29" i="5"/>
  <c r="B29" i="5"/>
  <c r="A29" i="5"/>
  <c r="J29" i="5" s="1"/>
  <c r="I6" i="5"/>
  <c r="F6" i="5"/>
  <c r="E6" i="5"/>
  <c r="D6" i="5"/>
  <c r="C6" i="5"/>
  <c r="B6" i="5"/>
  <c r="A6" i="5"/>
  <c r="J6" i="5" s="1"/>
  <c r="I10" i="5"/>
  <c r="F10" i="5"/>
  <c r="E10" i="5"/>
  <c r="D10" i="5"/>
  <c r="C10" i="5"/>
  <c r="B10" i="5"/>
  <c r="A10" i="5"/>
  <c r="J10" i="5" s="1"/>
  <c r="I50" i="5"/>
  <c r="F50" i="5"/>
  <c r="E50" i="5"/>
  <c r="D50" i="5"/>
  <c r="C50" i="5"/>
  <c r="B50" i="5"/>
  <c r="A50" i="5"/>
  <c r="J50" i="5" s="1"/>
  <c r="I31" i="5"/>
  <c r="F31" i="5"/>
  <c r="E31" i="5"/>
  <c r="D31" i="5"/>
  <c r="C31" i="5"/>
  <c r="B31" i="5"/>
  <c r="A31" i="5"/>
  <c r="J31" i="5" s="1"/>
  <c r="I55" i="5"/>
  <c r="F55" i="5"/>
  <c r="E55" i="5"/>
  <c r="D55" i="5"/>
  <c r="C55" i="5"/>
  <c r="B55" i="5"/>
  <c r="A55" i="5"/>
  <c r="J55" i="5" s="1"/>
  <c r="I96" i="5"/>
  <c r="F96" i="5"/>
  <c r="E96" i="5"/>
  <c r="D96" i="5"/>
  <c r="C96" i="5"/>
  <c r="B96" i="5"/>
  <c r="A96" i="5"/>
  <c r="J96" i="5" s="1"/>
  <c r="I21" i="5"/>
  <c r="F21" i="5"/>
  <c r="E21" i="5"/>
  <c r="D21" i="5"/>
  <c r="C21" i="5"/>
  <c r="B21" i="5"/>
  <c r="A21" i="5"/>
  <c r="J21" i="5" s="1"/>
  <c r="I83" i="5"/>
  <c r="F83" i="5"/>
  <c r="E83" i="5"/>
  <c r="D83" i="5"/>
  <c r="C83" i="5"/>
  <c r="B83" i="5"/>
  <c r="A83" i="5"/>
  <c r="J83" i="5" s="1"/>
  <c r="I32" i="5"/>
  <c r="F32" i="5"/>
  <c r="E32" i="5"/>
  <c r="D32" i="5"/>
  <c r="C32" i="5"/>
  <c r="B32" i="5"/>
  <c r="A32" i="5"/>
  <c r="J32" i="5" s="1"/>
  <c r="I97" i="5"/>
  <c r="F97" i="5"/>
  <c r="E97" i="5"/>
  <c r="D97" i="5"/>
  <c r="C97" i="5"/>
  <c r="B97" i="5"/>
  <c r="A97" i="5"/>
  <c r="J97" i="5" s="1"/>
  <c r="I81" i="5"/>
  <c r="F81" i="5"/>
  <c r="E81" i="5"/>
  <c r="D81" i="5"/>
  <c r="C81" i="5"/>
  <c r="B81" i="5"/>
  <c r="A81" i="5"/>
  <c r="J81" i="5" s="1"/>
  <c r="I11" i="5"/>
  <c r="F11" i="5"/>
  <c r="E11" i="5"/>
  <c r="D11" i="5"/>
  <c r="C11" i="5"/>
  <c r="B11" i="5"/>
  <c r="A11" i="5"/>
  <c r="J11" i="5" s="1"/>
  <c r="I35" i="5"/>
  <c r="F35" i="5"/>
  <c r="E35" i="5"/>
  <c r="D35" i="5"/>
  <c r="C35" i="5"/>
  <c r="B35" i="5"/>
  <c r="A35" i="5"/>
  <c r="J35" i="5" s="1"/>
  <c r="I27" i="5"/>
  <c r="F27" i="5"/>
  <c r="E27" i="5"/>
  <c r="D27" i="5"/>
  <c r="C27" i="5"/>
  <c r="B27" i="5"/>
  <c r="A27" i="5"/>
  <c r="J27" i="5" s="1"/>
  <c r="I52" i="5"/>
  <c r="F52" i="5"/>
  <c r="E52" i="5"/>
  <c r="D52" i="5"/>
  <c r="C52" i="5"/>
  <c r="B52" i="5"/>
  <c r="A52" i="5"/>
  <c r="J52" i="5" s="1"/>
  <c r="I92" i="5"/>
  <c r="F92" i="5"/>
  <c r="E92" i="5"/>
  <c r="D92" i="5"/>
  <c r="C92" i="5"/>
  <c r="B92" i="5"/>
  <c r="A92" i="5"/>
  <c r="J92" i="5" s="1"/>
  <c r="I74" i="5"/>
  <c r="F74" i="5"/>
  <c r="E74" i="5"/>
  <c r="D74" i="5"/>
  <c r="C74" i="5"/>
  <c r="B74" i="5"/>
  <c r="A74" i="5"/>
  <c r="J74" i="5" s="1"/>
  <c r="I20" i="5"/>
  <c r="F20" i="5"/>
  <c r="E20" i="5"/>
  <c r="D20" i="5"/>
  <c r="C20" i="5"/>
  <c r="B20" i="5"/>
  <c r="A20" i="5"/>
  <c r="J20" i="5" s="1"/>
  <c r="I53" i="5"/>
  <c r="F53" i="5"/>
  <c r="E53" i="5"/>
  <c r="D53" i="5"/>
  <c r="C53" i="5"/>
  <c r="B53" i="5"/>
  <c r="A53" i="5"/>
  <c r="J53" i="5" s="1"/>
  <c r="I25" i="5"/>
  <c r="F25" i="5"/>
  <c r="E25" i="5"/>
  <c r="D25" i="5"/>
  <c r="C25" i="5"/>
  <c r="B25" i="5"/>
  <c r="A25" i="5"/>
  <c r="J25" i="5" s="1"/>
  <c r="I98" i="5"/>
  <c r="F98" i="5"/>
  <c r="E98" i="5"/>
  <c r="D98" i="5"/>
  <c r="C98" i="5"/>
  <c r="B98" i="5"/>
  <c r="A98" i="5"/>
  <c r="J98" i="5" s="1"/>
  <c r="I2" i="5"/>
  <c r="F2" i="5"/>
  <c r="E2" i="5"/>
  <c r="D2" i="5"/>
  <c r="C2" i="5"/>
  <c r="B2" i="5"/>
  <c r="A2" i="5"/>
  <c r="J2" i="5" s="1"/>
  <c r="I87" i="5"/>
  <c r="F87" i="5"/>
  <c r="E87" i="5"/>
  <c r="D87" i="5"/>
  <c r="C87" i="5"/>
  <c r="B87" i="5"/>
  <c r="A87" i="5"/>
  <c r="J87" i="5" s="1"/>
  <c r="I85" i="5"/>
  <c r="F85" i="5"/>
  <c r="E85" i="5"/>
  <c r="D85" i="5"/>
  <c r="C85" i="5"/>
  <c r="B85" i="5"/>
  <c r="A85" i="5"/>
  <c r="J85" i="5" s="1"/>
  <c r="I89" i="5"/>
  <c r="F89" i="5"/>
  <c r="E89" i="5"/>
  <c r="D89" i="5"/>
  <c r="C89" i="5"/>
  <c r="B89" i="5"/>
  <c r="A89" i="5"/>
  <c r="J89" i="5" s="1"/>
  <c r="I26" i="5"/>
  <c r="F26" i="5"/>
  <c r="E26" i="5"/>
  <c r="D26" i="5"/>
  <c r="C26" i="5"/>
  <c r="B26" i="5"/>
  <c r="A26" i="5"/>
  <c r="J26" i="5" s="1"/>
  <c r="I46" i="5"/>
  <c r="F46" i="5"/>
  <c r="E46" i="5"/>
  <c r="D46" i="5"/>
  <c r="C46" i="5"/>
  <c r="B46" i="5"/>
  <c r="A46" i="5"/>
  <c r="J46" i="5" s="1"/>
  <c r="I18" i="5"/>
  <c r="F18" i="5"/>
  <c r="E18" i="5"/>
  <c r="D18" i="5"/>
  <c r="C18" i="5"/>
  <c r="B18" i="5"/>
  <c r="A18" i="5"/>
  <c r="J18" i="5" s="1"/>
  <c r="I90" i="5"/>
  <c r="F90" i="5"/>
  <c r="E90" i="5"/>
  <c r="D90" i="5"/>
  <c r="C90" i="5"/>
  <c r="B90" i="5"/>
  <c r="A90" i="5"/>
  <c r="J90" i="5" s="1"/>
  <c r="I36" i="5"/>
  <c r="F36" i="5"/>
  <c r="E36" i="5"/>
  <c r="D36" i="5"/>
  <c r="C36" i="5"/>
  <c r="B36" i="5"/>
  <c r="A36" i="5"/>
  <c r="J36" i="5" s="1"/>
  <c r="I65" i="5"/>
  <c r="F65" i="5"/>
  <c r="E65" i="5"/>
  <c r="D65" i="5"/>
  <c r="C65" i="5"/>
  <c r="B65" i="5"/>
  <c r="A65" i="5"/>
  <c r="J65" i="5" s="1"/>
  <c r="I54" i="5"/>
  <c r="F54" i="5"/>
  <c r="E54" i="5"/>
  <c r="D54" i="5"/>
  <c r="C54" i="5"/>
  <c r="B54" i="5"/>
  <c r="A54" i="5"/>
  <c r="J54" i="5" s="1"/>
  <c r="I78" i="5"/>
  <c r="F78" i="5"/>
  <c r="E78" i="5"/>
  <c r="D78" i="5"/>
  <c r="C78" i="5"/>
  <c r="B78" i="5"/>
  <c r="A78" i="5"/>
  <c r="J78" i="5" s="1"/>
  <c r="I47" i="5"/>
  <c r="F47" i="5"/>
  <c r="E47" i="5"/>
  <c r="D47" i="5"/>
  <c r="C47" i="5"/>
  <c r="B47" i="5"/>
  <c r="A47" i="5"/>
  <c r="J47" i="5" s="1"/>
  <c r="I28" i="5"/>
  <c r="F28" i="5"/>
  <c r="E28" i="5"/>
  <c r="D28" i="5"/>
  <c r="C28" i="5"/>
  <c r="B28" i="5"/>
  <c r="A28" i="5"/>
  <c r="J28" i="5" s="1"/>
  <c r="I70" i="5"/>
  <c r="F70" i="5"/>
  <c r="E70" i="5"/>
  <c r="D70" i="5"/>
  <c r="C70" i="5"/>
  <c r="B70" i="5"/>
  <c r="A70" i="5"/>
  <c r="J70" i="5" s="1"/>
  <c r="I34" i="5"/>
  <c r="F34" i="5"/>
  <c r="E34" i="5"/>
  <c r="D34" i="5"/>
  <c r="C34" i="5"/>
  <c r="B34" i="5"/>
  <c r="A34" i="5"/>
  <c r="J34" i="5" s="1"/>
  <c r="A21" i="3"/>
  <c r="J21" i="3" s="1"/>
  <c r="B21" i="3"/>
  <c r="C21" i="3"/>
  <c r="D21" i="3"/>
  <c r="E21" i="3"/>
  <c r="F21" i="3"/>
  <c r="I21" i="3"/>
  <c r="A22" i="3"/>
  <c r="J22" i="3" s="1"/>
  <c r="B22" i="3"/>
  <c r="C22" i="3"/>
  <c r="D22" i="3"/>
  <c r="E22" i="3"/>
  <c r="F22" i="3"/>
  <c r="I22" i="3"/>
  <c r="A23" i="3"/>
  <c r="J23" i="3" s="1"/>
  <c r="B23" i="3"/>
  <c r="C23" i="3"/>
  <c r="D23" i="3"/>
  <c r="E23" i="3"/>
  <c r="F23" i="3"/>
  <c r="I23" i="3"/>
  <c r="A24" i="3"/>
  <c r="J24" i="3" s="1"/>
  <c r="B24" i="3"/>
  <c r="C24" i="3"/>
  <c r="D24" i="3"/>
  <c r="E24" i="3"/>
  <c r="F24" i="3"/>
  <c r="I24" i="3"/>
  <c r="A25" i="3"/>
  <c r="J25" i="3" s="1"/>
  <c r="B25" i="3"/>
  <c r="C25" i="3"/>
  <c r="D25" i="3"/>
  <c r="E25" i="3"/>
  <c r="F25" i="3"/>
  <c r="I25" i="3"/>
  <c r="A26" i="3"/>
  <c r="J26" i="3" s="1"/>
  <c r="B26" i="3"/>
  <c r="C26" i="3"/>
  <c r="D26" i="3"/>
  <c r="E26" i="3"/>
  <c r="F26" i="3"/>
  <c r="I26" i="3"/>
  <c r="A27" i="3"/>
  <c r="J27" i="3" s="1"/>
  <c r="B27" i="3"/>
  <c r="C27" i="3"/>
  <c r="D27" i="3"/>
  <c r="E27" i="3"/>
  <c r="F27" i="3"/>
  <c r="I27" i="3"/>
  <c r="A28" i="3"/>
  <c r="J28" i="3" s="1"/>
  <c r="B28" i="3"/>
  <c r="C28" i="3"/>
  <c r="D28" i="3"/>
  <c r="E28" i="3"/>
  <c r="F28" i="3"/>
  <c r="I28" i="3"/>
  <c r="A29" i="3"/>
  <c r="J29" i="3" s="1"/>
  <c r="B29" i="3"/>
  <c r="C29" i="3"/>
  <c r="D29" i="3"/>
  <c r="E29" i="3"/>
  <c r="F29" i="3"/>
  <c r="I29" i="3"/>
  <c r="A30" i="3"/>
  <c r="J30" i="3" s="1"/>
  <c r="B30" i="3"/>
  <c r="C30" i="3"/>
  <c r="D30" i="3"/>
  <c r="E30" i="3"/>
  <c r="F30" i="3"/>
  <c r="I30" i="3"/>
  <c r="A31" i="3"/>
  <c r="J31" i="3" s="1"/>
  <c r="B31" i="3"/>
  <c r="C31" i="3"/>
  <c r="D31" i="3"/>
  <c r="E31" i="3"/>
  <c r="F31" i="3"/>
  <c r="I31" i="3"/>
  <c r="A32" i="3"/>
  <c r="J32" i="3" s="1"/>
  <c r="B32" i="3"/>
  <c r="C32" i="3"/>
  <c r="D32" i="3"/>
  <c r="E32" i="3"/>
  <c r="F32" i="3"/>
  <c r="I32" i="3"/>
  <c r="A33" i="3"/>
  <c r="J33" i="3" s="1"/>
  <c r="B33" i="3"/>
  <c r="C33" i="3"/>
  <c r="D33" i="3"/>
  <c r="E33" i="3"/>
  <c r="F33" i="3"/>
  <c r="I33" i="3"/>
  <c r="A34" i="3"/>
  <c r="J34" i="3" s="1"/>
  <c r="B34" i="3"/>
  <c r="C34" i="3"/>
  <c r="D34" i="3"/>
  <c r="E34" i="3"/>
  <c r="F34" i="3"/>
  <c r="I34" i="3"/>
  <c r="A35" i="3"/>
  <c r="J35" i="3" s="1"/>
  <c r="B35" i="3"/>
  <c r="C35" i="3"/>
  <c r="D35" i="3"/>
  <c r="E35" i="3"/>
  <c r="F35" i="3"/>
  <c r="I35" i="3"/>
  <c r="A36" i="3"/>
  <c r="J36" i="3" s="1"/>
  <c r="B36" i="3"/>
  <c r="C36" i="3"/>
  <c r="D36" i="3"/>
  <c r="E36" i="3"/>
  <c r="F36" i="3"/>
  <c r="I36" i="3"/>
  <c r="A37" i="3"/>
  <c r="J37" i="3" s="1"/>
  <c r="B37" i="3"/>
  <c r="C37" i="3"/>
  <c r="D37" i="3"/>
  <c r="E37" i="3"/>
  <c r="F37" i="3"/>
  <c r="I37" i="3"/>
  <c r="A38" i="3"/>
  <c r="J38" i="3" s="1"/>
  <c r="B38" i="3"/>
  <c r="C38" i="3"/>
  <c r="D38" i="3"/>
  <c r="E38" i="3"/>
  <c r="F38" i="3"/>
  <c r="I38" i="3"/>
  <c r="A39" i="3"/>
  <c r="J39" i="3" s="1"/>
  <c r="B39" i="3"/>
  <c r="C39" i="3"/>
  <c r="D39" i="3"/>
  <c r="E39" i="3"/>
  <c r="F39" i="3"/>
  <c r="I39" i="3"/>
  <c r="A40" i="3"/>
  <c r="J40" i="3" s="1"/>
  <c r="B40" i="3"/>
  <c r="C40" i="3"/>
  <c r="D40" i="3"/>
  <c r="E40" i="3"/>
  <c r="F40" i="3"/>
  <c r="I40" i="3"/>
  <c r="A41" i="3"/>
  <c r="J41" i="3" s="1"/>
  <c r="B41" i="3"/>
  <c r="C41" i="3"/>
  <c r="D41" i="3"/>
  <c r="E41" i="3"/>
  <c r="F41" i="3"/>
  <c r="I41" i="3"/>
  <c r="A42" i="3"/>
  <c r="J42" i="3" s="1"/>
  <c r="B42" i="3"/>
  <c r="C42" i="3"/>
  <c r="D42" i="3"/>
  <c r="E42" i="3"/>
  <c r="F42" i="3"/>
  <c r="I42" i="3"/>
  <c r="A43" i="3"/>
  <c r="J43" i="3" s="1"/>
  <c r="B43" i="3"/>
  <c r="C43" i="3"/>
  <c r="D43" i="3"/>
  <c r="E43" i="3"/>
  <c r="F43" i="3"/>
  <c r="I43" i="3"/>
  <c r="A44" i="3"/>
  <c r="J44" i="3" s="1"/>
  <c r="B44" i="3"/>
  <c r="C44" i="3"/>
  <c r="D44" i="3"/>
  <c r="E44" i="3"/>
  <c r="F44" i="3"/>
  <c r="I44" i="3"/>
  <c r="A45" i="3"/>
  <c r="J45" i="3" s="1"/>
  <c r="B45" i="3"/>
  <c r="C45" i="3"/>
  <c r="D45" i="3"/>
  <c r="E45" i="3"/>
  <c r="F45" i="3"/>
  <c r="I45" i="3"/>
  <c r="A46" i="3"/>
  <c r="J46" i="3" s="1"/>
  <c r="B46" i="3"/>
  <c r="C46" i="3"/>
  <c r="D46" i="3"/>
  <c r="E46" i="3"/>
  <c r="F46" i="3"/>
  <c r="I46" i="3"/>
  <c r="A47" i="3"/>
  <c r="J47" i="3" s="1"/>
  <c r="B47" i="3"/>
  <c r="C47" i="3"/>
  <c r="D47" i="3"/>
  <c r="E47" i="3"/>
  <c r="F47" i="3"/>
  <c r="I47" i="3"/>
  <c r="A48" i="3"/>
  <c r="J48" i="3" s="1"/>
  <c r="B48" i="3"/>
  <c r="C48" i="3"/>
  <c r="D48" i="3"/>
  <c r="E48" i="3"/>
  <c r="F48" i="3"/>
  <c r="I48" i="3"/>
  <c r="A49" i="3"/>
  <c r="J49" i="3" s="1"/>
  <c r="B49" i="3"/>
  <c r="C49" i="3"/>
  <c r="D49" i="3"/>
  <c r="E49" i="3"/>
  <c r="F49" i="3"/>
  <c r="I49" i="3"/>
  <c r="A50" i="3"/>
  <c r="J50" i="3" s="1"/>
  <c r="B50" i="3"/>
  <c r="C50" i="3"/>
  <c r="D50" i="3"/>
  <c r="E50" i="3"/>
  <c r="F50" i="3"/>
  <c r="I50" i="3"/>
  <c r="A51" i="3"/>
  <c r="J51" i="3" s="1"/>
  <c r="B51" i="3"/>
  <c r="C51" i="3"/>
  <c r="D51" i="3"/>
  <c r="E51" i="3"/>
  <c r="F51" i="3"/>
  <c r="I51" i="3"/>
  <c r="A52" i="3"/>
  <c r="J52" i="3" s="1"/>
  <c r="B52" i="3"/>
  <c r="C52" i="3"/>
  <c r="D52" i="3"/>
  <c r="E52" i="3"/>
  <c r="F52" i="3"/>
  <c r="I52" i="3"/>
  <c r="A53" i="3"/>
  <c r="J53" i="3" s="1"/>
  <c r="B53" i="3"/>
  <c r="C53" i="3"/>
  <c r="D53" i="3"/>
  <c r="E53" i="3"/>
  <c r="F53" i="3"/>
  <c r="I53" i="3"/>
  <c r="A54" i="3"/>
  <c r="J54" i="3" s="1"/>
  <c r="B54" i="3"/>
  <c r="C54" i="3"/>
  <c r="D54" i="3"/>
  <c r="E54" i="3"/>
  <c r="F54" i="3"/>
  <c r="I54" i="3"/>
  <c r="A55" i="3"/>
  <c r="J55" i="3" s="1"/>
  <c r="B55" i="3"/>
  <c r="C55" i="3"/>
  <c r="D55" i="3"/>
  <c r="E55" i="3"/>
  <c r="F55" i="3"/>
  <c r="I55" i="3"/>
  <c r="A56" i="3"/>
  <c r="J56" i="3" s="1"/>
  <c r="B56" i="3"/>
  <c r="C56" i="3"/>
  <c r="D56" i="3"/>
  <c r="E56" i="3"/>
  <c r="F56" i="3"/>
  <c r="I56" i="3"/>
  <c r="A57" i="3"/>
  <c r="J57" i="3" s="1"/>
  <c r="B57" i="3"/>
  <c r="C57" i="3"/>
  <c r="D57" i="3"/>
  <c r="E57" i="3"/>
  <c r="F57" i="3"/>
  <c r="I57" i="3"/>
  <c r="A58" i="3"/>
  <c r="J58" i="3" s="1"/>
  <c r="B58" i="3"/>
  <c r="C58" i="3"/>
  <c r="D58" i="3"/>
  <c r="E58" i="3"/>
  <c r="F58" i="3"/>
  <c r="I58" i="3"/>
  <c r="A59" i="3"/>
  <c r="J59" i="3" s="1"/>
  <c r="B59" i="3"/>
  <c r="C59" i="3"/>
  <c r="D59" i="3"/>
  <c r="E59" i="3"/>
  <c r="F59" i="3"/>
  <c r="I59" i="3"/>
  <c r="A60" i="3"/>
  <c r="J60" i="3" s="1"/>
  <c r="B60" i="3"/>
  <c r="C60" i="3"/>
  <c r="D60" i="3"/>
  <c r="E60" i="3"/>
  <c r="F60" i="3"/>
  <c r="I60" i="3"/>
  <c r="A61" i="3"/>
  <c r="J61" i="3" s="1"/>
  <c r="B61" i="3"/>
  <c r="C61" i="3"/>
  <c r="D61" i="3"/>
  <c r="E61" i="3"/>
  <c r="F61" i="3"/>
  <c r="I61" i="3"/>
  <c r="A62" i="3"/>
  <c r="J62" i="3" s="1"/>
  <c r="B62" i="3"/>
  <c r="C62" i="3"/>
  <c r="D62" i="3"/>
  <c r="E62" i="3"/>
  <c r="F62" i="3"/>
  <c r="I62" i="3"/>
  <c r="A63" i="3"/>
  <c r="J63" i="3" s="1"/>
  <c r="B63" i="3"/>
  <c r="C63" i="3"/>
  <c r="D63" i="3"/>
  <c r="E63" i="3"/>
  <c r="F63" i="3"/>
  <c r="I63" i="3"/>
  <c r="A64" i="3"/>
  <c r="J64" i="3" s="1"/>
  <c r="B64" i="3"/>
  <c r="C64" i="3"/>
  <c r="D64" i="3"/>
  <c r="E64" i="3"/>
  <c r="F64" i="3"/>
  <c r="I64" i="3"/>
  <c r="A65" i="3"/>
  <c r="J65" i="3" s="1"/>
  <c r="B65" i="3"/>
  <c r="C65" i="3"/>
  <c r="D65" i="3"/>
  <c r="E65" i="3"/>
  <c r="F65" i="3"/>
  <c r="I65" i="3"/>
  <c r="A66" i="3"/>
  <c r="J66" i="3" s="1"/>
  <c r="B66" i="3"/>
  <c r="C66" i="3"/>
  <c r="D66" i="3"/>
  <c r="E66" i="3"/>
  <c r="F66" i="3"/>
  <c r="I66" i="3"/>
  <c r="A67" i="3"/>
  <c r="J67" i="3" s="1"/>
  <c r="B67" i="3"/>
  <c r="C67" i="3"/>
  <c r="D67" i="3"/>
  <c r="E67" i="3"/>
  <c r="F67" i="3"/>
  <c r="I67" i="3"/>
  <c r="A68" i="3"/>
  <c r="J68" i="3" s="1"/>
  <c r="B68" i="3"/>
  <c r="C68" i="3"/>
  <c r="D68" i="3"/>
  <c r="E68" i="3"/>
  <c r="F68" i="3"/>
  <c r="I68" i="3"/>
  <c r="A69" i="3"/>
  <c r="J69" i="3" s="1"/>
  <c r="B69" i="3"/>
  <c r="C69" i="3"/>
  <c r="D69" i="3"/>
  <c r="E69" i="3"/>
  <c r="F69" i="3"/>
  <c r="I69" i="3"/>
  <c r="A70" i="3"/>
  <c r="J70" i="3" s="1"/>
  <c r="B70" i="3"/>
  <c r="C70" i="3"/>
  <c r="D70" i="3"/>
  <c r="E70" i="3"/>
  <c r="F70" i="3"/>
  <c r="I70" i="3"/>
  <c r="A71" i="3"/>
  <c r="J71" i="3" s="1"/>
  <c r="B71" i="3"/>
  <c r="C71" i="3"/>
  <c r="D71" i="3"/>
  <c r="E71" i="3"/>
  <c r="F71" i="3"/>
  <c r="I71" i="3"/>
  <c r="A72" i="3"/>
  <c r="J72" i="3" s="1"/>
  <c r="B72" i="3"/>
  <c r="C72" i="3"/>
  <c r="D72" i="3"/>
  <c r="E72" i="3"/>
  <c r="F72" i="3"/>
  <c r="I72" i="3"/>
  <c r="A73" i="3"/>
  <c r="J73" i="3" s="1"/>
  <c r="B73" i="3"/>
  <c r="C73" i="3"/>
  <c r="D73" i="3"/>
  <c r="E73" i="3"/>
  <c r="F73" i="3"/>
  <c r="I73" i="3"/>
  <c r="A74" i="3"/>
  <c r="J74" i="3" s="1"/>
  <c r="B74" i="3"/>
  <c r="C74" i="3"/>
  <c r="D74" i="3"/>
  <c r="E74" i="3"/>
  <c r="F74" i="3"/>
  <c r="I74" i="3"/>
  <c r="A75" i="3"/>
  <c r="J75" i="3" s="1"/>
  <c r="B75" i="3"/>
  <c r="C75" i="3"/>
  <c r="D75" i="3"/>
  <c r="E75" i="3"/>
  <c r="F75" i="3"/>
  <c r="I75" i="3"/>
  <c r="A76" i="3"/>
  <c r="J76" i="3" s="1"/>
  <c r="B76" i="3"/>
  <c r="C76" i="3"/>
  <c r="D76" i="3"/>
  <c r="E76" i="3"/>
  <c r="F76" i="3"/>
  <c r="I76" i="3"/>
  <c r="A77" i="3"/>
  <c r="J77" i="3" s="1"/>
  <c r="B77" i="3"/>
  <c r="C77" i="3"/>
  <c r="D77" i="3"/>
  <c r="E77" i="3"/>
  <c r="F77" i="3"/>
  <c r="I77" i="3"/>
  <c r="A78" i="3"/>
  <c r="J78" i="3" s="1"/>
  <c r="B78" i="3"/>
  <c r="C78" i="3"/>
  <c r="D78" i="3"/>
  <c r="E78" i="3"/>
  <c r="F78" i="3"/>
  <c r="I78" i="3"/>
  <c r="A79" i="3"/>
  <c r="J79" i="3" s="1"/>
  <c r="B79" i="3"/>
  <c r="C79" i="3"/>
  <c r="D79" i="3"/>
  <c r="E79" i="3"/>
  <c r="F79" i="3"/>
  <c r="I79" i="3"/>
  <c r="A80" i="3"/>
  <c r="J80" i="3" s="1"/>
  <c r="B80" i="3"/>
  <c r="C80" i="3"/>
  <c r="D80" i="3"/>
  <c r="E80" i="3"/>
  <c r="F80" i="3"/>
  <c r="I80" i="3"/>
  <c r="A81" i="3"/>
  <c r="J81" i="3" s="1"/>
  <c r="B81" i="3"/>
  <c r="C81" i="3"/>
  <c r="D81" i="3"/>
  <c r="E81" i="3"/>
  <c r="F81" i="3"/>
  <c r="I81" i="3"/>
  <c r="A82" i="3"/>
  <c r="J82" i="3" s="1"/>
  <c r="B82" i="3"/>
  <c r="C82" i="3"/>
  <c r="D82" i="3"/>
  <c r="E82" i="3"/>
  <c r="F82" i="3"/>
  <c r="I82" i="3"/>
  <c r="A83" i="3"/>
  <c r="J83" i="3" s="1"/>
  <c r="B83" i="3"/>
  <c r="C83" i="3"/>
  <c r="D83" i="3"/>
  <c r="E83" i="3"/>
  <c r="F83" i="3"/>
  <c r="I83" i="3"/>
  <c r="A84" i="3"/>
  <c r="J84" i="3" s="1"/>
  <c r="B84" i="3"/>
  <c r="C84" i="3"/>
  <c r="D84" i="3"/>
  <c r="E84" i="3"/>
  <c r="F84" i="3"/>
  <c r="I84" i="3"/>
  <c r="A85" i="3"/>
  <c r="J85" i="3" s="1"/>
  <c r="B85" i="3"/>
  <c r="C85" i="3"/>
  <c r="D85" i="3"/>
  <c r="E85" i="3"/>
  <c r="F85" i="3"/>
  <c r="I85" i="3"/>
  <c r="A86" i="3"/>
  <c r="J86" i="3" s="1"/>
  <c r="B86" i="3"/>
  <c r="C86" i="3"/>
  <c r="D86" i="3"/>
  <c r="E86" i="3"/>
  <c r="F86" i="3"/>
  <c r="I86" i="3"/>
  <c r="A87" i="3"/>
  <c r="J87" i="3" s="1"/>
  <c r="B87" i="3"/>
  <c r="C87" i="3"/>
  <c r="D87" i="3"/>
  <c r="E87" i="3"/>
  <c r="F87" i="3"/>
  <c r="I87" i="3"/>
  <c r="A88" i="3"/>
  <c r="J88" i="3" s="1"/>
  <c r="B88" i="3"/>
  <c r="C88" i="3"/>
  <c r="D88" i="3"/>
  <c r="E88" i="3"/>
  <c r="F88" i="3"/>
  <c r="I88" i="3"/>
  <c r="A89" i="3"/>
  <c r="J89" i="3" s="1"/>
  <c r="B89" i="3"/>
  <c r="C89" i="3"/>
  <c r="D89" i="3"/>
  <c r="E89" i="3"/>
  <c r="F89" i="3"/>
  <c r="I89" i="3"/>
  <c r="A90" i="3"/>
  <c r="J90" i="3" s="1"/>
  <c r="B90" i="3"/>
  <c r="C90" i="3"/>
  <c r="D90" i="3"/>
  <c r="E90" i="3"/>
  <c r="F90" i="3"/>
  <c r="I90" i="3"/>
  <c r="A91" i="3"/>
  <c r="J91" i="3" s="1"/>
  <c r="B91" i="3"/>
  <c r="C91" i="3"/>
  <c r="D91" i="3"/>
  <c r="E91" i="3"/>
  <c r="F91" i="3"/>
  <c r="I91" i="3"/>
  <c r="A92" i="3"/>
  <c r="J92" i="3" s="1"/>
  <c r="B92" i="3"/>
  <c r="C92" i="3"/>
  <c r="D92" i="3"/>
  <c r="E92" i="3"/>
  <c r="F92" i="3"/>
  <c r="I92" i="3"/>
  <c r="A93" i="3"/>
  <c r="J93" i="3" s="1"/>
  <c r="B93" i="3"/>
  <c r="C93" i="3"/>
  <c r="D93" i="3"/>
  <c r="E93" i="3"/>
  <c r="F93" i="3"/>
  <c r="I93" i="3"/>
  <c r="A94" i="3"/>
  <c r="J94" i="3" s="1"/>
  <c r="B94" i="3"/>
  <c r="C94" i="3"/>
  <c r="D94" i="3"/>
  <c r="E94" i="3"/>
  <c r="F94" i="3"/>
  <c r="I94" i="3"/>
  <c r="A95" i="3"/>
  <c r="J95" i="3" s="1"/>
  <c r="B95" i="3"/>
  <c r="C95" i="3"/>
  <c r="D95" i="3"/>
  <c r="E95" i="3"/>
  <c r="F95" i="3"/>
  <c r="I95" i="3"/>
  <c r="A96" i="3"/>
  <c r="J96" i="3" s="1"/>
  <c r="B96" i="3"/>
  <c r="C96" i="3"/>
  <c r="D96" i="3"/>
  <c r="E96" i="3"/>
  <c r="F96" i="3"/>
  <c r="I96" i="3"/>
  <c r="A97" i="3"/>
  <c r="J97" i="3" s="1"/>
  <c r="B97" i="3"/>
  <c r="C97" i="3"/>
  <c r="D97" i="3"/>
  <c r="E97" i="3"/>
  <c r="F97" i="3"/>
  <c r="I97" i="3"/>
  <c r="A98" i="3"/>
  <c r="J98" i="3" s="1"/>
  <c r="B98" i="3"/>
  <c r="C98" i="3"/>
  <c r="D98" i="3"/>
  <c r="E98" i="3"/>
  <c r="F98" i="3"/>
  <c r="I98" i="3"/>
  <c r="A99" i="3"/>
  <c r="J99" i="3" s="1"/>
  <c r="B99" i="3"/>
  <c r="C99" i="3"/>
  <c r="D99" i="3"/>
  <c r="E99" i="3"/>
  <c r="F99" i="3"/>
  <c r="I99" i="3"/>
  <c r="A100" i="3"/>
  <c r="J100" i="3" s="1"/>
  <c r="B100" i="3"/>
  <c r="C100" i="3"/>
  <c r="D100" i="3"/>
  <c r="E100" i="3"/>
  <c r="F100" i="3"/>
  <c r="I100" i="3"/>
  <c r="A101" i="3"/>
  <c r="J101" i="3" s="1"/>
  <c r="B101" i="3"/>
  <c r="C101" i="3"/>
  <c r="D101" i="3"/>
  <c r="E101" i="3"/>
  <c r="F101" i="3"/>
  <c r="I101" i="3"/>
  <c r="A102" i="3"/>
  <c r="J102" i="3" s="1"/>
  <c r="B102" i="3"/>
  <c r="C102" i="3"/>
  <c r="D102" i="3"/>
  <c r="E102" i="3"/>
  <c r="F102" i="3"/>
  <c r="I102" i="3"/>
  <c r="A103" i="3"/>
  <c r="J103" i="3" s="1"/>
  <c r="B103" i="3"/>
  <c r="C103" i="3"/>
  <c r="D103" i="3"/>
  <c r="E103" i="3"/>
  <c r="F103" i="3"/>
  <c r="I103" i="3"/>
  <c r="A104" i="3"/>
  <c r="J104" i="3" s="1"/>
  <c r="B104" i="3"/>
  <c r="C104" i="3"/>
  <c r="D104" i="3"/>
  <c r="E104" i="3"/>
  <c r="F104" i="3"/>
  <c r="I104" i="3"/>
  <c r="A105" i="3"/>
  <c r="J105" i="3" s="1"/>
  <c r="B105" i="3"/>
  <c r="C105" i="3"/>
  <c r="D105" i="3"/>
  <c r="E105" i="3"/>
  <c r="F105" i="3"/>
  <c r="I105" i="3"/>
  <c r="A106" i="3"/>
  <c r="J106" i="3" s="1"/>
  <c r="B106" i="3"/>
  <c r="C106" i="3"/>
  <c r="D106" i="3"/>
  <c r="E106" i="3"/>
  <c r="F106" i="3"/>
  <c r="I106" i="3"/>
  <c r="A107" i="3"/>
  <c r="J107" i="3" s="1"/>
  <c r="B107" i="3"/>
  <c r="C107" i="3"/>
  <c r="D107" i="3"/>
  <c r="E107" i="3"/>
  <c r="F107" i="3"/>
  <c r="I107" i="3"/>
  <c r="A108" i="3"/>
  <c r="J108" i="3" s="1"/>
  <c r="B108" i="3"/>
  <c r="C108" i="3"/>
  <c r="D108" i="3"/>
  <c r="E108" i="3"/>
  <c r="F108" i="3"/>
  <c r="I108" i="3"/>
  <c r="A109" i="3"/>
  <c r="J109" i="3" s="1"/>
  <c r="B109" i="3"/>
  <c r="C109" i="3"/>
  <c r="D109" i="3"/>
  <c r="E109" i="3"/>
  <c r="F109" i="3"/>
  <c r="I109" i="3"/>
  <c r="A110" i="3"/>
  <c r="J110" i="3" s="1"/>
  <c r="B110" i="3"/>
  <c r="C110" i="3"/>
  <c r="D110" i="3"/>
  <c r="E110" i="3"/>
  <c r="F110" i="3"/>
  <c r="I110" i="3"/>
  <c r="A111" i="3"/>
  <c r="J111" i="3" s="1"/>
  <c r="B111" i="3"/>
  <c r="C111" i="3"/>
  <c r="D111" i="3"/>
  <c r="E111" i="3"/>
  <c r="F111" i="3"/>
  <c r="I111" i="3"/>
  <c r="A112" i="3"/>
  <c r="J112" i="3" s="1"/>
  <c r="B112" i="3"/>
  <c r="C112" i="3"/>
  <c r="D112" i="3"/>
  <c r="E112" i="3"/>
  <c r="F112" i="3"/>
  <c r="I112" i="3"/>
  <c r="A113" i="3"/>
  <c r="J113" i="3" s="1"/>
  <c r="B113" i="3"/>
  <c r="C113" i="3"/>
  <c r="D113" i="3"/>
  <c r="E113" i="3"/>
  <c r="F113" i="3"/>
  <c r="I113" i="3"/>
  <c r="A114" i="3"/>
  <c r="J114" i="3" s="1"/>
  <c r="B114" i="3"/>
  <c r="C114" i="3"/>
  <c r="D114" i="3"/>
  <c r="E114" i="3"/>
  <c r="F114" i="3"/>
  <c r="I114" i="3"/>
  <c r="A115" i="3"/>
  <c r="J115" i="3" s="1"/>
  <c r="B115" i="3"/>
  <c r="C115" i="3"/>
  <c r="D115" i="3"/>
  <c r="E115" i="3"/>
  <c r="F115" i="3"/>
  <c r="I115" i="3"/>
  <c r="A116" i="3"/>
  <c r="J116" i="3" s="1"/>
  <c r="B116" i="3"/>
  <c r="C116" i="3"/>
  <c r="D116" i="3"/>
  <c r="E116" i="3"/>
  <c r="F116" i="3"/>
  <c r="I116" i="3"/>
  <c r="A117" i="3"/>
  <c r="J117" i="3" s="1"/>
  <c r="B117" i="3"/>
  <c r="C117" i="3"/>
  <c r="D117" i="3"/>
  <c r="E117" i="3"/>
  <c r="F117" i="3"/>
  <c r="I117" i="3"/>
  <c r="A118" i="3"/>
  <c r="J118" i="3" s="1"/>
  <c r="B118" i="3"/>
  <c r="C118" i="3"/>
  <c r="D118" i="3"/>
  <c r="E118" i="3"/>
  <c r="F118" i="3"/>
  <c r="I118" i="3"/>
  <c r="A119" i="3"/>
  <c r="J119" i="3" s="1"/>
  <c r="B119" i="3"/>
  <c r="C119" i="3"/>
  <c r="D119" i="3"/>
  <c r="E119" i="3"/>
  <c r="F119" i="3"/>
  <c r="I119" i="3"/>
  <c r="A120" i="3"/>
  <c r="J120" i="3" s="1"/>
  <c r="B120" i="3"/>
  <c r="C120" i="3"/>
  <c r="D120" i="3"/>
  <c r="E120" i="3"/>
  <c r="F120" i="3"/>
  <c r="I120" i="3"/>
  <c r="A121" i="3"/>
  <c r="J121" i="3" s="1"/>
  <c r="B121" i="3"/>
  <c r="C121" i="3"/>
  <c r="D121" i="3"/>
  <c r="E121" i="3"/>
  <c r="F121" i="3"/>
  <c r="I121" i="3"/>
  <c r="A122" i="3"/>
  <c r="J122" i="3" s="1"/>
  <c r="B122" i="3"/>
  <c r="C122" i="3"/>
  <c r="D122" i="3"/>
  <c r="E122" i="3"/>
  <c r="F122" i="3"/>
  <c r="I122" i="3"/>
  <c r="A123" i="3"/>
  <c r="J123" i="3" s="1"/>
  <c r="B123" i="3"/>
  <c r="C123" i="3"/>
  <c r="D123" i="3"/>
  <c r="E123" i="3"/>
  <c r="F123" i="3"/>
  <c r="I123" i="3"/>
  <c r="A124" i="3"/>
  <c r="J124" i="3" s="1"/>
  <c r="B124" i="3"/>
  <c r="C124" i="3"/>
  <c r="D124" i="3"/>
  <c r="E124" i="3"/>
  <c r="F124" i="3"/>
  <c r="I124" i="3"/>
  <c r="A125" i="3"/>
  <c r="J125" i="3" s="1"/>
  <c r="B125" i="3"/>
  <c r="C125" i="3"/>
  <c r="D125" i="3"/>
  <c r="E125" i="3"/>
  <c r="F125" i="3"/>
  <c r="I125" i="3"/>
  <c r="A126" i="3"/>
  <c r="J126" i="3" s="1"/>
  <c r="B126" i="3"/>
  <c r="C126" i="3"/>
  <c r="D126" i="3"/>
  <c r="E126" i="3"/>
  <c r="F126" i="3"/>
  <c r="I126" i="3"/>
  <c r="A127" i="3"/>
  <c r="J127" i="3" s="1"/>
  <c r="B127" i="3"/>
  <c r="C127" i="3"/>
  <c r="D127" i="3"/>
  <c r="E127" i="3"/>
  <c r="F127" i="3"/>
  <c r="I127" i="3"/>
  <c r="A128" i="3"/>
  <c r="J128" i="3" s="1"/>
  <c r="B128" i="3"/>
  <c r="C128" i="3"/>
  <c r="D128" i="3"/>
  <c r="E128" i="3"/>
  <c r="F128" i="3"/>
  <c r="I128" i="3"/>
  <c r="A129" i="3"/>
  <c r="J129" i="3" s="1"/>
  <c r="B129" i="3"/>
  <c r="C129" i="3"/>
  <c r="D129" i="3"/>
  <c r="E129" i="3"/>
  <c r="F129" i="3"/>
  <c r="I129" i="3"/>
  <c r="A130" i="3"/>
  <c r="J130" i="3" s="1"/>
  <c r="B130" i="3"/>
  <c r="C130" i="3"/>
  <c r="D130" i="3"/>
  <c r="E130" i="3"/>
  <c r="F130" i="3"/>
  <c r="I130" i="3"/>
  <c r="A131" i="3"/>
  <c r="J131" i="3" s="1"/>
  <c r="B131" i="3"/>
  <c r="C131" i="3"/>
  <c r="D131" i="3"/>
  <c r="E131" i="3"/>
  <c r="F131" i="3"/>
  <c r="I131" i="3"/>
  <c r="A132" i="3"/>
  <c r="J132" i="3" s="1"/>
  <c r="B132" i="3"/>
  <c r="C132" i="3"/>
  <c r="D132" i="3"/>
  <c r="E132" i="3"/>
  <c r="F132" i="3"/>
  <c r="I132" i="3"/>
  <c r="A133" i="3"/>
  <c r="J133" i="3" s="1"/>
  <c r="B133" i="3"/>
  <c r="C133" i="3"/>
  <c r="D133" i="3"/>
  <c r="E133" i="3"/>
  <c r="F133" i="3"/>
  <c r="I133" i="3"/>
  <c r="A134" i="3"/>
  <c r="J134" i="3" s="1"/>
  <c r="B134" i="3"/>
  <c r="C134" i="3"/>
  <c r="D134" i="3"/>
  <c r="E134" i="3"/>
  <c r="F134" i="3"/>
  <c r="I134" i="3"/>
  <c r="A135" i="3"/>
  <c r="J135" i="3" s="1"/>
  <c r="B135" i="3"/>
  <c r="C135" i="3"/>
  <c r="D135" i="3"/>
  <c r="E135" i="3"/>
  <c r="F135" i="3"/>
  <c r="I135" i="3"/>
  <c r="A136" i="3"/>
  <c r="J136" i="3" s="1"/>
  <c r="B136" i="3"/>
  <c r="C136" i="3"/>
  <c r="D136" i="3"/>
  <c r="E136" i="3"/>
  <c r="F136" i="3"/>
  <c r="I136" i="3"/>
  <c r="A137" i="3"/>
  <c r="J137" i="3" s="1"/>
  <c r="B137" i="3"/>
  <c r="C137" i="3"/>
  <c r="D137" i="3"/>
  <c r="E137" i="3"/>
  <c r="F137" i="3"/>
  <c r="I137" i="3"/>
  <c r="A138" i="3"/>
  <c r="J138" i="3" s="1"/>
  <c r="B138" i="3"/>
  <c r="C138" i="3"/>
  <c r="D138" i="3"/>
  <c r="E138" i="3"/>
  <c r="F138" i="3"/>
  <c r="I138" i="3"/>
  <c r="A139" i="3"/>
  <c r="J139" i="3" s="1"/>
  <c r="B139" i="3"/>
  <c r="C139" i="3"/>
  <c r="D139" i="3"/>
  <c r="E139" i="3"/>
  <c r="F139" i="3"/>
  <c r="I139" i="3"/>
  <c r="A140" i="3"/>
  <c r="J140" i="3" s="1"/>
  <c r="B140" i="3"/>
  <c r="C140" i="3"/>
  <c r="D140" i="3"/>
  <c r="E140" i="3"/>
  <c r="F140" i="3"/>
  <c r="I140" i="3"/>
  <c r="A141" i="3"/>
  <c r="J141" i="3" s="1"/>
  <c r="B141" i="3"/>
  <c r="C141" i="3"/>
  <c r="D141" i="3"/>
  <c r="E141" i="3"/>
  <c r="F141" i="3"/>
  <c r="I141" i="3"/>
  <c r="A142" i="3"/>
  <c r="J142" i="3" s="1"/>
  <c r="B142" i="3"/>
  <c r="C142" i="3"/>
  <c r="D142" i="3"/>
  <c r="E142" i="3"/>
  <c r="F142" i="3"/>
  <c r="I142" i="3"/>
  <c r="A143" i="3"/>
  <c r="J143" i="3" s="1"/>
  <c r="B143" i="3"/>
  <c r="C143" i="3"/>
  <c r="D143" i="3"/>
  <c r="E143" i="3"/>
  <c r="F143" i="3"/>
  <c r="I143" i="3"/>
  <c r="A144" i="3"/>
  <c r="J144" i="3" s="1"/>
  <c r="B144" i="3"/>
  <c r="C144" i="3"/>
  <c r="D144" i="3"/>
  <c r="E144" i="3"/>
  <c r="F144" i="3"/>
  <c r="I144" i="3"/>
  <c r="A145" i="3"/>
  <c r="J145" i="3" s="1"/>
  <c r="B145" i="3"/>
  <c r="C145" i="3"/>
  <c r="D145" i="3"/>
  <c r="E145" i="3"/>
  <c r="F145" i="3"/>
  <c r="I145" i="3"/>
  <c r="A146" i="3"/>
  <c r="J146" i="3" s="1"/>
  <c r="B146" i="3"/>
  <c r="C146" i="3"/>
  <c r="D146" i="3"/>
  <c r="E146" i="3"/>
  <c r="F146" i="3"/>
  <c r="I146" i="3"/>
  <c r="A147" i="3"/>
  <c r="J147" i="3" s="1"/>
  <c r="B147" i="3"/>
  <c r="C147" i="3"/>
  <c r="D147" i="3"/>
  <c r="E147" i="3"/>
  <c r="F147" i="3"/>
  <c r="I147" i="3"/>
  <c r="A148" i="3"/>
  <c r="J148" i="3" s="1"/>
  <c r="B148" i="3"/>
  <c r="C148" i="3"/>
  <c r="D148" i="3"/>
  <c r="E148" i="3"/>
  <c r="F148" i="3"/>
  <c r="I148" i="3"/>
  <c r="A149" i="3"/>
  <c r="J149" i="3" s="1"/>
  <c r="B149" i="3"/>
  <c r="C149" i="3"/>
  <c r="D149" i="3"/>
  <c r="E149" i="3"/>
  <c r="F149" i="3"/>
  <c r="I149" i="3"/>
  <c r="A150" i="3"/>
  <c r="J150" i="3" s="1"/>
  <c r="B150" i="3"/>
  <c r="C150" i="3"/>
  <c r="D150" i="3"/>
  <c r="E150" i="3"/>
  <c r="F150" i="3"/>
  <c r="I150" i="3"/>
  <c r="A151" i="3"/>
  <c r="J151" i="3" s="1"/>
  <c r="B151" i="3"/>
  <c r="C151" i="3"/>
  <c r="D151" i="3"/>
  <c r="E151" i="3"/>
  <c r="F151" i="3"/>
  <c r="I151" i="3"/>
  <c r="A152" i="3"/>
  <c r="J152" i="3" s="1"/>
  <c r="B152" i="3"/>
  <c r="C152" i="3"/>
  <c r="D152" i="3"/>
  <c r="E152" i="3"/>
  <c r="F152" i="3"/>
  <c r="I152" i="3"/>
  <c r="A153" i="3"/>
  <c r="J153" i="3" s="1"/>
  <c r="B153" i="3"/>
  <c r="C153" i="3"/>
  <c r="D153" i="3"/>
  <c r="E153" i="3"/>
  <c r="F153" i="3"/>
  <c r="I153" i="3"/>
  <c r="A154" i="3"/>
  <c r="J154" i="3" s="1"/>
  <c r="B154" i="3"/>
  <c r="C154" i="3"/>
  <c r="D154" i="3"/>
  <c r="E154" i="3"/>
  <c r="F154" i="3"/>
  <c r="I154" i="3"/>
  <c r="A155" i="3"/>
  <c r="J155" i="3" s="1"/>
  <c r="B155" i="3"/>
  <c r="C155" i="3"/>
  <c r="D155" i="3"/>
  <c r="E155" i="3"/>
  <c r="F155" i="3"/>
  <c r="I155" i="3"/>
  <c r="A156" i="3"/>
  <c r="J156" i="3" s="1"/>
  <c r="B156" i="3"/>
  <c r="C156" i="3"/>
  <c r="D156" i="3"/>
  <c r="E156" i="3"/>
  <c r="F156" i="3"/>
  <c r="I156" i="3"/>
  <c r="A157" i="3"/>
  <c r="J157" i="3" s="1"/>
  <c r="B157" i="3"/>
  <c r="C157" i="3"/>
  <c r="D157" i="3"/>
  <c r="E157" i="3"/>
  <c r="F157" i="3"/>
  <c r="I157" i="3"/>
  <c r="A158" i="3"/>
  <c r="J158" i="3" s="1"/>
  <c r="B158" i="3"/>
  <c r="C158" i="3"/>
  <c r="D158" i="3"/>
  <c r="E158" i="3"/>
  <c r="F158" i="3"/>
  <c r="I158" i="3"/>
  <c r="A159" i="3"/>
  <c r="J159" i="3" s="1"/>
  <c r="B159" i="3"/>
  <c r="C159" i="3"/>
  <c r="D159" i="3"/>
  <c r="E159" i="3"/>
  <c r="F159" i="3"/>
  <c r="I159" i="3"/>
  <c r="A160" i="3"/>
  <c r="J160" i="3" s="1"/>
  <c r="B160" i="3"/>
  <c r="C160" i="3"/>
  <c r="D160" i="3"/>
  <c r="E160" i="3"/>
  <c r="F160" i="3"/>
  <c r="I160" i="3"/>
  <c r="A161" i="3"/>
  <c r="J161" i="3" s="1"/>
  <c r="B161" i="3"/>
  <c r="C161" i="3"/>
  <c r="D161" i="3"/>
  <c r="E161" i="3"/>
  <c r="F161" i="3"/>
  <c r="I161" i="3"/>
  <c r="A162" i="3"/>
  <c r="J162" i="3" s="1"/>
  <c r="B162" i="3"/>
  <c r="C162" i="3"/>
  <c r="D162" i="3"/>
  <c r="E162" i="3"/>
  <c r="F162" i="3"/>
  <c r="I162" i="3"/>
  <c r="A163" i="3"/>
  <c r="J163" i="3" s="1"/>
  <c r="B163" i="3"/>
  <c r="C163" i="3"/>
  <c r="D163" i="3"/>
  <c r="E163" i="3"/>
  <c r="F163" i="3"/>
  <c r="I163" i="3"/>
  <c r="A164" i="3"/>
  <c r="J164" i="3" s="1"/>
  <c r="B164" i="3"/>
  <c r="C164" i="3"/>
  <c r="D164" i="3"/>
  <c r="E164" i="3"/>
  <c r="F164" i="3"/>
  <c r="I164" i="3"/>
  <c r="A165" i="3"/>
  <c r="J165" i="3" s="1"/>
  <c r="B165" i="3"/>
  <c r="C165" i="3"/>
  <c r="D165" i="3"/>
  <c r="E165" i="3"/>
  <c r="F165" i="3"/>
  <c r="I165" i="3"/>
  <c r="A166" i="3"/>
  <c r="J166" i="3" s="1"/>
  <c r="B166" i="3"/>
  <c r="C166" i="3"/>
  <c r="D166" i="3"/>
  <c r="E166" i="3"/>
  <c r="F166" i="3"/>
  <c r="I166" i="3"/>
  <c r="A167" i="3"/>
  <c r="J167" i="3" s="1"/>
  <c r="B167" i="3"/>
  <c r="C167" i="3"/>
  <c r="D167" i="3"/>
  <c r="E167" i="3"/>
  <c r="F167" i="3"/>
  <c r="I167" i="3"/>
  <c r="A168" i="3"/>
  <c r="J168" i="3" s="1"/>
  <c r="B168" i="3"/>
  <c r="C168" i="3"/>
  <c r="D168" i="3"/>
  <c r="E168" i="3"/>
  <c r="F168" i="3"/>
  <c r="I168" i="3"/>
  <c r="A169" i="3"/>
  <c r="J169" i="3" s="1"/>
  <c r="B169" i="3"/>
  <c r="C169" i="3"/>
  <c r="D169" i="3"/>
  <c r="E169" i="3"/>
  <c r="F169" i="3"/>
  <c r="I169" i="3"/>
  <c r="A170" i="3"/>
  <c r="J170" i="3" s="1"/>
  <c r="B170" i="3"/>
  <c r="C170" i="3"/>
  <c r="D170" i="3"/>
  <c r="E170" i="3"/>
  <c r="F170" i="3"/>
  <c r="I170" i="3"/>
  <c r="A171" i="3"/>
  <c r="J171" i="3" s="1"/>
  <c r="B171" i="3"/>
  <c r="C171" i="3"/>
  <c r="D171" i="3"/>
  <c r="E171" i="3"/>
  <c r="F171" i="3"/>
  <c r="I171" i="3"/>
  <c r="A172" i="3"/>
  <c r="J172" i="3" s="1"/>
  <c r="B172" i="3"/>
  <c r="C172" i="3"/>
  <c r="D172" i="3"/>
  <c r="E172" i="3"/>
  <c r="F172" i="3"/>
  <c r="I172" i="3"/>
  <c r="A173" i="3"/>
  <c r="J173" i="3" s="1"/>
  <c r="B173" i="3"/>
  <c r="C173" i="3"/>
  <c r="D173" i="3"/>
  <c r="E173" i="3"/>
  <c r="F173" i="3"/>
  <c r="I173" i="3"/>
  <c r="A174" i="3"/>
  <c r="J174" i="3" s="1"/>
  <c r="B174" i="3"/>
  <c r="C174" i="3"/>
  <c r="D174" i="3"/>
  <c r="E174" i="3"/>
  <c r="F174" i="3"/>
  <c r="I174" i="3"/>
  <c r="A175" i="3"/>
  <c r="J175" i="3" s="1"/>
  <c r="B175" i="3"/>
  <c r="C175" i="3"/>
  <c r="D175" i="3"/>
  <c r="E175" i="3"/>
  <c r="F175" i="3"/>
  <c r="I175" i="3"/>
  <c r="A176" i="3"/>
  <c r="J176" i="3" s="1"/>
  <c r="B176" i="3"/>
  <c r="C176" i="3"/>
  <c r="D176" i="3"/>
  <c r="E176" i="3"/>
  <c r="F176" i="3"/>
  <c r="I176" i="3"/>
  <c r="A177" i="3"/>
  <c r="J177" i="3" s="1"/>
  <c r="B177" i="3"/>
  <c r="C177" i="3"/>
  <c r="D177" i="3"/>
  <c r="E177" i="3"/>
  <c r="F177" i="3"/>
  <c r="I177" i="3"/>
  <c r="A178" i="3"/>
  <c r="J178" i="3" s="1"/>
  <c r="B178" i="3"/>
  <c r="C178" i="3"/>
  <c r="D178" i="3"/>
  <c r="E178" i="3"/>
  <c r="F178" i="3"/>
  <c r="I178" i="3"/>
  <c r="A179" i="3"/>
  <c r="J179" i="3" s="1"/>
  <c r="B179" i="3"/>
  <c r="C179" i="3"/>
  <c r="D179" i="3"/>
  <c r="E179" i="3"/>
  <c r="F179" i="3"/>
  <c r="I179" i="3"/>
  <c r="A180" i="3"/>
  <c r="J180" i="3" s="1"/>
  <c r="B180" i="3"/>
  <c r="C180" i="3"/>
  <c r="D180" i="3"/>
  <c r="E180" i="3"/>
  <c r="F180" i="3"/>
  <c r="I180" i="3"/>
  <c r="A181" i="3"/>
  <c r="J181" i="3" s="1"/>
  <c r="B181" i="3"/>
  <c r="C181" i="3"/>
  <c r="D181" i="3"/>
  <c r="E181" i="3"/>
  <c r="F181" i="3"/>
  <c r="I181" i="3"/>
  <c r="A182" i="3"/>
  <c r="J182" i="3" s="1"/>
  <c r="B182" i="3"/>
  <c r="C182" i="3"/>
  <c r="D182" i="3"/>
  <c r="E182" i="3"/>
  <c r="F182" i="3"/>
  <c r="I182" i="3"/>
  <c r="A183" i="3"/>
  <c r="J183" i="3" s="1"/>
  <c r="B183" i="3"/>
  <c r="C183" i="3"/>
  <c r="D183" i="3"/>
  <c r="E183" i="3"/>
  <c r="F183" i="3"/>
  <c r="I183" i="3"/>
  <c r="A184" i="3"/>
  <c r="J184" i="3" s="1"/>
  <c r="B184" i="3"/>
  <c r="C184" i="3"/>
  <c r="D184" i="3"/>
  <c r="E184" i="3"/>
  <c r="F184" i="3"/>
  <c r="I184" i="3"/>
  <c r="A185" i="3"/>
  <c r="J185" i="3" s="1"/>
  <c r="B185" i="3"/>
  <c r="C185" i="3"/>
  <c r="D185" i="3"/>
  <c r="E185" i="3"/>
  <c r="F185" i="3"/>
  <c r="I185" i="3"/>
  <c r="I20" i="3"/>
  <c r="F20" i="3"/>
  <c r="E20" i="3"/>
  <c r="D20" i="3"/>
  <c r="C20" i="3"/>
  <c r="B20" i="3"/>
  <c r="A20" i="3"/>
  <c r="J20" i="3" s="1"/>
  <c r="I19" i="3"/>
  <c r="F19" i="3"/>
  <c r="E19" i="3"/>
  <c r="D19" i="3"/>
  <c r="C19" i="3"/>
  <c r="B19" i="3"/>
  <c r="A19" i="3"/>
  <c r="J19" i="3" s="1"/>
  <c r="I18" i="3"/>
  <c r="F18" i="3"/>
  <c r="E18" i="3"/>
  <c r="D18" i="3"/>
  <c r="C18" i="3"/>
  <c r="B18" i="3"/>
  <c r="A18" i="3"/>
  <c r="J18" i="3" s="1"/>
  <c r="I17" i="3"/>
  <c r="F17" i="3"/>
  <c r="E17" i="3"/>
  <c r="D17" i="3"/>
  <c r="C17" i="3"/>
  <c r="B17" i="3"/>
  <c r="A17" i="3"/>
  <c r="J17" i="3" s="1"/>
  <c r="I16" i="3"/>
  <c r="F16" i="3"/>
  <c r="E16" i="3"/>
  <c r="D16" i="3"/>
  <c r="C16" i="3"/>
  <c r="B16" i="3"/>
  <c r="A16" i="3"/>
  <c r="J16" i="3" s="1"/>
  <c r="I15" i="3"/>
  <c r="F15" i="3"/>
  <c r="E15" i="3"/>
  <c r="D15" i="3"/>
  <c r="C15" i="3"/>
  <c r="B15" i="3"/>
  <c r="A15" i="3"/>
  <c r="J15" i="3" s="1"/>
  <c r="I14" i="3"/>
  <c r="F14" i="3"/>
  <c r="E14" i="3"/>
  <c r="D14" i="3"/>
  <c r="C14" i="3"/>
  <c r="B14" i="3"/>
  <c r="A14" i="3"/>
  <c r="J14" i="3" s="1"/>
  <c r="I13" i="3"/>
  <c r="F13" i="3"/>
  <c r="E13" i="3"/>
  <c r="D13" i="3"/>
  <c r="C13" i="3"/>
  <c r="B13" i="3"/>
  <c r="A13" i="3"/>
  <c r="J13" i="3" s="1"/>
  <c r="I12" i="3"/>
  <c r="F12" i="3"/>
  <c r="E12" i="3"/>
  <c r="D12" i="3"/>
  <c r="C12" i="3"/>
  <c r="B12" i="3"/>
  <c r="A12" i="3"/>
  <c r="J12" i="3" s="1"/>
  <c r="I11" i="3"/>
  <c r="F11" i="3"/>
  <c r="E11" i="3"/>
  <c r="D11" i="3"/>
  <c r="C11" i="3"/>
  <c r="B11" i="3"/>
  <c r="A11" i="3"/>
  <c r="J11" i="3" s="1"/>
  <c r="I10" i="3"/>
  <c r="F10" i="3"/>
  <c r="E10" i="3"/>
  <c r="D10" i="3"/>
  <c r="C10" i="3"/>
  <c r="B10" i="3"/>
  <c r="A10" i="3"/>
  <c r="J10" i="3" s="1"/>
  <c r="I9" i="3"/>
  <c r="F9" i="3"/>
  <c r="E9" i="3"/>
  <c r="D9" i="3"/>
  <c r="C9" i="3"/>
  <c r="B9" i="3"/>
  <c r="A9" i="3"/>
  <c r="J9" i="3" s="1"/>
  <c r="I8" i="3"/>
  <c r="F8" i="3"/>
  <c r="E8" i="3"/>
  <c r="D8" i="3"/>
  <c r="C8" i="3"/>
  <c r="B8" i="3"/>
  <c r="A8" i="3"/>
  <c r="J8" i="3" s="1"/>
  <c r="I7" i="3"/>
  <c r="F7" i="3"/>
  <c r="E7" i="3"/>
  <c r="D7" i="3"/>
  <c r="C7" i="3"/>
  <c r="B7" i="3"/>
  <c r="A7" i="3"/>
  <c r="J7" i="3" s="1"/>
  <c r="I6" i="3"/>
  <c r="F6" i="3"/>
  <c r="E6" i="3"/>
  <c r="D6" i="3"/>
  <c r="C6" i="3"/>
  <c r="B6" i="3"/>
  <c r="A6" i="3"/>
  <c r="J6" i="3" s="1"/>
  <c r="I5" i="3"/>
  <c r="F5" i="3"/>
  <c r="E5" i="3"/>
  <c r="D5" i="3"/>
  <c r="C5" i="3"/>
  <c r="B5" i="3"/>
  <c r="A5" i="3"/>
  <c r="J5" i="3" s="1"/>
  <c r="I4" i="3"/>
  <c r="F4" i="3"/>
  <c r="E4" i="3"/>
  <c r="D4" i="3"/>
  <c r="C4" i="3"/>
  <c r="B4" i="3"/>
  <c r="A4" i="3"/>
  <c r="J4" i="3" s="1"/>
  <c r="I3" i="3"/>
  <c r="F3" i="3"/>
  <c r="E3" i="3"/>
  <c r="D3" i="3"/>
  <c r="C3" i="3"/>
  <c r="B3" i="3"/>
  <c r="A3" i="3"/>
  <c r="J3" i="3" s="1"/>
  <c r="I2" i="3"/>
  <c r="F2" i="3"/>
  <c r="E2" i="3"/>
  <c r="D2" i="3"/>
  <c r="C2" i="3"/>
  <c r="B2" i="3"/>
  <c r="A2" i="3"/>
  <c r="J2" i="3" s="1"/>
  <c r="A185" i="2"/>
  <c r="J185" i="2" s="1"/>
  <c r="B185" i="2"/>
  <c r="C185" i="2"/>
  <c r="D185" i="2"/>
  <c r="E185" i="2"/>
  <c r="F185" i="2"/>
  <c r="I185" i="2"/>
  <c r="I184" i="2"/>
  <c r="F184" i="2"/>
  <c r="E184" i="2"/>
  <c r="D184" i="2"/>
  <c r="C184" i="2"/>
  <c r="B184" i="2"/>
  <c r="A184" i="2"/>
  <c r="J184" i="2" s="1"/>
  <c r="I183" i="2"/>
  <c r="F183" i="2"/>
  <c r="E183" i="2"/>
  <c r="D183" i="2"/>
  <c r="C183" i="2"/>
  <c r="B183" i="2"/>
  <c r="A183" i="2"/>
  <c r="J183" i="2" s="1"/>
  <c r="I182" i="2"/>
  <c r="F182" i="2"/>
  <c r="E182" i="2"/>
  <c r="D182" i="2"/>
  <c r="C182" i="2"/>
  <c r="B182" i="2"/>
  <c r="A182" i="2"/>
  <c r="J182" i="2" s="1"/>
  <c r="I181" i="2"/>
  <c r="F181" i="2"/>
  <c r="E181" i="2"/>
  <c r="D181" i="2"/>
  <c r="C181" i="2"/>
  <c r="B181" i="2"/>
  <c r="A181" i="2"/>
  <c r="J181" i="2" s="1"/>
  <c r="I180" i="2"/>
  <c r="F180" i="2"/>
  <c r="E180" i="2"/>
  <c r="D180" i="2"/>
  <c r="C180" i="2"/>
  <c r="B180" i="2"/>
  <c r="A180" i="2"/>
  <c r="J180" i="2" s="1"/>
  <c r="I179" i="2"/>
  <c r="F179" i="2"/>
  <c r="E179" i="2"/>
  <c r="D179" i="2"/>
  <c r="C179" i="2"/>
  <c r="B179" i="2"/>
  <c r="A179" i="2"/>
  <c r="J179" i="2" s="1"/>
  <c r="I178" i="2"/>
  <c r="F178" i="2"/>
  <c r="E178" i="2"/>
  <c r="D178" i="2"/>
  <c r="C178" i="2"/>
  <c r="B178" i="2"/>
  <c r="A178" i="2"/>
  <c r="J178" i="2" s="1"/>
  <c r="I177" i="2"/>
  <c r="F177" i="2"/>
  <c r="E177" i="2"/>
  <c r="D177" i="2"/>
  <c r="C177" i="2"/>
  <c r="B177" i="2"/>
  <c r="A177" i="2"/>
  <c r="J177" i="2" s="1"/>
  <c r="I176" i="2"/>
  <c r="F176" i="2"/>
  <c r="E176" i="2"/>
  <c r="D176" i="2"/>
  <c r="C176" i="2"/>
  <c r="B176" i="2"/>
  <c r="A176" i="2"/>
  <c r="J176" i="2" s="1"/>
  <c r="I175" i="2"/>
  <c r="F175" i="2"/>
  <c r="E175" i="2"/>
  <c r="D175" i="2"/>
  <c r="C175" i="2"/>
  <c r="B175" i="2"/>
  <c r="A175" i="2"/>
  <c r="J175" i="2" s="1"/>
  <c r="I174" i="2"/>
  <c r="F174" i="2"/>
  <c r="E174" i="2"/>
  <c r="D174" i="2"/>
  <c r="C174" i="2"/>
  <c r="B174" i="2"/>
  <c r="A174" i="2"/>
  <c r="J174" i="2" s="1"/>
  <c r="I173" i="2"/>
  <c r="F173" i="2"/>
  <c r="E173" i="2"/>
  <c r="D173" i="2"/>
  <c r="C173" i="2"/>
  <c r="B173" i="2"/>
  <c r="A173" i="2"/>
  <c r="J173" i="2" s="1"/>
  <c r="I172" i="2"/>
  <c r="F172" i="2"/>
  <c r="E172" i="2"/>
  <c r="D172" i="2"/>
  <c r="C172" i="2"/>
  <c r="B172" i="2"/>
  <c r="A172" i="2"/>
  <c r="J172" i="2" s="1"/>
  <c r="I171" i="2"/>
  <c r="F171" i="2"/>
  <c r="E171" i="2"/>
  <c r="D171" i="2"/>
  <c r="C171" i="2"/>
  <c r="B171" i="2"/>
  <c r="A171" i="2"/>
  <c r="J171" i="2" s="1"/>
  <c r="I170" i="2"/>
  <c r="F170" i="2"/>
  <c r="E170" i="2"/>
  <c r="D170" i="2"/>
  <c r="C170" i="2"/>
  <c r="B170" i="2"/>
  <c r="A170" i="2"/>
  <c r="J170" i="2" s="1"/>
  <c r="I169" i="2"/>
  <c r="F169" i="2"/>
  <c r="E169" i="2"/>
  <c r="D169" i="2"/>
  <c r="C169" i="2"/>
  <c r="B169" i="2"/>
  <c r="A169" i="2"/>
  <c r="J169" i="2" s="1"/>
  <c r="I168" i="2"/>
  <c r="F168" i="2"/>
  <c r="E168" i="2"/>
  <c r="D168" i="2"/>
  <c r="C168" i="2"/>
  <c r="B168" i="2"/>
  <c r="A168" i="2"/>
  <c r="J168" i="2" s="1"/>
  <c r="I167" i="2"/>
  <c r="F167" i="2"/>
  <c r="E167" i="2"/>
  <c r="D167" i="2"/>
  <c r="C167" i="2"/>
  <c r="B167" i="2"/>
  <c r="A167" i="2"/>
  <c r="J167" i="2" s="1"/>
  <c r="I166" i="2"/>
  <c r="F166" i="2"/>
  <c r="E166" i="2"/>
  <c r="D166" i="2"/>
  <c r="C166" i="2"/>
  <c r="B166" i="2"/>
  <c r="A166" i="2"/>
  <c r="J166" i="2" s="1"/>
  <c r="I165" i="2"/>
  <c r="F165" i="2"/>
  <c r="E165" i="2"/>
  <c r="D165" i="2"/>
  <c r="C165" i="2"/>
  <c r="B165" i="2"/>
  <c r="A165" i="2"/>
  <c r="J165" i="2" s="1"/>
  <c r="I164" i="2"/>
  <c r="F164" i="2"/>
  <c r="E164" i="2"/>
  <c r="D164" i="2"/>
  <c r="C164" i="2"/>
  <c r="B164" i="2"/>
  <c r="A164" i="2"/>
  <c r="J164" i="2" s="1"/>
  <c r="I163" i="2"/>
  <c r="F163" i="2"/>
  <c r="E163" i="2"/>
  <c r="D163" i="2"/>
  <c r="C163" i="2"/>
  <c r="B163" i="2"/>
  <c r="A163" i="2"/>
  <c r="J163" i="2" s="1"/>
  <c r="I162" i="2"/>
  <c r="F162" i="2"/>
  <c r="E162" i="2"/>
  <c r="D162" i="2"/>
  <c r="C162" i="2"/>
  <c r="B162" i="2"/>
  <c r="A162" i="2"/>
  <c r="J162" i="2" s="1"/>
  <c r="I161" i="2"/>
  <c r="F161" i="2"/>
  <c r="E161" i="2"/>
  <c r="D161" i="2"/>
  <c r="C161" i="2"/>
  <c r="B161" i="2"/>
  <c r="A161" i="2"/>
  <c r="J161" i="2" s="1"/>
  <c r="I160" i="2"/>
  <c r="F160" i="2"/>
  <c r="E160" i="2"/>
  <c r="D160" i="2"/>
  <c r="C160" i="2"/>
  <c r="B160" i="2"/>
  <c r="A160" i="2"/>
  <c r="J160" i="2" s="1"/>
  <c r="I159" i="2"/>
  <c r="F159" i="2"/>
  <c r="E159" i="2"/>
  <c r="D159" i="2"/>
  <c r="C159" i="2"/>
  <c r="B159" i="2"/>
  <c r="A159" i="2"/>
  <c r="J159" i="2" s="1"/>
  <c r="I158" i="2"/>
  <c r="F158" i="2"/>
  <c r="E158" i="2"/>
  <c r="D158" i="2"/>
  <c r="C158" i="2"/>
  <c r="B158" i="2"/>
  <c r="A158" i="2"/>
  <c r="J158" i="2" s="1"/>
  <c r="I157" i="2"/>
  <c r="F157" i="2"/>
  <c r="E157" i="2"/>
  <c r="D157" i="2"/>
  <c r="C157" i="2"/>
  <c r="B157" i="2"/>
  <c r="A157" i="2"/>
  <c r="J157" i="2" s="1"/>
  <c r="I156" i="2"/>
  <c r="F156" i="2"/>
  <c r="E156" i="2"/>
  <c r="D156" i="2"/>
  <c r="C156" i="2"/>
  <c r="B156" i="2"/>
  <c r="A156" i="2"/>
  <c r="J156" i="2" s="1"/>
  <c r="I155" i="2"/>
  <c r="F155" i="2"/>
  <c r="E155" i="2"/>
  <c r="D155" i="2"/>
  <c r="C155" i="2"/>
  <c r="B155" i="2"/>
  <c r="A155" i="2"/>
  <c r="J155" i="2" s="1"/>
  <c r="I154" i="2"/>
  <c r="F154" i="2"/>
  <c r="E154" i="2"/>
  <c r="D154" i="2"/>
  <c r="C154" i="2"/>
  <c r="B154" i="2"/>
  <c r="A154" i="2"/>
  <c r="J154" i="2" s="1"/>
  <c r="I153" i="2"/>
  <c r="F153" i="2"/>
  <c r="E153" i="2"/>
  <c r="D153" i="2"/>
  <c r="C153" i="2"/>
  <c r="B153" i="2"/>
  <c r="A153" i="2"/>
  <c r="J153" i="2" s="1"/>
  <c r="I152" i="2"/>
  <c r="F152" i="2"/>
  <c r="E152" i="2"/>
  <c r="D152" i="2"/>
  <c r="C152" i="2"/>
  <c r="B152" i="2"/>
  <c r="A152" i="2"/>
  <c r="J152" i="2" s="1"/>
  <c r="I151" i="2"/>
  <c r="F151" i="2"/>
  <c r="E151" i="2"/>
  <c r="D151" i="2"/>
  <c r="C151" i="2"/>
  <c r="B151" i="2"/>
  <c r="A151" i="2"/>
  <c r="J151" i="2" s="1"/>
  <c r="I150" i="2"/>
  <c r="F150" i="2"/>
  <c r="E150" i="2"/>
  <c r="D150" i="2"/>
  <c r="C150" i="2"/>
  <c r="B150" i="2"/>
  <c r="A150" i="2"/>
  <c r="J150" i="2" s="1"/>
  <c r="I149" i="2"/>
  <c r="F149" i="2"/>
  <c r="E149" i="2"/>
  <c r="D149" i="2"/>
  <c r="C149" i="2"/>
  <c r="B149" i="2"/>
  <c r="A149" i="2"/>
  <c r="J149" i="2" s="1"/>
  <c r="I148" i="2"/>
  <c r="F148" i="2"/>
  <c r="E148" i="2"/>
  <c r="D148" i="2"/>
  <c r="C148" i="2"/>
  <c r="B148" i="2"/>
  <c r="A148" i="2"/>
  <c r="J148" i="2" s="1"/>
  <c r="I147" i="2"/>
  <c r="F147" i="2"/>
  <c r="E147" i="2"/>
  <c r="D147" i="2"/>
  <c r="C147" i="2"/>
  <c r="B147" i="2"/>
  <c r="A147" i="2"/>
  <c r="J147" i="2" s="1"/>
  <c r="I146" i="2"/>
  <c r="F146" i="2"/>
  <c r="E146" i="2"/>
  <c r="D146" i="2"/>
  <c r="C146" i="2"/>
  <c r="B146" i="2"/>
  <c r="A146" i="2"/>
  <c r="J146" i="2" s="1"/>
  <c r="I145" i="2"/>
  <c r="F145" i="2"/>
  <c r="E145" i="2"/>
  <c r="D145" i="2"/>
  <c r="C145" i="2"/>
  <c r="B145" i="2"/>
  <c r="A145" i="2"/>
  <c r="J145" i="2" s="1"/>
  <c r="I144" i="2"/>
  <c r="F144" i="2"/>
  <c r="E144" i="2"/>
  <c r="D144" i="2"/>
  <c r="C144" i="2"/>
  <c r="B144" i="2"/>
  <c r="A144" i="2"/>
  <c r="J144" i="2" s="1"/>
  <c r="I143" i="2"/>
  <c r="F143" i="2"/>
  <c r="E143" i="2"/>
  <c r="D143" i="2"/>
  <c r="C143" i="2"/>
  <c r="B143" i="2"/>
  <c r="A143" i="2"/>
  <c r="J143" i="2" s="1"/>
  <c r="I142" i="2"/>
  <c r="F142" i="2"/>
  <c r="E142" i="2"/>
  <c r="D142" i="2"/>
  <c r="C142" i="2"/>
  <c r="B142" i="2"/>
  <c r="A142" i="2"/>
  <c r="J142" i="2" s="1"/>
  <c r="I141" i="2"/>
  <c r="F141" i="2"/>
  <c r="E141" i="2"/>
  <c r="D141" i="2"/>
  <c r="C141" i="2"/>
  <c r="B141" i="2"/>
  <c r="A141" i="2"/>
  <c r="J141" i="2" s="1"/>
  <c r="I140" i="2"/>
  <c r="F140" i="2"/>
  <c r="E140" i="2"/>
  <c r="D140" i="2"/>
  <c r="C140" i="2"/>
  <c r="B140" i="2"/>
  <c r="A140" i="2"/>
  <c r="J140" i="2" s="1"/>
  <c r="I139" i="2"/>
  <c r="F139" i="2"/>
  <c r="E139" i="2"/>
  <c r="D139" i="2"/>
  <c r="C139" i="2"/>
  <c r="B139" i="2"/>
  <c r="A139" i="2"/>
  <c r="J139" i="2" s="1"/>
  <c r="I138" i="2"/>
  <c r="F138" i="2"/>
  <c r="E138" i="2"/>
  <c r="D138" i="2"/>
  <c r="C138" i="2"/>
  <c r="B138" i="2"/>
  <c r="A138" i="2"/>
  <c r="J138" i="2" s="1"/>
  <c r="I137" i="2"/>
  <c r="F137" i="2"/>
  <c r="E137" i="2"/>
  <c r="D137" i="2"/>
  <c r="C137" i="2"/>
  <c r="B137" i="2"/>
  <c r="A137" i="2"/>
  <c r="J137" i="2" s="1"/>
  <c r="I136" i="2"/>
  <c r="F136" i="2"/>
  <c r="E136" i="2"/>
  <c r="D136" i="2"/>
  <c r="C136" i="2"/>
  <c r="B136" i="2"/>
  <c r="A136" i="2"/>
  <c r="J136" i="2" s="1"/>
  <c r="I135" i="2"/>
  <c r="F135" i="2"/>
  <c r="E135" i="2"/>
  <c r="D135" i="2"/>
  <c r="C135" i="2"/>
  <c r="B135" i="2"/>
  <c r="A135" i="2"/>
  <c r="J135" i="2" s="1"/>
  <c r="I134" i="2"/>
  <c r="F134" i="2"/>
  <c r="E134" i="2"/>
  <c r="D134" i="2"/>
  <c r="C134" i="2"/>
  <c r="B134" i="2"/>
  <c r="A134" i="2"/>
  <c r="J134" i="2" s="1"/>
  <c r="I133" i="2"/>
  <c r="F133" i="2"/>
  <c r="E133" i="2"/>
  <c r="D133" i="2"/>
  <c r="C133" i="2"/>
  <c r="B133" i="2"/>
  <c r="A133" i="2"/>
  <c r="J133" i="2" s="1"/>
  <c r="I132" i="2"/>
  <c r="F132" i="2"/>
  <c r="E132" i="2"/>
  <c r="D132" i="2"/>
  <c r="C132" i="2"/>
  <c r="B132" i="2"/>
  <c r="A132" i="2"/>
  <c r="J132" i="2" s="1"/>
  <c r="I131" i="2"/>
  <c r="F131" i="2"/>
  <c r="E131" i="2"/>
  <c r="D131" i="2"/>
  <c r="C131" i="2"/>
  <c r="B131" i="2"/>
  <c r="A131" i="2"/>
  <c r="J131" i="2" s="1"/>
  <c r="I130" i="2"/>
  <c r="F130" i="2"/>
  <c r="E130" i="2"/>
  <c r="D130" i="2"/>
  <c r="C130" i="2"/>
  <c r="B130" i="2"/>
  <c r="A130" i="2"/>
  <c r="J130" i="2" s="1"/>
  <c r="I129" i="2"/>
  <c r="F129" i="2"/>
  <c r="E129" i="2"/>
  <c r="D129" i="2"/>
  <c r="C129" i="2"/>
  <c r="B129" i="2"/>
  <c r="A129" i="2"/>
  <c r="J129" i="2" s="1"/>
  <c r="I128" i="2"/>
  <c r="F128" i="2"/>
  <c r="E128" i="2"/>
  <c r="D128" i="2"/>
  <c r="C128" i="2"/>
  <c r="B128" i="2"/>
  <c r="A128" i="2"/>
  <c r="J128" i="2" s="1"/>
  <c r="I127" i="2"/>
  <c r="F127" i="2"/>
  <c r="E127" i="2"/>
  <c r="D127" i="2"/>
  <c r="C127" i="2"/>
  <c r="B127" i="2"/>
  <c r="A127" i="2"/>
  <c r="J127" i="2" s="1"/>
  <c r="I126" i="2"/>
  <c r="F126" i="2"/>
  <c r="E126" i="2"/>
  <c r="D126" i="2"/>
  <c r="C126" i="2"/>
  <c r="B126" i="2"/>
  <c r="A126" i="2"/>
  <c r="J126" i="2" s="1"/>
  <c r="I125" i="2"/>
  <c r="F125" i="2"/>
  <c r="E125" i="2"/>
  <c r="D125" i="2"/>
  <c r="C125" i="2"/>
  <c r="B125" i="2"/>
  <c r="A125" i="2"/>
  <c r="J125" i="2" s="1"/>
  <c r="I124" i="2"/>
  <c r="F124" i="2"/>
  <c r="E124" i="2"/>
  <c r="D124" i="2"/>
  <c r="C124" i="2"/>
  <c r="B124" i="2"/>
  <c r="A124" i="2"/>
  <c r="J124" i="2" s="1"/>
  <c r="I123" i="2"/>
  <c r="F123" i="2"/>
  <c r="E123" i="2"/>
  <c r="D123" i="2"/>
  <c r="C123" i="2"/>
  <c r="B123" i="2"/>
  <c r="A123" i="2"/>
  <c r="J123" i="2" s="1"/>
  <c r="I122" i="2"/>
  <c r="F122" i="2"/>
  <c r="E122" i="2"/>
  <c r="D122" i="2"/>
  <c r="C122" i="2"/>
  <c r="B122" i="2"/>
  <c r="A122" i="2"/>
  <c r="J122" i="2" s="1"/>
  <c r="I121" i="2"/>
  <c r="F121" i="2"/>
  <c r="E121" i="2"/>
  <c r="D121" i="2"/>
  <c r="C121" i="2"/>
  <c r="B121" i="2"/>
  <c r="A121" i="2"/>
  <c r="J121" i="2" s="1"/>
  <c r="I120" i="2"/>
  <c r="F120" i="2"/>
  <c r="E120" i="2"/>
  <c r="D120" i="2"/>
  <c r="C120" i="2"/>
  <c r="B120" i="2"/>
  <c r="A120" i="2"/>
  <c r="J120" i="2" s="1"/>
  <c r="I119" i="2"/>
  <c r="F119" i="2"/>
  <c r="E119" i="2"/>
  <c r="D119" i="2"/>
  <c r="C119" i="2"/>
  <c r="B119" i="2"/>
  <c r="A119" i="2"/>
  <c r="J119" i="2" s="1"/>
  <c r="I118" i="2"/>
  <c r="F118" i="2"/>
  <c r="E118" i="2"/>
  <c r="D118" i="2"/>
  <c r="C118" i="2"/>
  <c r="B118" i="2"/>
  <c r="A118" i="2"/>
  <c r="J118" i="2" s="1"/>
  <c r="I117" i="2"/>
  <c r="F117" i="2"/>
  <c r="E117" i="2"/>
  <c r="D117" i="2"/>
  <c r="C117" i="2"/>
  <c r="B117" i="2"/>
  <c r="A117" i="2"/>
  <c r="J117" i="2" s="1"/>
  <c r="I116" i="2"/>
  <c r="F116" i="2"/>
  <c r="E116" i="2"/>
  <c r="D116" i="2"/>
  <c r="C116" i="2"/>
  <c r="B116" i="2"/>
  <c r="A116" i="2"/>
  <c r="J116" i="2" s="1"/>
  <c r="I115" i="2"/>
  <c r="F115" i="2"/>
  <c r="E115" i="2"/>
  <c r="D115" i="2"/>
  <c r="C115" i="2"/>
  <c r="B115" i="2"/>
  <c r="A115" i="2"/>
  <c r="J115" i="2" s="1"/>
  <c r="I114" i="2"/>
  <c r="F114" i="2"/>
  <c r="E114" i="2"/>
  <c r="D114" i="2"/>
  <c r="C114" i="2"/>
  <c r="B114" i="2"/>
  <c r="A114" i="2"/>
  <c r="J114" i="2" s="1"/>
  <c r="I113" i="2"/>
  <c r="F113" i="2"/>
  <c r="E113" i="2"/>
  <c r="D113" i="2"/>
  <c r="C113" i="2"/>
  <c r="B113" i="2"/>
  <c r="A113" i="2"/>
  <c r="J113" i="2" s="1"/>
  <c r="I112" i="2"/>
  <c r="F112" i="2"/>
  <c r="E112" i="2"/>
  <c r="D112" i="2"/>
  <c r="C112" i="2"/>
  <c r="B112" i="2"/>
  <c r="A112" i="2"/>
  <c r="J112" i="2" s="1"/>
  <c r="I111" i="2"/>
  <c r="F111" i="2"/>
  <c r="E111" i="2"/>
  <c r="D111" i="2"/>
  <c r="C111" i="2"/>
  <c r="B111" i="2"/>
  <c r="A111" i="2"/>
  <c r="J111" i="2" s="1"/>
  <c r="I110" i="2"/>
  <c r="F110" i="2"/>
  <c r="E110" i="2"/>
  <c r="D110" i="2"/>
  <c r="C110" i="2"/>
  <c r="B110" i="2"/>
  <c r="A110" i="2"/>
  <c r="J110" i="2" s="1"/>
  <c r="I109" i="2"/>
  <c r="F109" i="2"/>
  <c r="E109" i="2"/>
  <c r="D109" i="2"/>
  <c r="C109" i="2"/>
  <c r="B109" i="2"/>
  <c r="A109" i="2"/>
  <c r="J109" i="2" s="1"/>
  <c r="I108" i="2"/>
  <c r="F108" i="2"/>
  <c r="E108" i="2"/>
  <c r="D108" i="2"/>
  <c r="C108" i="2"/>
  <c r="B108" i="2"/>
  <c r="A108" i="2"/>
  <c r="J108" i="2" s="1"/>
  <c r="I107" i="2"/>
  <c r="F107" i="2"/>
  <c r="E107" i="2"/>
  <c r="D107" i="2"/>
  <c r="C107" i="2"/>
  <c r="B107" i="2"/>
  <c r="A107" i="2"/>
  <c r="J107" i="2" s="1"/>
  <c r="I106" i="2"/>
  <c r="F106" i="2"/>
  <c r="E106" i="2"/>
  <c r="D106" i="2"/>
  <c r="C106" i="2"/>
  <c r="B106" i="2"/>
  <c r="A106" i="2"/>
  <c r="J106" i="2" s="1"/>
  <c r="I105" i="2"/>
  <c r="F105" i="2"/>
  <c r="E105" i="2"/>
  <c r="D105" i="2"/>
  <c r="C105" i="2"/>
  <c r="B105" i="2"/>
  <c r="A105" i="2"/>
  <c r="J105" i="2" s="1"/>
  <c r="I104" i="2"/>
  <c r="F104" i="2"/>
  <c r="E104" i="2"/>
  <c r="D104" i="2"/>
  <c r="C104" i="2"/>
  <c r="B104" i="2"/>
  <c r="A104" i="2"/>
  <c r="J104" i="2" s="1"/>
  <c r="I103" i="2"/>
  <c r="F103" i="2"/>
  <c r="E103" i="2"/>
  <c r="D103" i="2"/>
  <c r="C103" i="2"/>
  <c r="B103" i="2"/>
  <c r="A103" i="2"/>
  <c r="J103" i="2" s="1"/>
  <c r="I102" i="2"/>
  <c r="F102" i="2"/>
  <c r="E102" i="2"/>
  <c r="D102" i="2"/>
  <c r="C102" i="2"/>
  <c r="B102" i="2"/>
  <c r="A102" i="2"/>
  <c r="J102" i="2" s="1"/>
  <c r="I101" i="2"/>
  <c r="F101" i="2"/>
  <c r="E101" i="2"/>
  <c r="D101" i="2"/>
  <c r="C101" i="2"/>
  <c r="B101" i="2"/>
  <c r="A101" i="2"/>
  <c r="J101" i="2" s="1"/>
  <c r="I100" i="2"/>
  <c r="F100" i="2"/>
  <c r="E100" i="2"/>
  <c r="D100" i="2"/>
  <c r="C100" i="2"/>
  <c r="B100" i="2"/>
  <c r="A100" i="2"/>
  <c r="J100" i="2" s="1"/>
  <c r="I99" i="2"/>
  <c r="F99" i="2"/>
  <c r="E99" i="2"/>
  <c r="D99" i="2"/>
  <c r="C99" i="2"/>
  <c r="B99" i="2"/>
  <c r="A99" i="2"/>
  <c r="J99" i="2" s="1"/>
  <c r="I98" i="2"/>
  <c r="F98" i="2"/>
  <c r="E98" i="2"/>
  <c r="D98" i="2"/>
  <c r="C98" i="2"/>
  <c r="B98" i="2"/>
  <c r="A98" i="2"/>
  <c r="J98" i="2" s="1"/>
  <c r="I97" i="2"/>
  <c r="F97" i="2"/>
  <c r="E97" i="2"/>
  <c r="D97" i="2"/>
  <c r="C97" i="2"/>
  <c r="B97" i="2"/>
  <c r="A97" i="2"/>
  <c r="J97" i="2" s="1"/>
  <c r="I96" i="2"/>
  <c r="F96" i="2"/>
  <c r="E96" i="2"/>
  <c r="D96" i="2"/>
  <c r="C96" i="2"/>
  <c r="B96" i="2"/>
  <c r="A96" i="2"/>
  <c r="J96" i="2" s="1"/>
  <c r="I95" i="2"/>
  <c r="F95" i="2"/>
  <c r="E95" i="2"/>
  <c r="D95" i="2"/>
  <c r="C95" i="2"/>
  <c r="B95" i="2"/>
  <c r="A95" i="2"/>
  <c r="J95" i="2" s="1"/>
  <c r="I94" i="2"/>
  <c r="F94" i="2"/>
  <c r="E94" i="2"/>
  <c r="D94" i="2"/>
  <c r="C94" i="2"/>
  <c r="B94" i="2"/>
  <c r="A94" i="2"/>
  <c r="J94" i="2" s="1"/>
  <c r="I93" i="2"/>
  <c r="F93" i="2"/>
  <c r="E93" i="2"/>
  <c r="D93" i="2"/>
  <c r="C93" i="2"/>
  <c r="B93" i="2"/>
  <c r="A93" i="2"/>
  <c r="J93" i="2" s="1"/>
  <c r="I92" i="2"/>
  <c r="F92" i="2"/>
  <c r="E92" i="2"/>
  <c r="D92" i="2"/>
  <c r="C92" i="2"/>
  <c r="B92" i="2"/>
  <c r="A92" i="2"/>
  <c r="J92" i="2" s="1"/>
  <c r="I91" i="2"/>
  <c r="F91" i="2"/>
  <c r="E91" i="2"/>
  <c r="D91" i="2"/>
  <c r="C91" i="2"/>
  <c r="B91" i="2"/>
  <c r="A91" i="2"/>
  <c r="J91" i="2" s="1"/>
  <c r="I90" i="2"/>
  <c r="F90" i="2"/>
  <c r="E90" i="2"/>
  <c r="D90" i="2"/>
  <c r="C90" i="2"/>
  <c r="B90" i="2"/>
  <c r="A90" i="2"/>
  <c r="J90" i="2" s="1"/>
  <c r="I89" i="2"/>
  <c r="F89" i="2"/>
  <c r="E89" i="2"/>
  <c r="D89" i="2"/>
  <c r="C89" i="2"/>
  <c r="B89" i="2"/>
  <c r="A89" i="2"/>
  <c r="J89" i="2" s="1"/>
  <c r="I88" i="2"/>
  <c r="F88" i="2"/>
  <c r="E88" i="2"/>
  <c r="D88" i="2"/>
  <c r="C88" i="2"/>
  <c r="B88" i="2"/>
  <c r="A88" i="2"/>
  <c r="J88" i="2" s="1"/>
  <c r="I87" i="2"/>
  <c r="F87" i="2"/>
  <c r="E87" i="2"/>
  <c r="D87" i="2"/>
  <c r="C87" i="2"/>
  <c r="B87" i="2"/>
  <c r="A87" i="2"/>
  <c r="J87" i="2" s="1"/>
  <c r="I86" i="2"/>
  <c r="F86" i="2"/>
  <c r="E86" i="2"/>
  <c r="D86" i="2"/>
  <c r="C86" i="2"/>
  <c r="B86" i="2"/>
  <c r="A86" i="2"/>
  <c r="J86" i="2" s="1"/>
  <c r="I85" i="2"/>
  <c r="F85" i="2"/>
  <c r="E85" i="2"/>
  <c r="D85" i="2"/>
  <c r="C85" i="2"/>
  <c r="B85" i="2"/>
  <c r="A85" i="2"/>
  <c r="J85" i="2" s="1"/>
  <c r="I84" i="2"/>
  <c r="F84" i="2"/>
  <c r="E84" i="2"/>
  <c r="D84" i="2"/>
  <c r="C84" i="2"/>
  <c r="B84" i="2"/>
  <c r="A84" i="2"/>
  <c r="J84" i="2" s="1"/>
  <c r="I83" i="2"/>
  <c r="F83" i="2"/>
  <c r="E83" i="2"/>
  <c r="D83" i="2"/>
  <c r="C83" i="2"/>
  <c r="B83" i="2"/>
  <c r="A83" i="2"/>
  <c r="J83" i="2" s="1"/>
  <c r="I82" i="2"/>
  <c r="F82" i="2"/>
  <c r="E82" i="2"/>
  <c r="D82" i="2"/>
  <c r="C82" i="2"/>
  <c r="B82" i="2"/>
  <c r="A82" i="2"/>
  <c r="J82" i="2" s="1"/>
  <c r="I81" i="2"/>
  <c r="F81" i="2"/>
  <c r="E81" i="2"/>
  <c r="D81" i="2"/>
  <c r="C81" i="2"/>
  <c r="B81" i="2"/>
  <c r="A81" i="2"/>
  <c r="J81" i="2" s="1"/>
  <c r="I80" i="2"/>
  <c r="F80" i="2"/>
  <c r="E80" i="2"/>
  <c r="D80" i="2"/>
  <c r="C80" i="2"/>
  <c r="B80" i="2"/>
  <c r="A80" i="2"/>
  <c r="J80" i="2" s="1"/>
  <c r="I79" i="2"/>
  <c r="F79" i="2"/>
  <c r="E79" i="2"/>
  <c r="D79" i="2"/>
  <c r="C79" i="2"/>
  <c r="B79" i="2"/>
  <c r="A79" i="2"/>
  <c r="J79" i="2" s="1"/>
  <c r="I78" i="2"/>
  <c r="F78" i="2"/>
  <c r="E78" i="2"/>
  <c r="D78" i="2"/>
  <c r="C78" i="2"/>
  <c r="B78" i="2"/>
  <c r="A78" i="2"/>
  <c r="J78" i="2" s="1"/>
  <c r="I77" i="2"/>
  <c r="F77" i="2"/>
  <c r="E77" i="2"/>
  <c r="D77" i="2"/>
  <c r="C77" i="2"/>
  <c r="B77" i="2"/>
  <c r="A77" i="2"/>
  <c r="J77" i="2" s="1"/>
  <c r="I76" i="2"/>
  <c r="F76" i="2"/>
  <c r="E76" i="2"/>
  <c r="D76" i="2"/>
  <c r="C76" i="2"/>
  <c r="B76" i="2"/>
  <c r="A76" i="2"/>
  <c r="J76" i="2" s="1"/>
  <c r="I75" i="2"/>
  <c r="F75" i="2"/>
  <c r="E75" i="2"/>
  <c r="D75" i="2"/>
  <c r="C75" i="2"/>
  <c r="B75" i="2"/>
  <c r="A75" i="2"/>
  <c r="J75" i="2" s="1"/>
  <c r="I74" i="2"/>
  <c r="F74" i="2"/>
  <c r="E74" i="2"/>
  <c r="D74" i="2"/>
  <c r="C74" i="2"/>
  <c r="B74" i="2"/>
  <c r="A74" i="2"/>
  <c r="J74" i="2" s="1"/>
  <c r="I73" i="2"/>
  <c r="F73" i="2"/>
  <c r="E73" i="2"/>
  <c r="D73" i="2"/>
  <c r="C73" i="2"/>
  <c r="B73" i="2"/>
  <c r="A73" i="2"/>
  <c r="J73" i="2" s="1"/>
  <c r="I72" i="2"/>
  <c r="F72" i="2"/>
  <c r="D72" i="2"/>
  <c r="C72" i="2"/>
  <c r="B72" i="2"/>
  <c r="A72" i="2"/>
  <c r="J72" i="2" s="1"/>
  <c r="I71" i="2"/>
  <c r="F71" i="2"/>
  <c r="E71" i="2"/>
  <c r="D71" i="2"/>
  <c r="C71" i="2"/>
  <c r="B71" i="2"/>
  <c r="A71" i="2"/>
  <c r="J71" i="2" s="1"/>
  <c r="I70" i="2"/>
  <c r="F70" i="2"/>
  <c r="E70" i="2"/>
  <c r="D70" i="2"/>
  <c r="C70" i="2"/>
  <c r="B70" i="2"/>
  <c r="A70" i="2"/>
  <c r="J70" i="2" s="1"/>
  <c r="I69" i="2"/>
  <c r="F69" i="2"/>
  <c r="E69" i="2"/>
  <c r="D69" i="2"/>
  <c r="C69" i="2"/>
  <c r="B69" i="2"/>
  <c r="A69" i="2"/>
  <c r="J69" i="2" s="1"/>
  <c r="I68" i="2"/>
  <c r="F68" i="2"/>
  <c r="E68" i="2"/>
  <c r="D68" i="2"/>
  <c r="C68" i="2"/>
  <c r="B68" i="2"/>
  <c r="A68" i="2"/>
  <c r="J68" i="2" s="1"/>
  <c r="I67" i="2"/>
  <c r="F67" i="2"/>
  <c r="E67" i="2"/>
  <c r="D67" i="2"/>
  <c r="C67" i="2"/>
  <c r="B67" i="2"/>
  <c r="A67" i="2"/>
  <c r="J67" i="2" s="1"/>
  <c r="I66" i="2"/>
  <c r="F66" i="2"/>
  <c r="E66" i="2"/>
  <c r="D66" i="2"/>
  <c r="C66" i="2"/>
  <c r="B66" i="2"/>
  <c r="A66" i="2"/>
  <c r="J66" i="2" s="1"/>
  <c r="I65" i="2"/>
  <c r="F65" i="2"/>
  <c r="E65" i="2"/>
  <c r="D65" i="2"/>
  <c r="C65" i="2"/>
  <c r="B65" i="2"/>
  <c r="A65" i="2"/>
  <c r="J65" i="2" s="1"/>
  <c r="I64" i="2"/>
  <c r="F64" i="2"/>
  <c r="E64" i="2"/>
  <c r="D64" i="2"/>
  <c r="C64" i="2"/>
  <c r="B64" i="2"/>
  <c r="A64" i="2"/>
  <c r="J64" i="2" s="1"/>
  <c r="I63" i="2"/>
  <c r="F63" i="2"/>
  <c r="E63" i="2"/>
  <c r="D63" i="2"/>
  <c r="C63" i="2"/>
  <c r="B63" i="2"/>
  <c r="A63" i="2"/>
  <c r="J63" i="2" s="1"/>
  <c r="I62" i="2"/>
  <c r="F62" i="2"/>
  <c r="D62" i="2"/>
  <c r="C62" i="2"/>
  <c r="B62" i="2"/>
  <c r="A62" i="2"/>
  <c r="J62" i="2" s="1"/>
  <c r="I61" i="2"/>
  <c r="F61" i="2"/>
  <c r="E61" i="2"/>
  <c r="D61" i="2"/>
  <c r="C61" i="2"/>
  <c r="B61" i="2"/>
  <c r="A61" i="2"/>
  <c r="J61" i="2" s="1"/>
  <c r="I60" i="2"/>
  <c r="F60" i="2"/>
  <c r="E60" i="2"/>
  <c r="D60" i="2"/>
  <c r="C60" i="2"/>
  <c r="B60" i="2"/>
  <c r="A60" i="2"/>
  <c r="J60" i="2" s="1"/>
  <c r="I59" i="2"/>
  <c r="F59" i="2"/>
  <c r="E59" i="2"/>
  <c r="D59" i="2"/>
  <c r="C59" i="2"/>
  <c r="B59" i="2"/>
  <c r="A59" i="2"/>
  <c r="J59" i="2" s="1"/>
  <c r="I58" i="2"/>
  <c r="F58" i="2"/>
  <c r="D58" i="2"/>
  <c r="C58" i="2"/>
  <c r="B58" i="2"/>
  <c r="A58" i="2"/>
  <c r="J58" i="2" s="1"/>
  <c r="I57" i="2"/>
  <c r="F57" i="2"/>
  <c r="E57" i="2"/>
  <c r="D57" i="2"/>
  <c r="C57" i="2"/>
  <c r="B57" i="2"/>
  <c r="A57" i="2"/>
  <c r="J57" i="2" s="1"/>
  <c r="I56" i="2"/>
  <c r="F56" i="2"/>
  <c r="E56" i="2"/>
  <c r="D56" i="2"/>
  <c r="C56" i="2"/>
  <c r="B56" i="2"/>
  <c r="A56" i="2"/>
  <c r="J56" i="2" s="1"/>
  <c r="I55" i="2"/>
  <c r="F55" i="2"/>
  <c r="E55" i="2"/>
  <c r="D55" i="2"/>
  <c r="C55" i="2"/>
  <c r="B55" i="2"/>
  <c r="A55" i="2"/>
  <c r="J55" i="2" s="1"/>
  <c r="I54" i="2"/>
  <c r="F54" i="2"/>
  <c r="E54" i="2"/>
  <c r="D54" i="2"/>
  <c r="C54" i="2"/>
  <c r="B54" i="2"/>
  <c r="A54" i="2"/>
  <c r="J54" i="2" s="1"/>
  <c r="I53" i="2"/>
  <c r="F53" i="2"/>
  <c r="E53" i="2"/>
  <c r="D53" i="2"/>
  <c r="C53" i="2"/>
  <c r="B53" i="2"/>
  <c r="A53" i="2"/>
  <c r="J53" i="2" s="1"/>
  <c r="I52" i="2"/>
  <c r="F52" i="2"/>
  <c r="E52" i="2"/>
  <c r="D52" i="2"/>
  <c r="C52" i="2"/>
  <c r="B52" i="2"/>
  <c r="A52" i="2"/>
  <c r="J52" i="2" s="1"/>
  <c r="I51" i="2"/>
  <c r="F51" i="2"/>
  <c r="E51" i="2"/>
  <c r="D51" i="2"/>
  <c r="C51" i="2"/>
  <c r="B51" i="2"/>
  <c r="A51" i="2"/>
  <c r="J51" i="2" s="1"/>
  <c r="I50" i="2"/>
  <c r="F50" i="2"/>
  <c r="E50" i="2"/>
  <c r="D50" i="2"/>
  <c r="C50" i="2"/>
  <c r="B50" i="2"/>
  <c r="A50" i="2"/>
  <c r="J50" i="2" s="1"/>
  <c r="I49" i="2"/>
  <c r="F49" i="2"/>
  <c r="E49" i="2"/>
  <c r="D49" i="2"/>
  <c r="C49" i="2"/>
  <c r="B49" i="2"/>
  <c r="A49" i="2"/>
  <c r="J49" i="2" s="1"/>
  <c r="I48" i="2"/>
  <c r="F48" i="2"/>
  <c r="E48" i="2"/>
  <c r="D48" i="2"/>
  <c r="C48" i="2"/>
  <c r="B48" i="2"/>
  <c r="A48" i="2"/>
  <c r="J48" i="2" s="1"/>
  <c r="I47" i="2"/>
  <c r="F47" i="2"/>
  <c r="D47" i="2"/>
  <c r="C47" i="2"/>
  <c r="B47" i="2"/>
  <c r="A47" i="2"/>
  <c r="J47" i="2" s="1"/>
  <c r="I46" i="2"/>
  <c r="F46" i="2"/>
  <c r="E46" i="2"/>
  <c r="D46" i="2"/>
  <c r="C46" i="2"/>
  <c r="B46" i="2"/>
  <c r="A46" i="2"/>
  <c r="J46" i="2" s="1"/>
  <c r="I45" i="2"/>
  <c r="F45" i="2"/>
  <c r="E45" i="2"/>
  <c r="D45" i="2"/>
  <c r="C45" i="2"/>
  <c r="B45" i="2"/>
  <c r="A45" i="2"/>
  <c r="J45" i="2" s="1"/>
  <c r="I44" i="2"/>
  <c r="F44" i="2"/>
  <c r="E44" i="2"/>
  <c r="D44" i="2"/>
  <c r="C44" i="2"/>
  <c r="B44" i="2"/>
  <c r="A44" i="2"/>
  <c r="J44" i="2" s="1"/>
  <c r="I43" i="2"/>
  <c r="F43" i="2"/>
  <c r="E43" i="2"/>
  <c r="D43" i="2"/>
  <c r="C43" i="2"/>
  <c r="B43" i="2"/>
  <c r="A43" i="2"/>
  <c r="J43" i="2" s="1"/>
  <c r="I42" i="2"/>
  <c r="F42" i="2"/>
  <c r="E42" i="2"/>
  <c r="D42" i="2"/>
  <c r="C42" i="2"/>
  <c r="B42" i="2"/>
  <c r="A42" i="2"/>
  <c r="J42" i="2" s="1"/>
  <c r="I41" i="2"/>
  <c r="F41" i="2"/>
  <c r="E41" i="2"/>
  <c r="D41" i="2"/>
  <c r="C41" i="2"/>
  <c r="B41" i="2"/>
  <c r="A41" i="2"/>
  <c r="J41" i="2" s="1"/>
  <c r="I40" i="2"/>
  <c r="F40" i="2"/>
  <c r="E40" i="2"/>
  <c r="D40" i="2"/>
  <c r="C40" i="2"/>
  <c r="B40" i="2"/>
  <c r="A40" i="2"/>
  <c r="J40" i="2" s="1"/>
  <c r="I39" i="2"/>
  <c r="F39" i="2"/>
  <c r="E39" i="2"/>
  <c r="D39" i="2"/>
  <c r="C39" i="2"/>
  <c r="B39" i="2"/>
  <c r="A39" i="2"/>
  <c r="J39" i="2" s="1"/>
  <c r="I38" i="2"/>
  <c r="F38" i="2"/>
  <c r="E38" i="2"/>
  <c r="D38" i="2"/>
  <c r="C38" i="2"/>
  <c r="B38" i="2"/>
  <c r="A38" i="2"/>
  <c r="J38" i="2" s="1"/>
  <c r="I37" i="2"/>
  <c r="F37" i="2"/>
  <c r="E37" i="2"/>
  <c r="D37" i="2"/>
  <c r="C37" i="2"/>
  <c r="B37" i="2"/>
  <c r="A37" i="2"/>
  <c r="J37" i="2" s="1"/>
  <c r="I36" i="2"/>
  <c r="F36" i="2"/>
  <c r="E36" i="2"/>
  <c r="D36" i="2"/>
  <c r="C36" i="2"/>
  <c r="B36" i="2"/>
  <c r="A36" i="2"/>
  <c r="J36" i="2" s="1"/>
  <c r="I35" i="2"/>
  <c r="F35" i="2"/>
  <c r="E35" i="2"/>
  <c r="D35" i="2"/>
  <c r="C35" i="2"/>
  <c r="B35" i="2"/>
  <c r="A35" i="2"/>
  <c r="J35" i="2" s="1"/>
  <c r="I34" i="2"/>
  <c r="F34" i="2"/>
  <c r="E34" i="2"/>
  <c r="D34" i="2"/>
  <c r="C34" i="2"/>
  <c r="B34" i="2"/>
  <c r="A34" i="2"/>
  <c r="J34" i="2" s="1"/>
  <c r="I33" i="2"/>
  <c r="F33" i="2"/>
  <c r="E33" i="2"/>
  <c r="D33" i="2"/>
  <c r="C33" i="2"/>
  <c r="B33" i="2"/>
  <c r="A33" i="2"/>
  <c r="J33" i="2" s="1"/>
  <c r="I32" i="2"/>
  <c r="F32" i="2"/>
  <c r="E32" i="2"/>
  <c r="D32" i="2"/>
  <c r="C32" i="2"/>
  <c r="B32" i="2"/>
  <c r="A32" i="2"/>
  <c r="J32" i="2" s="1"/>
  <c r="I31" i="2"/>
  <c r="F31" i="2"/>
  <c r="E31" i="2"/>
  <c r="D31" i="2"/>
  <c r="C31" i="2"/>
  <c r="B31" i="2"/>
  <c r="A31" i="2"/>
  <c r="J31" i="2" s="1"/>
  <c r="I30" i="2"/>
  <c r="F30" i="2"/>
  <c r="E30" i="2"/>
  <c r="D30" i="2"/>
  <c r="C30" i="2"/>
  <c r="B30" i="2"/>
  <c r="A30" i="2"/>
  <c r="J30" i="2" s="1"/>
  <c r="I29" i="2"/>
  <c r="F29" i="2"/>
  <c r="D29" i="2"/>
  <c r="C29" i="2"/>
  <c r="B29" i="2"/>
  <c r="A29" i="2"/>
  <c r="J29" i="2" s="1"/>
  <c r="I28" i="2"/>
  <c r="F28" i="2"/>
  <c r="E28" i="2"/>
  <c r="D28" i="2"/>
  <c r="C28" i="2"/>
  <c r="B28" i="2"/>
  <c r="A28" i="2"/>
  <c r="J28" i="2" s="1"/>
  <c r="I27" i="2"/>
  <c r="F27" i="2"/>
  <c r="E27" i="2"/>
  <c r="D27" i="2"/>
  <c r="C27" i="2"/>
  <c r="B27" i="2"/>
  <c r="A27" i="2"/>
  <c r="J27" i="2" s="1"/>
  <c r="I26" i="2"/>
  <c r="F26" i="2"/>
  <c r="E26" i="2"/>
  <c r="D26" i="2"/>
  <c r="C26" i="2"/>
  <c r="B26" i="2"/>
  <c r="A26" i="2"/>
  <c r="J26" i="2" s="1"/>
  <c r="I25" i="2"/>
  <c r="F25" i="2"/>
  <c r="D25" i="2"/>
  <c r="C25" i="2"/>
  <c r="B25" i="2"/>
  <c r="A25" i="2"/>
  <c r="J25" i="2" s="1"/>
  <c r="I24" i="2"/>
  <c r="F24" i="2"/>
  <c r="E24" i="2"/>
  <c r="D24" i="2"/>
  <c r="C24" i="2"/>
  <c r="B24" i="2"/>
  <c r="A24" i="2"/>
  <c r="J24" i="2" s="1"/>
  <c r="I23" i="2"/>
  <c r="F23" i="2"/>
  <c r="E23" i="2"/>
  <c r="D23" i="2"/>
  <c r="C23" i="2"/>
  <c r="B23" i="2"/>
  <c r="A23" i="2"/>
  <c r="J23" i="2" s="1"/>
  <c r="I22" i="2"/>
  <c r="F22" i="2"/>
  <c r="E22" i="2"/>
  <c r="D22" i="2"/>
  <c r="C22" i="2"/>
  <c r="B22" i="2"/>
  <c r="A22" i="2"/>
  <c r="J22" i="2" s="1"/>
  <c r="I21" i="2"/>
  <c r="F21" i="2"/>
  <c r="E21" i="2"/>
  <c r="D21" i="2"/>
  <c r="C21" i="2"/>
  <c r="B21" i="2"/>
  <c r="A21" i="2"/>
  <c r="J21" i="2" s="1"/>
  <c r="I20" i="2"/>
  <c r="F20" i="2"/>
  <c r="E20" i="2"/>
  <c r="D20" i="2"/>
  <c r="C20" i="2"/>
  <c r="B20" i="2"/>
  <c r="A20" i="2"/>
  <c r="J20" i="2" s="1"/>
  <c r="I19" i="2"/>
  <c r="F19" i="2"/>
  <c r="E19" i="2"/>
  <c r="D19" i="2"/>
  <c r="C19" i="2"/>
  <c r="B19" i="2"/>
  <c r="A19" i="2"/>
  <c r="J19" i="2" s="1"/>
  <c r="I18" i="2"/>
  <c r="F18" i="2"/>
  <c r="E18" i="2"/>
  <c r="D18" i="2"/>
  <c r="C18" i="2"/>
  <c r="B18" i="2"/>
  <c r="A18" i="2"/>
  <c r="J18" i="2" s="1"/>
  <c r="I17" i="2"/>
  <c r="F17" i="2"/>
  <c r="E17" i="2"/>
  <c r="D17" i="2"/>
  <c r="C17" i="2"/>
  <c r="B17" i="2"/>
  <c r="A17" i="2"/>
  <c r="J17" i="2" s="1"/>
  <c r="I16" i="2"/>
  <c r="F16" i="2"/>
  <c r="E16" i="2"/>
  <c r="D16" i="2"/>
  <c r="C16" i="2"/>
  <c r="B16" i="2"/>
  <c r="A16" i="2"/>
  <c r="J16" i="2" s="1"/>
  <c r="I15" i="2"/>
  <c r="F15" i="2"/>
  <c r="E15" i="2"/>
  <c r="D15" i="2"/>
  <c r="C15" i="2"/>
  <c r="B15" i="2"/>
  <c r="A15" i="2"/>
  <c r="J15" i="2" s="1"/>
  <c r="I14" i="2"/>
  <c r="F14" i="2"/>
  <c r="E14" i="2"/>
  <c r="D14" i="2"/>
  <c r="C14" i="2"/>
  <c r="B14" i="2"/>
  <c r="A14" i="2"/>
  <c r="J14" i="2" s="1"/>
  <c r="I13" i="2"/>
  <c r="F13" i="2"/>
  <c r="E13" i="2"/>
  <c r="D13" i="2"/>
  <c r="C13" i="2"/>
  <c r="B13" i="2"/>
  <c r="A13" i="2"/>
  <c r="J13" i="2" s="1"/>
  <c r="I12" i="2"/>
  <c r="F12" i="2"/>
  <c r="E12" i="2"/>
  <c r="D12" i="2"/>
  <c r="C12" i="2"/>
  <c r="B12" i="2"/>
  <c r="A12" i="2"/>
  <c r="J12" i="2" s="1"/>
  <c r="I11" i="2"/>
  <c r="F11" i="2"/>
  <c r="E11" i="2"/>
  <c r="D11" i="2"/>
  <c r="C11" i="2"/>
  <c r="B11" i="2"/>
  <c r="A11" i="2"/>
  <c r="J11" i="2" s="1"/>
  <c r="I10" i="2"/>
  <c r="F10" i="2"/>
  <c r="E10" i="2"/>
  <c r="D10" i="2"/>
  <c r="C10" i="2"/>
  <c r="B10" i="2"/>
  <c r="A10" i="2"/>
  <c r="J10" i="2" s="1"/>
  <c r="I9" i="2"/>
  <c r="F9" i="2"/>
  <c r="E9" i="2"/>
  <c r="D9" i="2"/>
  <c r="C9" i="2"/>
  <c r="B9" i="2"/>
  <c r="A9" i="2"/>
  <c r="J9" i="2" s="1"/>
  <c r="I8" i="2"/>
  <c r="F8" i="2"/>
  <c r="E8" i="2"/>
  <c r="D8" i="2"/>
  <c r="C8" i="2"/>
  <c r="B8" i="2"/>
  <c r="A8" i="2"/>
  <c r="J8" i="2" s="1"/>
  <c r="I7" i="2"/>
  <c r="F7" i="2"/>
  <c r="E7" i="2"/>
  <c r="D7" i="2"/>
  <c r="C7" i="2"/>
  <c r="B7" i="2"/>
  <c r="A7" i="2"/>
  <c r="J7" i="2" s="1"/>
  <c r="I6" i="2"/>
  <c r="F6" i="2"/>
  <c r="E6" i="2"/>
  <c r="D6" i="2"/>
  <c r="C6" i="2"/>
  <c r="B6" i="2"/>
  <c r="A6" i="2"/>
  <c r="J6" i="2" s="1"/>
  <c r="I5" i="2"/>
  <c r="F5" i="2"/>
  <c r="E5" i="2"/>
  <c r="D5" i="2"/>
  <c r="C5" i="2"/>
  <c r="B5" i="2"/>
  <c r="A5" i="2"/>
  <c r="J5" i="2" s="1"/>
  <c r="I4" i="2"/>
  <c r="F4" i="2"/>
  <c r="E4" i="2"/>
  <c r="D4" i="2"/>
  <c r="C4" i="2"/>
  <c r="B4" i="2"/>
  <c r="A4" i="2"/>
  <c r="J4" i="2" s="1"/>
  <c r="I3" i="2"/>
  <c r="F3" i="2"/>
  <c r="E3" i="2"/>
  <c r="D3" i="2"/>
  <c r="C3" i="2"/>
  <c r="B3" i="2"/>
  <c r="A3" i="2"/>
  <c r="J3" i="2" s="1"/>
  <c r="I2" i="2"/>
  <c r="F2" i="2"/>
  <c r="E2" i="2"/>
  <c r="D2" i="2"/>
  <c r="C2" i="2"/>
  <c r="B2" i="2"/>
  <c r="A2" i="2"/>
  <c r="J2" i="2" s="1"/>
  <c r="G100" i="2" l="1"/>
  <c r="H100" i="2" s="1"/>
  <c r="G162" i="2"/>
  <c r="H162" i="2" s="1"/>
  <c r="G122" i="2"/>
  <c r="H122" i="2" s="1"/>
  <c r="G55" i="2"/>
  <c r="H55" i="2" s="1"/>
  <c r="G140" i="2"/>
  <c r="H140" i="2" s="1"/>
  <c r="G145" i="2"/>
  <c r="H145" i="2" s="1"/>
  <c r="G170" i="2"/>
  <c r="H170" i="2" s="1"/>
  <c r="G181" i="2"/>
  <c r="H181" i="2" s="1"/>
  <c r="G183" i="2"/>
  <c r="H183" i="2" s="1"/>
  <c r="G79" i="2"/>
  <c r="H79" i="2" s="1"/>
  <c r="G84" i="2"/>
  <c r="H84" i="2" s="1"/>
  <c r="G102" i="2"/>
  <c r="H102" i="2" s="1"/>
  <c r="G103" i="2"/>
  <c r="H103" i="2" s="1"/>
  <c r="G104" i="2"/>
  <c r="H104" i="2" s="1"/>
  <c r="G106" i="2"/>
  <c r="H106" i="2" s="1"/>
  <c r="G108" i="2"/>
  <c r="H108" i="2" s="1"/>
  <c r="G110" i="2"/>
  <c r="H110" i="2" s="1"/>
  <c r="G111" i="2"/>
  <c r="H111" i="2" s="1"/>
  <c r="G112" i="2"/>
  <c r="H112" i="2" s="1"/>
  <c r="G114" i="2"/>
  <c r="H114" i="2" s="1"/>
  <c r="G116" i="2"/>
  <c r="H116" i="2" s="1"/>
  <c r="G118" i="2"/>
  <c r="H118" i="2" s="1"/>
  <c r="G119" i="2"/>
  <c r="H119" i="2" s="1"/>
  <c r="G120" i="2"/>
  <c r="H120" i="2" s="1"/>
  <c r="G121" i="2"/>
  <c r="H121" i="2" s="1"/>
  <c r="G124" i="2"/>
  <c r="H124" i="2" s="1"/>
  <c r="G126" i="2"/>
  <c r="H126" i="2" s="1"/>
  <c r="G127" i="2"/>
  <c r="H127" i="2" s="1"/>
  <c r="G129" i="2"/>
  <c r="H129" i="2" s="1"/>
  <c r="G130" i="2"/>
  <c r="H130" i="2" s="1"/>
  <c r="G132" i="2"/>
  <c r="H132" i="2" s="1"/>
  <c r="G134" i="2"/>
  <c r="H134" i="2" s="1"/>
  <c r="G135" i="2"/>
  <c r="H135" i="2" s="1"/>
  <c r="G136" i="2"/>
  <c r="H136" i="2" s="1"/>
  <c r="G138" i="2"/>
  <c r="H138" i="2" s="1"/>
  <c r="G142" i="2"/>
  <c r="H142" i="2" s="1"/>
  <c r="G143" i="2"/>
  <c r="H143" i="2" s="1"/>
  <c r="G144" i="2"/>
  <c r="H144" i="2" s="1"/>
  <c r="G146" i="2"/>
  <c r="H146" i="2" s="1"/>
  <c r="G148" i="2"/>
  <c r="H148" i="2" s="1"/>
  <c r="G150" i="2"/>
  <c r="H150" i="2" s="1"/>
  <c r="G151" i="2"/>
  <c r="H151" i="2" s="1"/>
  <c r="G152" i="2"/>
  <c r="H152" i="2" s="1"/>
  <c r="G153" i="2"/>
  <c r="H153" i="2" s="1"/>
  <c r="G154" i="2"/>
  <c r="H154" i="2" s="1"/>
  <c r="G156" i="2"/>
  <c r="H156" i="2" s="1"/>
  <c r="G158" i="2"/>
  <c r="H158" i="2" s="1"/>
  <c r="G159" i="2"/>
  <c r="H159" i="2" s="1"/>
  <c r="G160" i="2"/>
  <c r="H160" i="2" s="1"/>
  <c r="G164" i="2"/>
  <c r="H164" i="2" s="1"/>
  <c r="G166" i="2"/>
  <c r="H166" i="2" s="1"/>
  <c r="G168" i="2"/>
  <c r="H168" i="2" s="1"/>
  <c r="G171" i="2"/>
  <c r="H171" i="2" s="1"/>
  <c r="G172" i="2"/>
  <c r="H172" i="2" s="1"/>
  <c r="G174" i="2"/>
  <c r="H174" i="2" s="1"/>
  <c r="G175" i="2"/>
  <c r="H175" i="2" s="1"/>
  <c r="G176" i="2"/>
  <c r="H176" i="2" s="1"/>
  <c r="G178" i="2"/>
  <c r="H178" i="2" s="1"/>
  <c r="G179" i="2"/>
  <c r="H179" i="2" s="1"/>
  <c r="G180" i="2"/>
  <c r="H180" i="2" s="1"/>
  <c r="G10" i="3"/>
  <c r="H10" i="3" s="1"/>
  <c r="G2" i="2"/>
  <c r="H2" i="2" s="1"/>
  <c r="G7" i="2"/>
  <c r="H7" i="2" s="1"/>
  <c r="G12" i="2"/>
  <c r="H12" i="2" s="1"/>
  <c r="G89" i="2"/>
  <c r="H89" i="2" s="1"/>
  <c r="G105" i="2"/>
  <c r="H105" i="2" s="1"/>
  <c r="G173" i="2"/>
  <c r="H173" i="2" s="1"/>
  <c r="G177" i="2"/>
  <c r="H177" i="2" s="1"/>
  <c r="G107" i="3"/>
  <c r="H107" i="3" s="1"/>
  <c r="G95" i="3"/>
  <c r="H95" i="3" s="1"/>
  <c r="G79" i="3"/>
  <c r="H79" i="3" s="1"/>
  <c r="G75" i="3"/>
  <c r="H75" i="3" s="1"/>
  <c r="G63" i="3"/>
  <c r="H63" i="3" s="1"/>
  <c r="G59" i="3"/>
  <c r="H59" i="3" s="1"/>
  <c r="G47" i="3"/>
  <c r="H47" i="3" s="1"/>
  <c r="G43" i="3"/>
  <c r="H43" i="3" s="1"/>
  <c r="G31" i="3"/>
  <c r="H31" i="3" s="1"/>
  <c r="G27" i="3"/>
  <c r="H27" i="3" s="1"/>
  <c r="G128" i="2"/>
  <c r="H128" i="2" s="1"/>
  <c r="G3" i="2"/>
  <c r="H3" i="2" s="1"/>
  <c r="G6" i="2"/>
  <c r="H6" i="2" s="1"/>
  <c r="G8" i="2"/>
  <c r="H8" i="2" s="1"/>
  <c r="G15" i="2"/>
  <c r="H15" i="2" s="1"/>
  <c r="G16" i="2"/>
  <c r="H16" i="2" s="1"/>
  <c r="G20" i="2"/>
  <c r="H20" i="2" s="1"/>
  <c r="G22" i="2"/>
  <c r="H22" i="2" s="1"/>
  <c r="G23" i="2"/>
  <c r="H23" i="2" s="1"/>
  <c r="G24" i="2"/>
  <c r="H24" i="2" s="1"/>
  <c r="G26" i="2"/>
  <c r="H26" i="2" s="1"/>
  <c r="G28" i="2"/>
  <c r="H28" i="2" s="1"/>
  <c r="G30" i="2"/>
  <c r="H30" i="2" s="1"/>
  <c r="G31" i="2"/>
  <c r="H31" i="2" s="1"/>
  <c r="G32" i="2"/>
  <c r="H32" i="2" s="1"/>
  <c r="G34" i="2"/>
  <c r="H34" i="2" s="1"/>
  <c r="G36" i="2"/>
  <c r="H36" i="2" s="1"/>
  <c r="G38" i="2"/>
  <c r="H38" i="2" s="1"/>
  <c r="G39" i="2"/>
  <c r="H39" i="2" s="1"/>
  <c r="G40" i="2"/>
  <c r="H40" i="2" s="1"/>
  <c r="G42" i="2"/>
  <c r="H42" i="2" s="1"/>
  <c r="G44" i="2"/>
  <c r="H44" i="2" s="1"/>
  <c r="G47" i="2"/>
  <c r="H47" i="2" s="1"/>
  <c r="G48" i="2"/>
  <c r="H48" i="2" s="1"/>
  <c r="G50" i="2"/>
  <c r="H50" i="2" s="1"/>
  <c r="G52" i="2"/>
  <c r="H52" i="2" s="1"/>
  <c r="G54" i="2"/>
  <c r="H54" i="2" s="1"/>
  <c r="G56" i="2"/>
  <c r="H56" i="2" s="1"/>
  <c r="G58" i="2"/>
  <c r="H58" i="2" s="1"/>
  <c r="G60" i="2"/>
  <c r="H60" i="2" s="1"/>
  <c r="G62" i="2"/>
  <c r="H62" i="2" s="1"/>
  <c r="G63" i="2"/>
  <c r="H63" i="2" s="1"/>
  <c r="G64" i="2"/>
  <c r="H64" i="2" s="1"/>
  <c r="G65" i="2"/>
  <c r="H65" i="2" s="1"/>
  <c r="G66" i="2"/>
  <c r="H66" i="2" s="1"/>
  <c r="G68" i="2"/>
  <c r="H68" i="2" s="1"/>
  <c r="G70" i="2"/>
  <c r="H70" i="2" s="1"/>
  <c r="G71" i="2"/>
  <c r="H71" i="2" s="1"/>
  <c r="G72" i="2"/>
  <c r="H72" i="2" s="1"/>
  <c r="G74" i="2"/>
  <c r="H74" i="2" s="1"/>
  <c r="G76" i="2"/>
  <c r="H76" i="2" s="1"/>
  <c r="G78" i="2"/>
  <c r="H78" i="2" s="1"/>
  <c r="G80" i="2"/>
  <c r="H80" i="2" s="1"/>
  <c r="G81" i="2"/>
  <c r="H81" i="2" s="1"/>
  <c r="G82" i="2"/>
  <c r="H82" i="2" s="1"/>
  <c r="G86" i="2"/>
  <c r="H86" i="2" s="1"/>
  <c r="G87" i="2"/>
  <c r="H87" i="2" s="1"/>
  <c r="G88" i="2"/>
  <c r="H88" i="2" s="1"/>
  <c r="G90" i="2"/>
  <c r="H90" i="2" s="1"/>
  <c r="G92" i="2"/>
  <c r="H92" i="2" s="1"/>
  <c r="G94" i="2"/>
  <c r="H94" i="2" s="1"/>
  <c r="G95" i="2"/>
  <c r="H95" i="2" s="1"/>
  <c r="G96" i="2"/>
  <c r="H96" i="2" s="1"/>
  <c r="G97" i="2"/>
  <c r="H97" i="2" s="1"/>
  <c r="G98" i="2"/>
  <c r="H98" i="2" s="1"/>
  <c r="G154" i="3"/>
  <c r="H154" i="3" s="1"/>
  <c r="G138" i="3"/>
  <c r="H138" i="3" s="1"/>
  <c r="G122" i="3"/>
  <c r="H122" i="3" s="1"/>
  <c r="G2" i="3"/>
  <c r="H2" i="3" s="1"/>
  <c r="G6" i="3"/>
  <c r="H6" i="3" s="1"/>
  <c r="G14" i="3"/>
  <c r="H14" i="3" s="1"/>
  <c r="G18" i="3"/>
  <c r="H18" i="3" s="1"/>
  <c r="G170" i="3"/>
  <c r="H170" i="3" s="1"/>
  <c r="G168" i="3"/>
  <c r="H168" i="3" s="1"/>
  <c r="G152" i="3"/>
  <c r="H152" i="3" s="1"/>
  <c r="G136" i="3"/>
  <c r="H136" i="3" s="1"/>
  <c r="G120" i="3"/>
  <c r="H120" i="3" s="1"/>
  <c r="G175" i="3"/>
  <c r="H175" i="3" s="1"/>
  <c r="G173" i="3"/>
  <c r="H173" i="3" s="1"/>
  <c r="G159" i="3"/>
  <c r="H159" i="3" s="1"/>
  <c r="G157" i="3"/>
  <c r="H157" i="3" s="1"/>
  <c r="G143" i="3"/>
  <c r="H143" i="3" s="1"/>
  <c r="G141" i="3"/>
  <c r="H141" i="3" s="1"/>
  <c r="G139" i="3"/>
  <c r="H139" i="3" s="1"/>
  <c r="G127" i="3"/>
  <c r="H127" i="3" s="1"/>
  <c r="G125" i="3"/>
  <c r="H125" i="3" s="1"/>
  <c r="G123" i="3"/>
  <c r="H123" i="3" s="1"/>
  <c r="G111" i="3"/>
  <c r="H111" i="3" s="1"/>
  <c r="G109" i="3"/>
  <c r="H109" i="3" s="1"/>
  <c r="G93" i="3"/>
  <c r="H93" i="3" s="1"/>
  <c r="G61" i="3"/>
  <c r="H61" i="3" s="1"/>
  <c r="G179" i="3"/>
  <c r="H179" i="3" s="1"/>
  <c r="G163" i="3"/>
  <c r="H163" i="3" s="1"/>
  <c r="G147" i="3"/>
  <c r="H147" i="3" s="1"/>
  <c r="G131" i="3"/>
  <c r="H131" i="3" s="1"/>
  <c r="G115" i="3"/>
  <c r="H115" i="3" s="1"/>
  <c r="G99" i="3"/>
  <c r="H99" i="3" s="1"/>
  <c r="G83" i="3"/>
  <c r="H83" i="3" s="1"/>
  <c r="G67" i="3"/>
  <c r="H67" i="3" s="1"/>
  <c r="G51" i="3"/>
  <c r="H51" i="3" s="1"/>
  <c r="G35" i="3"/>
  <c r="H35" i="3" s="1"/>
  <c r="G34" i="3"/>
  <c r="H34" i="3" s="1"/>
  <c r="G33" i="3"/>
  <c r="H33" i="3" s="1"/>
  <c r="G183" i="3"/>
  <c r="H183" i="3" s="1"/>
  <c r="G171" i="3"/>
  <c r="H171" i="3" s="1"/>
  <c r="G167" i="3"/>
  <c r="H167" i="3" s="1"/>
  <c r="G155" i="3"/>
  <c r="H155" i="3" s="1"/>
  <c r="G151" i="3"/>
  <c r="H151" i="3" s="1"/>
  <c r="G149" i="3"/>
  <c r="H149" i="3" s="1"/>
  <c r="G135" i="3"/>
  <c r="H135" i="3" s="1"/>
  <c r="G119" i="3"/>
  <c r="H119" i="3" s="1"/>
  <c r="G103" i="3"/>
  <c r="H103" i="3" s="1"/>
  <c r="G91" i="3"/>
  <c r="H91" i="3" s="1"/>
  <c r="G87" i="3"/>
  <c r="H87" i="3" s="1"/>
  <c r="G85" i="3"/>
  <c r="H85" i="3" s="1"/>
  <c r="G71" i="3"/>
  <c r="H71" i="3" s="1"/>
  <c r="G55" i="3"/>
  <c r="H55" i="3" s="1"/>
  <c r="G39" i="3"/>
  <c r="H39" i="3" s="1"/>
  <c r="G23" i="3"/>
  <c r="H23" i="3" s="1"/>
  <c r="G106" i="3"/>
  <c r="H106" i="3" s="1"/>
  <c r="G104" i="3"/>
  <c r="H104" i="3" s="1"/>
  <c r="G90" i="3"/>
  <c r="H90" i="3" s="1"/>
  <c r="G88" i="3"/>
  <c r="H88" i="3" s="1"/>
  <c r="G74" i="3"/>
  <c r="H74" i="3" s="1"/>
  <c r="G72" i="3"/>
  <c r="H72" i="3" s="1"/>
  <c r="G58" i="3"/>
  <c r="H58" i="3" s="1"/>
  <c r="G56" i="3"/>
  <c r="H56" i="3" s="1"/>
  <c r="G40" i="3"/>
  <c r="H40" i="3" s="1"/>
  <c r="G26" i="3"/>
  <c r="H26" i="3" s="1"/>
  <c r="G24" i="3"/>
  <c r="H24" i="3" s="1"/>
  <c r="G103" i="5"/>
  <c r="H103" i="5" s="1"/>
  <c r="G99" i="5"/>
  <c r="H99" i="5" s="1"/>
  <c r="G101" i="5"/>
  <c r="H101" i="5" s="1"/>
  <c r="G12" i="5"/>
  <c r="H12" i="5" s="1"/>
  <c r="G64" i="5"/>
  <c r="H64" i="5" s="1"/>
  <c r="G75" i="5"/>
  <c r="H75" i="5" s="1"/>
  <c r="G39" i="5"/>
  <c r="H39" i="5" s="1"/>
  <c r="G42" i="5"/>
  <c r="H42" i="5" s="1"/>
  <c r="G23" i="5"/>
  <c r="H23" i="5" s="1"/>
  <c r="G84" i="5"/>
  <c r="H84" i="5" s="1"/>
  <c r="G82" i="5"/>
  <c r="H82" i="5" s="1"/>
  <c r="G68" i="5"/>
  <c r="H68" i="5" s="1"/>
  <c r="G72" i="5"/>
  <c r="H72" i="5" s="1"/>
  <c r="G63" i="5"/>
  <c r="H63" i="5" s="1"/>
  <c r="G94" i="5"/>
  <c r="H94" i="5" s="1"/>
  <c r="G41" i="5"/>
  <c r="H41" i="5" s="1"/>
  <c r="G71" i="5"/>
  <c r="H71" i="5" s="1"/>
  <c r="G38" i="5"/>
  <c r="H38" i="5" s="1"/>
  <c r="G16" i="5"/>
  <c r="H16" i="5" s="1"/>
  <c r="G45" i="5"/>
  <c r="H45" i="5" s="1"/>
  <c r="G104" i="5"/>
  <c r="H104" i="5" s="1"/>
  <c r="G56" i="5"/>
  <c r="H56" i="5" s="1"/>
  <c r="G73" i="5"/>
  <c r="H73" i="5" s="1"/>
  <c r="G80" i="5"/>
  <c r="H80" i="5" s="1"/>
  <c r="G48" i="5"/>
  <c r="H48" i="5" s="1"/>
  <c r="G57" i="5"/>
  <c r="H57" i="5" s="1"/>
  <c r="G67" i="5"/>
  <c r="H67" i="5" s="1"/>
  <c r="G87" i="5"/>
  <c r="H87" i="5" s="1"/>
  <c r="G25" i="5"/>
  <c r="H25" i="5" s="1"/>
  <c r="G53" i="5"/>
  <c r="H53" i="5" s="1"/>
  <c r="G92" i="5"/>
  <c r="H92" i="5" s="1"/>
  <c r="G83" i="5"/>
  <c r="H83" i="5" s="1"/>
  <c r="G21" i="5"/>
  <c r="H21" i="5" s="1"/>
  <c r="G50" i="5"/>
  <c r="H50" i="5" s="1"/>
  <c r="G62" i="5"/>
  <c r="H62" i="5" s="1"/>
  <c r="G30" i="5"/>
  <c r="H30" i="5" s="1"/>
  <c r="G49" i="5"/>
  <c r="H49" i="5" s="1"/>
  <c r="G69" i="5"/>
  <c r="H69" i="5" s="1"/>
  <c r="G86" i="5"/>
  <c r="H86" i="5" s="1"/>
  <c r="G44" i="5"/>
  <c r="H44" i="5" s="1"/>
  <c r="G77" i="5"/>
  <c r="H77" i="5" s="1"/>
  <c r="G34" i="5"/>
  <c r="H34" i="5" s="1"/>
  <c r="G47" i="5"/>
  <c r="H47" i="5" s="1"/>
  <c r="G78" i="5"/>
  <c r="H78" i="5" s="1"/>
  <c r="G36" i="5"/>
  <c r="H36" i="5" s="1"/>
  <c r="G90" i="5"/>
  <c r="H90" i="5" s="1"/>
  <c r="G26" i="5"/>
  <c r="H26" i="5" s="1"/>
  <c r="G89" i="5"/>
  <c r="H89" i="5" s="1"/>
  <c r="G2" i="5"/>
  <c r="H2" i="5" s="1"/>
  <c r="G98" i="5"/>
  <c r="H98" i="5" s="1"/>
  <c r="G20" i="5"/>
  <c r="H20" i="5" s="1"/>
  <c r="G74" i="5"/>
  <c r="H74" i="5" s="1"/>
  <c r="G27" i="5"/>
  <c r="H27" i="5" s="1"/>
  <c r="G35" i="5"/>
  <c r="H35" i="5" s="1"/>
  <c r="G97" i="5"/>
  <c r="H97" i="5" s="1"/>
  <c r="G32" i="5"/>
  <c r="H32" i="5" s="1"/>
  <c r="G96" i="5"/>
  <c r="H96" i="5" s="1"/>
  <c r="G55" i="5"/>
  <c r="H55" i="5" s="1"/>
  <c r="G10" i="5"/>
  <c r="H10" i="5" s="1"/>
  <c r="G6" i="5"/>
  <c r="H6" i="5" s="1"/>
  <c r="G13" i="5"/>
  <c r="H13" i="5" s="1"/>
  <c r="G17" i="5"/>
  <c r="H17" i="5" s="1"/>
  <c r="G76" i="5"/>
  <c r="H76" i="5" s="1"/>
  <c r="G102" i="5"/>
  <c r="H102" i="5" s="1"/>
  <c r="G43" i="5"/>
  <c r="H43" i="5" s="1"/>
  <c r="G5" i="5"/>
  <c r="H5" i="5" s="1"/>
  <c r="G61" i="5"/>
  <c r="H61" i="5" s="1"/>
  <c r="G19" i="5"/>
  <c r="H19" i="5" s="1"/>
  <c r="G28" i="5"/>
  <c r="H28" i="5" s="1"/>
  <c r="G65" i="5"/>
  <c r="H65" i="5" s="1"/>
  <c r="G46" i="5"/>
  <c r="H46" i="5" s="1"/>
  <c r="G85" i="5"/>
  <c r="H85" i="5" s="1"/>
  <c r="G52" i="5"/>
  <c r="H52" i="5" s="1"/>
  <c r="G11" i="5"/>
  <c r="H11" i="5" s="1"/>
  <c r="G81" i="5"/>
  <c r="H81" i="5" s="1"/>
  <c r="G31" i="5"/>
  <c r="H31" i="5" s="1"/>
  <c r="G29" i="5"/>
  <c r="H29" i="5" s="1"/>
  <c r="G66" i="5"/>
  <c r="H66" i="5" s="1"/>
  <c r="G4" i="5"/>
  <c r="H4" i="5" s="1"/>
  <c r="G60" i="5"/>
  <c r="H60" i="5" s="1"/>
  <c r="G14" i="5"/>
  <c r="H14" i="5" s="1"/>
  <c r="G9" i="5"/>
  <c r="H9" i="5" s="1"/>
  <c r="G8" i="5"/>
  <c r="H8" i="5" s="1"/>
  <c r="G70" i="5"/>
  <c r="H70" i="5" s="1"/>
  <c r="G54" i="5"/>
  <c r="H54" i="5" s="1"/>
  <c r="G18" i="5"/>
  <c r="H18" i="5" s="1"/>
  <c r="G40" i="5"/>
  <c r="H40" i="5" s="1"/>
  <c r="G22" i="5"/>
  <c r="H22" i="5" s="1"/>
  <c r="G24" i="5"/>
  <c r="H24" i="5" s="1"/>
  <c r="G59" i="5"/>
  <c r="H59" i="5" s="1"/>
  <c r="G91" i="5"/>
  <c r="H91" i="5" s="1"/>
  <c r="G88" i="5"/>
  <c r="H88" i="5" s="1"/>
  <c r="G51" i="5"/>
  <c r="H51" i="5" s="1"/>
  <c r="G37" i="5"/>
  <c r="H37" i="5" s="1"/>
  <c r="G33" i="5"/>
  <c r="H33" i="5" s="1"/>
  <c r="G79" i="5"/>
  <c r="H79" i="5" s="1"/>
  <c r="G93" i="5"/>
  <c r="H93" i="5" s="1"/>
  <c r="G95" i="5"/>
  <c r="H95" i="5" s="1"/>
  <c r="G58" i="5"/>
  <c r="H58" i="5" s="1"/>
  <c r="G15" i="5"/>
  <c r="H15" i="5" s="1"/>
  <c r="G7" i="5"/>
  <c r="H7" i="5" s="1"/>
  <c r="G3" i="5"/>
  <c r="H3" i="5" s="1"/>
  <c r="G100" i="5"/>
  <c r="H100" i="5" s="1"/>
  <c r="G182" i="3"/>
  <c r="H182" i="3" s="1"/>
  <c r="G169" i="3"/>
  <c r="H169" i="3" s="1"/>
  <c r="G166" i="3"/>
  <c r="H166" i="3" s="1"/>
  <c r="G164" i="3"/>
  <c r="H164" i="3" s="1"/>
  <c r="G161" i="3"/>
  <c r="H161" i="3" s="1"/>
  <c r="G153" i="3"/>
  <c r="H153" i="3" s="1"/>
  <c r="G150" i="3"/>
  <c r="H150" i="3" s="1"/>
  <c r="G148" i="3"/>
  <c r="H148" i="3" s="1"/>
  <c r="G137" i="3"/>
  <c r="H137" i="3" s="1"/>
  <c r="G134" i="3"/>
  <c r="H134" i="3" s="1"/>
  <c r="G132" i="3"/>
  <c r="H132" i="3" s="1"/>
  <c r="G118" i="3"/>
  <c r="H118" i="3" s="1"/>
  <c r="G116" i="3"/>
  <c r="H116" i="3" s="1"/>
  <c r="G105" i="3"/>
  <c r="H105" i="3" s="1"/>
  <c r="G102" i="3"/>
  <c r="H102" i="3" s="1"/>
  <c r="G100" i="3"/>
  <c r="H100" i="3" s="1"/>
  <c r="G89" i="3"/>
  <c r="H89" i="3" s="1"/>
  <c r="G86" i="3"/>
  <c r="H86" i="3" s="1"/>
  <c r="G84" i="3"/>
  <c r="H84" i="3" s="1"/>
  <c r="G81" i="3"/>
  <c r="H81" i="3" s="1"/>
  <c r="G70" i="3"/>
  <c r="H70" i="3" s="1"/>
  <c r="G68" i="3"/>
  <c r="H68" i="3" s="1"/>
  <c r="G57" i="3"/>
  <c r="H57" i="3" s="1"/>
  <c r="G54" i="3"/>
  <c r="H54" i="3" s="1"/>
  <c r="G52" i="3"/>
  <c r="H52" i="3" s="1"/>
  <c r="G45" i="3"/>
  <c r="H45" i="3" s="1"/>
  <c r="G36" i="3"/>
  <c r="H36" i="3" s="1"/>
  <c r="G30" i="3"/>
  <c r="H30" i="3" s="1"/>
  <c r="G29" i="3"/>
  <c r="H29" i="3" s="1"/>
  <c r="G25" i="3"/>
  <c r="H25" i="3" s="1"/>
  <c r="G22" i="3"/>
  <c r="H22" i="3" s="1"/>
  <c r="G178" i="3"/>
  <c r="H178" i="3" s="1"/>
  <c r="G176" i="3"/>
  <c r="H176" i="3" s="1"/>
  <c r="G165" i="3"/>
  <c r="H165" i="3" s="1"/>
  <c r="G162" i="3"/>
  <c r="H162" i="3" s="1"/>
  <c r="G160" i="3"/>
  <c r="H160" i="3" s="1"/>
  <c r="G146" i="3"/>
  <c r="H146" i="3" s="1"/>
  <c r="G144" i="3"/>
  <c r="H144" i="3" s="1"/>
  <c r="G133" i="3"/>
  <c r="H133" i="3" s="1"/>
  <c r="G130" i="3"/>
  <c r="H130" i="3" s="1"/>
  <c r="G128" i="3"/>
  <c r="H128" i="3" s="1"/>
  <c r="G117" i="3"/>
  <c r="H117" i="3" s="1"/>
  <c r="G114" i="3"/>
  <c r="H114" i="3" s="1"/>
  <c r="G112" i="3"/>
  <c r="H112" i="3" s="1"/>
  <c r="G101" i="3"/>
  <c r="H101" i="3" s="1"/>
  <c r="G98" i="3"/>
  <c r="H98" i="3" s="1"/>
  <c r="G96" i="3"/>
  <c r="H96" i="3" s="1"/>
  <c r="G82" i="3"/>
  <c r="H82" i="3" s="1"/>
  <c r="G80" i="3"/>
  <c r="H80" i="3" s="1"/>
  <c r="G77" i="3"/>
  <c r="H77" i="3" s="1"/>
  <c r="G69" i="3"/>
  <c r="H69" i="3" s="1"/>
  <c r="G66" i="3"/>
  <c r="H66" i="3" s="1"/>
  <c r="G64" i="3"/>
  <c r="H64" i="3" s="1"/>
  <c r="G53" i="3"/>
  <c r="H53" i="3" s="1"/>
  <c r="G50" i="3"/>
  <c r="H50" i="3" s="1"/>
  <c r="G48" i="3"/>
  <c r="H48" i="3" s="1"/>
  <c r="G42" i="3"/>
  <c r="H42" i="3" s="1"/>
  <c r="G41" i="3"/>
  <c r="H41" i="3" s="1"/>
  <c r="G32" i="3"/>
  <c r="H32" i="3" s="1"/>
  <c r="G177" i="3"/>
  <c r="H177" i="3" s="1"/>
  <c r="G174" i="3"/>
  <c r="H174" i="3" s="1"/>
  <c r="G172" i="3"/>
  <c r="H172" i="3" s="1"/>
  <c r="G158" i="3"/>
  <c r="H158" i="3" s="1"/>
  <c r="G156" i="3"/>
  <c r="H156" i="3" s="1"/>
  <c r="G145" i="3"/>
  <c r="H145" i="3" s="1"/>
  <c r="G142" i="3"/>
  <c r="H142" i="3" s="1"/>
  <c r="G140" i="3"/>
  <c r="H140" i="3" s="1"/>
  <c r="G129" i="3"/>
  <c r="H129" i="3" s="1"/>
  <c r="G126" i="3"/>
  <c r="H126" i="3" s="1"/>
  <c r="G124" i="3"/>
  <c r="H124" i="3" s="1"/>
  <c r="G121" i="3"/>
  <c r="H121" i="3" s="1"/>
  <c r="G113" i="3"/>
  <c r="H113" i="3" s="1"/>
  <c r="G110" i="3"/>
  <c r="H110" i="3" s="1"/>
  <c r="G108" i="3"/>
  <c r="H108" i="3" s="1"/>
  <c r="G97" i="3"/>
  <c r="H97" i="3" s="1"/>
  <c r="G94" i="3"/>
  <c r="H94" i="3" s="1"/>
  <c r="G92" i="3"/>
  <c r="H92" i="3" s="1"/>
  <c r="G78" i="3"/>
  <c r="H78" i="3" s="1"/>
  <c r="G76" i="3"/>
  <c r="H76" i="3" s="1"/>
  <c r="G73" i="3"/>
  <c r="H73" i="3" s="1"/>
  <c r="G65" i="3"/>
  <c r="H65" i="3" s="1"/>
  <c r="G62" i="3"/>
  <c r="H62" i="3" s="1"/>
  <c r="G60" i="3"/>
  <c r="H60" i="3" s="1"/>
  <c r="G49" i="3"/>
  <c r="H49" i="3" s="1"/>
  <c r="G46" i="3"/>
  <c r="H46" i="3" s="1"/>
  <c r="G44" i="3"/>
  <c r="H44" i="3" s="1"/>
  <c r="G38" i="3"/>
  <c r="H38" i="3" s="1"/>
  <c r="G37" i="3"/>
  <c r="H37" i="3" s="1"/>
  <c r="G28" i="3"/>
  <c r="H28" i="3" s="1"/>
  <c r="G21" i="3"/>
  <c r="H21" i="3" s="1"/>
  <c r="G5" i="3"/>
  <c r="H5" i="3" s="1"/>
  <c r="G9" i="3"/>
  <c r="H9" i="3" s="1"/>
  <c r="G13" i="3"/>
  <c r="H13" i="3" s="1"/>
  <c r="G17" i="3"/>
  <c r="H17" i="3" s="1"/>
  <c r="G180" i="3"/>
  <c r="H180" i="3" s="1"/>
  <c r="G185" i="3"/>
  <c r="H185" i="3" s="1"/>
  <c r="G181" i="3"/>
  <c r="H181" i="3" s="1"/>
  <c r="G3" i="3"/>
  <c r="H3" i="3" s="1"/>
  <c r="G4" i="3"/>
  <c r="H4" i="3" s="1"/>
  <c r="G7" i="3"/>
  <c r="H7" i="3" s="1"/>
  <c r="G8" i="3"/>
  <c r="H8" i="3" s="1"/>
  <c r="G11" i="3"/>
  <c r="H11" i="3" s="1"/>
  <c r="G12" i="3"/>
  <c r="H12" i="3" s="1"/>
  <c r="G15" i="3"/>
  <c r="H15" i="3" s="1"/>
  <c r="G16" i="3"/>
  <c r="H16" i="3" s="1"/>
  <c r="G19" i="3"/>
  <c r="H19" i="3" s="1"/>
  <c r="G20" i="3"/>
  <c r="H20" i="3" s="1"/>
  <c r="G184" i="3"/>
  <c r="H184" i="3" s="1"/>
  <c r="G182" i="2"/>
  <c r="H182" i="2" s="1"/>
  <c r="G184" i="2"/>
  <c r="H184" i="2" s="1"/>
  <c r="G46" i="2"/>
  <c r="H46" i="2" s="1"/>
  <c r="G185" i="2"/>
  <c r="H185" i="2" s="1"/>
  <c r="G4" i="2"/>
  <c r="H4" i="2" s="1"/>
  <c r="G73" i="2"/>
  <c r="H73" i="2" s="1"/>
  <c r="G57" i="2"/>
  <c r="H57" i="2" s="1"/>
  <c r="G49" i="2"/>
  <c r="H49" i="2" s="1"/>
  <c r="G41" i="2"/>
  <c r="H41" i="2" s="1"/>
  <c r="G33" i="2"/>
  <c r="H33" i="2" s="1"/>
  <c r="G25" i="2"/>
  <c r="H25" i="2" s="1"/>
  <c r="G17" i="2"/>
  <c r="H17" i="2" s="1"/>
  <c r="G9" i="2"/>
  <c r="H9" i="2" s="1"/>
  <c r="G18" i="2"/>
  <c r="H18" i="2" s="1"/>
  <c r="G10" i="2"/>
  <c r="H10" i="2" s="1"/>
  <c r="G161" i="2"/>
  <c r="H161" i="2" s="1"/>
  <c r="G167" i="2"/>
  <c r="H167" i="2" s="1"/>
  <c r="G157" i="2"/>
  <c r="H157" i="2" s="1"/>
  <c r="G155" i="2"/>
  <c r="H155" i="2" s="1"/>
  <c r="G149" i="2"/>
  <c r="H149" i="2" s="1"/>
  <c r="G147" i="2"/>
  <c r="H147" i="2" s="1"/>
  <c r="G141" i="2"/>
  <c r="H141" i="2" s="1"/>
  <c r="G139" i="2"/>
  <c r="H139" i="2" s="1"/>
  <c r="G133" i="2"/>
  <c r="H133" i="2" s="1"/>
  <c r="G131" i="2"/>
  <c r="H131" i="2" s="1"/>
  <c r="G125" i="2"/>
  <c r="H125" i="2" s="1"/>
  <c r="G123" i="2"/>
  <c r="H123" i="2" s="1"/>
  <c r="G109" i="2"/>
  <c r="H109" i="2" s="1"/>
  <c r="G107" i="2"/>
  <c r="H107" i="2" s="1"/>
  <c r="G101" i="2"/>
  <c r="H101" i="2" s="1"/>
  <c r="G99" i="2"/>
  <c r="H99" i="2" s="1"/>
  <c r="G93" i="2"/>
  <c r="H93" i="2" s="1"/>
  <c r="G91" i="2"/>
  <c r="H91" i="2" s="1"/>
  <c r="G85" i="2"/>
  <c r="H85" i="2" s="1"/>
  <c r="G83" i="2"/>
  <c r="H83" i="2" s="1"/>
  <c r="G77" i="2"/>
  <c r="H77" i="2" s="1"/>
  <c r="G75" i="2"/>
  <c r="H75" i="2" s="1"/>
  <c r="G69" i="2"/>
  <c r="H69" i="2" s="1"/>
  <c r="G67" i="2"/>
  <c r="H67" i="2" s="1"/>
  <c r="G61" i="2"/>
  <c r="H61" i="2" s="1"/>
  <c r="G59" i="2"/>
  <c r="H59" i="2" s="1"/>
  <c r="G53" i="2"/>
  <c r="H53" i="2" s="1"/>
  <c r="G51" i="2"/>
  <c r="H51" i="2" s="1"/>
  <c r="G45" i="2"/>
  <c r="H45" i="2" s="1"/>
  <c r="G43" i="2"/>
  <c r="H43" i="2" s="1"/>
  <c r="G37" i="2"/>
  <c r="H37" i="2" s="1"/>
  <c r="G35" i="2"/>
  <c r="H35" i="2" s="1"/>
  <c r="G29" i="2"/>
  <c r="H29" i="2" s="1"/>
  <c r="G27" i="2"/>
  <c r="H27" i="2" s="1"/>
  <c r="G21" i="2"/>
  <c r="H21" i="2" s="1"/>
  <c r="G19" i="2"/>
  <c r="H19" i="2" s="1"/>
  <c r="G13" i="2"/>
  <c r="H13" i="2" s="1"/>
  <c r="G11" i="2"/>
  <c r="H11" i="2" s="1"/>
  <c r="G5" i="2"/>
  <c r="H5" i="2" s="1"/>
  <c r="G137" i="2"/>
  <c r="H137" i="2" s="1"/>
  <c r="G113" i="2"/>
  <c r="H113" i="2" s="1"/>
  <c r="G169" i="2"/>
  <c r="H169" i="2" s="1"/>
  <c r="G165" i="2"/>
  <c r="H165" i="2" s="1"/>
  <c r="G163" i="2"/>
  <c r="H163" i="2" s="1"/>
  <c r="G117" i="2"/>
  <c r="H117" i="2" s="1"/>
  <c r="G115" i="2"/>
  <c r="H115" i="2" s="1"/>
  <c r="G14" i="2"/>
  <c r="H14" i="2" s="1"/>
</calcChain>
</file>

<file path=xl/sharedStrings.xml><?xml version="1.0" encoding="utf-8"?>
<sst xmlns="http://schemas.openxmlformats.org/spreadsheetml/2006/main" count="5316" uniqueCount="1474">
  <si>
    <t>Opportunity Name</t>
  </si>
  <si>
    <t>Type</t>
  </si>
  <si>
    <t>Insurance Division</t>
  </si>
  <si>
    <t>Stage</t>
  </si>
  <si>
    <t>Age</t>
  </si>
  <si>
    <t>Bump Count</t>
  </si>
  <si>
    <t>Stage Duration</t>
  </si>
  <si>
    <t>Amount</t>
  </si>
  <si>
    <t>Close Date</t>
  </si>
  <si>
    <t>Column1</t>
  </si>
  <si>
    <t>1st Place Insurance LLC - PL Suite - 5 ees</t>
  </si>
  <si>
    <t>New Customer</t>
  </si>
  <si>
    <t>Domestic SMB</t>
  </si>
  <si>
    <t>Stage 3-Develop</t>
  </si>
  <si>
    <t>A.I. King Insurance Agency, Inc.- PL Suite 2 EE</t>
  </si>
  <si>
    <t>Acadiana Benefits Group LLC- 2EE- HRc</t>
  </si>
  <si>
    <t>Stage 4-Prove</t>
  </si>
  <si>
    <t>Advanced Insurance Strategies - ATL - BBBE/BBPC/CON (5EE 1EB 4PC)</t>
  </si>
  <si>
    <t>Domestic Outside</t>
  </si>
  <si>
    <t>Advantage Insurers Inc. - INTY</t>
  </si>
  <si>
    <t>All-Time Insurance Agency- PL Suite 1 EE</t>
  </si>
  <si>
    <t>Amaden-Gay Agencies - INTY/BBPL (2 CL, priced for 4)</t>
  </si>
  <si>
    <t>AMERICAN FINANCIAL PLANNERS INS LLC - 4 ee PLS</t>
  </si>
  <si>
    <t>Anchor Insurance - BBPC/MM - 3PC</t>
  </si>
  <si>
    <t>Additional Product</t>
  </si>
  <si>
    <t>Armor Auto Insurance- PL Suite 1 EE</t>
  </si>
  <si>
    <t>Ascension - Walnut Creek (HQ) -- Single HRC site</t>
  </si>
  <si>
    <t>Select</t>
  </si>
  <si>
    <t>Stage 5-Negotiate</t>
  </si>
  <si>
    <t>Ashley Page 5ee BBUK/MCW</t>
  </si>
  <si>
    <t>International</t>
  </si>
  <si>
    <t>Avrit Insurance Agency 8EE BBPC</t>
  </si>
  <si>
    <t>Babb. Inc. - BBPC, BBEB, ELE</t>
  </si>
  <si>
    <t>Baird MacGregor Insurance Brokers Inc - Zywave</t>
  </si>
  <si>
    <t>Stage 2-Qualify</t>
  </si>
  <si>
    <t>Barkley Insurance &amp; Risk Management MM BBPC 2017</t>
  </si>
  <si>
    <t>Barkley Insurance &amp; Risk Management Product Swap MWC for MWE</t>
  </si>
  <si>
    <t>Beehive Insurance - MM</t>
  </si>
  <si>
    <t>Bell &amp; Hudson Insurance Agency Inc - MASS - MM</t>
  </si>
  <si>
    <t>Benefit Management Systems BBEB, MWC, HRHL, HRC</t>
  </si>
  <si>
    <t>Bikofsky Insurance Agency 1 EE PC</t>
  </si>
  <si>
    <t>Blue Chip Insurance Services 1 EE EB</t>
  </si>
  <si>
    <t>Boswell Group - BBPC, BBBen, MWC, MM</t>
  </si>
  <si>
    <t>Bridge IS BB 1ee</t>
  </si>
  <si>
    <t>Brown &amp; Brown - Toledo</t>
  </si>
  <si>
    <t>Bruce Farnham Associates, Ltd. 3 ees hrc</t>
  </si>
  <si>
    <t>Brunsdon IB BBUK 8xee</t>
  </si>
  <si>
    <t>Bullerwell MWC/BB 2ee</t>
  </si>
  <si>
    <t>Burke &amp; Burke (HRc 4ee)</t>
  </si>
  <si>
    <t>Renewal with New Product</t>
  </si>
  <si>
    <t>Business Solutions - DMW</t>
  </si>
  <si>
    <t>C &amp; C Insurance Solutions- PL Suite 2 EE</t>
  </si>
  <si>
    <t>Cales Insurance PL Suite</t>
  </si>
  <si>
    <t>Capen Frank Proctor &amp; Bowles, Inc. - BBPC, MWC</t>
  </si>
  <si>
    <t>Carlson &amp; Carlson - BBEB, BBPC</t>
  </si>
  <si>
    <t>CBIZ EB - to Add 1 locs SoCal (San Diego)</t>
  </si>
  <si>
    <t>Centurion Insurance Services - 2ee PC 4 ee PL PL Suite</t>
  </si>
  <si>
    <t>CIMA - BBPC</t>
  </si>
  <si>
    <t>Community Insurance of Iowa - Intro w/ Joel</t>
  </si>
  <si>
    <t>Cornerstone Financial - BB/MWC 4 EEs</t>
  </si>
  <si>
    <t>Corporate Employee Benefits-EB-1EE</t>
  </si>
  <si>
    <t>Covenant Services Group TPA DMW</t>
  </si>
  <si>
    <t>Crum-Halsted PDB 4EE EB</t>
  </si>
  <si>
    <t>Dale Barton Agency (8) - BBPC, MWE</t>
  </si>
  <si>
    <t>Dave Mosher &amp; Associates - Intro w/ Scott</t>
  </si>
  <si>
    <t>David Ernstam Financial &amp; Insurance Services, Inc.-EB-1 EE-HRc</t>
  </si>
  <si>
    <t>Dennis Watkins 5ee</t>
  </si>
  <si>
    <t>Dillon Risk Management</t>
  </si>
  <si>
    <t>Dino Martis &amp; Associates-1 EE-EB-BBEB/MWC/25 HRHL</t>
  </si>
  <si>
    <t>Direct Service Insurance BBPC 2017</t>
  </si>
  <si>
    <t>DMW - DMW/PA</t>
  </si>
  <si>
    <t>Doherty, Duggan, Hart - BKB - 1 EE</t>
  </si>
  <si>
    <t>Doyle &amp; Ogden Insurance Advisors- BBEB, MWC, HRH (3 EB) LANSING</t>
  </si>
  <si>
    <t>Eckman Agency- 8EE-BBEB-BB-MWE-PDB</t>
  </si>
  <si>
    <t>Employee Benefits Consulting (BKB, renewal and merge)</t>
  </si>
  <si>
    <t>Encompass Insurance Solutions Inc - 1EE, BBPC, MM</t>
  </si>
  <si>
    <t>EPOINT GROUP, INC. - 6 ee PL Suite</t>
  </si>
  <si>
    <t>Everett Mead MWC/BB 1ee</t>
  </si>
  <si>
    <t>Evergreen Insurance Agency</t>
  </si>
  <si>
    <t>Field-Waldo - BBPC and MWE</t>
  </si>
  <si>
    <t>Financial Renaissance - 1EE - DMW</t>
  </si>
  <si>
    <t>Finch IB BB 30 x EE</t>
  </si>
  <si>
    <t>Finns J M &amp; J Insurance Agency- Renewing Int. Adding BBPC (8 PC) LANSING</t>
  </si>
  <si>
    <t>Florida Resource Management - BBPC - 5PC</t>
  </si>
  <si>
    <t>Foa &amp; Son - ModMaster - 17PC</t>
  </si>
  <si>
    <t>FPGM (BBPC/MWC/5 hotline/MM)</t>
  </si>
  <si>
    <t>Gallagher - Fresno - MWE Upgrade</t>
  </si>
  <si>
    <t>Garry Insurance Center - 05/24 @ 1:30 pm CT</t>
  </si>
  <si>
    <t>Garsys Agency - 1ee pdb, bbeb</t>
  </si>
  <si>
    <t>Glass &amp; Thompson Agency - 2PC - Inty/BBPC</t>
  </si>
  <si>
    <t>Goodrich &amp; Watson Insurers, Inc.- 2EE- PL Suite</t>
  </si>
  <si>
    <t>Gougeon Insurance - BBPC</t>
  </si>
  <si>
    <t>Gravie- 11 EB</t>
  </si>
  <si>
    <t>GRP Group Deal - BBUK/MWC</t>
  </si>
  <si>
    <t>Gwilliames &amp; Associates Insurance Brokers Ltd - Zywave</t>
  </si>
  <si>
    <t>Health Benefits 360-EB-1EE</t>
  </si>
  <si>
    <t>Herrmann Benefits - BBEB/MWC/HRHL/HRc</t>
  </si>
  <si>
    <t>Hidden Valley Insurance - 4 EE MM</t>
  </si>
  <si>
    <t>Homestead Insurance- PL Suite 2 EE</t>
  </si>
  <si>
    <t>Hometown Insurance - 1ee, BBPC</t>
  </si>
  <si>
    <t>Howell IS BBUK 1xee</t>
  </si>
  <si>
    <t>HRO Resources- (6 eb, 1 pc) BBEB, BBPC</t>
  </si>
  <si>
    <t>Hunt Insurance Group (5 PC) Intygral</t>
  </si>
  <si>
    <t>Hunton Insurance &amp; Investments - 2EE - Inty/PL Produce</t>
  </si>
  <si>
    <t>In House Insurance 1 EB, CL Focus</t>
  </si>
  <si>
    <t>Industrial Insurance Agency 3PC EE INTY</t>
  </si>
  <si>
    <t>Innovative Broker Services - DMW with renewal</t>
  </si>
  <si>
    <t>Inspro-BBPC/MWE/BBEB-2PC/1EB</t>
  </si>
  <si>
    <t>Insurance Advisory Inc - 2EE - BBPC/MM</t>
  </si>
  <si>
    <t>Insurance Group of America - NASH - BBPC</t>
  </si>
  <si>
    <t>Insurance Management Group - DMW</t>
  </si>
  <si>
    <t>Insurance Planning Services HRC 2EB</t>
  </si>
  <si>
    <t>InsureLine Brokers - Zywave</t>
  </si>
  <si>
    <t>Integrity Administrators, Inc. 1EE DMW</t>
  </si>
  <si>
    <t>Integrity Risk Associates-1ee</t>
  </si>
  <si>
    <t>Ion Insurance (BBPC/MM-15PC-BRIDGEPORT)</t>
  </si>
  <si>
    <t>Irdium Risk BBPC</t>
  </si>
  <si>
    <t>J.Krug &amp; Associates, Inc. 6EE PC, 2EE EB - BBEB/BBPC/MWC/MM/HRHL50</t>
  </si>
  <si>
    <t>Josslin Insurance Brokers Limited - Zywave</t>
  </si>
  <si>
    <t>Keith Miller BBUK 1xee</t>
  </si>
  <si>
    <t>Klein Agency (2PC-BBPC/MM-D.C.)</t>
  </si>
  <si>
    <t>Konsileo 2ee BBUK/MWC</t>
  </si>
  <si>
    <t>Korthase Flinn - HRconnection</t>
  </si>
  <si>
    <t>KROL BB/MWC/HRH</t>
  </si>
  <si>
    <t>Lakeshore Benefit Alliance 7EE BKB</t>
  </si>
  <si>
    <t>Lakeview Insurance Brokers Limited - Zywave</t>
  </si>
  <si>
    <t>Stage 1-Create</t>
  </si>
  <si>
    <t>LaNasa Insurance Agency - 2ees BBPC</t>
  </si>
  <si>
    <t>Lautenbach Insurance Agency, LLC</t>
  </si>
  <si>
    <t>Legacy Benefits (4 eb) BBEB, Connect, Hotline, HRc</t>
  </si>
  <si>
    <t>Lesniewski &amp; Parker Insurance</t>
  </si>
  <si>
    <t>Lord and Osborn - 1EE - HRC</t>
  </si>
  <si>
    <t>Lynoxx Group (BBPC/MM-15PC-BRIDGEPORT)</t>
  </si>
  <si>
    <t>Lynwood Financial Group -(BBPC)-5ee Going to win it this time!</t>
  </si>
  <si>
    <t>Managed Benefit Systems (2) - PDB</t>
  </si>
  <si>
    <t>MAR Insurance Group Inc. - EB 1 ee under AMG</t>
  </si>
  <si>
    <t>Mark Gilliam Agency-BBPC</t>
  </si>
  <si>
    <t>Marketing Inquiry - David Hutchins - 1 indiv health ee BKB</t>
  </si>
  <si>
    <t>Marketing Inquiry - Floyd Watkins &amp; Associates, Inc - 2ee - pdb</t>
  </si>
  <si>
    <t>Marketing Inquiry - Grand Companies - HRc (4 ee) LANSING</t>
  </si>
  <si>
    <t>Marketing Inquiry - Mckenzie Insurance Inc - 1EE - PL Suite</t>
  </si>
  <si>
    <t>Marketing Inquiry - Texas Benefit Alliance- PDB</t>
  </si>
  <si>
    <t>McGohan-Brabender - BBEB(Possibly other prods)</t>
  </si>
  <si>
    <t>McGreevy &amp; Associates PDB</t>
  </si>
  <si>
    <t>McNamara &amp; Thiel Insurance - Intro w/ Tyler MM</t>
  </si>
  <si>
    <t>Miller Loughry Beach - 5EBm, 12PC (BBB, BBPC, MWC)</t>
  </si>
  <si>
    <t>Milner Insurance Group - 04/04 @ 10am CT</t>
  </si>
  <si>
    <t>Montgomery &amp; Graham Property &amp; Casualty - BBPC</t>
  </si>
  <si>
    <t>MWC</t>
  </si>
  <si>
    <t>National Risk Management (Trucking Only-15PC-CLEVELAND)</t>
  </si>
  <si>
    <t>New Century Insurance</t>
  </si>
  <si>
    <t>NewDay Risk Consulting - 1ee, MM</t>
  </si>
  <si>
    <t>Newkirk &amp; Newkirk 10EE EB and 5EE PC</t>
  </si>
  <si>
    <t>North East Risk Management BBPC 4ee</t>
  </si>
  <si>
    <t>North Star Resource Group PDB, MWC, Sendgrid</t>
  </si>
  <si>
    <t>Northwest Insurance Group - 1ee - BBPC/ELE</t>
  </si>
  <si>
    <t>NTI Group Insurance Solutions- 1ee- BBPC</t>
  </si>
  <si>
    <t>Offenhauser &amp; Co. Insurance- MM</t>
  </si>
  <si>
    <t>OHM Benefit &amp; Insurance Solutions- HRc-1 site</t>
  </si>
  <si>
    <t>Peter C. Foy &amp; Associates</t>
  </si>
  <si>
    <t>PMG Benefits Consulting, LLC - 4EB - PA</t>
  </si>
  <si>
    <t>Point Clear Insurance Services LLC-MM/11/PC</t>
  </si>
  <si>
    <t>Premier Business Care - BB &amp; MWC</t>
  </si>
  <si>
    <t>Primm Risk Solutions, LLC-BKB, MWC, HRH</t>
  </si>
  <si>
    <t>Stage 0-Plan</t>
  </si>
  <si>
    <t>Pritchard Group - PHX - MWC, BBPC, BBEB, HRHL (2 EEs)</t>
  </si>
  <si>
    <t>Reis Group</t>
  </si>
  <si>
    <t>Rhodes Insurance Group Inc</t>
  </si>
  <si>
    <t>Robert Hensley &amp; Associates - BBEB, MWC ( 3 EB)</t>
  </si>
  <si>
    <t>Rockford Consulting &amp; Brokerage, Inc 1EE EB MWC/HRHL 5</t>
  </si>
  <si>
    <t>Rooney Insurance Agency, 3EE EB, BBEB HRc</t>
  </si>
  <si>
    <t>Rueter Insurance (BBPC 3 EEs)</t>
  </si>
  <si>
    <t>Sanford Insurance - BBPC</t>
  </si>
  <si>
    <t>Schmale Insurance Agency Inc - BBEB, BBPC, MWE, MM, HRHL</t>
  </si>
  <si>
    <t>Schwartz &amp; Associates - NASH - Intygral</t>
  </si>
  <si>
    <t>SCMA Financial Services, Inc. - Zywave Capabilities</t>
  </si>
  <si>
    <t>Secure Benefit Solutions 1ee BB MWC</t>
  </si>
  <si>
    <t>Seguro 1 PC- INTY</t>
  </si>
  <si>
    <t>Seldon Brusa Insurance Agency, Inc. - SF - BBBE 4 EE/2 EB EE</t>
  </si>
  <si>
    <t>Solace Insurance - INT - 3PC</t>
  </si>
  <si>
    <t>Stalwart Insurance - BKB (3 EB)</t>
  </si>
  <si>
    <t>Statz and Associates General Agency Inc (2EB-BBBE/BKB-CLEVELAND)</t>
  </si>
  <si>
    <t>Steck-Cooper &amp; Co. - BBPC</t>
  </si>
  <si>
    <t>Stewart &amp; Partners BBUK 2xee</t>
  </si>
  <si>
    <t>Stone Hill National</t>
  </si>
  <si>
    <t>Strategic Business Services (8EB-BBBE/HRH-CLEVELAND)</t>
  </si>
  <si>
    <t>Structured Employee Benefits of Ohio (HRc/MWC/HRH-5EB-CLEVELAND)</t>
  </si>
  <si>
    <t>Summit Insurance Group 2EE HRc, BBEB, ELE, PA</t>
  </si>
  <si>
    <t>Sun Risk Management - DMW</t>
  </si>
  <si>
    <t>Sutton Insurance 2EE EB BBEB &amp; MWC</t>
  </si>
  <si>
    <t>Swingle Collins &amp; Associates</t>
  </si>
  <si>
    <t>Tates Insurance &amp; Financial</t>
  </si>
  <si>
    <t>TG Group - zywave</t>
  </si>
  <si>
    <t>The Assurance Center - 3PC - BBPC</t>
  </si>
  <si>
    <t>The Liberty Company Insurance Brokers- BBPC (LA Office only) 15PC</t>
  </si>
  <si>
    <t>The Secret Insurance Agency - 5 ee BBPC &amp; MyWave</t>
  </si>
  <si>
    <t>Thomas Gregory Associates - BBPC, ELE, MM (4 CL)</t>
  </si>
  <si>
    <t>Thomas H Heist Insurance Agency (14EE's BBPC)</t>
  </si>
  <si>
    <t>Towne Insurance - BBBE HRC BKB (75 EB w/Invincia)</t>
  </si>
  <si>
    <t>TrueCare Insurance Services Inc-HRc-1ee</t>
  </si>
  <si>
    <t>Vanguard Risk Managers, Inc./ONEGROUP - Audit and Adding ELE</t>
  </si>
  <si>
    <t>WBG- BBBE (reverse decomm)</t>
  </si>
  <si>
    <t>Wellspring Insurance Agency - 6 EB</t>
  </si>
  <si>
    <t>WesBanco - MWE and HRH - 8 EEs</t>
  </si>
  <si>
    <t>Wilcox &amp; Reynolds Insurance - MASS - INTY 5 PC EE</t>
  </si>
  <si>
    <t>WJ Aleaxander HRc (3 EB, 1PC)</t>
  </si>
  <si>
    <t>Worksite Benefit Services 7EE 4EB BBBE HRC</t>
  </si>
  <si>
    <t>Amount Currency</t>
  </si>
  <si>
    <t>*AffordableONE Insurance LLC - RESCHEDULE</t>
  </si>
  <si>
    <t>USD</t>
  </si>
  <si>
    <t>Closed Lost</t>
  </si>
  <si>
    <t>1 EE MM</t>
  </si>
  <si>
    <t>1776 Insurance Brokers 1ee EB</t>
  </si>
  <si>
    <t>2017 Audit Increase - Northwestern Benefit Corporation of Georgia</t>
  </si>
  <si>
    <t>Audit Increase</t>
  </si>
  <si>
    <t>Increase Implemented</t>
  </si>
  <si>
    <t>2017 Audit Increase - Saunders &amp; Murphy LLC</t>
  </si>
  <si>
    <t>3D BB/MWC 2ee</t>
  </si>
  <si>
    <t>GBP</t>
  </si>
  <si>
    <t>4EE, BkB</t>
  </si>
  <si>
    <t>7-1-2014 Audit Increase- USI Insurance / Wells Fargo Merger</t>
  </si>
  <si>
    <t>Closed Won - Handled In Other Opp</t>
  </si>
  <si>
    <t>A &amp; H Insurance, Inc.- Audit Increase</t>
  </si>
  <si>
    <t>Waived - Sales Review</t>
  </si>
  <si>
    <t>A&amp;A Insurance Services BBEB, mwc, hrh, pdb</t>
  </si>
  <si>
    <t>AA Insurance- PL Suite 2 EE</t>
  </si>
  <si>
    <t>Aba Insurance Services Inc.</t>
  </si>
  <si>
    <t>Adam Pearlman &amp; Associates</t>
  </si>
  <si>
    <t>adding hotline seats</t>
  </si>
  <si>
    <t>Additional Sites</t>
  </si>
  <si>
    <t>Professional Services (SOW)</t>
  </si>
  <si>
    <t>ADVANCED BENEFIT SYSTEMS INC, 2 EE EB, BBEB MWC HRh</t>
  </si>
  <si>
    <t>Advantage 1 Insurance Agency- P&amp;C tools</t>
  </si>
  <si>
    <t>Advisors Insurance Agency - 06/21 @ 11am EST</t>
  </si>
  <si>
    <t>Affiance Insurance Group- Audit Increase</t>
  </si>
  <si>
    <t>Affiliated Benefit Solutions, LLC-EB</t>
  </si>
  <si>
    <t>Affordable Benefit Administrators, Inc</t>
  </si>
  <si>
    <t>Aguirre &amp; Assoc - Intro w/ Deborah</t>
  </si>
  <si>
    <t>Ahrens Financial Group - EB</t>
  </si>
  <si>
    <t>AJG Ent</t>
  </si>
  <si>
    <t>Alexander &amp; Associates-BBPC</t>
  </si>
  <si>
    <t>All Insurance Florida- PL Suite</t>
  </si>
  <si>
    <t>Alliance Income Insurance Corp. 06/30 11 EST</t>
  </si>
  <si>
    <t>CAD</t>
  </si>
  <si>
    <t>Allied westminster - BB &amp; MWC</t>
  </si>
  <si>
    <t>Alper Services (BBPC)</t>
  </si>
  <si>
    <t>Altman Insurance Services</t>
  </si>
  <si>
    <t>America One Northridge Insurance - BBPC</t>
  </si>
  <si>
    <t>American Insurance Center</t>
  </si>
  <si>
    <t>Anderson &amp; Green Insurance - CL</t>
  </si>
  <si>
    <t>Anderson Corporate Solutions</t>
  </si>
  <si>
    <t>Anthony F. Cordeiro Insurance Agency, LLC - BBPC</t>
  </si>
  <si>
    <t>Aon - Indianapolis - ARS</t>
  </si>
  <si>
    <t>Aon - Minneapolis / St. Paul - ARS</t>
  </si>
  <si>
    <t>Aon - Omaha - ARS (EB)</t>
  </si>
  <si>
    <t>Aon - Philadelphia - ARS - MM</t>
  </si>
  <si>
    <t>Closed Won</t>
  </si>
  <si>
    <t>Aparco Insurance Brokers Inc. - Zywave</t>
  </si>
  <si>
    <t>Aquarius Capital</t>
  </si>
  <si>
    <t>Archway Insurance HQ - Zywave</t>
  </si>
  <si>
    <t>Arnold George &amp; Associates INC</t>
  </si>
  <si>
    <t>Arnold Insurance Service-Zywave meeting with Matt Reynolds 5/18 3pm cst</t>
  </si>
  <si>
    <t>ART Insurance Agency LLC- BBPC</t>
  </si>
  <si>
    <t>Associated Securities &amp; Insurance Services, Inc. - CL/Firearms - 13EES - 4 EEs in niche</t>
  </si>
  <si>
    <t>Assurance Audit Increase</t>
  </si>
  <si>
    <t>AssureSource-HRC</t>
  </si>
  <si>
    <t>Astute MWC/BB 5ee</t>
  </si>
  <si>
    <t>Ataraxia Broking 1xee</t>
  </si>
  <si>
    <t>Atlantic International Company of Georgia 1ee PC</t>
  </si>
  <si>
    <t>Audit Increase- Alexander &amp; Company</t>
  </si>
  <si>
    <t>Audit Increase- Lavoro Group</t>
  </si>
  <si>
    <t>Waived - After Notification</t>
  </si>
  <si>
    <t>Avon-Dixon Agency, LLC - Audit Increase</t>
  </si>
  <si>
    <t>Axion Insurance Services Inc.- Phone</t>
  </si>
  <si>
    <t>Bailey &amp; Company Benefits Grp</t>
  </si>
  <si>
    <t>Baker Tilly Benefits and Consulting, LLC - Audit Increase</t>
  </si>
  <si>
    <t>Baldwin Welsh &amp; Parker Agency - SOW - Sendgrid</t>
  </si>
  <si>
    <t>BargeronInsurance 1ee PC</t>
  </si>
  <si>
    <t>Barnes Insurance &amp; Financial Services - Audit Increase</t>
  </si>
  <si>
    <t>Baroda Group - EB</t>
  </si>
  <si>
    <t>Bartow Insurance Agency - BBPC/MM (5 PC)</t>
  </si>
  <si>
    <t>BAW LLC Insurance Solutions for Life -1EE -BBBE</t>
  </si>
  <si>
    <t>Bay Insurance &amp; Financial Services</t>
  </si>
  <si>
    <t>Bayland Risk Management, LLC- Audit Increase</t>
  </si>
  <si>
    <t>BB Demo</t>
  </si>
  <si>
    <t>Beaini Financial - BBBE / MWC / HRH / PDB</t>
  </si>
  <si>
    <t>Beaini Financial Solutions</t>
  </si>
  <si>
    <t>Bear Lake Insurance Agency Full Service</t>
  </si>
  <si>
    <t>Beattie and Associates - BKB</t>
  </si>
  <si>
    <t>Becker Lassen Ins. Agency, Inc. - PC</t>
  </si>
  <si>
    <t>Bellows-Nichols Insurance - P&amp;C tools</t>
  </si>
  <si>
    <t>Benefit Analyst (5EB, DMW 1-Yr)</t>
  </si>
  <si>
    <t>Benefit Intelligence, Inc.</t>
  </si>
  <si>
    <t>Benefit Services 1 EE HRC</t>
  </si>
  <si>
    <t>Benefit Solutions</t>
  </si>
  <si>
    <t>Benefit Solutions By Design - HRConnection</t>
  </si>
  <si>
    <t>Benefits Plus (2) CA - HRH</t>
  </si>
  <si>
    <t>Bennett Christmas Insurance- Audit Increase</t>
  </si>
  <si>
    <t>Bently Ins: 5ee: BB</t>
  </si>
  <si>
    <t>Beth Ercolini Consulting - 1ee HRc</t>
  </si>
  <si>
    <t>Better Service Insurance Ltd</t>
  </si>
  <si>
    <t>Beyond Insurance Brokers Inc- Audit Increase</t>
  </si>
  <si>
    <t>BGi BB&amp;MWC 6 x EE's</t>
  </si>
  <si>
    <t>Bingham Insurance Group 5EE Intygral</t>
  </si>
  <si>
    <t>BKB</t>
  </si>
  <si>
    <t>BMV Insurance Services - CA</t>
  </si>
  <si>
    <t>Bockmon Insurance Agency</t>
  </si>
  <si>
    <t>Bolder Insurance PC</t>
  </si>
  <si>
    <t>Bond 5 ee MWC/BB</t>
  </si>
  <si>
    <t>Bondy Insurance - Zywave</t>
  </si>
  <si>
    <t>Bonek Agency - CL opp</t>
  </si>
  <si>
    <t>Borema-Hamm Insurance - PC opp</t>
  </si>
  <si>
    <t>Bosworth &amp; Associates</t>
  </si>
  <si>
    <t>Boynton &amp; Boynton - BBPC BBBE ELE (24CL 3EB)</t>
  </si>
  <si>
    <t>BPM Insurance, 3EE EB, MWC add</t>
  </si>
  <si>
    <t>Brandon Insurance Agency - P&amp;C (inty)</t>
  </si>
  <si>
    <t>Brantley &amp; Wright Insuranc</t>
  </si>
  <si>
    <t>BRBG - BBPC, MM (4 PC ees)</t>
  </si>
  <si>
    <t>Brett Insurance Agency - PL Suite</t>
  </si>
  <si>
    <t>Bridgemark 2 EE EB BKB/DMW/BBEB/MWC/HRH/PDB</t>
  </si>
  <si>
    <t>Brinck Insurance Group 3ee- BB</t>
  </si>
  <si>
    <t>BrokerageBuilder</t>
  </si>
  <si>
    <t>Brombacher Ins 2ee BKB</t>
  </si>
  <si>
    <t>Brown &amp; Brown - Lisle 10EE PC - BBPC/MWC</t>
  </si>
  <si>
    <t>Brown &amp; Brown - Maitland - Audit Increase</t>
  </si>
  <si>
    <t>Brown &amp; Brown - Richmond - Audit Increase</t>
  </si>
  <si>
    <t>Brownstone Insurance - 2 ee HRc</t>
  </si>
  <si>
    <t>Buckeye Benefit Consulting</t>
  </si>
  <si>
    <t>Buiten &amp; Associates, LLC - Audit Increase</t>
  </si>
  <si>
    <t>Burris Insurance Services</t>
  </si>
  <si>
    <t>Byam Bros - Mahoney Insurance Agency, Inc - 2EE - BBPC</t>
  </si>
  <si>
    <t>Caitlin Morgan-BBPC</t>
  </si>
  <si>
    <t>California Preferred Insurance</t>
  </si>
  <si>
    <t>Campbell Insurance Inc - 5ee Inty</t>
  </si>
  <si>
    <t>Capital Sierra Insurance Service - 1 EE - BBPC</t>
  </si>
  <si>
    <t>Capitol Home - Ille Agency (P&amp;C 2) PL Suite</t>
  </si>
  <si>
    <t>Carbon Valley Agency - 1ee PL Suite</t>
  </si>
  <si>
    <t>Carrico Maldegen Insurance Agency - Audit Increase</t>
  </si>
  <si>
    <t>Cassidy Insurance Associates- 1EE- BBPC</t>
  </si>
  <si>
    <t>Caudill Insurance - PC Opp</t>
  </si>
  <si>
    <t>Cavanaugh Macdonald - Intro</t>
  </si>
  <si>
    <t>CBA Benefit Services-EB</t>
  </si>
  <si>
    <t>CBIZ (Corporate Account) - Additiona location SoCal (San Diego)</t>
  </si>
  <si>
    <t>CBIZ San Diego - SOW - PSO for BBBE and HRC</t>
  </si>
  <si>
    <t>Central Washington Insurance</t>
  </si>
  <si>
    <t>CFA Insurance, LLC 1 ee bbeb mwc pdb 5hrh hrc</t>
  </si>
  <si>
    <t>CFIS BB/MWC 5EE</t>
  </si>
  <si>
    <t>CGB Insurance, LLC - P&amp;C</t>
  </si>
  <si>
    <t>Champan Insurance - Intro w/ Troy</t>
  </si>
  <si>
    <t>Charles White Insurance- PL Suite 2 EE</t>
  </si>
  <si>
    <t>Chastain Otis Inc 5EE MM/MWC/BBPC</t>
  </si>
  <si>
    <t>CheckWriters Payroll - EB Products</t>
  </si>
  <si>
    <t>Chergey Insurance LOST Jun 2017</t>
  </si>
  <si>
    <t>CHI Insurance Agency, Inc.- BBPC - 3 ee</t>
  </si>
  <si>
    <t>ChiBenefits 4EE EB</t>
  </si>
  <si>
    <t>Choice Insurance Agency, Inc. BBPC 1EE</t>
  </si>
  <si>
    <t>CIMA (PL/Acrisure)</t>
  </si>
  <si>
    <t>Clark, Baffone &amp; Matthews (MM)</t>
  </si>
  <si>
    <t>Clavette Insurance</t>
  </si>
  <si>
    <t>ClearChoice Benefits Agency 1 ee mwc bbeb pdb hrc hrh 25 seats</t>
  </si>
  <si>
    <t>Clemon Maki portal</t>
  </si>
  <si>
    <t>Clyde C Scott Insurance Agency, Inc. - 1ee, P&amp;C</t>
  </si>
  <si>
    <t>ComalTex Insurance Agency, Inc 3EE PC</t>
  </si>
  <si>
    <t>Commercial lines growth and retention</t>
  </si>
  <si>
    <t>Community Insurance</t>
  </si>
  <si>
    <t>Concise Insurance Service - 2EE - BBPC</t>
  </si>
  <si>
    <t>Conner Insurance - PA</t>
  </si>
  <si>
    <t>Cornerstone Insurance Partners PC</t>
  </si>
  <si>
    <t>Corporate Risk Solutions - BBPC (9 PC)</t>
  </si>
  <si>
    <t>CoStaff Benefit Services - EB/HR Hotline Opp</t>
  </si>
  <si>
    <t>Coverguard Insurance Brokers: BB MWC UK 1ee</t>
  </si>
  <si>
    <t>CP Insurance Consultants - 03/14 @ 2:30 PM CT</t>
  </si>
  <si>
    <t>CPEhr</t>
  </si>
  <si>
    <t>Cranston Insurance Associates INC - 1 EE - BBPC</t>
  </si>
  <si>
    <t>Cravens Warren &amp; Company 20EE PC</t>
  </si>
  <si>
    <t>Credent Commercial BBUK 4xee</t>
  </si>
  <si>
    <t>Crosby Insurance (Acrisure)</t>
  </si>
  <si>
    <t>Cuellar &amp; Associates, LLC- BKB &amp; HRC</t>
  </si>
  <si>
    <t>Culpepper Insurance Agency</t>
  </si>
  <si>
    <t>Cundy Insurance Agency Inc - BKB/BBBE/MWC - 3EBs</t>
  </si>
  <si>
    <t>Curtis &amp; Associates - CL/PL</t>
  </si>
  <si>
    <t>Custom Benefits Solutions</t>
  </si>
  <si>
    <t>CUSTOM INSURANCE SOLUTIONS LLC - 2 ee PL Suite</t>
  </si>
  <si>
    <t>Customized Benefit Solutions - HR Hotline 5-10 seats</t>
  </si>
  <si>
    <t>CWS Insurance Inc - Intro w/ Stephen</t>
  </si>
  <si>
    <t>Cyan Insurance Solutions, Inc 2EE BBEB LOST</t>
  </si>
  <si>
    <t>D.L. Barton</t>
  </si>
  <si>
    <t>Dalton Timmis Insurance Audit Increase</t>
  </si>
  <si>
    <t>Dana Company Audit Increase</t>
  </si>
  <si>
    <t>Davidson Camp Insurance Services- Audit Increase</t>
  </si>
  <si>
    <t>Davies-Barry Insurance - SEA - BBBE/BBPC 16 EE/2 EB/7 PC</t>
  </si>
  <si>
    <t>DCI - Client Serv GH</t>
  </si>
  <si>
    <t>De Cesare Agency</t>
  </si>
  <si>
    <t>Dean Olson Insurance Agency - 1ee, PL suite</t>
  </si>
  <si>
    <t>DeBeikes Insurance Agency - LOST - cancel no reschedule Jun 2017</t>
  </si>
  <si>
    <t>Demont Insurance Agency &amp; Financial Services - Audit Increase</t>
  </si>
  <si>
    <t>Dempsey &amp; Siders Agency, Inc. - Intro/Pricing w/ Tom</t>
  </si>
  <si>
    <t>Dempsey Inc - Send Grid Add-On</t>
  </si>
  <si>
    <t>Dexter Insurance Associates</t>
  </si>
  <si>
    <t>DFI Preferred Insurance 4EE BBPC/MWC/MM 2017 - LOST WENT DARK</t>
  </si>
  <si>
    <t>Dialer Certification Opp</t>
  </si>
  <si>
    <t>Diamond Valley Insurance Services 2017 Never Met</t>
  </si>
  <si>
    <t>DJS BenefitsConsultants 1ee GH</t>
  </si>
  <si>
    <t>Dohrmann Insurance - SF - BBPC 3 PC EE</t>
  </si>
  <si>
    <t>Donald Cope &amp; Company BBUK 1ee</t>
  </si>
  <si>
    <t>Downey Insurance Group-1EE-PL Suite</t>
  </si>
  <si>
    <t>Duclos Insurance Agency - CL Opp</t>
  </si>
  <si>
    <t>DWBInsurance 1EE P&amp;C</t>
  </si>
  <si>
    <t>E J Rossi &amp; Company-EB</t>
  </si>
  <si>
    <t>E2E 3ee BKB</t>
  </si>
  <si>
    <t>EB suit CA - 3 (BB/BKB/DMW)</t>
  </si>
  <si>
    <t>Edison Ford Insurance Brokers BBUK 4xee</t>
  </si>
  <si>
    <t>Edwin J Stochaj Insurance Agency, Inc</t>
  </si>
  <si>
    <t>Ekblad, Pardee &amp; Bewell - Intygral</t>
  </si>
  <si>
    <t>Ellerbrock-Norris - EB tools for New dept</t>
  </si>
  <si>
    <t>Ellerbrock-Norris --training</t>
  </si>
  <si>
    <t>Emil Rummel Agency, Inc. - Audit Increase</t>
  </si>
  <si>
    <t>Employee Benefit Advisors Audit Increase</t>
  </si>
  <si>
    <t>Employee Benefits Consulting (8 EB BKB)</t>
  </si>
  <si>
    <t>Emu Insurance 1ee BBUK/MWC</t>
  </si>
  <si>
    <t>ENSIGN &amp; ASSOC - PC</t>
  </si>
  <si>
    <t>ERMA - 3 year</t>
  </si>
  <si>
    <t>ERMG LTD - BB &amp; MWC</t>
  </si>
  <si>
    <t>Estephan Financial Services</t>
  </si>
  <si>
    <t>EXCALIBUR AGENCY INC</t>
  </si>
  <si>
    <t>F.A. Peabody Company</t>
  </si>
  <si>
    <t>Fallgatter Rhodes Insurance Services Audit Increase</t>
  </si>
  <si>
    <t>Fearnow Insurance, Inc. - P&amp;C ~10 ee</t>
  </si>
  <si>
    <t>Fena Insurance Solutions - Zywave</t>
  </si>
  <si>
    <t>Filice Insurance - Add Web Services</t>
  </si>
  <si>
    <t>Financial Planning Associates</t>
  </si>
  <si>
    <t>First Benefits Solutions-EB-1EE</t>
  </si>
  <si>
    <t>First Casualty Insurance Group (P&amp;C)</t>
  </si>
  <si>
    <t>First Insurance - 1ee, PL suite</t>
  </si>
  <si>
    <t>FIRST SECURITY AGENCY OF MN - 05/12 @ 9am CT</t>
  </si>
  <si>
    <t>Fischer, Rounds &amp; Associates, Inc.</t>
  </si>
  <si>
    <t>Fourrier Agency, Inc</t>
  </si>
  <si>
    <t>Franklands BB MWC 25ee</t>
  </si>
  <si>
    <t>Franklin Benefit Solutions - EB Opp</t>
  </si>
  <si>
    <t>Fred R Ames &amp; Son (P&amp;C 1) PL Suite</t>
  </si>
  <si>
    <t>Fryar Insurance Services &amp; Risk Management</t>
  </si>
  <si>
    <t>G F Brown Insurance Service Llc</t>
  </si>
  <si>
    <t>Gabi Personal Insurance Agency (3) CA - BBPL</t>
  </si>
  <si>
    <t>Gaffney Insurance Inc</t>
  </si>
  <si>
    <t>Gallaher Insurance Group - BBPC MWC MM</t>
  </si>
  <si>
    <t>Gehring Group (DMW)</t>
  </si>
  <si>
    <t>Gene Gaffney Insurance Service In PC</t>
  </si>
  <si>
    <t>Gene Heino Inc./KFiCO EB Focus</t>
  </si>
  <si>
    <t>Gerardi Insurance Services Audit Increase</t>
  </si>
  <si>
    <t>Get-Benefits</t>
  </si>
  <si>
    <t>GFBB Benefits &amp; Insurance Services, Inc. - 2017</t>
  </si>
  <si>
    <t>Gifford Associates Insurance Brokers</t>
  </si>
  <si>
    <t>Giglione-Ackerman Agency - 06/29 @ 10:30am EST</t>
  </si>
  <si>
    <t>Gill-Holler Insurance - Initial Meeting</t>
  </si>
  <si>
    <t>Glad Heart Insurance - 1 ee PL Suite</t>
  </si>
  <si>
    <t>Glidewell Insurance Agency - EB intro</t>
  </si>
  <si>
    <t>Global360 Benefits Alliance 1 EE BBEB HRc</t>
  </si>
  <si>
    <t>Glockner Insurance - Intro w/ Ralph</t>
  </si>
  <si>
    <t>GoodWorks Insurance - BBPC, ELE, MM (8 CL)</t>
  </si>
  <si>
    <t>GRACE INSURANCE SERVICES LLC- PL Suite 1 EE</t>
  </si>
  <si>
    <t>Green &amp; Green - 1ee</t>
  </si>
  <si>
    <t>Group Advisory Inc. (Patrick M Mucci Company Inc)</t>
  </si>
  <si>
    <t>Group Benefit Solutions - 3EB - DMW</t>
  </si>
  <si>
    <t>Gustafson Insurance - SEA - BBPC 6 EE/2 PC EE</t>
  </si>
  <si>
    <t>Guzman Insurance Services-1 EE- PL Suite</t>
  </si>
  <si>
    <t>HAD BKB INTEREST - INY Not WORKING</t>
  </si>
  <si>
    <t>Hadley Insurance Group - NEVER HAPPEND</t>
  </si>
  <si>
    <t>Hagge Insurance</t>
  </si>
  <si>
    <t>Haik Insurance Holdings, Inc.</t>
  </si>
  <si>
    <t>Hall &amp; Marose Silveus Insurance Agenc</t>
  </si>
  <si>
    <t>Hall &amp; Marose Silveus Insurance Agency</t>
  </si>
  <si>
    <t>Hammitt &amp; Greene-EB-3 EE-BBEB/MWC/25HRHL/BKB</t>
  </si>
  <si>
    <t>Hanshaw Insurance-1EE- PL Suite</t>
  </si>
  <si>
    <t>Harmon Dennis Bradshaw Inc</t>
  </si>
  <si>
    <t>Harmon Insurance- Commercial</t>
  </si>
  <si>
    <t>Harry A. Rice Agency - 1 ee PLS</t>
  </si>
  <si>
    <t>Harry Herbst and Associates-BBEB/MWC/HR Hotline-1EE</t>
  </si>
  <si>
    <t>Hatton Insurance Agency- Audit Increase</t>
  </si>
  <si>
    <t>HEALTH A ACTION</t>
  </si>
  <si>
    <t>Health Insurance Consultants, Inc. - Audit Increase</t>
  </si>
  <si>
    <t>Health Insurance Consultants, Inc.- EB</t>
  </si>
  <si>
    <t>Health Insurance Solutions NW</t>
  </si>
  <si>
    <t>Healthy Dollars Inc-BKB-3ee</t>
  </si>
  <si>
    <t>Heister Insurance - Audit Increase</t>
  </si>
  <si>
    <t>Customer Termed</t>
  </si>
  <si>
    <t>Heritage Group- 2EE - MWC</t>
  </si>
  <si>
    <t>Heritage Insurance Agency-1EE-BBPC</t>
  </si>
  <si>
    <t>Heritage Risk Managers - Audit Increase</t>
  </si>
  <si>
    <t>Hernan B Conant Insurance Agency,Inc.</t>
  </si>
  <si>
    <t>Herndon G L Insurance Agency INC</t>
  </si>
  <si>
    <t>Hibbits Insurance Inc - BBBE</t>
  </si>
  <si>
    <t>Hill Insurance Group 1 EE BBPC</t>
  </si>
  <si>
    <t>Hodgdon Benefit Consultants - Audit Increase</t>
  </si>
  <si>
    <t>Holman and Company BBPC/MWC/PA/HRC</t>
  </si>
  <si>
    <t>Holmes Murphy and Associates, Inc. - SOW - DMW Data Copy</t>
  </si>
  <si>
    <t>HoltInsuranceAgency- P&amp;C BBPC 3 EE</t>
  </si>
  <si>
    <t>HR Resource Inc - SOW - MWC Demo Video</t>
  </si>
  <si>
    <t>Hughston Insurance Agency - 04/03 @ 8:30 am CT</t>
  </si>
  <si>
    <t>Human Resource Dimensions 2ee EB</t>
  </si>
  <si>
    <t>Hutchison Financial Group LOST Jun 2017</t>
  </si>
  <si>
    <t>I J Hosey Sons Insurance Inc- 2ee- PL SUite</t>
  </si>
  <si>
    <t>Illinois Health Insurance Service -1EE - HRC/BBEB/MWC/HRH</t>
  </si>
  <si>
    <t>IMA Financial Group - SOW - BKB Data Extract</t>
  </si>
  <si>
    <t>Infini Team - Audit Increase</t>
  </si>
  <si>
    <t>Innovative Business Consultants- BBBE, BBPC, MWC</t>
  </si>
  <si>
    <t>Innovative Risk Services - 05/02 @ 330pm ET</t>
  </si>
  <si>
    <t>In-Person Demo BBPC/INTY/MM</t>
  </si>
  <si>
    <t>Insurance Benefits Resource Group - 1EE - bbpc/mwc/mm</t>
  </si>
  <si>
    <t>Insurance Brokerage Service- Full, 2EE</t>
  </si>
  <si>
    <t>Insurance Centers of America- ICA</t>
  </si>
  <si>
    <t>Insurance Consultants of Central Florida - P&amp;C</t>
  </si>
  <si>
    <t>Insurance Group of Wisconsin - Reconnect</t>
  </si>
  <si>
    <t>Insurance Office of America - HRC</t>
  </si>
  <si>
    <t>Integra Insurance Solutions MWC HRH 2ee</t>
  </si>
  <si>
    <t>Integrity Employee Benefits</t>
  </si>
  <si>
    <t>Integrity Insurance Group- P&amp;C</t>
  </si>
  <si>
    <t>Integrity Midwest Insurance LLC - BBPC, ELE</t>
  </si>
  <si>
    <t>Intelligent Employee Benefits-EB</t>
  </si>
  <si>
    <t>Intercoastal Insurance- HRc - 5EBs</t>
  </si>
  <si>
    <t>International Insurance Center, Inc.</t>
  </si>
  <si>
    <t>IPA Risk Management, LLC- Audit Increase</t>
  </si>
  <si>
    <t>Iroff Insurance Solutions, LLC- 1EE- MWC/BBBE/HRc</t>
  </si>
  <si>
    <t>ISU - ARMAC - Audit Increase</t>
  </si>
  <si>
    <t>ISU - Insurance Services of Irvine</t>
  </si>
  <si>
    <t>ISU Green-Owens Insurance INC - 7/11 @ 9:00 am EST</t>
  </si>
  <si>
    <t>J.A. Price Agency, Inc.- Full Service</t>
  </si>
  <si>
    <t>J.S. Clark Agency Audit Increase</t>
  </si>
  <si>
    <t>J.S. Tucker</t>
  </si>
  <si>
    <t>Jackson-Whaley-Vreeland P&amp;C Demo</t>
  </si>
  <si>
    <t>James Brann Raven Insurance - 2 EE PL suite</t>
  </si>
  <si>
    <t>JASE Insurance</t>
  </si>
  <si>
    <t>Jerry Waliszewski Insurance Agency - 1ee</t>
  </si>
  <si>
    <t>Jimison Insurance - 1ee BBEB</t>
  </si>
  <si>
    <t>JMI Southwest - PC</t>
  </si>
  <si>
    <t>Joel T. Cheatham Insurance Agency</t>
  </si>
  <si>
    <t>John C. Ferneding &amp; Associates - Initial convo</t>
  </si>
  <si>
    <t>John L. Saisi Insurance P&amp;C</t>
  </si>
  <si>
    <t>John M Risley Ins Agency - P&amp;C products</t>
  </si>
  <si>
    <t>John Wickhem Agency - 2ees, P&amp;C</t>
  </si>
  <si>
    <t>Jones (2) - BBEB</t>
  </si>
  <si>
    <t>Jones National Bank &amp; Trust Co. - 1 ee PL Suite</t>
  </si>
  <si>
    <t>JRM Holdings, LLC - BBBE</t>
  </si>
  <si>
    <t>Kane Mostyn Insurance - HRc build</t>
  </si>
  <si>
    <t>KCM Benefits Group-EB-1EE</t>
  </si>
  <si>
    <t>Keith Guidry &amp; Associates LLC- EB focus</t>
  </si>
  <si>
    <t>Kelleher Benefits Group BKB 3 EE's</t>
  </si>
  <si>
    <t>Kenneth R Sloan Insurance Agency-2EE- BBPC</t>
  </si>
  <si>
    <t>Keyes Insurance Brokerage Ltd- Audit Increase</t>
  </si>
  <si>
    <t>Kindersley Insurance Ltd- Audit Increase</t>
  </si>
  <si>
    <t>Klein Agency - MM</t>
  </si>
  <si>
    <t>Knight Archer Commercial Insurance- Audit Increase</t>
  </si>
  <si>
    <t>Knode (2EE) - BBPC</t>
  </si>
  <si>
    <t>Konsileo 2ee - BBUK</t>
  </si>
  <si>
    <t>Kyu Bum Han Insurance- PL Suite 1 EE</t>
  </si>
  <si>
    <t>Lakeshore Employee Benefits-EB</t>
  </si>
  <si>
    <t>Lark Group - BBUK/MWC 60ee</t>
  </si>
  <si>
    <t>LDS Associates MWC/BB 5ee</t>
  </si>
  <si>
    <t>Lechner &amp; Stauffer (BBPC 15EE's)</t>
  </si>
  <si>
    <t>Ledbetter Insurance Agency, Inc - Audit Increase</t>
  </si>
  <si>
    <t>Lee Reynolds 07/19 Webex 9 PST</t>
  </si>
  <si>
    <t>Legal Benefits Group, Inc- EB (# could change)</t>
  </si>
  <si>
    <t>Leonard Adams Company</t>
  </si>
  <si>
    <t>Leroy J Gallant Insurance Ltd</t>
  </si>
  <si>
    <t>Liberty IB 1 x EE BB</t>
  </si>
  <si>
    <t>Liberty Insurance Agency - SOW - SendGrid</t>
  </si>
  <si>
    <t>Liberty Insurance, BBPC, 2EE</t>
  </si>
  <si>
    <t>Lime Street BB/MWC 12ee</t>
  </si>
  <si>
    <t>Linnemon Insurance - 2 EE PL Suite</t>
  </si>
  <si>
    <t>Longacre Benefits Group, EB-2ee</t>
  </si>
  <si>
    <t>Lowry, Haywood &amp; Associates - Drop In</t>
  </si>
  <si>
    <t>Lunar Agency (P&amp;C)</t>
  </si>
  <si>
    <t>Lyon &amp; Butler Insurance Brokers Ltd HQ 06/22 10 AM EST</t>
  </si>
  <si>
    <t>Madison-Collins-Stephens</t>
  </si>
  <si>
    <t>MAG Mutual Group BBPC</t>
  </si>
  <si>
    <t>Main Stream Insurance- PL Suite 1 EE</t>
  </si>
  <si>
    <t>Mannor Financial Group-EB</t>
  </si>
  <si>
    <t>Marcotte - trainig add possible EB</t>
  </si>
  <si>
    <t>Mark Densmore - 05/10 @2pm CT</t>
  </si>
  <si>
    <t>Marketing Inquiry - 1st Insurance</t>
  </si>
  <si>
    <t>Marketing Inquiry - Alan Brown &amp; Co (NI) Ltd</t>
  </si>
  <si>
    <t>Marketing Inquiry - BGES Group</t>
  </si>
  <si>
    <t>Marketing Inquiry - Boyd Financial Services</t>
  </si>
  <si>
    <t>Marketing Inquiry - Charles W Merriam &amp; Son Inc</t>
  </si>
  <si>
    <t>Marketing Inquiry - Coastal Premier Insurance Group, Inc.</t>
  </si>
  <si>
    <t>Marketing Inquiry - Convergence INS</t>
  </si>
  <si>
    <t>Marketing Inquiry - Encore Financial Group</t>
  </si>
  <si>
    <t>Marketing Inquiry - Hughes Insurance Agency</t>
  </si>
  <si>
    <t>Marketing Inquiry - Napa Exchange</t>
  </si>
  <si>
    <t>Marketing Inquiry - PCI (Professional Claims Intervention Services)</t>
  </si>
  <si>
    <t>Marketing Inquiry - Stafford Financial Consulting Group</t>
  </si>
  <si>
    <t>Marketing Inquiry - The Murray Group, Inc.</t>
  </si>
  <si>
    <t>Marketing Inquiry - United Producers Group</t>
  </si>
  <si>
    <t>Marketing Lead Hughes Insurance Agency - 1EE - MM</t>
  </si>
  <si>
    <t>Marketplace Insurance Exchange Group Inc. - 1ee</t>
  </si>
  <si>
    <t>Marreel Slater - BKB - PHX</t>
  </si>
  <si>
    <t>Marshik Agency bbpc, mm, mwc, inty</t>
  </si>
  <si>
    <t>Martin Insurance Group (5) - MM</t>
  </si>
  <si>
    <t>Martz Insurance Agency - PL CL</t>
  </si>
  <si>
    <t>Mauser &amp; Tobin Company Inc-PL</t>
  </si>
  <si>
    <t>Mazzali Insurance Agency</t>
  </si>
  <si>
    <t>McCarter Financial Group LLC- 1EE - BBBE</t>
  </si>
  <si>
    <t>McGarity Ins. Agency</t>
  </si>
  <si>
    <t>Mclinnis Insurance Agency</t>
  </si>
  <si>
    <t>McMahon Agency (EB)</t>
  </si>
  <si>
    <t>MCS BBUK 2xee</t>
  </si>
  <si>
    <t>McSweeny Insurance &amp; Financial Services1 ee bbeb mwc hrh pdb</t>
  </si>
  <si>
    <t>Melita Group - Audit Increase</t>
  </si>
  <si>
    <t>Metro Area Group Insurance Consultants - Audit increase</t>
  </si>
  <si>
    <t>Micheletti &amp; Associates (Modesto) - BBPC, BBEB, MWC, MM - CA</t>
  </si>
  <si>
    <t>Mid Iowa Insurance of Lake City - 05/31 @ 9am CT</t>
  </si>
  <si>
    <t>Middleton &amp; Company</t>
  </si>
  <si>
    <t>Mid-State PDB</t>
  </si>
  <si>
    <t>Millennium Benefits Inc.- 1EE - BBBE</t>
  </si>
  <si>
    <t>Mills-Shellhammer-Puetz &amp; Associates - BBPC</t>
  </si>
  <si>
    <t>Miriam Avery Insurance Agency Inc- BKB, BBEB, 1EE</t>
  </si>
  <si>
    <t>MLJ Insurance Brokerage</t>
  </si>
  <si>
    <t>MM Insurance - Intro w/ Toby</t>
  </si>
  <si>
    <t>Montoya Group, LLC</t>
  </si>
  <si>
    <t>Moore &amp; Jenkins Insurance Agency</t>
  </si>
  <si>
    <t>Morrow Insurance Agency, Inc</t>
  </si>
  <si>
    <t>Movo BBUK/MWC 7ee</t>
  </si>
  <si>
    <t>MRIB MWC/BB</t>
  </si>
  <si>
    <t>MRS bb/MWC 2ee</t>
  </si>
  <si>
    <t>Mullen &amp; Mahon Inc - BBPC - 2 EE</t>
  </si>
  <si>
    <t>Murphy Agency - P&amp;C 2ee</t>
  </si>
  <si>
    <t>My Financial Services - 06/27 @ 2pm EST</t>
  </si>
  <si>
    <t>Myriad Benefits, LLC HRC</t>
  </si>
  <si>
    <t>Nash-6/9/17</t>
  </si>
  <si>
    <t>Neely &amp; Wade Insurance, LLC - Set Meeting</t>
  </si>
  <si>
    <t>New Opportunity</t>
  </si>
  <si>
    <t>NFP Property &amp; Casualty Services, Inc.</t>
  </si>
  <si>
    <t>Niagara National Inc. - CL</t>
  </si>
  <si>
    <t>North Risk Partners, LLC - SOW - BBPC Webinars</t>
  </si>
  <si>
    <t>Nottingham Insurance</t>
  </si>
  <si>
    <t>Noyes Hall &amp; Allen Insurance - P&amp;C</t>
  </si>
  <si>
    <t>O'Kane &amp; Tegay Insurance - CA</t>
  </si>
  <si>
    <t>Omega HR Solutions 1 EE EB</t>
  </si>
  <si>
    <t>Omega Insurance Agency-P&amp;C</t>
  </si>
  <si>
    <t>OneSource Stop Loss Marketing - TPA - CA</t>
  </si>
  <si>
    <t>Ontario West Insurance Brokers BB - BBPC</t>
  </si>
  <si>
    <t>Optin ltd BBUK 1xee</t>
  </si>
  <si>
    <t>Opus Advisory Group, LLC- BBEB (Past Partner)</t>
  </si>
  <si>
    <t>Pacheco &amp; Associates</t>
  </si>
  <si>
    <t>Palmer and Cay</t>
  </si>
  <si>
    <t>Palmetto Benefit Solutions - Broker Briefcase</t>
  </si>
  <si>
    <t>Parkers BB/MWC 4 x EE</t>
  </si>
  <si>
    <t>Partner Meeting w/ SIMA</t>
  </si>
  <si>
    <t>Partners Benefit Group LLC - Audit Increase</t>
  </si>
  <si>
    <t>Patton Chesnutt Binder Insurance, Inc.</t>
  </si>
  <si>
    <t>PCI (Professional Claims Intervention Services)</t>
  </si>
  <si>
    <t>Penfound Insurance</t>
  </si>
  <si>
    <t>PERRY JAYNES FINANCIAL SERVICES- 3 EE P&amp;C</t>
  </si>
  <si>
    <t>Pete Jaramillo Insurance Service-EB-1ee</t>
  </si>
  <si>
    <t>Peterson Insurance &amp; Financial Services 1 EE PL Suite</t>
  </si>
  <si>
    <t>Peyer Insurance - 05/30 @ 11am CST</t>
  </si>
  <si>
    <t>Pflueger Insurance</t>
  </si>
  <si>
    <t>Phillips Financial</t>
  </si>
  <si>
    <t>Phillips Insurance Agency, Inc. - EB Products</t>
  </si>
  <si>
    <t>Piedmont Security Insursance BBPC/INTY/MM-3P&amp;C</t>
  </si>
  <si>
    <t>PLC Insurance - SEA - initial EB demo</t>
  </si>
  <si>
    <t>Potter Risk Advisors, LLC 1ee PC</t>
  </si>
  <si>
    <t>Pratt Lambert &amp; Brown Insurance- Audit Increase</t>
  </si>
  <si>
    <t>Premier Benefit Resources - SF - initial meeting</t>
  </si>
  <si>
    <t>Premier Insurance Company- 2ee P&amp;C</t>
  </si>
  <si>
    <t>Premier Insurance Services - 2ee HRc</t>
  </si>
  <si>
    <t>Prime Service Insurance</t>
  </si>
  <si>
    <t>Prins Insurance, Inc.</t>
  </si>
  <si>
    <t>ProActive Ins Management - MM</t>
  </si>
  <si>
    <t>Probity Insurance Services CA (3) - HRc, BKB</t>
  </si>
  <si>
    <t>Provident Insurance Group</t>
  </si>
  <si>
    <t>PUMO Insurance- 4EE P&amp;C</t>
  </si>
  <si>
    <t>Purdy Brothers LLC PC</t>
  </si>
  <si>
    <t>Purmort &amp; Martin Insurance</t>
  </si>
  <si>
    <t>R Collins &amp; Co BBUK 3xee</t>
  </si>
  <si>
    <t>R. C. Lafond Insurance</t>
  </si>
  <si>
    <t>Rai Grant Insurance Brokers Limited</t>
  </si>
  <si>
    <t>Randall Childers Consulting - 1 EE EB - BBEB</t>
  </si>
  <si>
    <t>Rayner Agencies Ltd - BBPC</t>
  </si>
  <si>
    <t>Ray's &amp; Associates inc 1ee PC</t>
  </si>
  <si>
    <t>Reeves Insurance Agency 8EE PC</t>
  </si>
  <si>
    <t>Reilly Insurance, 11EE PC, BBPC MWC MM</t>
  </si>
  <si>
    <t>Reseco Insurance Advisors- Audit Increase</t>
  </si>
  <si>
    <t>Richard C. Beggs Agency, Inc. - PL Suite 3ee</t>
  </si>
  <si>
    <t>Riehm Benefits LLC</t>
  </si>
  <si>
    <t>River Valley Insurance, 1EB</t>
  </si>
  <si>
    <t>RL Wells &amp; Associates, Inc.-EB-2 EE'-HRc/BBEB</t>
  </si>
  <si>
    <t>Robertshaw, 1EE, BBPC</t>
  </si>
  <si>
    <t>Roche Financial - HRc (3 EB)</t>
  </si>
  <si>
    <t>Rosier Insurance - PC</t>
  </si>
  <si>
    <t>Roth Berthelot Insurance, LLC</t>
  </si>
  <si>
    <t>Russell Harding Insurance - Intro w/ Russ</t>
  </si>
  <si>
    <t>Russell Takats Insurance</t>
  </si>
  <si>
    <t>Sackville Insurance</t>
  </si>
  <si>
    <t>Sarles PL Suite, small % CL</t>
  </si>
  <si>
    <t>SASI Plans - PDB</t>
  </si>
  <si>
    <t>Saturn Insurance Service</t>
  </si>
  <si>
    <t>Schumacher Insurance PC</t>
  </si>
  <si>
    <t>SEBO (6EB-MWC/HRH/HRc-CLEVELAND)</t>
  </si>
  <si>
    <t>SEFCU Insurance Agency Audit Increase</t>
  </si>
  <si>
    <t>Seibt Insurance - 1EE - BBPC/MWC/MM</t>
  </si>
  <si>
    <t>Sequoia Solutions 2 eb mwc bbeb pdb 25 hrh</t>
  </si>
  <si>
    <t>Serpe Insurance 3EE EB HRC w/ co-brand</t>
  </si>
  <si>
    <t>Sheila Butler &amp; Company EB</t>
  </si>
  <si>
    <t>Silicon Valley Financial Group, Inc - CA</t>
  </si>
  <si>
    <t>SilverStone Group - training</t>
  </si>
  <si>
    <t>Simpson McCrady - BBPC (15 PC)</t>
  </si>
  <si>
    <t>SKB Risk Service limited - MWC BB</t>
  </si>
  <si>
    <t>Skye Benefits Consulting 1ee PDB</t>
  </si>
  <si>
    <t>Smith &amp; Company, Inc. - MM 2EE</t>
  </si>
  <si>
    <t>Smith Davis Insurance Services, 3EE PC, BBPC MWC</t>
  </si>
  <si>
    <t>Snider-Killingsworth Insurance Partner Meeting</t>
  </si>
  <si>
    <t>Sol Services Insurance Agency - 06/06 @ 10 am ET</t>
  </si>
  <si>
    <t>SouthGroup (Audit)</t>
  </si>
  <si>
    <t>SOW - Brown &amp; Brown (Ft. Myers) - BKB Data &amp; File Extract</t>
  </si>
  <si>
    <t>SOW - CBIZ - Portal Merge (Slaton Insurance)</t>
  </si>
  <si>
    <t>SOW - OHM Benefit &amp; Insurance Solutions - HRc Site Move</t>
  </si>
  <si>
    <t>SOW - Propel Insurance - BKB Data Extract 07.17.2017</t>
  </si>
  <si>
    <t>SOW - Shamburger Agency - HRc Site Move</t>
  </si>
  <si>
    <t>SOW - The Daniel and Henry Company - HRc Promo Video</t>
  </si>
  <si>
    <t>spectrum Benefits 2EE EB BBEB</t>
  </si>
  <si>
    <t>St. Onge Insurance</t>
  </si>
  <si>
    <t>Stamy Insurance</t>
  </si>
  <si>
    <t>Stensrud Insurance Benefit - 05/23 @10am CT</t>
  </si>
  <si>
    <t>Stephen Avery Insurance - Inty/ BBPC NEVER HAPPENED</t>
  </si>
  <si>
    <t>Steward Insurance &amp; Risk Mgmt - 2 ees, P&amp;C</t>
  </si>
  <si>
    <t>Stockbridge Resources - PA (3 EB)</t>
  </si>
  <si>
    <t>StoneRidge Insurance Brokers - BBPC</t>
  </si>
  <si>
    <t>Strive Financial - BBPC, MWC, HRH (2 PC) LANSING</t>
  </si>
  <si>
    <t>Strovis Insurance</t>
  </si>
  <si>
    <t>Suhr &amp; Lichty (5) - BBPC</t>
  </si>
  <si>
    <t>Sullivan Audit Increase</t>
  </si>
  <si>
    <t>Sumner Financial</t>
  </si>
  <si>
    <t>Susan Wolfman Consulting-BBEB/MWC/HR Hotline-1EE</t>
  </si>
  <si>
    <t>Synergy Benefits-DMW</t>
  </si>
  <si>
    <t>T.H March- Audit Increase</t>
  </si>
  <si>
    <t>Tanya Boyd &amp; Associates- 1EE - MWC/HRH/PDB</t>
  </si>
  <si>
    <t>Tanya L Burns &amp; Associates, Inc</t>
  </si>
  <si>
    <t>TCIG Pacific Insurance Services</t>
  </si>
  <si>
    <t>TCU Insurance Agency</t>
  </si>
  <si>
    <t>Tellesbo &amp; Co Business Advisors</t>
  </si>
  <si>
    <t>Texas Cotton Ginners' Trust (TCGT Agency) - HOU</t>
  </si>
  <si>
    <t>Texas Essential Insurance -1ee, P&amp;C</t>
  </si>
  <si>
    <t>The Buffum Group-EB-1ee</t>
  </si>
  <si>
    <t>The Dryfoos Group of Insurance Agencies - Audit Increase</t>
  </si>
  <si>
    <t>The Multicare group Inc</t>
  </si>
  <si>
    <t>The Premier Metro Group, LLC</t>
  </si>
  <si>
    <t>The Risk Management Group</t>
  </si>
  <si>
    <t>The Weber Agency - 1EE - BBPC</t>
  </si>
  <si>
    <t>THN Insurance Solutions - P&amp;C 1ee</t>
  </si>
  <si>
    <t>Thomas Insurance Agency - PL</t>
  </si>
  <si>
    <t>Three Points Insurance Group- Audit Increase</t>
  </si>
  <si>
    <t>THREE RIVERS INSURANCE- PL Suite 1 EE</t>
  </si>
  <si>
    <t>Threlkeld Benefit Partners</t>
  </si>
  <si>
    <t>TIS - Inty</t>
  </si>
  <si>
    <t>Today's Benefit Solutions Group-HRc-1ee</t>
  </si>
  <si>
    <t>Tonry Insurance Group, Inc. - P&amp;C Products</t>
  </si>
  <si>
    <t>Totalben</t>
  </si>
  <si>
    <t>Touchstone Consulting Group - EB Products</t>
  </si>
  <si>
    <t>TR Youngs MWC/BB 1ee</t>
  </si>
  <si>
    <t>Transnational Advisors</t>
  </si>
  <si>
    <t>Trek Insurance Solutions</t>
  </si>
  <si>
    <t>Trent &amp; Associates - Intygral</t>
  </si>
  <si>
    <t>TriSure Corporation - Audit Increase</t>
  </si>
  <si>
    <t>TRUEbenefits Audit Increase</t>
  </si>
  <si>
    <t>Trusteed Plans Service Corp - HRC</t>
  </si>
  <si>
    <t>Tucker Boynton Companies</t>
  </si>
  <si>
    <t>Two Rivers Insurance Group-PL</t>
  </si>
  <si>
    <t>Tycor Asset Management-EB-2EE</t>
  </si>
  <si>
    <t>Unisource BBPC</t>
  </si>
  <si>
    <t>United Insurance Agency</t>
  </si>
  <si>
    <t>United Producers Group - DMW</t>
  </si>
  <si>
    <t>Universal Group, 6EE, HRhotline add</t>
  </si>
  <si>
    <t>VantagePointe Risk Management. LLC- BBPC, MM (7 PC) LANSING</t>
  </si>
  <si>
    <t>VCG Consultants MWC/PA/HRHotline</t>
  </si>
  <si>
    <t>Velox &amp; Associates ATL/MCDonough</t>
  </si>
  <si>
    <t>Venturella</t>
  </si>
  <si>
    <t>Vertical Fox, LLC 5 seats of hrh</t>
  </si>
  <si>
    <t>VMA Insurance CA - BBEB</t>
  </si>
  <si>
    <t>Volk &amp; Bell - ModMaster</t>
  </si>
  <si>
    <t>Waldman Brothers - SOW - Data Extract</t>
  </si>
  <si>
    <t>WALKER AGENCY INC</t>
  </si>
  <si>
    <t>Wannamaker Insurance Agency, Inc. - Initial meeting</t>
  </si>
  <si>
    <t>Warma Witter Kreisler Gregov &amp; Associates - BBPC MWE</t>
  </si>
  <si>
    <t>Warren A. Gingrich Agency - (9 PC)</t>
  </si>
  <si>
    <t>Watauga Insurance - Set Meeting</t>
  </si>
  <si>
    <t>WebEx-HRC</t>
  </si>
  <si>
    <t>Weingarten &amp; Hough - LOST Jun 2017</t>
  </si>
  <si>
    <t>WesTek Insurance Group - 2ee MWC/HRH</t>
  </si>
  <si>
    <t>Wilson Insurance Services - 3CL - BBPC</t>
  </si>
  <si>
    <t>Wirtz Insurance PC Tools</t>
  </si>
  <si>
    <t>WOODCOCK AGENCY- EB focus</t>
  </si>
  <si>
    <t>WorkComp Solutions - MWE</t>
  </si>
  <si>
    <t>World Insurance Association-DMW</t>
  </si>
  <si>
    <t>Wynes Insurance Agency Full Service</t>
  </si>
  <si>
    <t>Yancey Insurance Services, BBEB, 1EE</t>
  </si>
  <si>
    <t>Zemsky Insurance</t>
  </si>
  <si>
    <t>Zywave meeting with Time at Ehealth Insurance 5.16 at 10 am cst.</t>
  </si>
  <si>
    <t>Zywave SOW_National Healthcare Access_Custom BKB Report</t>
  </si>
  <si>
    <t>Bump Score</t>
  </si>
  <si>
    <t>Duration Score</t>
  </si>
  <si>
    <t>Age Score</t>
  </si>
  <si>
    <t>Stage Bonus</t>
  </si>
  <si>
    <t>Type Bonus</t>
  </si>
  <si>
    <t>Score</t>
  </si>
  <si>
    <t>Category</t>
  </si>
  <si>
    <t>Division</t>
  </si>
  <si>
    <t>LookUp</t>
  </si>
  <si>
    <t>Row Labels</t>
  </si>
  <si>
    <t>Count of Opportunity Name</t>
  </si>
  <si>
    <t>Blue</t>
  </si>
  <si>
    <t>Orange</t>
  </si>
  <si>
    <t>Red</t>
  </si>
  <si>
    <t>Grand Total</t>
  </si>
  <si>
    <t>Yellow</t>
  </si>
  <si>
    <t>Oppurtunity Name</t>
  </si>
  <si>
    <t>Count of Oppurtunity Name</t>
  </si>
  <si>
    <t>Opportunity ID</t>
  </si>
  <si>
    <t>0061A0000153EGF</t>
  </si>
  <si>
    <t>0061A000015iILb</t>
  </si>
  <si>
    <t>2017 Audit Increase - Grabill Insurance</t>
  </si>
  <si>
    <t>0061A000015iHw3</t>
  </si>
  <si>
    <t>2017 Audit Increase - JGS Insurance</t>
  </si>
  <si>
    <t>Sales Review</t>
  </si>
  <si>
    <t>0061A000015T8hw</t>
  </si>
  <si>
    <t>0061A0000158X4V</t>
  </si>
  <si>
    <t>0061A000015Tskk</t>
  </si>
  <si>
    <t>2HB Solutions HRC 5EE EB</t>
  </si>
  <si>
    <t>0061A0000156lvM</t>
  </si>
  <si>
    <t>360 Risk Partners - Audit Increase</t>
  </si>
  <si>
    <t>0061A000015ShQF</t>
  </si>
  <si>
    <t>0061A000012W6mS</t>
  </si>
  <si>
    <t>0061A0000157XWG</t>
  </si>
  <si>
    <t>0061A0000152hB3</t>
  </si>
  <si>
    <t>0061A000011UgaV</t>
  </si>
  <si>
    <t>0061A0000157Xmg</t>
  </si>
  <si>
    <t>0061A000013fuC4</t>
  </si>
  <si>
    <t>0061A0000158kvr</t>
  </si>
  <si>
    <t>Albion Insurance, Inc. - BBPC - 4 EEs (2PC)</t>
  </si>
  <si>
    <t>0061A000014spUd</t>
  </si>
  <si>
    <t>Allied Securities 1 EE PC BBPC</t>
  </si>
  <si>
    <t>0061A000015Sq73</t>
  </si>
  <si>
    <t>Allied Securities Ins, BBPC, 1 EE</t>
  </si>
  <si>
    <t>0061A0000159IBa</t>
  </si>
  <si>
    <t>0061A0000152NqX</t>
  </si>
  <si>
    <t>All-Time Insurance Agency- PL Suite 2 EE</t>
  </si>
  <si>
    <t>0061A000014HxDO</t>
  </si>
  <si>
    <t>0061A000014r5dM</t>
  </si>
  <si>
    <t>0061A0000158v45</t>
  </si>
  <si>
    <t>American Business Consulting - EB Opp</t>
  </si>
  <si>
    <t>0061A000015UZEC</t>
  </si>
  <si>
    <t>Anchor Insurance - BBPC/INTY/WEBSITE/MM - 3PC</t>
  </si>
  <si>
    <t>0061A0000159T1R</t>
  </si>
  <si>
    <t>0061A000015V6zA</t>
  </si>
  <si>
    <t>Aon - Milwaukee - Hewitt - SOW - Broker Contact and MM Data move from MKE to GB</t>
  </si>
  <si>
    <t>0061A000015U3B7</t>
  </si>
  <si>
    <t>0061A0000153Ktp</t>
  </si>
  <si>
    <t>0061A0000158e8R</t>
  </si>
  <si>
    <t>Associates of Glens Falls Inc. - Audit Increase</t>
  </si>
  <si>
    <t>Hold Requested</t>
  </si>
  <si>
    <t>0061A000013wkus</t>
  </si>
  <si>
    <t>0061A0000159BIX</t>
  </si>
  <si>
    <t>0061A000014I1lM</t>
  </si>
  <si>
    <t>Aston Scott BBUK 30ee</t>
  </si>
  <si>
    <t>0061A000015RcH9</t>
  </si>
  <si>
    <t>0061A000014JQdq</t>
  </si>
  <si>
    <t>0061A000014K8bv</t>
  </si>
  <si>
    <t>0061A000015Uwm2</t>
  </si>
  <si>
    <t>AVID Risk Solutions - Audit Increase</t>
  </si>
  <si>
    <t>0061A000013LTFv</t>
  </si>
  <si>
    <t>0061A000013N0qX</t>
  </si>
  <si>
    <t>Bagwell &amp; Bagwell - 4PC (BBPC, MWC, HRHL)</t>
  </si>
  <si>
    <t>0061A000013JZFQ</t>
  </si>
  <si>
    <t>0061A000015UKUA</t>
  </si>
  <si>
    <t>0061A0000157sKl</t>
  </si>
  <si>
    <t>0061A000014KR4T</t>
  </si>
  <si>
    <t>0061A0000158egi</t>
  </si>
  <si>
    <t>0061A000012Uvie</t>
  </si>
  <si>
    <t>0061A000015UWxZ</t>
  </si>
  <si>
    <t>0061A0000153SMw</t>
  </si>
  <si>
    <t>0061A0000157RQA</t>
  </si>
  <si>
    <t>0061A000015SreX</t>
  </si>
  <si>
    <t>0061A0000157Yvc</t>
  </si>
  <si>
    <t>0061A000015RF91</t>
  </si>
  <si>
    <t>Benefit Planning Associates - PDB and HRHL</t>
  </si>
  <si>
    <t>0061A0000153FHD</t>
  </si>
  <si>
    <t>Benefits Analysts, Inc - Intro Pricing w/ Steve</t>
  </si>
  <si>
    <t>006C00000107rjQ</t>
  </si>
  <si>
    <t>0061A000015SNqv</t>
  </si>
  <si>
    <t>006C000000ygM0G</t>
  </si>
  <si>
    <t>0061A000014aHy7</t>
  </si>
  <si>
    <t>BFL Canada - Zywave</t>
  </si>
  <si>
    <t>0061A00001588aQ</t>
  </si>
  <si>
    <t>0061A000015UZB3</t>
  </si>
  <si>
    <t>Big Rapids Insurance Agency INC</t>
  </si>
  <si>
    <t>0061A0000158MrT</t>
  </si>
  <si>
    <t>0061A000014XzLS</t>
  </si>
  <si>
    <t>Blanks Insurance - BBPC ELE</t>
  </si>
  <si>
    <t>0061A000013uKOE</t>
  </si>
  <si>
    <t>0061A0000159Z6k</t>
  </si>
  <si>
    <t>0061A000014sZwm</t>
  </si>
  <si>
    <t>0061A000014Lkzu</t>
  </si>
  <si>
    <t>0061A000015Rupg</t>
  </si>
  <si>
    <t>0061A000014sWlu</t>
  </si>
  <si>
    <t>0061A0000158XBC</t>
  </si>
  <si>
    <t>0061A00001594gl</t>
  </si>
  <si>
    <t>Bright Path Consulting- Hrc (2 EB)</t>
  </si>
  <si>
    <t>0061A000015SsEr</t>
  </si>
  <si>
    <t>0061A000015RwLe</t>
  </si>
  <si>
    <t>0061A0000159Z1f</t>
  </si>
  <si>
    <t>0061A000014HgER</t>
  </si>
  <si>
    <t>0061A000013MocI</t>
  </si>
  <si>
    <t>0061A000015RMlo</t>
  </si>
  <si>
    <t>0061A000014aNuz</t>
  </si>
  <si>
    <t>0061A0000157NDD</t>
  </si>
  <si>
    <t>0061A000015S7I1</t>
  </si>
  <si>
    <t>Business Insurance LLC</t>
  </si>
  <si>
    <t>0061A0000159TIw</t>
  </si>
  <si>
    <t>0061A000014Xp9n</t>
  </si>
  <si>
    <t>C &amp; C Insurance Solutions- BBPL / INTY</t>
  </si>
  <si>
    <t>0061A0000157WWB</t>
  </si>
  <si>
    <t>0061A000015TU7u</t>
  </si>
  <si>
    <t>0061A000014cMdG</t>
  </si>
  <si>
    <t>0061A000015TUs3</t>
  </si>
  <si>
    <t>0061A000015RUvR</t>
  </si>
  <si>
    <t>0061A000015U9xA</t>
  </si>
  <si>
    <t>CBIZ - Add Tucson BBEB / HRC (8EE)</t>
  </si>
  <si>
    <t>0061A000015UBrd</t>
  </si>
  <si>
    <t>0061A000015iHoE</t>
  </si>
  <si>
    <t>CBIZ (Corporate Account) - Additiona location Tucson</t>
  </si>
  <si>
    <t>0061A000015RUOg</t>
  </si>
  <si>
    <t>0061A000015RvCM</t>
  </si>
  <si>
    <t>0061A000015RyfS</t>
  </si>
  <si>
    <t>Central Insurance</t>
  </si>
  <si>
    <t>0061A0000157h5f</t>
  </si>
  <si>
    <t>0061A000014tEMW</t>
  </si>
  <si>
    <t>0061A000014YIo5</t>
  </si>
  <si>
    <t>CFM Insurance - Audit Increase</t>
  </si>
  <si>
    <t>0061A000014rgKg</t>
  </si>
  <si>
    <t>0061A000015V8mU</t>
  </si>
  <si>
    <t>Christoph Inc - Comp Package - Benefits Contract Update</t>
  </si>
  <si>
    <t>0061A0000158dtM</t>
  </si>
  <si>
    <t>CIA Insurance &amp; Risk Management - Audit Increase</t>
  </si>
  <si>
    <t>0061A000015SMV6</t>
  </si>
  <si>
    <t>CIMA - BBPL</t>
  </si>
  <si>
    <t>0061A000014rz9X</t>
  </si>
  <si>
    <t>0061A000014si49</t>
  </si>
  <si>
    <t>0061A000014YKgR</t>
  </si>
  <si>
    <t>Comprehensive Benefits, Inc - Audit Increase</t>
  </si>
  <si>
    <t>0061A000015TktS</t>
  </si>
  <si>
    <t>0061A000014ql1z</t>
  </si>
  <si>
    <t>Connor &amp; Gallagher (BBPC)</t>
  </si>
  <si>
    <t>0061A0000158Vqy</t>
  </si>
  <si>
    <t>Conrad Insurance Group - Audit Increase</t>
  </si>
  <si>
    <t>0061A000015TZvN</t>
  </si>
  <si>
    <t>Corcoran &amp; Havlin - SOW - BKB Child Site Setup</t>
  </si>
  <si>
    <t>0061A0000158x51</t>
  </si>
  <si>
    <t>0061A000014s0bQ</t>
  </si>
  <si>
    <t>Corporate Synergies Group (HQ) - BBBE (108 EB)</t>
  </si>
  <si>
    <t>0061A0000159nnB</t>
  </si>
  <si>
    <t>Correll Insurance Group (MM)</t>
  </si>
  <si>
    <t>0061A000015SFLR</t>
  </si>
  <si>
    <t>0061A000015RcnW</t>
  </si>
  <si>
    <t>0061A000015hwUm</t>
  </si>
  <si>
    <t>Credent Commercial BBUK 2xee</t>
  </si>
  <si>
    <t>0061A000014r4Ia</t>
  </si>
  <si>
    <t>0061A000015TTrv</t>
  </si>
  <si>
    <t>Credent Commercial Insurance Ltd: BB MWC UK 4EE</t>
  </si>
  <si>
    <t>0061A0000159AzG</t>
  </si>
  <si>
    <t>0061A0000158vM4</t>
  </si>
  <si>
    <t>0061A000014Yn0w</t>
  </si>
  <si>
    <t>0061A000015SGMx</t>
  </si>
  <si>
    <t>Custom Benefits Solutions - BBBE, HRH, HRc, MWC</t>
  </si>
  <si>
    <t>0061A000015SkJe</t>
  </si>
  <si>
    <t>0061A0000156mrG</t>
  </si>
  <si>
    <t>0061A000013J7jc</t>
  </si>
  <si>
    <t>0061A000015789W</t>
  </si>
  <si>
    <t>Dan Lawrie Insurance Brokers - Audit Increase</t>
  </si>
  <si>
    <t>0061A000013x1cw</t>
  </si>
  <si>
    <t>0061A000014XyaE</t>
  </si>
  <si>
    <t>Dave Mosher &amp; Associates - BBPC / MM</t>
  </si>
  <si>
    <t>0061A000015R7h1</t>
  </si>
  <si>
    <t>David Ernstam Financial &amp; Insurance Services, Inc. - HRc</t>
  </si>
  <si>
    <t>0061A000011geF0</t>
  </si>
  <si>
    <t>0061A000015hwJd</t>
  </si>
  <si>
    <t>Davidson Insurance Services, Inc - SOW - DMW One-Off</t>
  </si>
  <si>
    <t>0061A0000149CLu</t>
  </si>
  <si>
    <t>0061A0000158Wyh</t>
  </si>
  <si>
    <t>0061A000014rDWR</t>
  </si>
  <si>
    <t>0061A000014ZEhw</t>
  </si>
  <si>
    <t>0061A000014rhnh</t>
  </si>
  <si>
    <t>0061A000014JIjW</t>
  </si>
  <si>
    <t>Direct Line Commercial 200ee</t>
  </si>
  <si>
    <t>0061A0000159I6C</t>
  </si>
  <si>
    <t>0061A000015RC99</t>
  </si>
  <si>
    <t>0061A000015SwLQ</t>
  </si>
  <si>
    <t>DPI insurance</t>
  </si>
  <si>
    <t>0061A000014sGDu</t>
  </si>
  <si>
    <t>Dupre - Carrier - Godchaux Agency</t>
  </si>
  <si>
    <t>0061A0000159BVC</t>
  </si>
  <si>
    <t>0061A000014Xdyb</t>
  </si>
  <si>
    <t>0061A000015ULpX</t>
  </si>
  <si>
    <t>eBenefits Consulting Group - SEA - HRc</t>
  </si>
  <si>
    <t>0061A000015SMir</t>
  </si>
  <si>
    <t>0061A000015A9nK</t>
  </si>
  <si>
    <t>0061A0000157nbI</t>
  </si>
  <si>
    <t>EIC MWC/BB 3ee</t>
  </si>
  <si>
    <t>0061A0000157Z1m</t>
  </si>
  <si>
    <t>0061A000014cS6a</t>
  </si>
  <si>
    <t>0061A0000159Ccn</t>
  </si>
  <si>
    <t>ELT Insurance PDB/Acrisure</t>
  </si>
  <si>
    <t>0061A000014af2H</t>
  </si>
  <si>
    <t>0061A000013x0qy</t>
  </si>
  <si>
    <t>0061A000015TLq4</t>
  </si>
  <si>
    <t>0061A000015TMEp</t>
  </si>
  <si>
    <t>0061A000015SpTN</t>
  </si>
  <si>
    <t>Employee Owned Benefits</t>
  </si>
  <si>
    <t>0061A0000156ORx</t>
  </si>
  <si>
    <t>Employer Flexible - Audit Increase</t>
  </si>
  <si>
    <t>0061A000014YHuH</t>
  </si>
  <si>
    <t>Employers Select Insurance Services Inc. - Audit Increase</t>
  </si>
  <si>
    <t>0061A000015RdJ2</t>
  </si>
  <si>
    <t>0061A000015TmiL</t>
  </si>
  <si>
    <t>0061A000015i6L6</t>
  </si>
  <si>
    <t>ESIC Corp (1EB-HRc/MWC/HRH/PDB-D.C.)</t>
  </si>
  <si>
    <t>0061A0000158f0i</t>
  </si>
  <si>
    <t>0061A000015Swcq</t>
  </si>
  <si>
    <t>Extra Brand for Robert Nott</t>
  </si>
  <si>
    <t>0061A000013wYdT</t>
  </si>
  <si>
    <t>0061A000014t6DN</t>
  </si>
  <si>
    <t>0061A000015Ufym</t>
  </si>
  <si>
    <t>0061A000014Xw8b</t>
  </si>
  <si>
    <t>0061A000014YV7U</t>
  </si>
  <si>
    <t>Finns J M &amp; J Insurance Agency - Inty early renewal</t>
  </si>
  <si>
    <t>0061A000014JSYi</t>
  </si>
  <si>
    <t>First Arkansas Insurance - Audit Increase</t>
  </si>
  <si>
    <t>0061A0000158WkU</t>
  </si>
  <si>
    <t>First Iowa Insurance Agency - Audit Increase</t>
  </si>
  <si>
    <t>0061A0000152Nek</t>
  </si>
  <si>
    <t>First Nebraska Bank - 2ees, PLsuite</t>
  </si>
  <si>
    <t>0061A000015RmGu</t>
  </si>
  <si>
    <t>First State Insurance, BBPC, 2EE</t>
  </si>
  <si>
    <t>0061A000014rsWu</t>
  </si>
  <si>
    <t>0061A0000157sBD</t>
  </si>
  <si>
    <t>Florida School Boards Insurance Trust - Audit Increase</t>
  </si>
  <si>
    <t>0061A00001533sj</t>
  </si>
  <si>
    <t>Foote Insurance Agency (3) - BBPC, MW</t>
  </si>
  <si>
    <t>0061A000015TLYI</t>
  </si>
  <si>
    <t>Ford Insurance Agency - BBPC/MWC</t>
  </si>
  <si>
    <t>0061A000015RNeP</t>
  </si>
  <si>
    <t>Foresee-Mainville Insurance, BBPC, 5 EE</t>
  </si>
  <si>
    <t>0061A000015SrJy</t>
  </si>
  <si>
    <t>FPGM - BBPC/MWC/MM/HRH</t>
  </si>
  <si>
    <t>0061A000015RCC3</t>
  </si>
  <si>
    <t>0061A000014c2op</t>
  </si>
  <si>
    <t>G&amp;A Partners - Audit Increase</t>
  </si>
  <si>
    <t>0061A0000153EsU</t>
  </si>
  <si>
    <t>0061A000014Xb8G</t>
  </si>
  <si>
    <t>0061A000014q3JE</t>
  </si>
  <si>
    <t>0061A000014Xs96</t>
  </si>
  <si>
    <t>0061A0000157Z0U</t>
  </si>
  <si>
    <t>0061A000013syTy</t>
  </si>
  <si>
    <t>0061A000014ric9</t>
  </si>
  <si>
    <t>0061A0000157NNP</t>
  </si>
  <si>
    <t>0061A000014sEUn</t>
  </si>
  <si>
    <t>0061A000015781O</t>
  </si>
  <si>
    <t>GMM Renewal + MWC</t>
  </si>
  <si>
    <t>0061A000015TZra</t>
  </si>
  <si>
    <t>GoodWorks Insurance - BBEB, MWC, HRH, PDB (3 EB)</t>
  </si>
  <si>
    <t>0061A000014rjCv</t>
  </si>
  <si>
    <t>0061A0000158VnV</t>
  </si>
  <si>
    <t>GROUP BENEFIT STRATEGIES - Audit Increase</t>
  </si>
  <si>
    <t>0061A000014r5g2</t>
  </si>
  <si>
    <t>0061A0000159CAj</t>
  </si>
  <si>
    <t>0061A000014pgGh</t>
  </si>
  <si>
    <t>0061A0000157O37</t>
  </si>
  <si>
    <t>0061A000015Taj7</t>
  </si>
  <si>
    <t>006C00000106s9f</t>
  </si>
  <si>
    <t>0061A000015SEli</t>
  </si>
  <si>
    <t>0061A000015TtK3</t>
  </si>
  <si>
    <t>Health Insurance Associates Inc 3ee bbbe, pdb and hrc</t>
  </si>
  <si>
    <t>0061A000015TSvX</t>
  </si>
  <si>
    <t>0061A000015RdsR</t>
  </si>
  <si>
    <t>0061A0000157r9C</t>
  </si>
  <si>
    <t>0061A000015U1Ym</t>
  </si>
  <si>
    <t>0061A0000157NMl</t>
  </si>
  <si>
    <t>0061A000015TOWb</t>
  </si>
  <si>
    <t>0061A0000153ZLe</t>
  </si>
  <si>
    <t>0061A000014Zjdo</t>
  </si>
  <si>
    <t>0061A000015U36v</t>
  </si>
  <si>
    <t>0061A000013wY3i</t>
  </si>
  <si>
    <t>0061A000014a470</t>
  </si>
  <si>
    <t>Hoffmann Kool Insurance - BBPC</t>
  </si>
  <si>
    <t>0061A0000152XKm</t>
  </si>
  <si>
    <t>Holden Agency Insurance (EB)</t>
  </si>
  <si>
    <t>0061A000015ACiy</t>
  </si>
  <si>
    <t>0061A000015Up66</t>
  </si>
  <si>
    <t>0061A000015SZml</t>
  </si>
  <si>
    <t>0061A0000156Mla</t>
  </si>
  <si>
    <t>0061A0000159Gze</t>
  </si>
  <si>
    <t>0061A000015Ugxa</t>
  </si>
  <si>
    <t>0061A000015ShTY</t>
  </si>
  <si>
    <t>HRc potential add on</t>
  </si>
  <si>
    <t>0061A000014py8g</t>
  </si>
  <si>
    <t>0061A0000158DFo</t>
  </si>
  <si>
    <t>0061A0000157r7V</t>
  </si>
  <si>
    <t>Hyland, Block &amp; Hyland, Inc. - Audit Increase</t>
  </si>
  <si>
    <t>0061A000015TvQh</t>
  </si>
  <si>
    <t>0061A000015Ruwg</t>
  </si>
  <si>
    <t>0061A000012te63</t>
  </si>
  <si>
    <t>0061A000014cV3V</t>
  </si>
  <si>
    <t>Infiniti hr (5PC-MM/BBPC-D.C.)</t>
  </si>
  <si>
    <t>0061A0000152VnO</t>
  </si>
  <si>
    <t>Inlight Risk Mgt., Inc. - BBPC/MM</t>
  </si>
  <si>
    <t>0061A0000153MXB</t>
  </si>
  <si>
    <t>0061A0000158Etk</t>
  </si>
  <si>
    <t>0061A000014sNSX</t>
  </si>
  <si>
    <t>Insurance Concepts of St. Louis - BBPC ELE</t>
  </si>
  <si>
    <t>0061A000015SzTI</t>
  </si>
  <si>
    <t>Insurance Connection of South Florida- 1EE - BBPC</t>
  </si>
  <si>
    <t>0061A0000156yik</t>
  </si>
  <si>
    <t>0061A00001580cK</t>
  </si>
  <si>
    <t>0061A000014ZoEK</t>
  </si>
  <si>
    <t>Insurance Solutions, Inc. (12EB-BBBE-D.C.)</t>
  </si>
  <si>
    <t>0061A000015U3xo</t>
  </si>
  <si>
    <t>0061A000015Uwkp</t>
  </si>
  <si>
    <t>Integrated Risk Solutions - SOW - Sendgrid</t>
  </si>
  <si>
    <t>0061A0000159T1v</t>
  </si>
  <si>
    <t>0061A0000159tjo</t>
  </si>
  <si>
    <t>Integro BBUK/MWC 40ee</t>
  </si>
  <si>
    <t>0061A000015ShOj</t>
  </si>
  <si>
    <t>0061A000014Z9MR</t>
  </si>
  <si>
    <t>0061A000015UZ7V</t>
  </si>
  <si>
    <t>InterWest - Training / PA / HRC</t>
  </si>
  <si>
    <t>006C00000109Vhc</t>
  </si>
  <si>
    <t>0061A000015SpwZ</t>
  </si>
  <si>
    <t>0061A000012s5um</t>
  </si>
  <si>
    <t>ISL Insurance Brokers Limited</t>
  </si>
  <si>
    <t>0061A000012tdaL</t>
  </si>
  <si>
    <t>0061A0000159vOZ</t>
  </si>
  <si>
    <t>J.M. &amp; C.W. Hope Grant Ltd HQ</t>
  </si>
  <si>
    <t>0061A000013LiVh</t>
  </si>
  <si>
    <t>0061A000015Tvek</t>
  </si>
  <si>
    <t>JA Benefits, LLC - Audit Increase</t>
  </si>
  <si>
    <t>0061A000015hwq5</t>
  </si>
  <si>
    <t>JA Benefits, LLC PDB 21 EE's</t>
  </si>
  <si>
    <t>0061A000015A3Iq</t>
  </si>
  <si>
    <t>Jacobson, Goldfarb &amp; Scott, Inc. - PDB (3EB)</t>
  </si>
  <si>
    <t>0061A0000157i7W</t>
  </si>
  <si>
    <t>Jared Rosckes Agency (3 PC) intygral</t>
  </si>
  <si>
    <t>0061A00001579n9</t>
  </si>
  <si>
    <t>Jerry R. Carnahan - Audit Increase</t>
  </si>
  <si>
    <t>0061A000015TM20</t>
  </si>
  <si>
    <t>0061A000015US9c</t>
  </si>
  <si>
    <t>John A. Savage Insurance-BBEB/MWC/25Hotline-1ee</t>
  </si>
  <si>
    <t>0061A00001579K4</t>
  </si>
  <si>
    <t>0061A000015U4Ft</t>
  </si>
  <si>
    <t>0061A000014tBmL</t>
  </si>
  <si>
    <t>Kapture Insurance - 3EEs BBPC</t>
  </si>
  <si>
    <t>0061A000014qM1Q</t>
  </si>
  <si>
    <t>Keith D. Peterson &amp; Company - Audit Increase</t>
  </si>
  <si>
    <t>0061A000014pef6</t>
  </si>
  <si>
    <t>0061A0000152XbB</t>
  </si>
  <si>
    <t>0061A000014t0JQ</t>
  </si>
  <si>
    <t>Kelliher Insurance Group BBUK/MWC 30ee</t>
  </si>
  <si>
    <t>0061A000011gsRy</t>
  </si>
  <si>
    <t>006C000000zRQCE</t>
  </si>
  <si>
    <t>0061A000014Jtx5</t>
  </si>
  <si>
    <t>King Insurance - BBPC</t>
  </si>
  <si>
    <t>0061A000014rB4e</t>
  </si>
  <si>
    <t>Kistler Tiffany Benefits - HRc</t>
  </si>
  <si>
    <t>0061A0000157NkQ</t>
  </si>
  <si>
    <t>006C000000zS6zT</t>
  </si>
  <si>
    <t>0061A000014ZmYt</t>
  </si>
  <si>
    <t>0061A000015UJes</t>
  </si>
  <si>
    <t>Knudson LLc- 1EE. BBEB PDB</t>
  </si>
  <si>
    <t>0061A000015S61V</t>
  </si>
  <si>
    <t>0061A0000151wrG</t>
  </si>
  <si>
    <t>Kore Insurance Holdings 3EE - BBEB. HRH, MWC</t>
  </si>
  <si>
    <t>0061A000015UZ5t</t>
  </si>
  <si>
    <t>L/P Insurance - Training</t>
  </si>
  <si>
    <t>0061A000015A2pD</t>
  </si>
  <si>
    <t>0061A000015Sk8F</t>
  </si>
  <si>
    <t>0061A000014r1RD</t>
  </si>
  <si>
    <t>0061A0000157yhW</t>
  </si>
  <si>
    <t>0061A0000158CAD</t>
  </si>
  <si>
    <t>0061A0000156OG9</t>
  </si>
  <si>
    <t>0061A000014tPAK</t>
  </si>
  <si>
    <t>0061A000014Xysn</t>
  </si>
  <si>
    <t>Legacy Innovative Benefits Solutions, LLC - Audit Increase</t>
  </si>
  <si>
    <t>0061A000015TiOH</t>
  </si>
  <si>
    <t>Lensak Financial-HRC-1EE</t>
  </si>
  <si>
    <t>0061A0000157eXK</t>
  </si>
  <si>
    <t>0061A000015UQYa</t>
  </si>
  <si>
    <t>0061A0000158vOF</t>
  </si>
  <si>
    <t>0061A000015AAZ9</t>
  </si>
  <si>
    <t>Louisiana Companies- BKB</t>
  </si>
  <si>
    <t>0061A00001578IQ</t>
  </si>
  <si>
    <t>Luker, Rowe &amp; Company Limited - Audit Increase</t>
  </si>
  <si>
    <t>0061A000015AD2e</t>
  </si>
  <si>
    <t>0061A000015943Z</t>
  </si>
  <si>
    <t>Luster Insurance Agency - 3EES, PLSuite</t>
  </si>
  <si>
    <t>0061A0000159vxZ</t>
  </si>
  <si>
    <t>0061A000015V2zm</t>
  </si>
  <si>
    <t>M S Broking BB/MWCUK</t>
  </si>
  <si>
    <t>0061A00001571lL</t>
  </si>
  <si>
    <t>0061A000014YUuE</t>
  </si>
  <si>
    <t>0061A00001594BA</t>
  </si>
  <si>
    <t>0061A000015SbvR</t>
  </si>
  <si>
    <t>0061A000014rQfk</t>
  </si>
  <si>
    <t>0061A0000156iVv</t>
  </si>
  <si>
    <t>0061A000014JuOz</t>
  </si>
  <si>
    <t>0061A0000156Lzk</t>
  </si>
  <si>
    <t>Marketing Inquiry - TPC (The Payroll Company)</t>
  </si>
  <si>
    <t>0061A000015Tc9b</t>
  </si>
  <si>
    <t>0061A000014YA18</t>
  </si>
  <si>
    <t>0061A0000159KIn</t>
  </si>
  <si>
    <t>0061A000014cUCq</t>
  </si>
  <si>
    <t>0061A000014tORN</t>
  </si>
  <si>
    <t>0061A0000156lnB</t>
  </si>
  <si>
    <t>0061A000014s1Mo</t>
  </si>
  <si>
    <t>McKellar, Robertson, McCarty and Click Insurance</t>
  </si>
  <si>
    <t>0061A000014budM</t>
  </si>
  <si>
    <t>McKinneyOlson Insurance - 8EE - bbpc</t>
  </si>
  <si>
    <t>0061A0000153CqH</t>
  </si>
  <si>
    <t>0061A000014ZvS4</t>
  </si>
  <si>
    <t>0061A000015Uz9Y</t>
  </si>
  <si>
    <t>Meeker Sharkey - SOW - BKB File and Data Extract</t>
  </si>
  <si>
    <t>0061A00001579MZ</t>
  </si>
  <si>
    <t>Mehta Insurance Agency, LLC</t>
  </si>
  <si>
    <t>0061A000012pD7s</t>
  </si>
  <si>
    <t>0061A000013LT8a</t>
  </si>
  <si>
    <t>0061A0000158dgX</t>
  </si>
  <si>
    <t>Metro Insurance Services - Audit Increase</t>
  </si>
  <si>
    <t>0061A0000159wlE</t>
  </si>
  <si>
    <t>MIA - John Galt - PL</t>
  </si>
  <si>
    <t>0061A000014rRYt</t>
  </si>
  <si>
    <t>0061A000015SskV</t>
  </si>
  <si>
    <t>0061A000015S8Yz</t>
  </si>
  <si>
    <t>0061A000014az2e</t>
  </si>
  <si>
    <t>0061A000015RgJv</t>
  </si>
  <si>
    <t>0061A0000157qIA</t>
  </si>
  <si>
    <t>0061A0000157ruO</t>
  </si>
  <si>
    <t>Moores Insurance Management, Inc. - Audit Increase</t>
  </si>
  <si>
    <t>0061A000015SFOQ</t>
  </si>
  <si>
    <t>Morgan Planning Group - Audit Increase</t>
  </si>
  <si>
    <t>0061A0000158dnJ</t>
  </si>
  <si>
    <t>Morgan Trevathan &amp; Gunn Insurance - Audit Increase</t>
  </si>
  <si>
    <t>0061A0000159mCZ</t>
  </si>
  <si>
    <t>0061A000015T7E7</t>
  </si>
  <si>
    <t>0061A000015RlJC</t>
  </si>
  <si>
    <t>0061A0000152CZX</t>
  </si>
  <si>
    <t>0061A000014YKrY</t>
  </si>
  <si>
    <t>0061A000015RmnF</t>
  </si>
  <si>
    <t>0061A0000156iX2</t>
  </si>
  <si>
    <t>NASH - Insurance Benefits Associates, Inc. - DMW</t>
  </si>
  <si>
    <t>0061A000015R8Bq</t>
  </si>
  <si>
    <t>Navacord - Zywave</t>
  </si>
  <si>
    <t>0061A00001524EU</t>
  </si>
  <si>
    <t>New Century Insurance - BBBE / BBPC / MM / MWC / HRH</t>
  </si>
  <si>
    <t>0061A000015UIdm</t>
  </si>
  <si>
    <t>New Sale Create Project</t>
  </si>
  <si>
    <t>0061A0000153ZqF</t>
  </si>
  <si>
    <t>0061A0000158KSW</t>
  </si>
  <si>
    <t>0061A000015Uz0C</t>
  </si>
  <si>
    <t>NFP Insurance Services, Inc - Additional Product Audit - NFP P&amp;C White Plains, NY (Bethesda, MD)</t>
  </si>
  <si>
    <t>0061A000015hzen</t>
  </si>
  <si>
    <t>NFP Property &amp; Casualty Services- White Plains - SOW - ZH Portal</t>
  </si>
  <si>
    <t>0061A000015TiBm</t>
  </si>
  <si>
    <t>0061A000014pq6h</t>
  </si>
  <si>
    <t>0061A0000152417</t>
  </si>
  <si>
    <t>Northern Insuring - PDB</t>
  </si>
  <si>
    <t>0061A000015Rxut</t>
  </si>
  <si>
    <t>0061A000014rieU</t>
  </si>
  <si>
    <t>0061A0000157POV</t>
  </si>
  <si>
    <t>0061A000014cdo9</t>
  </si>
  <si>
    <t>0061A000015RELf</t>
  </si>
  <si>
    <t>0061A000014rzYD</t>
  </si>
  <si>
    <t>0061A000015S4tY</t>
  </si>
  <si>
    <t>0061A000015AArD</t>
  </si>
  <si>
    <t>0061A0000158MHL</t>
  </si>
  <si>
    <t>0061A000014La83</t>
  </si>
  <si>
    <t>Paramount Exclusive Insurance Services, Inc.- BBPC/ELE</t>
  </si>
  <si>
    <t>0061A0000157nbD</t>
  </si>
  <si>
    <t>0061A0000158dqS</t>
  </si>
  <si>
    <t>0061A000015UOy8</t>
  </si>
  <si>
    <t>Partners Direct Insurance Services-PL Suite-2ee</t>
  </si>
  <si>
    <t>0061A0000152ief</t>
  </si>
  <si>
    <t>0061A000015UJaM</t>
  </si>
  <si>
    <t>0061A0000147pq9</t>
  </si>
  <si>
    <t>PDCM - Reprice Options</t>
  </si>
  <si>
    <t>0061A000014ppzb</t>
  </si>
  <si>
    <t>Peoples First Initial Meeting</t>
  </si>
  <si>
    <t>0061A000013zg72</t>
  </si>
  <si>
    <t>Pinnacle Benefit Resources - (6EB) - MWC</t>
  </si>
  <si>
    <t>0061A0000157Zdi</t>
  </si>
  <si>
    <t>0061A000011gfVX</t>
  </si>
  <si>
    <t>0061A000014YV4K</t>
  </si>
  <si>
    <t>0061A00001581wY</t>
  </si>
  <si>
    <t>0061A000015RUiX</t>
  </si>
  <si>
    <t>0061A0000159nbj</t>
  </si>
  <si>
    <t>0061A0000153Cil</t>
  </si>
  <si>
    <t>0061A000014so6X</t>
  </si>
  <si>
    <t>0061A0000148Ym4</t>
  </si>
  <si>
    <t>Rapport Benefits Group - Audit Increase</t>
  </si>
  <si>
    <t>0061A000015Rzqv</t>
  </si>
  <si>
    <t>0061A00001592qE</t>
  </si>
  <si>
    <t>0061A000014Jh21</t>
  </si>
  <si>
    <t>0061A000015TbwD</t>
  </si>
  <si>
    <t>Reseco Insurance - PHX Partner - HRHL (5) + Products Training</t>
  </si>
  <si>
    <t>006C000000zSff1</t>
  </si>
  <si>
    <t>0061A000015Uw9f</t>
  </si>
  <si>
    <t>Reverse Sale - Integrated Financial Solutions LLC 1 ee mwc bbeb hrh pdb dmw hrc pa</t>
  </si>
  <si>
    <t>0061A00001591Za</t>
  </si>
  <si>
    <t>Richard A. Feare &amp; Associates, Ltd. - 1EE - BBEB, MWC, HRH</t>
  </si>
  <si>
    <t>0061A0000153Fbn</t>
  </si>
  <si>
    <t>0061A0000158VvZ</t>
  </si>
  <si>
    <t>Riddle Insurance - Audit Increase</t>
  </si>
  <si>
    <t>0061A0000158yDn</t>
  </si>
  <si>
    <t>0061A000014btFU</t>
  </si>
  <si>
    <t>Robbins &amp; Black Agency - BBPC MWC HRHL</t>
  </si>
  <si>
    <t>0061A000015TNEM</t>
  </si>
  <si>
    <t>Roberson Insurance Agency 1ee EB HRc</t>
  </si>
  <si>
    <t>0061A0000156xga</t>
  </si>
  <si>
    <t>0061A000013JFOw</t>
  </si>
  <si>
    <t>Rogers Insurance - 5PC - (Inty)</t>
  </si>
  <si>
    <t>0061A000013ArvX</t>
  </si>
  <si>
    <t>Rosenkilde &amp; Associates (BBPC/MWC - 8 CL ee's) - BAL</t>
  </si>
  <si>
    <t>0061A00001577KV</t>
  </si>
  <si>
    <t>0061A0000157MxF</t>
  </si>
  <si>
    <t>Sabourin Insurance Services- 1 EE- BBPC</t>
  </si>
  <si>
    <t>0061A000015i7SC</t>
  </si>
  <si>
    <t>Sanderson and Associates - BBPC</t>
  </si>
  <si>
    <t>0061A000015RnEq</t>
  </si>
  <si>
    <t>0061A000015Ta2s</t>
  </si>
  <si>
    <t>0061A000015hq3A</t>
  </si>
  <si>
    <t>Schafer Insurance - Audit</t>
  </si>
  <si>
    <t>0061A000014ZSwd</t>
  </si>
  <si>
    <t>0061A000015ULrJ</t>
  </si>
  <si>
    <t>0061A0000156yoF</t>
  </si>
  <si>
    <t>0061A0000159oAU</t>
  </si>
  <si>
    <t>Secure First Corporation- 5 EB</t>
  </si>
  <si>
    <t>0061A000013wiJS</t>
  </si>
  <si>
    <t>0061A000015SbHN</t>
  </si>
  <si>
    <t>Selco- 2EE PL Demo</t>
  </si>
  <si>
    <t>0061A0000147SdQ</t>
  </si>
  <si>
    <t>SelectHealth - DMW/MWE</t>
  </si>
  <si>
    <t>0061A000014bY3r</t>
  </si>
  <si>
    <t>0061A000015Sq6o</t>
  </si>
  <si>
    <t>0061A000015S5QF</t>
  </si>
  <si>
    <t>Sesto Insurance- PL Suite 1 EE</t>
  </si>
  <si>
    <t>0061A000015Rm5D</t>
  </si>
  <si>
    <t>Shaughnessy Benefits - BBEB, MWC (2 EB)</t>
  </si>
  <si>
    <t>0061A000015TOn7</t>
  </si>
  <si>
    <t>Sheila J. Butler &amp; Company, Inc. - Audit Increase</t>
  </si>
  <si>
    <t>0061A000014bAO9</t>
  </si>
  <si>
    <t>0061A000014YRek</t>
  </si>
  <si>
    <t>0061A0000152odd</t>
  </si>
  <si>
    <t>0061A000015R78W</t>
  </si>
  <si>
    <t>Skyline Insurance - 2 ee</t>
  </si>
  <si>
    <t>0061A000014sBmZ</t>
  </si>
  <si>
    <t>0061A000013TFv3</t>
  </si>
  <si>
    <t>Southern Financial Consultants-EB Suite</t>
  </si>
  <si>
    <t>0061A000015TO3M</t>
  </si>
  <si>
    <t>0061A000015TuXg</t>
  </si>
  <si>
    <t>0061A000015iDe5</t>
  </si>
  <si>
    <t>SOW - Hylant Group - SendGrid</t>
  </si>
  <si>
    <t>0061A000015Tu98</t>
  </si>
  <si>
    <t>0061A000015UHp5</t>
  </si>
  <si>
    <t>0061A000015TRlt</t>
  </si>
  <si>
    <t>0061A000015UI1k</t>
  </si>
  <si>
    <t>0061A000015Thja</t>
  </si>
  <si>
    <t>0061A000015TRhX</t>
  </si>
  <si>
    <t>State Street Insurance Solutions-BBEB/MWC/PDB/25Hotline-1ee</t>
  </si>
  <si>
    <t>0061A0000157oN1</t>
  </si>
  <si>
    <t>0061A000014LkRn</t>
  </si>
  <si>
    <t>0061A0000153b6T</t>
  </si>
  <si>
    <t>0061A0000158cfs</t>
  </si>
  <si>
    <t>0061A0000156m4S</t>
  </si>
  <si>
    <t>0061A000015TUrP</t>
  </si>
  <si>
    <t>Struck Insurance Services, Inc. - Audit Increase</t>
  </si>
  <si>
    <t>0061A000014qied</t>
  </si>
  <si>
    <t>0061A000015i4DO</t>
  </si>
  <si>
    <t>Suchanek Partners 1EE-HRc/25HRHL Promo/BBEB</t>
  </si>
  <si>
    <t>0061A000015V4Em</t>
  </si>
  <si>
    <t>Suchanek Partners-1 EE-EB-BBEB/25 HRHL PROMO</t>
  </si>
  <si>
    <t>0061A000013x0fq</t>
  </si>
  <si>
    <t>0061A0000157s7x</t>
  </si>
  <si>
    <t>Summit Insurance Resource Group - Audit Increase</t>
  </si>
  <si>
    <t>0061A0000159dOO</t>
  </si>
  <si>
    <t>Summit Insurance Services LLC - PDB (25EB)</t>
  </si>
  <si>
    <t>0061A000015RcpD</t>
  </si>
  <si>
    <t>0061A000015RlvI</t>
  </si>
  <si>
    <t>0061A000015SG8q</t>
  </si>
  <si>
    <t>0061A000014tEgD</t>
  </si>
  <si>
    <t>Synergy Benefits - Audit Increase</t>
  </si>
  <si>
    <t>0061A000015SpxX</t>
  </si>
  <si>
    <t>006C000000zSsg8</t>
  </si>
  <si>
    <t>0061A0000153MCH</t>
  </si>
  <si>
    <t>0061A000014q8iN</t>
  </si>
  <si>
    <t>Tasker BBUK 5xee(+)</t>
  </si>
  <si>
    <t>0061A0000159C7k</t>
  </si>
  <si>
    <t>0061A000014cMoU</t>
  </si>
  <si>
    <t>Tec Insurance Inc - 3 ee, INTY</t>
  </si>
  <si>
    <t>0061A000014Xqep</t>
  </si>
  <si>
    <t>test</t>
  </si>
  <si>
    <t>0061A000014Z1wx</t>
  </si>
  <si>
    <t>0061A000015A1XT</t>
  </si>
  <si>
    <t>The Benecon Group (MM)</t>
  </si>
  <si>
    <t>0061A000012t8rD</t>
  </si>
  <si>
    <t>0061A0000159nHK</t>
  </si>
  <si>
    <t>0061A000011ghHA</t>
  </si>
  <si>
    <t>0061A000015SPD5</t>
  </si>
  <si>
    <t>0061A000014b8P2</t>
  </si>
  <si>
    <t>0061A000015ULA6</t>
  </si>
  <si>
    <t>0061A0000152iRK</t>
  </si>
  <si>
    <t>Torres Insurance - BBPC MWC</t>
  </si>
  <si>
    <t>0061A0000157fcO</t>
  </si>
  <si>
    <t>train 5-17-2017</t>
  </si>
  <si>
    <t>0061A0000158WcP</t>
  </si>
  <si>
    <t>Transition Health Benefits - Audit Increase</t>
  </si>
  <si>
    <t>0061A000014riLs</t>
  </si>
  <si>
    <t>0061A000014rNTG</t>
  </si>
  <si>
    <t>Traxler &amp; Parker Insurance Agencies - BBPC (2PC) LANSING</t>
  </si>
  <si>
    <t>0061A000015U1FS</t>
  </si>
  <si>
    <t>Tricketts Insurance - BB</t>
  </si>
  <si>
    <t>0061A000015ShN6</t>
  </si>
  <si>
    <t>TriSure Corporation</t>
  </si>
  <si>
    <t>0061A000014Xyyo</t>
  </si>
  <si>
    <t>0061A0000158ds9</t>
  </si>
  <si>
    <t>Truck Insurance, 2EE PC, BBPC MWE</t>
  </si>
  <si>
    <t>0061A000013wmB7</t>
  </si>
  <si>
    <t>0061A00001599zu</t>
  </si>
  <si>
    <t>0061A0000159ToI</t>
  </si>
  <si>
    <t>Vanguard Risk Managers, Inc./ONEGROUP - Audit and Adding ELE ($45k Uptick)</t>
  </si>
  <si>
    <t>0061A0000145EOf</t>
  </si>
  <si>
    <t>0061A000014Xz9F</t>
  </si>
  <si>
    <t>Varney Agency Inc. - Audit Increase</t>
  </si>
  <si>
    <t>0061A000015UnZc</t>
  </si>
  <si>
    <t>0061A000015RxGi</t>
  </si>
  <si>
    <t>Vitam Insurance-BBEB/MWC/25 Hotline-1ee</t>
  </si>
  <si>
    <t>0061A0000159AeK</t>
  </si>
  <si>
    <t>VMO &amp; Associates Inc. - 4 ee BBEB</t>
  </si>
  <si>
    <t>0061A000014sZnq</t>
  </si>
  <si>
    <t>Voss Insurance Services, Inc. - BBBE, MWC, HRH (3 EB) LANSING</t>
  </si>
  <si>
    <t>0061A000015TvWe</t>
  </si>
  <si>
    <t>0061A000014rEBh</t>
  </si>
  <si>
    <t>0061A000015RMTG</t>
  </si>
  <si>
    <t>0061A000015TRmh</t>
  </si>
  <si>
    <t>0061A000015SOnu</t>
  </si>
  <si>
    <t>Webb Insurance, 3EE PC, BBEB MWC (SIAA member)</t>
  </si>
  <si>
    <t>0061A000013MmIl</t>
  </si>
  <si>
    <t>Wedgwood Insurance Limited HQ - Audit Increase</t>
  </si>
  <si>
    <t>0061A0000159oGS</t>
  </si>
  <si>
    <t>0061A0000153MyV</t>
  </si>
  <si>
    <t>Williamson &amp; Associates</t>
  </si>
  <si>
    <t>0061A000014rzEX</t>
  </si>
  <si>
    <t>0061A0000158MKo</t>
  </si>
  <si>
    <t>Wladis Companies - Audit Increase</t>
  </si>
  <si>
    <t>0061A00001580cZ</t>
  </si>
  <si>
    <t>Woodforest Financial Services-PDB-1ee</t>
  </si>
  <si>
    <t>0061A000013sob6</t>
  </si>
  <si>
    <t>Woodruff-Sawyer - Both BBs/ MC / BKB</t>
  </si>
  <si>
    <t>0061A000014In1m</t>
  </si>
  <si>
    <t>0061A000014Jxu1</t>
  </si>
  <si>
    <t>0061A0000159lsG</t>
  </si>
  <si>
    <t>0061A0000158MlV</t>
  </si>
  <si>
    <t>Yellowhammer Insurance, Inc. - 06/12 @ 10am CST</t>
  </si>
  <si>
    <t>0061A000015SF3q</t>
  </si>
  <si>
    <t>Yockey Insurance - 4ee PLS</t>
  </si>
  <si>
    <t>0061A000015713D</t>
  </si>
  <si>
    <t>Zawada Insurance Agency,Inc. - BBPC - 2 ee</t>
  </si>
  <si>
    <t>0061A000015Tgt9</t>
  </si>
  <si>
    <t>Zywave SOW_M&amp;T Insurance Agency_Compliance Webinar</t>
  </si>
  <si>
    <t>0061A000015SiHh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</si>
</sst>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9" tint="0.59999389629810485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0" applyNumberFormat="0" applyAlignment="0" applyProtection="0"/>
    <xf numFmtId="0" fontId="12" fillId="8" borderId="11" applyNumberFormat="0" applyAlignment="0" applyProtection="0"/>
    <xf numFmtId="0" fontId="13" fillId="8" borderId="10" applyNumberFormat="0" applyAlignment="0" applyProtection="0"/>
    <xf numFmtId="0" fontId="14" fillId="0" borderId="12" applyNumberFormat="0" applyFill="0" applyAlignment="0" applyProtection="0"/>
    <xf numFmtId="0" fontId="2" fillId="9" borderId="13" applyNumberFormat="0" applyAlignment="0" applyProtection="0"/>
    <xf numFmtId="0" fontId="15" fillId="0" borderId="0" applyNumberFormat="0" applyFill="0" applyBorder="0" applyAlignment="0" applyProtection="0"/>
    <xf numFmtId="0" fontId="1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3" borderId="1" xfId="0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44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 wrapText="1"/>
    </xf>
    <xf numFmtId="0" fontId="3" fillId="0" borderId="0" xfId="0" applyFont="1"/>
    <xf numFmtId="0" fontId="1" fillId="2" borderId="16" xfId="2" applyBorder="1"/>
    <xf numFmtId="0" fontId="0" fillId="3" borderId="6" xfId="0" applyFont="1" applyFill="1" applyBorder="1"/>
    <xf numFmtId="0" fontId="0" fillId="34" borderId="0" xfId="0" applyFont="1" applyFill="1"/>
    <xf numFmtId="44" fontId="0" fillId="35" borderId="0" xfId="1" applyFont="1" applyFill="1"/>
    <xf numFmtId="49" fontId="0" fillId="35" borderId="0" xfId="0" applyNumberFormat="1" applyFill="1" applyAlignment="1">
      <alignment wrapText="1"/>
    </xf>
    <xf numFmtId="44" fontId="3" fillId="35" borderId="0" xfId="1" applyFont="1" applyFill="1" applyAlignment="1">
      <alignment horizontal="center" vertical="center" wrapText="1"/>
    </xf>
    <xf numFmtId="44" fontId="0" fillId="35" borderId="0" xfId="1" applyFont="1" applyFill="1" applyAlignment="1">
      <alignment horizontal="right" wrapText="1"/>
    </xf>
    <xf numFmtId="0" fontId="0" fillId="35" borderId="0" xfId="0" applyFill="1" applyAlignment="1">
      <alignment horizontal="right" wrapText="1"/>
    </xf>
    <xf numFmtId="0" fontId="0" fillId="35" borderId="0" xfId="0" applyFill="1"/>
    <xf numFmtId="0" fontId="0" fillId="36" borderId="4" xfId="0" applyFont="1" applyFill="1" applyBorder="1"/>
    <xf numFmtId="0" fontId="0" fillId="36" borderId="3" xfId="0" applyFont="1" applyFill="1" applyBorder="1"/>
    <xf numFmtId="0" fontId="18" fillId="0" borderId="0" xfId="0" applyFont="1" applyAlignment="1">
      <alignment horizontal="center" vertical="center" wrapText="1"/>
    </xf>
    <xf numFmtId="44" fontId="3" fillId="0" borderId="0" xfId="1" applyFont="1" applyAlignment="1">
      <alignment horizontal="center" vertical="center" wrapText="1"/>
    </xf>
  </cellXfs>
  <cellStyles count="43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0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2" builtinId="47" customBuiltin="1"/>
    <cellStyle name="40% - Accent6" xfId="41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8" builtinId="48" customBuiltin="1"/>
    <cellStyle name="60% - Accent6" xfId="42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62">
    <dxf>
      <fill>
        <patternFill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numFmt numFmtId="0" formatCode="General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numFmt numFmtId="34" formatCode="_(&quot;$&quot;* #,##0.00_);_(&quot;$&quot;* \(#,##0.00\);_(&quot;$&quot;* &quot;-&quot;??_);_(@_)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19" formatCode="m/d/yyyy"/>
      <alignment horizontal="right" vertical="bottom" textRotation="0" wrapText="1" indent="0" justifyLastLine="0" shrinkToFit="0" readingOrder="0"/>
    </dxf>
    <dxf>
      <fill>
        <patternFill patternType="solid">
          <fgColor indexed="64"/>
          <bgColor theme="1"/>
        </patternFill>
      </fill>
      <alignment horizontal="right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1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1"/>
        </patternFill>
      </fill>
      <alignment horizontal="general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numFmt numFmtId="19" formatCode="m/d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/>
        </patternFill>
      </fill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1"/>
        </patternFill>
      </fill>
      <alignment horizontal="general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[CLOSED in July.xlsx]International!PivotTable2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4.4268186769158427E-3"/>
              <c:y val="-5.11391805191017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International!$C$188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7-4C1C-9AFE-612459945D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97-4C1C-9AFE-612459945D9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F8-4ED4-967B-5984EFFB6685}"/>
              </c:ext>
            </c:extLst>
          </c:dPt>
          <c:dLbls>
            <c:dLbl>
              <c:idx val="2"/>
              <c:layout>
                <c:manualLayout>
                  <c:x val="-4.4268186769158427E-3"/>
                  <c:y val="-5.113918051910178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F8-4ED4-967B-5984EFFB66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International!$B$189:$B$192</c:f>
              <c:strCache>
                <c:ptCount val="3"/>
                <c:pt idx="0">
                  <c:v>Blue</c:v>
                </c:pt>
                <c:pt idx="1">
                  <c:v>Orange</c:v>
                </c:pt>
                <c:pt idx="2">
                  <c:v>Red</c:v>
                </c:pt>
              </c:strCache>
            </c:strRef>
          </c:cat>
          <c:val>
            <c:numRef>
              <c:f>International!$C$189:$C$192</c:f>
              <c:numCache>
                <c:formatCode>General</c:formatCode>
                <c:ptCount val="3"/>
                <c:pt idx="0">
                  <c:v>6</c:v>
                </c:pt>
                <c:pt idx="1">
                  <c:v>97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8-4ED4-967B-5984EFFB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[CLOSED in July.xlsx]Select!PivotTable1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7260116398493665E-2"/>
              <c:y val="6.12715077282007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1286500057058084E-2"/>
              <c:y val="-4.19200204141149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26436152002739E-2"/>
              <c:y val="-1.02726742490522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Select!$E$191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75-4EC2-B55D-161D2F2E1A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C75-4EC2-B55D-161D2F2E1A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C75-4EC2-B55D-161D2F2E1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08-49DB-8A75-038FBB3D9F8D}"/>
              </c:ext>
            </c:extLst>
          </c:dPt>
          <c:dLbls>
            <c:dLbl>
              <c:idx val="0"/>
              <c:layout>
                <c:manualLayout>
                  <c:x val="2.1286500057058084E-2"/>
                  <c:y val="-4.192002041411490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75-4EC2-B55D-161D2F2E1AA3}"/>
                </c:ext>
              </c:extLst>
            </c:dLbl>
            <c:dLbl>
              <c:idx val="1"/>
              <c:layout>
                <c:manualLayout>
                  <c:x val="3.526436152002739E-2"/>
                  <c:y val="-1.027267424905220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75-4EC2-B55D-161D2F2E1AA3}"/>
                </c:ext>
              </c:extLst>
            </c:dLbl>
            <c:dLbl>
              <c:idx val="2"/>
              <c:layout>
                <c:manualLayout>
                  <c:x val="3.7260116398493665E-2"/>
                  <c:y val="6.127150772820072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75-4EC2-B55D-161D2F2E1A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Select!$D$192:$D$196</c:f>
              <c:strCache>
                <c:ptCount val="4"/>
                <c:pt idx="0">
                  <c:v>Blue</c:v>
                </c:pt>
                <c:pt idx="1">
                  <c:v>Orange</c:v>
                </c:pt>
                <c:pt idx="2">
                  <c:v>Red</c:v>
                </c:pt>
                <c:pt idx="3">
                  <c:v>Yellow</c:v>
                </c:pt>
              </c:strCache>
            </c:strRef>
          </c:cat>
          <c:val>
            <c:numRef>
              <c:f>Select!$E$192:$E$196</c:f>
              <c:numCache>
                <c:formatCode>General</c:formatCode>
                <c:ptCount val="4"/>
                <c:pt idx="0">
                  <c:v>36</c:v>
                </c:pt>
                <c:pt idx="1">
                  <c:v>15</c:v>
                </c:pt>
                <c:pt idx="2">
                  <c:v>4</c:v>
                </c:pt>
                <c:pt idx="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5-4EC2-B55D-161D2F2E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[CLOSED in July.xlsx]Outside!PivotTable4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1322757449436468E-3"/>
              <c:y val="-9.89931466899970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2.0933109464258123E-2"/>
              <c:y val="-4.57797462817147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5.2743168133395094E-2"/>
              <c:y val="-2.43751822688830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Outside!$C$106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56-4855-A7B3-AB5D4C5342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656-4855-A7B3-AB5D4C53422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656-4855-A7B3-AB5D4C534222}"/>
              </c:ext>
            </c:extLst>
          </c:dPt>
          <c:dLbls>
            <c:dLbl>
              <c:idx val="0"/>
              <c:layout>
                <c:manualLayout>
                  <c:x val="1.1322757449436468E-3"/>
                  <c:y val="-9.899314668999707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56-4855-A7B3-AB5D4C534222}"/>
                </c:ext>
              </c:extLst>
            </c:dLbl>
            <c:dLbl>
              <c:idx val="1"/>
              <c:layout>
                <c:manualLayout>
                  <c:x val="-2.0933109464258123E-2"/>
                  <c:y val="-4.577974628171478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56-4855-A7B3-AB5D4C534222}"/>
                </c:ext>
              </c:extLst>
            </c:dLbl>
            <c:dLbl>
              <c:idx val="2"/>
              <c:layout>
                <c:manualLayout>
                  <c:x val="5.2743168133395094E-2"/>
                  <c:y val="-2.437518226888305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56-4855-A7B3-AB5D4C534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Outside!$B$107:$B$110</c:f>
              <c:strCache>
                <c:ptCount val="3"/>
                <c:pt idx="0">
                  <c:v>Orange</c:v>
                </c:pt>
                <c:pt idx="1">
                  <c:v>Red</c:v>
                </c:pt>
                <c:pt idx="2">
                  <c:v>Yellow</c:v>
                </c:pt>
              </c:strCache>
            </c:strRef>
          </c:cat>
          <c:val>
            <c:numRef>
              <c:f>Outside!$C$107:$C$110</c:f>
              <c:numCache>
                <c:formatCode>General</c:formatCode>
                <c:ptCount val="3"/>
                <c:pt idx="0">
                  <c:v>49</c:v>
                </c:pt>
                <c:pt idx="1">
                  <c:v>39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6-4855-A7B3-AB5D4C53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3328987</xdr:colOff>
      <xdr:row>185</xdr:row>
      <xdr:rowOff>142875</xdr:rowOff>
    </xdr:from>
    <xdr:to>
      <xdr:col>5</xdr:col>
      <xdr:colOff>842962</xdr:colOff>
      <xdr:row>200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186</xdr:row>
      <xdr:rowOff>28575</xdr:rowOff>
    </xdr:from>
    <xdr:to>
      <xdr:col>7</xdr:col>
      <xdr:colOff>504825</xdr:colOff>
      <xdr:row>200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2881312</xdr:colOff>
      <xdr:row>104</xdr:row>
      <xdr:rowOff>152400</xdr:rowOff>
    </xdr:from>
    <xdr:to>
      <xdr:col>4</xdr:col>
      <xdr:colOff>52387</xdr:colOff>
      <xdr:row>119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ull%20Se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side%20Greens%20(plot%20twist,%20there's%20non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uly%20Top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Se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Set"/>
      <sheetName val="Scores"/>
    </sheetNames>
    <sheetDataSet>
      <sheetData sheetId="0">
        <row r="1">
          <cell r="A1" t="str">
            <v>Opportunity Name</v>
          </cell>
          <cell r="B1" t="str">
            <v>Type</v>
          </cell>
          <cell r="C1" t="str">
            <v>Insurance Division</v>
          </cell>
          <cell r="D1" t="str">
            <v>Stage</v>
          </cell>
          <cell r="E1" t="str">
            <v>Age</v>
          </cell>
          <cell r="F1" t="str">
            <v>Bump Count</v>
          </cell>
          <cell r="G1" t="str">
            <v>Stage Duration</v>
          </cell>
        </row>
        <row r="2">
          <cell r="A2" t="str">
            <v>Gravie- 11 EB</v>
          </cell>
          <cell r="B2" t="str">
            <v>New Customer</v>
          </cell>
          <cell r="C2" t="str">
            <v>Domestic Outside</v>
          </cell>
          <cell r="D2" t="str">
            <v>Stage 3-Develop</v>
          </cell>
          <cell r="E2">
            <v>21</v>
          </cell>
          <cell r="F2">
            <v>0</v>
          </cell>
          <cell r="G2">
            <v>11</v>
          </cell>
        </row>
        <row r="3">
          <cell r="A3" t="str">
            <v>Peter C. Foy &amp; Associates</v>
          </cell>
          <cell r="B3" t="str">
            <v>New Customer</v>
          </cell>
          <cell r="C3" t="str">
            <v>Domestic Outside</v>
          </cell>
          <cell r="D3" t="str">
            <v>Stage 4-Prove</v>
          </cell>
          <cell r="E3">
            <v>171</v>
          </cell>
          <cell r="F3">
            <v>5</v>
          </cell>
          <cell r="G3">
            <v>10</v>
          </cell>
        </row>
        <row r="4">
          <cell r="A4" t="str">
            <v>Field-Waldo - BBPC and MWE</v>
          </cell>
          <cell r="B4" t="str">
            <v>Additional Product</v>
          </cell>
          <cell r="C4" t="str">
            <v>Domestic Outside</v>
          </cell>
          <cell r="D4" t="str">
            <v>Stage 3-Develop</v>
          </cell>
          <cell r="E4">
            <v>65</v>
          </cell>
          <cell r="F4">
            <v>3</v>
          </cell>
          <cell r="G4">
            <v>43</v>
          </cell>
        </row>
        <row r="5">
          <cell r="A5" t="str">
            <v>J.Krug &amp; Associates, Inc. 6EE PC, 2EE EB - BBEB/BBPC/MWC/MM/HRHL50</v>
          </cell>
          <cell r="B5" t="str">
            <v>New Customer</v>
          </cell>
          <cell r="C5" t="str">
            <v>Domestic Outside</v>
          </cell>
          <cell r="D5" t="str">
            <v>Stage 4-Prove</v>
          </cell>
          <cell r="E5">
            <v>67</v>
          </cell>
          <cell r="F5">
            <v>2</v>
          </cell>
          <cell r="G5">
            <v>2</v>
          </cell>
        </row>
        <row r="6">
          <cell r="A6" t="str">
            <v>Rooney Insurance Agency, 3EE EB, BBEB HRc</v>
          </cell>
          <cell r="B6" t="str">
            <v>New Customer</v>
          </cell>
          <cell r="C6" t="str">
            <v>Domestic Outside</v>
          </cell>
          <cell r="D6" t="str">
            <v>Stage 3-Develop</v>
          </cell>
          <cell r="E6">
            <v>114</v>
          </cell>
          <cell r="F6">
            <v>3</v>
          </cell>
          <cell r="G6">
            <v>9</v>
          </cell>
        </row>
        <row r="7">
          <cell r="A7" t="str">
            <v>Lesniewski &amp; Parker Insurance</v>
          </cell>
          <cell r="B7" t="str">
            <v>New Customer</v>
          </cell>
          <cell r="C7" t="str">
            <v>Domestic Outside</v>
          </cell>
          <cell r="D7" t="str">
            <v>Stage 3-Develop</v>
          </cell>
          <cell r="E7">
            <v>28</v>
          </cell>
          <cell r="F7">
            <v>0</v>
          </cell>
          <cell r="G7">
            <v>7</v>
          </cell>
        </row>
        <row r="8">
          <cell r="A8" t="str">
            <v>New Century Insurance</v>
          </cell>
          <cell r="B8" t="str">
            <v>New Customer</v>
          </cell>
          <cell r="C8" t="str">
            <v>Domestic Outside</v>
          </cell>
          <cell r="D8" t="str">
            <v>Stage 4-Prove</v>
          </cell>
          <cell r="E8">
            <v>84</v>
          </cell>
          <cell r="F8">
            <v>2</v>
          </cell>
          <cell r="G8">
            <v>2</v>
          </cell>
        </row>
        <row r="9">
          <cell r="A9" t="str">
            <v>HRO Resources- (6 eb, 1 pc) BBEB, BBPC</v>
          </cell>
          <cell r="B9" t="str">
            <v>New Customer</v>
          </cell>
          <cell r="C9" t="str">
            <v>Domestic Outside</v>
          </cell>
          <cell r="D9" t="str">
            <v>Stage 3-Develop</v>
          </cell>
          <cell r="E9">
            <v>16</v>
          </cell>
          <cell r="F9">
            <v>0</v>
          </cell>
          <cell r="G9">
            <v>8</v>
          </cell>
        </row>
        <row r="10">
          <cell r="A10" t="str">
            <v>Strategic Business Services (8EB-BBBE/HRH-CLEVELAND)</v>
          </cell>
          <cell r="B10" t="str">
            <v>New Customer</v>
          </cell>
          <cell r="C10" t="str">
            <v>Domestic Outside</v>
          </cell>
          <cell r="D10" t="str">
            <v>Stage 3-Develop</v>
          </cell>
          <cell r="E10">
            <v>119</v>
          </cell>
          <cell r="F10">
            <v>2</v>
          </cell>
          <cell r="G10">
            <v>38</v>
          </cell>
        </row>
        <row r="11">
          <cell r="A11" t="str">
            <v>Covenant Services Group TPA DMW</v>
          </cell>
          <cell r="B11" t="str">
            <v>New Customer</v>
          </cell>
          <cell r="C11" t="str">
            <v>Domestic Outside</v>
          </cell>
          <cell r="D11" t="str">
            <v>Stage 3-Develop</v>
          </cell>
          <cell r="E11">
            <v>14</v>
          </cell>
          <cell r="F11">
            <v>0</v>
          </cell>
          <cell r="G11">
            <v>14</v>
          </cell>
        </row>
        <row r="12">
          <cell r="A12" t="str">
            <v>Ion Insurance (BBPC/MM-15PC-BRIDGEPORT)</v>
          </cell>
          <cell r="B12" t="str">
            <v>Additional Product</v>
          </cell>
          <cell r="C12" t="str">
            <v>Domestic Outside</v>
          </cell>
          <cell r="D12" t="str">
            <v>Stage 3-Develop</v>
          </cell>
          <cell r="E12">
            <v>8</v>
          </cell>
          <cell r="F12">
            <v>0</v>
          </cell>
          <cell r="G12">
            <v>8</v>
          </cell>
        </row>
        <row r="13">
          <cell r="A13" t="str">
            <v>Employee Benefits Consulting (BKB, renewal and merge)</v>
          </cell>
          <cell r="B13" t="str">
            <v>Renewal with New Product</v>
          </cell>
          <cell r="C13" t="str">
            <v>Domestic Outside</v>
          </cell>
          <cell r="D13" t="str">
            <v>Stage 4-Prove</v>
          </cell>
          <cell r="E13">
            <v>1</v>
          </cell>
          <cell r="F13">
            <v>0</v>
          </cell>
          <cell r="G13">
            <v>1</v>
          </cell>
        </row>
        <row r="14">
          <cell r="A14" t="str">
            <v>Stone Hill National</v>
          </cell>
          <cell r="B14" t="str">
            <v>New Customer</v>
          </cell>
          <cell r="C14" t="str">
            <v>Domestic Outside</v>
          </cell>
          <cell r="D14" t="str">
            <v>Stage 3-Develop</v>
          </cell>
          <cell r="E14">
            <v>71</v>
          </cell>
          <cell r="F14">
            <v>0</v>
          </cell>
          <cell r="G14">
            <v>16</v>
          </cell>
        </row>
        <row r="15">
          <cell r="A15" t="str">
            <v>Solace Insurance - INT - 3PC</v>
          </cell>
          <cell r="B15" t="str">
            <v>New Customer</v>
          </cell>
          <cell r="C15" t="str">
            <v>Domestic Outside</v>
          </cell>
          <cell r="D15" t="str">
            <v>Stage 3-Develop</v>
          </cell>
          <cell r="E15">
            <v>95</v>
          </cell>
          <cell r="F15">
            <v>2</v>
          </cell>
          <cell r="G15">
            <v>73</v>
          </cell>
        </row>
        <row r="16">
          <cell r="A16" t="str">
            <v>Statz and Associates General Agency Inc (2EB-BBBE/BKB-CLEVELAND)</v>
          </cell>
          <cell r="B16" t="str">
            <v>New Customer</v>
          </cell>
          <cell r="C16" t="str">
            <v>Domestic Outside</v>
          </cell>
          <cell r="D16" t="str">
            <v>Stage 3-Develop</v>
          </cell>
          <cell r="E16">
            <v>50</v>
          </cell>
          <cell r="F16">
            <v>2</v>
          </cell>
          <cell r="G16">
            <v>43</v>
          </cell>
        </row>
        <row r="17">
          <cell r="A17" t="str">
            <v>Advanced Insurance Strategies - ATL - BBBE/BBPC/CON (5EE 1EB 4PC)</v>
          </cell>
          <cell r="B17" t="str">
            <v>New Customer</v>
          </cell>
          <cell r="C17" t="str">
            <v>Domestic Outside</v>
          </cell>
          <cell r="D17" t="str">
            <v>Stage 3-Develop</v>
          </cell>
          <cell r="E17">
            <v>25</v>
          </cell>
          <cell r="F17">
            <v>0</v>
          </cell>
          <cell r="G17">
            <v>14</v>
          </cell>
        </row>
        <row r="18">
          <cell r="A18" t="str">
            <v>Thomas H Heist Insurance Agency (14EE's BBPC)</v>
          </cell>
          <cell r="B18" t="str">
            <v>New Customer</v>
          </cell>
          <cell r="C18" t="str">
            <v>Domestic Outside</v>
          </cell>
          <cell r="D18" t="str">
            <v>Stage 2-Qualify</v>
          </cell>
          <cell r="E18">
            <v>58</v>
          </cell>
          <cell r="F18">
            <v>1</v>
          </cell>
          <cell r="G18">
            <v>38</v>
          </cell>
        </row>
        <row r="19">
          <cell r="A19" t="str">
            <v>Doyle &amp; Ogden Insurance Advisors- BBEB, MWC, HRH (3 EB) LANSING</v>
          </cell>
          <cell r="B19" t="str">
            <v>Additional Product</v>
          </cell>
          <cell r="C19" t="str">
            <v>Domestic Outside</v>
          </cell>
          <cell r="D19" t="str">
            <v>Stage 3-Develop</v>
          </cell>
          <cell r="E19">
            <v>172</v>
          </cell>
          <cell r="F19">
            <v>3</v>
          </cell>
          <cell r="G19">
            <v>143</v>
          </cell>
        </row>
        <row r="20">
          <cell r="A20" t="str">
            <v>Legacy Benefits (4 eb) BBEB, Connect, Hotline, HRc</v>
          </cell>
          <cell r="B20" t="str">
            <v>New Customer</v>
          </cell>
          <cell r="C20" t="str">
            <v>Domestic Outside</v>
          </cell>
          <cell r="D20" t="str">
            <v>Stage 3-Develop</v>
          </cell>
          <cell r="E20">
            <v>86</v>
          </cell>
          <cell r="F20">
            <v>2</v>
          </cell>
          <cell r="G20">
            <v>73</v>
          </cell>
        </row>
        <row r="21">
          <cell r="A21" t="str">
            <v>Dale Barton Agency (8) - BBPC, MWE</v>
          </cell>
          <cell r="B21" t="str">
            <v>Additional Product</v>
          </cell>
          <cell r="C21" t="str">
            <v>Domestic Outside</v>
          </cell>
          <cell r="D21" t="str">
            <v>Stage 4-Prove</v>
          </cell>
          <cell r="E21">
            <v>58</v>
          </cell>
          <cell r="F21">
            <v>2</v>
          </cell>
          <cell r="G21">
            <v>45</v>
          </cell>
        </row>
        <row r="22">
          <cell r="A22" t="str">
            <v>Pritchard Group - PHX - MWC, BBPC, BBEB, HRHL (2 EEs)</v>
          </cell>
          <cell r="B22" t="str">
            <v>New Customer</v>
          </cell>
          <cell r="C22" t="str">
            <v>Domestic Outside</v>
          </cell>
          <cell r="D22" t="str">
            <v>Stage 3-Develop</v>
          </cell>
          <cell r="E22">
            <v>21</v>
          </cell>
          <cell r="F22">
            <v>0</v>
          </cell>
          <cell r="G22">
            <v>8</v>
          </cell>
        </row>
        <row r="23">
          <cell r="A23" t="str">
            <v>Summit Insurance Group 2EE HRc, BBEB, ELE, PA</v>
          </cell>
          <cell r="B23" t="str">
            <v>New Customer</v>
          </cell>
          <cell r="C23" t="str">
            <v>Domestic Outside</v>
          </cell>
          <cell r="D23" t="str">
            <v>Stage 3-Develop</v>
          </cell>
          <cell r="E23">
            <v>4</v>
          </cell>
          <cell r="F23">
            <v>1</v>
          </cell>
          <cell r="G23">
            <v>2</v>
          </cell>
        </row>
        <row r="24">
          <cell r="A24" t="str">
            <v>Lautenbach Insurance Agency, LLC</v>
          </cell>
          <cell r="B24" t="str">
            <v>New Customer</v>
          </cell>
          <cell r="C24" t="str">
            <v>Domestic Outside</v>
          </cell>
          <cell r="D24" t="str">
            <v>Stage 3-Develop</v>
          </cell>
          <cell r="E24">
            <v>105</v>
          </cell>
          <cell r="F24">
            <v>0</v>
          </cell>
          <cell r="G24">
            <v>35</v>
          </cell>
        </row>
        <row r="25">
          <cell r="A25" t="str">
            <v>Evergreen Insurance Agency</v>
          </cell>
          <cell r="B25" t="str">
            <v>New Customer</v>
          </cell>
          <cell r="C25" t="str">
            <v>Domestic Outside</v>
          </cell>
          <cell r="D25" t="str">
            <v>Stage 3-Develop</v>
          </cell>
          <cell r="E25">
            <v>43</v>
          </cell>
          <cell r="F25">
            <v>0</v>
          </cell>
          <cell r="G25">
            <v>15</v>
          </cell>
        </row>
        <row r="26">
          <cell r="A26" t="str">
            <v>Herrmann Benefits - BBEB/MWC/HRHL/HRc</v>
          </cell>
          <cell r="B26" t="str">
            <v>New Customer</v>
          </cell>
          <cell r="C26" t="str">
            <v>Domestic Outside</v>
          </cell>
          <cell r="D26" t="str">
            <v>Stage 4-Prove</v>
          </cell>
          <cell r="E26">
            <v>71</v>
          </cell>
          <cell r="F26">
            <v>3</v>
          </cell>
          <cell r="G26">
            <v>11</v>
          </cell>
        </row>
        <row r="27">
          <cell r="A27" t="str">
            <v>Boswell Group - BBPC, BBBen, MWC, MM</v>
          </cell>
          <cell r="B27" t="str">
            <v>New Customer</v>
          </cell>
          <cell r="C27" t="str">
            <v>Domestic Outside</v>
          </cell>
          <cell r="D27" t="str">
            <v>Stage 3-Develop</v>
          </cell>
          <cell r="E27">
            <v>63</v>
          </cell>
          <cell r="F27">
            <v>2</v>
          </cell>
          <cell r="G27">
            <v>28</v>
          </cell>
        </row>
        <row r="28">
          <cell r="A28" t="str">
            <v>Schmale Insurance Agency Inc - BBEB, BBPC, MWE, MM, HRHL</v>
          </cell>
          <cell r="B28" t="str">
            <v>New Customer</v>
          </cell>
          <cell r="C28" t="str">
            <v>Domestic Outside</v>
          </cell>
          <cell r="D28" t="str">
            <v>Stage 3-Develop</v>
          </cell>
          <cell r="E28">
            <v>32</v>
          </cell>
          <cell r="F28">
            <v>0</v>
          </cell>
          <cell r="G28">
            <v>11</v>
          </cell>
        </row>
        <row r="29">
          <cell r="A29" t="str">
            <v>Thomas Gregory Associates - BBPC, ELE, MM (4 CL)</v>
          </cell>
          <cell r="B29" t="str">
            <v>New Customer</v>
          </cell>
          <cell r="C29" t="str">
            <v>Domestic Outside</v>
          </cell>
          <cell r="D29" t="str">
            <v>Stage 4-Prove</v>
          </cell>
          <cell r="E29">
            <v>23</v>
          </cell>
          <cell r="F29">
            <v>1</v>
          </cell>
          <cell r="G29">
            <v>17</v>
          </cell>
        </row>
        <row r="30">
          <cell r="A30" t="str">
            <v>Garry Insurance Center - 05/24 @ 1:30 pm CT</v>
          </cell>
          <cell r="B30" t="str">
            <v>New Customer</v>
          </cell>
          <cell r="C30" t="str">
            <v>Domestic Outside</v>
          </cell>
          <cell r="D30" t="str">
            <v>Stage 3-Develop</v>
          </cell>
          <cell r="E30">
            <v>70</v>
          </cell>
          <cell r="F30">
            <v>1</v>
          </cell>
          <cell r="G30">
            <v>36</v>
          </cell>
        </row>
        <row r="31">
          <cell r="A31" t="str">
            <v>SCMA Financial Services, Inc. - Zywave Capabilities</v>
          </cell>
          <cell r="B31" t="str">
            <v>New Customer</v>
          </cell>
          <cell r="C31" t="str">
            <v>Domestic Outside</v>
          </cell>
          <cell r="D31" t="str">
            <v>Stage 3-Develop</v>
          </cell>
          <cell r="E31">
            <v>148</v>
          </cell>
          <cell r="F31">
            <v>5</v>
          </cell>
          <cell r="G31">
            <v>38</v>
          </cell>
        </row>
        <row r="32">
          <cell r="A32" t="str">
            <v>Dave Mosher &amp; Associates - Intro w/ Scott</v>
          </cell>
          <cell r="B32" t="str">
            <v>New Customer</v>
          </cell>
          <cell r="C32" t="str">
            <v>Domestic Outside</v>
          </cell>
          <cell r="D32" t="str">
            <v>Stage 3-Develop</v>
          </cell>
          <cell r="E32">
            <v>66</v>
          </cell>
          <cell r="F32">
            <v>1</v>
          </cell>
          <cell r="G32">
            <v>38</v>
          </cell>
        </row>
        <row r="33">
          <cell r="A33" t="str">
            <v>The Secret Insurance Agency - 5 ee BBPC &amp; MyWave</v>
          </cell>
          <cell r="B33" t="str">
            <v>New Customer</v>
          </cell>
          <cell r="C33" t="str">
            <v>Domestic Outside</v>
          </cell>
          <cell r="D33" t="str">
            <v>Stage 3-Develop</v>
          </cell>
          <cell r="E33">
            <v>70</v>
          </cell>
          <cell r="F33">
            <v>1</v>
          </cell>
          <cell r="G33">
            <v>37</v>
          </cell>
        </row>
        <row r="34">
          <cell r="A34" t="str">
            <v>Lynoxx Group (BBPC/MM-15PC-BRIDGEPORT)</v>
          </cell>
          <cell r="B34" t="str">
            <v>New Customer</v>
          </cell>
          <cell r="C34" t="str">
            <v>Domestic Outside</v>
          </cell>
          <cell r="D34" t="str">
            <v>Stage 3-Develop</v>
          </cell>
          <cell r="E34">
            <v>29</v>
          </cell>
          <cell r="F34">
            <v>0</v>
          </cell>
          <cell r="G34">
            <v>8</v>
          </cell>
        </row>
        <row r="35">
          <cell r="A35" t="str">
            <v>FPGM (BBPC/MWC/5 hotline/MM)</v>
          </cell>
          <cell r="B35" t="str">
            <v>New Customer</v>
          </cell>
          <cell r="C35" t="str">
            <v>Domestic Outside</v>
          </cell>
          <cell r="D35" t="str">
            <v>Stage 4-Prove</v>
          </cell>
          <cell r="E35">
            <v>8</v>
          </cell>
          <cell r="F35">
            <v>0</v>
          </cell>
          <cell r="G35">
            <v>8</v>
          </cell>
        </row>
        <row r="36">
          <cell r="A36" t="str">
            <v>Lakeshore Benefit Alliance 7EE BKB</v>
          </cell>
          <cell r="B36" t="str">
            <v>Additional Product</v>
          </cell>
          <cell r="C36" t="str">
            <v>Domestic Outside</v>
          </cell>
          <cell r="D36" t="str">
            <v>Stage 3-Develop</v>
          </cell>
          <cell r="E36">
            <v>28</v>
          </cell>
          <cell r="F36">
            <v>1</v>
          </cell>
          <cell r="G36">
            <v>0</v>
          </cell>
        </row>
        <row r="37">
          <cell r="A37" t="str">
            <v>Benefit Management Systems BBEB, MWC, HRHL, HRC</v>
          </cell>
          <cell r="B37" t="str">
            <v>New Customer</v>
          </cell>
          <cell r="C37" t="str">
            <v>Domestic Outside</v>
          </cell>
          <cell r="D37" t="str">
            <v>Stage 4-Prove</v>
          </cell>
          <cell r="E37">
            <v>147</v>
          </cell>
          <cell r="F37">
            <v>5</v>
          </cell>
          <cell r="G37">
            <v>2</v>
          </cell>
        </row>
        <row r="38">
          <cell r="A38" t="str">
            <v>Avrit Insurance Agency 8EE BBPC</v>
          </cell>
          <cell r="B38" t="str">
            <v>New Customer</v>
          </cell>
          <cell r="C38" t="str">
            <v>Domestic Outside</v>
          </cell>
          <cell r="D38" t="str">
            <v>Stage 3-Develop</v>
          </cell>
          <cell r="E38">
            <v>102</v>
          </cell>
          <cell r="F38">
            <v>0</v>
          </cell>
          <cell r="G38">
            <v>0</v>
          </cell>
        </row>
        <row r="39">
          <cell r="A39" t="str">
            <v>Finns J M &amp; J Insurance Agency- Renewing Int. Adding BBPC (8 PC) LANSING</v>
          </cell>
          <cell r="B39" t="str">
            <v>Renewal with New Product</v>
          </cell>
          <cell r="C39" t="str">
            <v>Domestic Outside</v>
          </cell>
          <cell r="D39" t="str">
            <v>Stage 3-Develop</v>
          </cell>
          <cell r="E39">
            <v>155</v>
          </cell>
          <cell r="F39">
            <v>5</v>
          </cell>
          <cell r="G39">
            <v>84</v>
          </cell>
        </row>
        <row r="40">
          <cell r="A40" t="str">
            <v>Newkirk &amp; Newkirk 10EE EB and 5EE PC</v>
          </cell>
          <cell r="B40" t="str">
            <v>New Customer</v>
          </cell>
          <cell r="C40" t="str">
            <v>Domestic Outside</v>
          </cell>
          <cell r="D40" t="str">
            <v>Stage 2-Qualify</v>
          </cell>
          <cell r="E40">
            <v>45</v>
          </cell>
          <cell r="F40">
            <v>0</v>
          </cell>
          <cell r="G40">
            <v>38</v>
          </cell>
        </row>
        <row r="41">
          <cell r="A41" t="str">
            <v>Business Solutions - DMW</v>
          </cell>
          <cell r="B41" t="str">
            <v>Additional Product</v>
          </cell>
          <cell r="C41" t="str">
            <v>Domestic Outside</v>
          </cell>
          <cell r="D41" t="str">
            <v>Stage 4-Prove</v>
          </cell>
          <cell r="E41">
            <v>32</v>
          </cell>
          <cell r="F41">
            <v>0</v>
          </cell>
          <cell r="G41">
            <v>1</v>
          </cell>
        </row>
        <row r="42">
          <cell r="A42" t="str">
            <v>Cornerstone Financial - BB/MWC 4 EEs</v>
          </cell>
          <cell r="B42" t="str">
            <v>New Customer</v>
          </cell>
          <cell r="C42" t="str">
            <v>Domestic Outside</v>
          </cell>
          <cell r="D42" t="str">
            <v>Stage 4-Prove</v>
          </cell>
          <cell r="E42">
            <v>71</v>
          </cell>
          <cell r="F42">
            <v>1</v>
          </cell>
          <cell r="G42">
            <v>38</v>
          </cell>
        </row>
        <row r="43">
          <cell r="A43" t="str">
            <v>Amaden-Gay Agencies - INTY/BBPL (2 CL, priced for 4)</v>
          </cell>
          <cell r="B43" t="str">
            <v>New Customer</v>
          </cell>
          <cell r="C43" t="str">
            <v>Domestic Outside</v>
          </cell>
          <cell r="D43" t="str">
            <v>Stage 3-Develop</v>
          </cell>
          <cell r="E43">
            <v>199</v>
          </cell>
          <cell r="F43">
            <v>5</v>
          </cell>
          <cell r="G43">
            <v>9</v>
          </cell>
        </row>
        <row r="44">
          <cell r="A44" t="str">
            <v>Marketing Inquiry - Grand Companies - HRc (4 ee) LANSING</v>
          </cell>
          <cell r="B44" t="str">
            <v>New Customer</v>
          </cell>
          <cell r="C44" t="str">
            <v>Domestic Outside</v>
          </cell>
          <cell r="D44" t="str">
            <v>Stage 3-Develop</v>
          </cell>
          <cell r="E44">
            <v>65</v>
          </cell>
          <cell r="F44">
            <v>1</v>
          </cell>
          <cell r="G44">
            <v>59</v>
          </cell>
        </row>
        <row r="45">
          <cell r="A45" t="str">
            <v>Robert Hensley &amp; Associates - BBEB, MWC ( 3 EB)</v>
          </cell>
          <cell r="B45" t="str">
            <v>New Customer</v>
          </cell>
          <cell r="C45" t="str">
            <v>Domestic Outside</v>
          </cell>
          <cell r="D45" t="str">
            <v>Stage 3-Develop</v>
          </cell>
          <cell r="E45">
            <v>57</v>
          </cell>
          <cell r="F45">
            <v>0</v>
          </cell>
          <cell r="G45">
            <v>8</v>
          </cell>
        </row>
        <row r="46">
          <cell r="A46" t="str">
            <v>Wilcox &amp; Reynolds Insurance - MASS - INTY 5 PC EE</v>
          </cell>
          <cell r="B46" t="str">
            <v>New Customer</v>
          </cell>
          <cell r="C46" t="str">
            <v>Domestic Outside</v>
          </cell>
          <cell r="D46" t="str">
            <v>Stage 3-Develop</v>
          </cell>
          <cell r="E46">
            <v>119</v>
          </cell>
          <cell r="F46">
            <v>2</v>
          </cell>
          <cell r="G46">
            <v>81</v>
          </cell>
        </row>
        <row r="47">
          <cell r="A47" t="str">
            <v>McNamara &amp; Thiel Insurance - Intro w/ Tyler MM</v>
          </cell>
          <cell r="B47" t="str">
            <v>New Customer</v>
          </cell>
          <cell r="C47" t="str">
            <v>Domestic Outside</v>
          </cell>
          <cell r="D47" t="str">
            <v>Stage 3-Develop</v>
          </cell>
          <cell r="E47">
            <v>58</v>
          </cell>
          <cell r="F47">
            <v>1</v>
          </cell>
          <cell r="G47">
            <v>46</v>
          </cell>
        </row>
        <row r="48">
          <cell r="A48" t="str">
            <v>Florida Resource Management - BBPC - 5PC</v>
          </cell>
          <cell r="B48" t="str">
            <v>New Customer</v>
          </cell>
          <cell r="C48" t="str">
            <v>Domestic Outside</v>
          </cell>
          <cell r="D48" t="str">
            <v>Stage 4-Prove</v>
          </cell>
          <cell r="E48">
            <v>99</v>
          </cell>
          <cell r="F48">
            <v>4</v>
          </cell>
          <cell r="G48">
            <v>36</v>
          </cell>
        </row>
        <row r="49">
          <cell r="A49" t="str">
            <v>Insurance Management Group - DMW</v>
          </cell>
          <cell r="B49" t="str">
            <v>Additional Product</v>
          </cell>
          <cell r="C49" t="str">
            <v>Domestic Outside</v>
          </cell>
          <cell r="D49" t="str">
            <v>Stage 3-Develop</v>
          </cell>
          <cell r="E49">
            <v>57</v>
          </cell>
          <cell r="F49">
            <v>2</v>
          </cell>
          <cell r="G49">
            <v>50</v>
          </cell>
        </row>
        <row r="50">
          <cell r="A50" t="str">
            <v>Anchor Insurance - BBPC/MM - 3PC</v>
          </cell>
          <cell r="B50" t="str">
            <v>Additional Product</v>
          </cell>
          <cell r="C50" t="str">
            <v>Domestic Outside</v>
          </cell>
          <cell r="D50" t="str">
            <v>Stage 3-Develop</v>
          </cell>
          <cell r="E50">
            <v>32</v>
          </cell>
          <cell r="F50">
            <v>1</v>
          </cell>
          <cell r="G50">
            <v>2</v>
          </cell>
        </row>
        <row r="51">
          <cell r="A51" t="str">
            <v>Korthase Flinn - HRconnection</v>
          </cell>
          <cell r="B51" t="str">
            <v>Additional Product</v>
          </cell>
          <cell r="C51" t="str">
            <v>Domestic Outside</v>
          </cell>
          <cell r="D51" t="str">
            <v>Stage 4-Prove</v>
          </cell>
          <cell r="E51">
            <v>51</v>
          </cell>
          <cell r="F51">
            <v>1</v>
          </cell>
          <cell r="G51">
            <v>21</v>
          </cell>
        </row>
        <row r="52">
          <cell r="A52" t="str">
            <v>North East Risk Management BBPC 4ee</v>
          </cell>
          <cell r="B52" t="str">
            <v>New Customer</v>
          </cell>
          <cell r="C52" t="str">
            <v>Domestic Outside</v>
          </cell>
          <cell r="D52" t="str">
            <v>Stage 3-Develop</v>
          </cell>
          <cell r="E52">
            <v>99</v>
          </cell>
          <cell r="F52">
            <v>1</v>
          </cell>
          <cell r="G52">
            <v>4</v>
          </cell>
        </row>
        <row r="53">
          <cell r="A53" t="str">
            <v>WJ Aleaxander HRc (3 EB, 1PC)</v>
          </cell>
          <cell r="B53" t="str">
            <v>Additional Product</v>
          </cell>
          <cell r="C53" t="str">
            <v>Domestic Outside</v>
          </cell>
          <cell r="D53" t="str">
            <v>Stage 2-Qualify</v>
          </cell>
          <cell r="E53">
            <v>31</v>
          </cell>
          <cell r="F53">
            <v>0</v>
          </cell>
          <cell r="G53">
            <v>31</v>
          </cell>
        </row>
        <row r="54">
          <cell r="A54" t="str">
            <v>WBG- BBBE (reverse decomm)</v>
          </cell>
          <cell r="B54" t="str">
            <v>New Customer</v>
          </cell>
          <cell r="C54" t="str">
            <v>Domestic Outside</v>
          </cell>
          <cell r="D54" t="str">
            <v>Stage 4-Prove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Innovative Broker Services - DMW with renewal</v>
          </cell>
          <cell r="B55" t="str">
            <v>Renewal with New Product</v>
          </cell>
          <cell r="C55" t="str">
            <v>Domestic Outside</v>
          </cell>
          <cell r="D55" t="str">
            <v>Stage 3-Develop</v>
          </cell>
          <cell r="E55">
            <v>119</v>
          </cell>
          <cell r="F55">
            <v>2</v>
          </cell>
          <cell r="G55">
            <v>119</v>
          </cell>
        </row>
        <row r="56">
          <cell r="A56" t="str">
            <v>Dillon Risk Management</v>
          </cell>
          <cell r="B56" t="str">
            <v>New Customer</v>
          </cell>
          <cell r="C56" t="str">
            <v>Domestic Outside</v>
          </cell>
          <cell r="D56" t="str">
            <v>Stage 3-Develop</v>
          </cell>
          <cell r="E56">
            <v>168</v>
          </cell>
          <cell r="F56">
            <v>4</v>
          </cell>
          <cell r="G56">
            <v>58</v>
          </cell>
        </row>
        <row r="57">
          <cell r="A57" t="str">
            <v>WesBanco - MWE and HRH - 8 EEs</v>
          </cell>
          <cell r="B57" t="str">
            <v>Additional Product</v>
          </cell>
          <cell r="C57" t="str">
            <v>Domestic Outside</v>
          </cell>
          <cell r="D57" t="str">
            <v>Stage 4-Prove</v>
          </cell>
          <cell r="E57">
            <v>71</v>
          </cell>
          <cell r="F57">
            <v>1</v>
          </cell>
          <cell r="G57">
            <v>37</v>
          </cell>
        </row>
        <row r="58">
          <cell r="A58" t="str">
            <v>Burke &amp; Burke (HRc 4ee)</v>
          </cell>
          <cell r="B58" t="str">
            <v>Renewal with New Product</v>
          </cell>
          <cell r="C58" t="str">
            <v>Domestic Outside</v>
          </cell>
          <cell r="D58" t="str">
            <v>Stage 4-Prove</v>
          </cell>
          <cell r="E58">
            <v>53</v>
          </cell>
          <cell r="F58">
            <v>3</v>
          </cell>
          <cell r="G58">
            <v>53</v>
          </cell>
        </row>
        <row r="59">
          <cell r="A59" t="str">
            <v>Doherty, Duggan, Hart - BKB - 1 EE</v>
          </cell>
          <cell r="B59" t="str">
            <v>Additional Product</v>
          </cell>
          <cell r="C59" t="str">
            <v>Domestic Outside</v>
          </cell>
          <cell r="D59" t="str">
            <v>Stage 3-Develop</v>
          </cell>
          <cell r="E59">
            <v>67</v>
          </cell>
          <cell r="F59">
            <v>2</v>
          </cell>
          <cell r="G59">
            <v>50</v>
          </cell>
        </row>
        <row r="60">
          <cell r="A60" t="str">
            <v>Mark Gilliam Agency-BBPC</v>
          </cell>
          <cell r="B60" t="str">
            <v>Additional Product</v>
          </cell>
          <cell r="C60" t="str">
            <v>Domestic Outside</v>
          </cell>
          <cell r="D60" t="str">
            <v>Stage 3-Develop</v>
          </cell>
          <cell r="E60">
            <v>162</v>
          </cell>
          <cell r="F60">
            <v>4</v>
          </cell>
          <cell r="G60">
            <v>100</v>
          </cell>
        </row>
        <row r="61">
          <cell r="A61" t="str">
            <v>National Risk Management (Trucking Only-15PC-CLEVELAND)</v>
          </cell>
          <cell r="B61" t="str">
            <v>New Customer</v>
          </cell>
          <cell r="C61" t="str">
            <v>Domestic Outside</v>
          </cell>
          <cell r="D61" t="str">
            <v>Stage 3-Develop</v>
          </cell>
          <cell r="E61">
            <v>37</v>
          </cell>
          <cell r="F61">
            <v>0</v>
          </cell>
          <cell r="G61">
            <v>8</v>
          </cell>
        </row>
        <row r="62">
          <cell r="A62" t="str">
            <v>Rhodes Insurance Group Inc</v>
          </cell>
          <cell r="B62" t="str">
            <v>New Customer</v>
          </cell>
          <cell r="C62" t="str">
            <v>Domestic Outside</v>
          </cell>
          <cell r="D62" t="str">
            <v>Stage 3-Develop</v>
          </cell>
          <cell r="E62">
            <v>38</v>
          </cell>
          <cell r="F62">
            <v>1</v>
          </cell>
          <cell r="G62">
            <v>1</v>
          </cell>
        </row>
        <row r="63">
          <cell r="A63" t="str">
            <v>Structured Employee Benefits of Ohio (HRc/MWC/HRH-5EB-CLEVELAND)</v>
          </cell>
          <cell r="B63" t="str">
            <v>Additional Product</v>
          </cell>
          <cell r="C63" t="str">
            <v>Domestic Outside</v>
          </cell>
          <cell r="D63" t="str">
            <v>Stage 4-Prove</v>
          </cell>
          <cell r="E63">
            <v>108</v>
          </cell>
          <cell r="F63">
            <v>3</v>
          </cell>
          <cell r="G63">
            <v>0</v>
          </cell>
        </row>
        <row r="64">
          <cell r="A64" t="str">
            <v>Steck-Cooper &amp; Co. - BBPC</v>
          </cell>
          <cell r="B64" t="str">
            <v>New Customer</v>
          </cell>
          <cell r="C64" t="str">
            <v>Domestic Outside</v>
          </cell>
          <cell r="D64" t="str">
            <v>Stage 3-Develop</v>
          </cell>
          <cell r="E64">
            <v>28</v>
          </cell>
          <cell r="F64">
            <v>0</v>
          </cell>
          <cell r="G64">
            <v>16</v>
          </cell>
        </row>
        <row r="65">
          <cell r="A65" t="str">
            <v>Industrial Insurance Agency 3PC EE INTY</v>
          </cell>
          <cell r="B65" t="str">
            <v>Additional Product</v>
          </cell>
          <cell r="C65" t="str">
            <v>Domestic Outside</v>
          </cell>
          <cell r="D65" t="str">
            <v>Stage 4-Prove</v>
          </cell>
          <cell r="E65">
            <v>78</v>
          </cell>
          <cell r="F65">
            <v>1</v>
          </cell>
          <cell r="G65">
            <v>38</v>
          </cell>
        </row>
        <row r="66">
          <cell r="A66" t="str">
            <v>Insurance Group of America - NASH - BBPC</v>
          </cell>
          <cell r="B66" t="str">
            <v>Additional Product</v>
          </cell>
          <cell r="C66" t="str">
            <v>Domestic Outside</v>
          </cell>
          <cell r="D66" t="str">
            <v>Stage 3-Develop</v>
          </cell>
          <cell r="E66">
            <v>119</v>
          </cell>
          <cell r="F66">
            <v>2</v>
          </cell>
          <cell r="G66">
            <v>37</v>
          </cell>
        </row>
        <row r="67">
          <cell r="A67" t="str">
            <v>LaNasa Insurance Agency - 2ees BBPC</v>
          </cell>
          <cell r="B67" t="str">
            <v>New Customer</v>
          </cell>
          <cell r="C67" t="str">
            <v>Domestic Outside</v>
          </cell>
          <cell r="D67" t="str">
            <v>Stage 3-Develop</v>
          </cell>
          <cell r="E67">
            <v>52</v>
          </cell>
          <cell r="F67">
            <v>2</v>
          </cell>
          <cell r="G67">
            <v>38</v>
          </cell>
        </row>
        <row r="68">
          <cell r="A68" t="str">
            <v>Hunt Insurance Group (5 PC) Intygral</v>
          </cell>
          <cell r="B68" t="str">
            <v>New Customer</v>
          </cell>
          <cell r="C68" t="str">
            <v>Domestic Outside</v>
          </cell>
          <cell r="D68" t="str">
            <v>Stage 3-Develop</v>
          </cell>
          <cell r="E68">
            <v>43</v>
          </cell>
          <cell r="F68">
            <v>0</v>
          </cell>
          <cell r="G68">
            <v>15</v>
          </cell>
        </row>
        <row r="69">
          <cell r="A69" t="str">
            <v>Direct Service Insurance BBPC 2017</v>
          </cell>
          <cell r="B69" t="str">
            <v>New Customer</v>
          </cell>
          <cell r="C69" t="str">
            <v>Domestic Outside</v>
          </cell>
          <cell r="D69" t="str">
            <v>Stage 3-Develop</v>
          </cell>
          <cell r="E69">
            <v>134</v>
          </cell>
          <cell r="F69">
            <v>2</v>
          </cell>
          <cell r="G69">
            <v>0</v>
          </cell>
        </row>
        <row r="70">
          <cell r="A70" t="str">
            <v>Seldon Brusa Insurance Agency, Inc. - SF - BBBE 4 EE/2 EB EE</v>
          </cell>
          <cell r="B70" t="str">
            <v>New Customer</v>
          </cell>
          <cell r="C70" t="str">
            <v>Domestic Outside</v>
          </cell>
          <cell r="D70" t="str">
            <v>Stage 3-Develop</v>
          </cell>
          <cell r="E70">
            <v>24</v>
          </cell>
          <cell r="F70">
            <v>0</v>
          </cell>
          <cell r="G70">
            <v>21</v>
          </cell>
        </row>
        <row r="71">
          <cell r="A71" t="str">
            <v>Glass &amp; Thompson Agency - 2PC - Inty/BBPC</v>
          </cell>
          <cell r="B71" t="str">
            <v>New Customer</v>
          </cell>
          <cell r="C71" t="str">
            <v>Domestic Outside</v>
          </cell>
          <cell r="D71" t="str">
            <v>Stage 3-Develop</v>
          </cell>
          <cell r="E71">
            <v>85</v>
          </cell>
          <cell r="F71">
            <v>2</v>
          </cell>
          <cell r="G71">
            <v>17</v>
          </cell>
        </row>
        <row r="72">
          <cell r="A72" t="str">
            <v>Rueter Insurance (BBPC 3 EEs)</v>
          </cell>
          <cell r="B72" t="str">
            <v>New Customer</v>
          </cell>
          <cell r="C72" t="str">
            <v>Domestic Outside</v>
          </cell>
          <cell r="D72" t="str">
            <v>Stage 4-Prove</v>
          </cell>
          <cell r="E72">
            <v>56</v>
          </cell>
          <cell r="F72">
            <v>1</v>
          </cell>
          <cell r="G72">
            <v>4</v>
          </cell>
        </row>
        <row r="73">
          <cell r="A73" t="str">
            <v>Schwartz &amp; Associates - NASH - Intygral</v>
          </cell>
          <cell r="B73" t="str">
            <v>New Customer</v>
          </cell>
          <cell r="C73" t="str">
            <v>Domestic Outside</v>
          </cell>
          <cell r="D73" t="str">
            <v>Stage 3-Develop</v>
          </cell>
          <cell r="E73">
            <v>77</v>
          </cell>
          <cell r="F73">
            <v>1</v>
          </cell>
          <cell r="G73">
            <v>56</v>
          </cell>
        </row>
        <row r="74">
          <cell r="A74" t="str">
            <v>North Star Resource Group PDB, MWC, Sendgrid</v>
          </cell>
          <cell r="B74" t="str">
            <v>Additional Product</v>
          </cell>
          <cell r="C74" t="str">
            <v>Domestic Outside</v>
          </cell>
          <cell r="D74" t="str">
            <v>Stage 3-Develop</v>
          </cell>
          <cell r="E74">
            <v>115</v>
          </cell>
          <cell r="F74">
            <v>3</v>
          </cell>
          <cell r="G74">
            <v>98</v>
          </cell>
        </row>
        <row r="75">
          <cell r="A75" t="str">
            <v>Sun Risk Management - DMW</v>
          </cell>
          <cell r="B75" t="str">
            <v>Additional Product</v>
          </cell>
          <cell r="C75" t="str">
            <v>Domestic Outside</v>
          </cell>
          <cell r="D75" t="str">
            <v>Stage 3-Develop</v>
          </cell>
          <cell r="E75">
            <v>18</v>
          </cell>
          <cell r="F75">
            <v>1</v>
          </cell>
          <cell r="G75">
            <v>1</v>
          </cell>
        </row>
        <row r="76">
          <cell r="A76" t="str">
            <v>The Assurance Center - 3PC - BBPC</v>
          </cell>
          <cell r="B76" t="str">
            <v>Additional Product</v>
          </cell>
          <cell r="C76" t="str">
            <v>Domestic Outside</v>
          </cell>
          <cell r="D76" t="str">
            <v>Stage 3-Develop</v>
          </cell>
          <cell r="E76">
            <v>151</v>
          </cell>
          <cell r="F76">
            <v>2</v>
          </cell>
          <cell r="G76">
            <v>29</v>
          </cell>
        </row>
        <row r="77">
          <cell r="A77" t="str">
            <v>Point Clear Insurance Services LLC-MM/11/PC</v>
          </cell>
          <cell r="B77" t="str">
            <v>New Customer</v>
          </cell>
          <cell r="C77" t="str">
            <v>Domestic Outside</v>
          </cell>
          <cell r="D77" t="str">
            <v>Stage 3-Develop</v>
          </cell>
          <cell r="E77">
            <v>29</v>
          </cell>
          <cell r="F77">
            <v>2</v>
          </cell>
          <cell r="G77">
            <v>7</v>
          </cell>
        </row>
        <row r="78">
          <cell r="A78" t="str">
            <v>Milner Insurance Group - 04/04 @ 10am CT</v>
          </cell>
          <cell r="B78" t="str">
            <v>New Customer</v>
          </cell>
          <cell r="C78" t="str">
            <v>Domestic Outside</v>
          </cell>
          <cell r="D78" t="str">
            <v>Stage 3-Develop</v>
          </cell>
          <cell r="E78">
            <v>134</v>
          </cell>
          <cell r="F78">
            <v>1</v>
          </cell>
          <cell r="G78">
            <v>80</v>
          </cell>
        </row>
        <row r="79">
          <cell r="A79" t="str">
            <v>MAR Insurance Group Inc. - EB 1 ee under AMG</v>
          </cell>
          <cell r="B79" t="str">
            <v>New Customer</v>
          </cell>
          <cell r="C79" t="str">
            <v>Domestic Outside</v>
          </cell>
          <cell r="D79" t="str">
            <v>Stage 4-Prove</v>
          </cell>
          <cell r="E79">
            <v>155</v>
          </cell>
          <cell r="F79">
            <v>6</v>
          </cell>
          <cell r="G79">
            <v>8</v>
          </cell>
        </row>
        <row r="80">
          <cell r="A80" t="str">
            <v>Offenhauser &amp; Co. Insurance- MM</v>
          </cell>
          <cell r="B80" t="str">
            <v>Additional Product</v>
          </cell>
          <cell r="C80" t="str">
            <v>Domestic Outside</v>
          </cell>
          <cell r="D80" t="str">
            <v>Stage 3-Develop</v>
          </cell>
          <cell r="E80">
            <v>121</v>
          </cell>
          <cell r="F80">
            <v>2</v>
          </cell>
          <cell r="G80">
            <v>70</v>
          </cell>
        </row>
        <row r="81">
          <cell r="A81" t="str">
            <v>Tates Insurance &amp; Financial</v>
          </cell>
          <cell r="B81" t="str">
            <v>New Customer</v>
          </cell>
          <cell r="C81" t="str">
            <v>Domestic Outside</v>
          </cell>
          <cell r="D81" t="str">
            <v>Stage 3-Develop</v>
          </cell>
          <cell r="E81">
            <v>36</v>
          </cell>
          <cell r="F81">
            <v>0</v>
          </cell>
          <cell r="G81">
            <v>17</v>
          </cell>
        </row>
        <row r="82">
          <cell r="A82" t="str">
            <v>Inspro-BBPC/MWE/BBEB-2PC/1EB</v>
          </cell>
          <cell r="B82" t="str">
            <v>New Customer</v>
          </cell>
          <cell r="C82" t="str">
            <v>Domestic Outside</v>
          </cell>
          <cell r="D82" t="str">
            <v>Stage 3-Develop</v>
          </cell>
          <cell r="E82">
            <v>30</v>
          </cell>
          <cell r="F82">
            <v>2</v>
          </cell>
          <cell r="G82">
            <v>7</v>
          </cell>
        </row>
        <row r="83">
          <cell r="A83" t="str">
            <v>Carlson &amp; Carlson - BBEB, BBPC</v>
          </cell>
          <cell r="B83" t="str">
            <v>New Customer</v>
          </cell>
          <cell r="C83" t="str">
            <v>Domestic Outside</v>
          </cell>
          <cell r="D83" t="str">
            <v>Stage 4-Prove</v>
          </cell>
          <cell r="E83">
            <v>38</v>
          </cell>
          <cell r="F83">
            <v>1</v>
          </cell>
          <cell r="G83">
            <v>11</v>
          </cell>
        </row>
        <row r="84">
          <cell r="A84" t="str">
            <v>Stalwart Insurance - BKB (3 EB)</v>
          </cell>
          <cell r="B84" t="str">
            <v>Additional Product</v>
          </cell>
          <cell r="C84" t="str">
            <v>Domestic Outside</v>
          </cell>
          <cell r="D84" t="str">
            <v>Stage 3-Develop</v>
          </cell>
          <cell r="E84">
            <v>35</v>
          </cell>
          <cell r="F84">
            <v>0</v>
          </cell>
          <cell r="G84">
            <v>6</v>
          </cell>
        </row>
        <row r="85">
          <cell r="A85" t="str">
            <v>PMG Benefits Consulting, LLC - 4EB - PA</v>
          </cell>
          <cell r="B85" t="str">
            <v>Additional Product</v>
          </cell>
          <cell r="C85" t="str">
            <v>Domestic Outside</v>
          </cell>
          <cell r="D85" t="str">
            <v>Stage 3-Develop</v>
          </cell>
          <cell r="E85">
            <v>52</v>
          </cell>
          <cell r="F85">
            <v>0</v>
          </cell>
          <cell r="G85">
            <v>17</v>
          </cell>
        </row>
        <row r="86">
          <cell r="A86" t="str">
            <v>In House Insurance 1 EB, CL Focus</v>
          </cell>
          <cell r="B86" t="str">
            <v>New Customer</v>
          </cell>
          <cell r="C86" t="str">
            <v>Domestic Outside</v>
          </cell>
          <cell r="D86" t="str">
            <v>Stage 4-Prove</v>
          </cell>
          <cell r="E86">
            <v>16</v>
          </cell>
          <cell r="F86">
            <v>0</v>
          </cell>
          <cell r="G86">
            <v>0</v>
          </cell>
        </row>
        <row r="87">
          <cell r="A87" t="str">
            <v>Barkley Insurance &amp; Risk Management MM BBPC 2017</v>
          </cell>
          <cell r="B87" t="str">
            <v>Additional Product</v>
          </cell>
          <cell r="C87" t="str">
            <v>Domestic Outside</v>
          </cell>
          <cell r="D87" t="str">
            <v>Stage 3-Develop</v>
          </cell>
          <cell r="E87">
            <v>30</v>
          </cell>
          <cell r="F87">
            <v>0</v>
          </cell>
          <cell r="G87">
            <v>0</v>
          </cell>
        </row>
        <row r="88">
          <cell r="A88" t="str">
            <v>Capen Frank Proctor &amp; Bowles, Inc. - BBPC, MWC</v>
          </cell>
          <cell r="B88" t="str">
            <v>New Customer</v>
          </cell>
          <cell r="C88" t="str">
            <v>Domestic Outside</v>
          </cell>
          <cell r="D88" t="str">
            <v>Stage 4-Prove</v>
          </cell>
          <cell r="E88">
            <v>81</v>
          </cell>
          <cell r="F88">
            <v>5</v>
          </cell>
          <cell r="G88">
            <v>14</v>
          </cell>
        </row>
        <row r="89">
          <cell r="A89" t="str">
            <v>Community Insurance of Iowa - Intro w/ Joel</v>
          </cell>
          <cell r="B89" t="str">
            <v>New Customer</v>
          </cell>
          <cell r="C89" t="str">
            <v>Domestic Outside</v>
          </cell>
          <cell r="D89" t="str">
            <v>Stage 3-Develop</v>
          </cell>
          <cell r="E89">
            <v>53</v>
          </cell>
          <cell r="F89">
            <v>0</v>
          </cell>
          <cell r="G89">
            <v>11</v>
          </cell>
        </row>
        <row r="90">
          <cell r="A90" t="str">
            <v>Integrity Administrators, Inc. 1EE DMW</v>
          </cell>
          <cell r="B90" t="str">
            <v>New Customer</v>
          </cell>
          <cell r="C90" t="str">
            <v>Domestic Outside</v>
          </cell>
          <cell r="D90" t="str">
            <v>Stage 3-Develop</v>
          </cell>
          <cell r="E90">
            <v>51</v>
          </cell>
          <cell r="F90">
            <v>1</v>
          </cell>
          <cell r="G90">
            <v>23</v>
          </cell>
        </row>
        <row r="91">
          <cell r="A91" t="str">
            <v>Advantage Insurers Inc. - INTY</v>
          </cell>
          <cell r="B91" t="str">
            <v>New Customer</v>
          </cell>
          <cell r="C91" t="str">
            <v>Domestic Outside</v>
          </cell>
          <cell r="D91" t="str">
            <v>Stage 3-Develop</v>
          </cell>
          <cell r="E91">
            <v>70</v>
          </cell>
          <cell r="F91">
            <v>2</v>
          </cell>
          <cell r="G91">
            <v>1</v>
          </cell>
        </row>
        <row r="92">
          <cell r="A92" t="str">
            <v>Insurance Planning Services HRC 2EB</v>
          </cell>
          <cell r="B92" t="str">
            <v>New Customer</v>
          </cell>
          <cell r="C92" t="str">
            <v>Domestic Outside</v>
          </cell>
          <cell r="D92" t="str">
            <v>Stage 3-Develop</v>
          </cell>
          <cell r="E92">
            <v>37</v>
          </cell>
          <cell r="F92">
            <v>1</v>
          </cell>
          <cell r="G92">
            <v>14</v>
          </cell>
        </row>
        <row r="93">
          <cell r="A93" t="str">
            <v>Worksite Benefit Services 7EE 4EB BBBE HRC</v>
          </cell>
          <cell r="B93" t="str">
            <v>New Customer</v>
          </cell>
          <cell r="C93" t="str">
            <v>Domestic Outside</v>
          </cell>
          <cell r="D93" t="str">
            <v>Stage 3-Develop</v>
          </cell>
          <cell r="E93">
            <v>184</v>
          </cell>
          <cell r="F93">
            <v>5</v>
          </cell>
          <cell r="G93">
            <v>7</v>
          </cell>
        </row>
        <row r="94">
          <cell r="A94" t="str">
            <v>Lynwood Financial Group -(BBPC)-5ee Going to win it this time!</v>
          </cell>
          <cell r="B94" t="str">
            <v>New Customer</v>
          </cell>
          <cell r="C94" t="str">
            <v>Domestic Outside</v>
          </cell>
          <cell r="D94" t="str">
            <v>Stage 2-Qualify</v>
          </cell>
          <cell r="E94">
            <v>45</v>
          </cell>
          <cell r="F94">
            <v>0</v>
          </cell>
          <cell r="G94">
            <v>29</v>
          </cell>
        </row>
        <row r="95">
          <cell r="A95" t="str">
            <v>Wellspring Insurance Agency - 6 EB</v>
          </cell>
          <cell r="B95" t="str">
            <v>Additional Product</v>
          </cell>
          <cell r="C95" t="str">
            <v>Domestic Outside</v>
          </cell>
          <cell r="D95" t="str">
            <v>Stage 3-Develop</v>
          </cell>
          <cell r="E95">
            <v>10</v>
          </cell>
          <cell r="F95">
            <v>0</v>
          </cell>
          <cell r="G95">
            <v>10</v>
          </cell>
        </row>
        <row r="96">
          <cell r="A96" t="str">
            <v>Bell &amp; Hudson Insurance Agency Inc - MASS - MM</v>
          </cell>
          <cell r="B96" t="str">
            <v>New Customer</v>
          </cell>
          <cell r="C96" t="str">
            <v>Domestic Outside</v>
          </cell>
          <cell r="D96" t="str">
            <v>Stage 3-Develop</v>
          </cell>
          <cell r="E96">
            <v>136</v>
          </cell>
          <cell r="F96">
            <v>2</v>
          </cell>
          <cell r="G96">
            <v>105</v>
          </cell>
        </row>
        <row r="97">
          <cell r="A97" t="str">
            <v>Primm Risk Solutions, LLC-BKB, MWC, HRH</v>
          </cell>
          <cell r="B97" t="str">
            <v>Additional Product</v>
          </cell>
          <cell r="C97" t="str">
            <v>Domestic Outside</v>
          </cell>
          <cell r="D97" t="str">
            <v>Stage 0-Plan</v>
          </cell>
          <cell r="E97">
            <v>106</v>
          </cell>
          <cell r="F97">
            <v>1</v>
          </cell>
          <cell r="G97">
            <v>106</v>
          </cell>
        </row>
        <row r="98">
          <cell r="A98" t="str">
            <v>Sanford Insurance - BBPC</v>
          </cell>
          <cell r="B98" t="str">
            <v>Additional Product</v>
          </cell>
          <cell r="C98" t="str">
            <v>Domestic Outside</v>
          </cell>
          <cell r="D98" t="str">
            <v>Stage 3-Develop</v>
          </cell>
          <cell r="E98">
            <v>2</v>
          </cell>
          <cell r="F98">
            <v>0</v>
          </cell>
          <cell r="G98">
            <v>0</v>
          </cell>
        </row>
        <row r="99">
          <cell r="A99" t="str">
            <v>Marketing Inquiry - Texas Benefit Alliance- PDB</v>
          </cell>
          <cell r="B99" t="str">
            <v>Additional Product</v>
          </cell>
          <cell r="C99" t="str">
            <v>Domestic Outside</v>
          </cell>
          <cell r="D99" t="str">
            <v>Stage 3-Develop</v>
          </cell>
          <cell r="E99">
            <v>172</v>
          </cell>
          <cell r="F99">
            <v>3</v>
          </cell>
          <cell r="G99">
            <v>159</v>
          </cell>
        </row>
        <row r="100">
          <cell r="A100" t="str">
            <v>Rockford Consulting &amp; Brokerage, Inc 1EE EB MWC/HRHL 5</v>
          </cell>
          <cell r="B100" t="str">
            <v>Additional Product</v>
          </cell>
          <cell r="C100" t="str">
            <v>Domestic Outside</v>
          </cell>
          <cell r="D100" t="str">
            <v>Stage 3-Develop</v>
          </cell>
          <cell r="E100">
            <v>53</v>
          </cell>
          <cell r="F100">
            <v>1</v>
          </cell>
          <cell r="G100">
            <v>45</v>
          </cell>
        </row>
        <row r="101">
          <cell r="A101" t="str">
            <v>Klein Agency (2PC-BBPC/MM-D.C.)</v>
          </cell>
          <cell r="B101" t="str">
            <v>New Customer</v>
          </cell>
          <cell r="C101" t="str">
            <v>Domestic Outside</v>
          </cell>
          <cell r="D101" t="str">
            <v>Stage 5-Negotiate</v>
          </cell>
          <cell r="E101">
            <v>53</v>
          </cell>
          <cell r="F101">
            <v>0</v>
          </cell>
          <cell r="G101">
            <v>0</v>
          </cell>
        </row>
        <row r="102">
          <cell r="A102" t="str">
            <v>Managed Benefit Systems (2) - PDB</v>
          </cell>
          <cell r="B102" t="str">
            <v>New Customer</v>
          </cell>
          <cell r="C102" t="str">
            <v>Domestic Outside</v>
          </cell>
          <cell r="D102" t="str">
            <v>Stage 3-Develop</v>
          </cell>
          <cell r="E102">
            <v>57</v>
          </cell>
          <cell r="F102">
            <v>1</v>
          </cell>
          <cell r="G102">
            <v>57</v>
          </cell>
        </row>
        <row r="103">
          <cell r="A103" t="str">
            <v>Crum-Halsted PDB 4EE EB</v>
          </cell>
          <cell r="B103" t="str">
            <v>Additional Product</v>
          </cell>
          <cell r="C103" t="str">
            <v>Domestic Outside</v>
          </cell>
          <cell r="D103" t="str">
            <v>Stage 5-Negotiate</v>
          </cell>
          <cell r="E103">
            <v>36</v>
          </cell>
          <cell r="F103">
            <v>2</v>
          </cell>
          <cell r="G103">
            <v>29</v>
          </cell>
        </row>
        <row r="104">
          <cell r="A104" t="str">
            <v>Barkley Insurance &amp; Risk Management Product Swap MWC for MWE</v>
          </cell>
          <cell r="B104" t="str">
            <v>Additional Product</v>
          </cell>
          <cell r="C104" t="str">
            <v>Domestic Outside</v>
          </cell>
          <cell r="D104" t="str">
            <v>Stage 3-Develop</v>
          </cell>
          <cell r="E104">
            <v>86</v>
          </cell>
          <cell r="F104">
            <v>2</v>
          </cell>
          <cell r="G104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Score Sheet"/>
      <sheetName val="Full Set"/>
      <sheetName val="International Score"/>
      <sheetName val="Select Score"/>
      <sheetName val="Outside Score"/>
      <sheetName val="Full Score Pivo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e, Zach" refreshedDate="42926.392511226855" createdVersion="6" refreshedVersion="6" minRefreshableVersion="3" recordCount="184" xr:uid="{00000000-000A-0000-FFFF-FFFF06000000}">
  <cacheSource type="worksheet">
    <worksheetSource name="Table3"/>
  </cacheSource>
  <cacheFields count="9">
    <cacheField name="Opportunity Name" numFmtId="0">
      <sharedItems/>
    </cacheField>
    <cacheField name="Bump Score" numFmtId="0">
      <sharedItems containsMixedTypes="1" containsNumber="1" containsInteger="1" minValue="-1" maxValue="2"/>
    </cacheField>
    <cacheField name="Duration Score" numFmtId="0">
      <sharedItems containsSemiMixedTypes="0" containsString="0" containsNumber="1" containsInteger="1" minValue="-1" maxValue="3"/>
    </cacheField>
    <cacheField name="Age Score" numFmtId="0">
      <sharedItems containsSemiMixedTypes="0" containsString="0" containsNumber="1" containsInteger="1" minValue="-5" maxValue="4"/>
    </cacheField>
    <cacheField name="Stage Bonus" numFmtId="0">
      <sharedItems containsSemiMixedTypes="0" containsString="0" containsNumber="1" containsInteger="1" minValue="-1" maxValue="15"/>
    </cacheField>
    <cacheField name="Type Bonus" numFmtId="0">
      <sharedItems containsSemiMixedTypes="0" containsString="0" containsNumber="1" containsInteger="1" minValue="-2" maxValue="1"/>
    </cacheField>
    <cacheField name="Score" numFmtId="0">
      <sharedItems containsSemiMixedTypes="0" containsString="0" containsNumber="1" containsInteger="1" minValue="-7" maxValue="18"/>
    </cacheField>
    <cacheField name="Category" numFmtId="0">
      <sharedItems count="4">
        <s v="Yellow"/>
        <s v="Blue"/>
        <s v="Orange"/>
        <s v="Red"/>
      </sharedItems>
    </cacheField>
    <cacheField name="Division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e, Zach" refreshedDate="42926.394092476854" createdVersion="6" refreshedVersion="6" minRefreshableVersion="3" recordCount="184" xr:uid="{00000000-000A-0000-FFFF-FFFF07000000}">
  <cacheSource type="worksheet">
    <worksheetSource name="Table1"/>
  </cacheSource>
  <cacheFields count="9">
    <cacheField name="Opportunity Name" numFmtId="0">
      <sharedItems/>
    </cacheField>
    <cacheField name="Bump Score" numFmtId="0">
      <sharedItems containsSemiMixedTypes="0" containsString="0" containsNumber="1" containsInteger="1" minValue="0" maxValue="2"/>
    </cacheField>
    <cacheField name="Duration Score" numFmtId="0">
      <sharedItems containsSemiMixedTypes="0" containsString="0" containsNumber="1" containsInteger="1" minValue="-1" maxValue="6"/>
    </cacheField>
    <cacheField name="Age Score" numFmtId="0">
      <sharedItems containsSemiMixedTypes="0" containsString="0" containsNumber="1" containsInteger="1" minValue="0" maxValue="2"/>
    </cacheField>
    <cacheField name="Stage Bonus" numFmtId="0">
      <sharedItems containsSemiMixedTypes="0" containsString="0" containsNumber="1" containsInteger="1" minValue="0" maxValue="12"/>
    </cacheField>
    <cacheField name="Type Bonus" numFmtId="0">
      <sharedItems containsSemiMixedTypes="0" containsString="0" containsNumber="1" containsInteger="1" minValue="-2" maxValue="-1"/>
    </cacheField>
    <cacheField name="Score" numFmtId="0">
      <sharedItems containsSemiMixedTypes="0" containsString="0" containsNumber="1" containsInteger="1" minValue="-2" maxValue="11"/>
    </cacheField>
    <cacheField name="Category" numFmtId="0">
      <sharedItems count="3">
        <s v="Red"/>
        <s v="Orange"/>
        <s v="Blue"/>
      </sharedItems>
    </cacheField>
    <cacheField name="Division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e, Zach" refreshedDate="42926.40365266204" createdVersion="6" refreshedVersion="6" minRefreshableVersion="3" recordCount="103" xr:uid="{00000000-000A-0000-FFFF-FFFF08000000}">
  <cacheSource type="worksheet">
    <worksheetSource name="Table25"/>
  </cacheSource>
  <cacheFields count="9">
    <cacheField name="Oppurtunity Name" numFmtId="0">
      <sharedItems/>
    </cacheField>
    <cacheField name="Bump Score" numFmtId="0">
      <sharedItems containsSemiMixedTypes="0" containsString="0" containsNumber="1" containsInteger="1" minValue="-1" maxValue="1"/>
    </cacheField>
    <cacheField name="Duration Score" numFmtId="0">
      <sharedItems containsSemiMixedTypes="0" containsString="0" containsNumber="1" containsInteger="1" minValue="-8" maxValue="8"/>
    </cacheField>
    <cacheField name="Age Score" numFmtId="0">
      <sharedItems containsSemiMixedTypes="0" containsString="0" containsNumber="1" containsInteger="1" minValue="-3" maxValue="5"/>
    </cacheField>
    <cacheField name="Stage Bonus" numFmtId="0">
      <sharedItems containsSemiMixedTypes="0" containsString="0" containsNumber="1" containsInteger="1" minValue="0" maxValue="3"/>
    </cacheField>
    <cacheField name="Type Bonus" numFmtId="0">
      <sharedItems containsSemiMixedTypes="0" containsString="0" containsNumber="1" containsInteger="1" minValue="-1" maxValue="0"/>
    </cacheField>
    <cacheField name="Score" numFmtId="0">
      <sharedItems containsSemiMixedTypes="0" containsString="0" containsNumber="1" containsInteger="1" minValue="-13" maxValue="12"/>
    </cacheField>
    <cacheField name="Category" numFmtId="0">
      <sharedItems count="3">
        <s v="Orange"/>
        <s v="Red"/>
        <s v="Yellow"/>
      </sharedItems>
    </cacheField>
    <cacheField name="Divi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Towne Insurance - BBBE HRC BKB (75 EB w/Invincia)"/>
    <n v="-1"/>
    <n v="-1"/>
    <n v="-2"/>
    <n v="4"/>
    <n v="-2"/>
    <n v="-2"/>
    <x v="0"/>
    <s v="Select"/>
  </r>
  <r>
    <s v="Gravie- 11 EB"/>
    <n v="2"/>
    <n v="1"/>
    <n v="0"/>
    <n v="2"/>
    <n v="-2"/>
    <n v="3"/>
    <x v="0"/>
    <s v="Domestic Outside"/>
  </r>
  <r>
    <s v="Vanguard Risk Managers, Inc./ONEGROUP - Audit and Adding ELE"/>
    <n v="2"/>
    <n v="1"/>
    <n v="2"/>
    <n v="4"/>
    <n v="1"/>
    <n v="10"/>
    <x v="1"/>
    <s v="Select"/>
  </r>
  <r>
    <s v="GRP Group Deal - BBUK/MWC"/>
    <n v="2"/>
    <n v="0"/>
    <n v="2"/>
    <n v="15"/>
    <n v="-2"/>
    <n v="17"/>
    <x v="1"/>
    <s v="International"/>
  </r>
  <r>
    <s v="Peter C. Foy &amp; Associates"/>
    <n v="0"/>
    <n v="1"/>
    <n v="-2"/>
    <n v="4"/>
    <n v="-2"/>
    <n v="1"/>
    <x v="0"/>
    <s v="Domestic Outside"/>
  </r>
  <r>
    <s v="McGohan-Brabender - BBEB(Possibly other prods)"/>
    <n v="0"/>
    <n v="-1"/>
    <n v="-2"/>
    <n v="2"/>
    <n v="-2"/>
    <n v="-3"/>
    <x v="2"/>
    <s v="Select"/>
  </r>
  <r>
    <s v="Miller Loughry Beach - 5EBm, 12PC (BBB, BBPC, MWC)"/>
    <n v="2"/>
    <n v="0"/>
    <n v="-2"/>
    <n v="2"/>
    <n v="-2"/>
    <n v="0"/>
    <x v="0"/>
    <s v="Select"/>
  </r>
  <r>
    <s v="Field-Waldo - BBPC and MWE"/>
    <n v="1"/>
    <n v="-1"/>
    <n v="-2"/>
    <n v="2"/>
    <n v="-2"/>
    <n v="-2"/>
    <x v="0"/>
    <s v="Domestic Outside"/>
  </r>
  <r>
    <s v="Reis Group"/>
    <n v="1"/>
    <n v="1"/>
    <n v="-2"/>
    <n v="4"/>
    <n v="-2"/>
    <n v="2"/>
    <x v="0"/>
    <s v="Select"/>
  </r>
  <r>
    <s v="Eckman Agency- 8EE-BBEB-BB-MWE-PDB"/>
    <n v="2"/>
    <n v="1"/>
    <n v="-5"/>
    <n v="-1"/>
    <n v="-2"/>
    <n v="-5"/>
    <x v="2"/>
    <n v="0"/>
  </r>
  <r>
    <s v="Babb. Inc. - BBPC, BBEB, ELE"/>
    <n v="1"/>
    <n v="-1"/>
    <n v="-2"/>
    <n v="4"/>
    <n v="-2"/>
    <n v="0"/>
    <x v="0"/>
    <s v="Select"/>
  </r>
  <r>
    <s v="J.Krug &amp; Associates, Inc. 6EE PC, 2EE EB - BBEB/BBPC/MWC/MM/HRHL50"/>
    <n v="2"/>
    <n v="3"/>
    <n v="0"/>
    <n v="4"/>
    <n v="-2"/>
    <n v="7"/>
    <x v="1"/>
    <s v="Domestic Outside"/>
  </r>
  <r>
    <s v="Rooney Insurance Agency, 3EE EB, BBEB HRc"/>
    <n v="1"/>
    <n v="3"/>
    <n v="-2"/>
    <n v="2"/>
    <n v="-2"/>
    <n v="2"/>
    <x v="0"/>
    <s v="Domestic Outside"/>
  </r>
  <r>
    <s v="Lesniewski &amp; Parker Insurance"/>
    <n v="2"/>
    <n v="3"/>
    <n v="0"/>
    <n v="2"/>
    <n v="-2"/>
    <n v="5"/>
    <x v="0"/>
    <s v="Domestic Outside"/>
  </r>
  <r>
    <s v="Swingle Collins &amp; Associates"/>
    <n v="2"/>
    <n v="-1"/>
    <n v="-5"/>
    <n v="-1"/>
    <n v="-2"/>
    <n v="-7"/>
    <x v="3"/>
    <s v="Select"/>
  </r>
  <r>
    <s v="New Century Insurance"/>
    <n v="2"/>
    <n v="3"/>
    <n v="-2"/>
    <n v="4"/>
    <n v="-2"/>
    <n v="5"/>
    <x v="0"/>
    <s v="Domestic Outside"/>
  </r>
  <r>
    <s v="HRO Resources- (6 eb, 1 pc) BBEB, BBPC"/>
    <n v="2"/>
    <n v="3"/>
    <n v="2"/>
    <n v="2"/>
    <n v="-2"/>
    <n v="7"/>
    <x v="1"/>
    <s v="Domestic Outside"/>
  </r>
  <r>
    <s v="Strategic Business Services (8EB-BBBE/HRH-CLEVELAND)"/>
    <n v="1"/>
    <n v="0"/>
    <n v="-2"/>
    <n v="2"/>
    <n v="-2"/>
    <n v="-1"/>
    <x v="0"/>
    <s v="Domestic Outside"/>
  </r>
  <r>
    <s v="Covenant Services Group TPA DMW"/>
    <n v="2"/>
    <n v="1"/>
    <n v="2"/>
    <n v="2"/>
    <n v="-2"/>
    <n v="5"/>
    <x v="0"/>
    <s v="Domestic Outside"/>
  </r>
  <r>
    <s v="Ion Insurance (BBPC/MM-15PC-BRIDGEPORT)"/>
    <n v="2"/>
    <n v="3"/>
    <n v="2"/>
    <n v="2"/>
    <n v="-2"/>
    <n v="7"/>
    <x v="1"/>
    <s v="Domestic Outside"/>
  </r>
  <r>
    <s v="DMW - DMW/PA"/>
    <n v="2"/>
    <n v="3"/>
    <n v="0"/>
    <n v="2"/>
    <n v="-2"/>
    <n v="5"/>
    <x v="0"/>
    <s v="Select"/>
  </r>
  <r>
    <s v="Employee Benefits Consulting (BKB, renewal and merge)"/>
    <n v="2"/>
    <n v="3"/>
    <n v="4"/>
    <n v="4"/>
    <n v="1"/>
    <n v="14"/>
    <x v="1"/>
    <s v="Domestic Outside"/>
  </r>
  <r>
    <s v="Stone Hill National"/>
    <n v="2"/>
    <n v="1"/>
    <n v="-2"/>
    <n v="2"/>
    <n v="-2"/>
    <n v="1"/>
    <x v="0"/>
    <s v="Domestic Outside"/>
  </r>
  <r>
    <s v="Solace Insurance - INT - 3PC"/>
    <n v="1"/>
    <n v="-1"/>
    <n v="-2"/>
    <n v="2"/>
    <n v="-2"/>
    <n v="-2"/>
    <x v="0"/>
    <s v="Domestic Outside"/>
  </r>
  <r>
    <s v="Statz and Associates General Agency Inc (2EB-BBBE/BKB-CLEVELAND)"/>
    <n v="1"/>
    <n v="-1"/>
    <n v="-2"/>
    <n v="2"/>
    <n v="-2"/>
    <n v="-2"/>
    <x v="0"/>
    <s v="Domestic Outside"/>
  </r>
  <r>
    <s v="The Liberty Company Insurance Brokers- BBPC (LA Office only) 15PC"/>
    <n v="2"/>
    <n v="-1"/>
    <n v="-2"/>
    <n v="2"/>
    <n v="-2"/>
    <n v="-1"/>
    <x v="0"/>
    <s v="Select"/>
  </r>
  <r>
    <s v="Advanced Insurance Strategies - ATL - BBBE/BBPC/CON (5EE 1EB 4PC)"/>
    <n v="2"/>
    <n v="1"/>
    <n v="0"/>
    <n v="2"/>
    <n v="-2"/>
    <n v="3"/>
    <x v="0"/>
    <s v="Domestic Outside"/>
  </r>
  <r>
    <s v="Thomas H Heist Insurance Agency (14EE's BBPC)"/>
    <n v="2"/>
    <n v="0"/>
    <n v="-5"/>
    <n v="-1"/>
    <n v="-2"/>
    <n v="-6"/>
    <x v="2"/>
    <s v="Domestic Outside"/>
  </r>
  <r>
    <s v="Doyle &amp; Ogden Insurance Advisors- BBEB, MWC, HRH (3 EB) LANSING"/>
    <n v="1"/>
    <n v="-1"/>
    <n v="-2"/>
    <n v="2"/>
    <n v="-2"/>
    <n v="-2"/>
    <x v="0"/>
    <s v="Domestic Outside"/>
  </r>
  <r>
    <s v="Legacy Benefits (4 eb) BBEB, Connect, Hotline, HRc"/>
    <n v="1"/>
    <n v="-1"/>
    <n v="-2"/>
    <n v="2"/>
    <n v="-2"/>
    <n v="-2"/>
    <x v="0"/>
    <s v="Domestic Outside"/>
  </r>
  <r>
    <s v="Dale Barton Agency (8) - BBPC, MWE"/>
    <n v="2"/>
    <n v="-1"/>
    <n v="0"/>
    <n v="4"/>
    <n v="-2"/>
    <n v="3"/>
    <x v="0"/>
    <s v="Domestic Outside"/>
  </r>
  <r>
    <s v="Pritchard Group - PHX - MWC, BBPC, BBEB, HRHL (2 EEs)"/>
    <n v="2"/>
    <n v="3"/>
    <n v="0"/>
    <n v="2"/>
    <n v="-2"/>
    <n v="5"/>
    <x v="0"/>
    <s v="Domestic Outside"/>
  </r>
  <r>
    <s v="Summit Insurance Group 2EE HRc, BBEB, ELE, PA"/>
    <n v="2"/>
    <n v="3"/>
    <n v="4"/>
    <n v="2"/>
    <n v="-2"/>
    <n v="9"/>
    <x v="1"/>
    <s v="Domestic Outside"/>
  </r>
  <r>
    <s v="Lautenbach Insurance Agency, LLC"/>
    <n v="2"/>
    <n v="0"/>
    <n v="-2"/>
    <n v="2"/>
    <n v="-2"/>
    <n v="0"/>
    <x v="0"/>
    <s v="Domestic Outside"/>
  </r>
  <r>
    <s v="Finch IB BB 30 x EE"/>
    <n v="2"/>
    <n v="0"/>
    <n v="-2"/>
    <n v="2"/>
    <n v="-2"/>
    <n v="0"/>
    <x v="0"/>
    <s v="International"/>
  </r>
  <r>
    <s v="Evergreen Insurance Agency"/>
    <n v="2"/>
    <n v="1"/>
    <n v="-2"/>
    <n v="2"/>
    <n v="-2"/>
    <n v="1"/>
    <x v="0"/>
    <s v="Domestic Outside"/>
  </r>
  <r>
    <s v="Corporate Employee Benefits-EB-1EE"/>
    <n v="2"/>
    <n v="1"/>
    <n v="0"/>
    <n v="2"/>
    <n v="-2"/>
    <n v="3"/>
    <x v="0"/>
    <s v="Domestic SMB"/>
  </r>
  <r>
    <s v="Herrmann Benefits - BBEB/MWC/HRHL/HRc"/>
    <n v="1"/>
    <n v="1"/>
    <n v="-2"/>
    <n v="4"/>
    <n v="-2"/>
    <n v="2"/>
    <x v="0"/>
    <s v="Domestic Outside"/>
  </r>
  <r>
    <s v="Boswell Group - BBPC, BBBen, MWC, MM"/>
    <n v="1"/>
    <n v="0"/>
    <n v="-2"/>
    <n v="2"/>
    <n v="-2"/>
    <n v="-1"/>
    <x v="0"/>
    <s v="Domestic Outside"/>
  </r>
  <r>
    <s v="Schmale Insurance Agency Inc - BBEB, BBPC, MWE, MM, HRHL"/>
    <n v="2"/>
    <n v="1"/>
    <n v="-2"/>
    <n v="2"/>
    <n v="-2"/>
    <n v="1"/>
    <x v="0"/>
    <s v="Domestic Outside"/>
  </r>
  <r>
    <s v="Thomas Gregory Associates - BBPC, ELE, MM (4 CL)"/>
    <n v="2"/>
    <n v="0"/>
    <n v="2"/>
    <n v="4"/>
    <n v="-2"/>
    <n v="6"/>
    <x v="0"/>
    <s v="Domestic Outside"/>
  </r>
  <r>
    <s v="CIMA - BBPC"/>
    <n v="2"/>
    <n v="1"/>
    <n v="2"/>
    <n v="2"/>
    <n v="-2"/>
    <n v="5"/>
    <x v="0"/>
    <s v="Select"/>
  </r>
  <r>
    <s v="Brunsdon IB BBUK 8xee"/>
    <n v="1"/>
    <n v="1"/>
    <n v="-2"/>
    <n v="2"/>
    <n v="-2"/>
    <n v="0"/>
    <x v="0"/>
    <s v="International"/>
  </r>
  <r>
    <s v="Blue Chip Insurance Services 1 EE EB"/>
    <n v="2"/>
    <n v="3"/>
    <n v="2"/>
    <n v="2"/>
    <n v="-2"/>
    <n v="7"/>
    <x v="1"/>
    <s v="Domestic SMB"/>
  </r>
  <r>
    <s v="Garry Insurance Center - 05/24 @ 1:30 pm CT"/>
    <n v="2"/>
    <n v="0"/>
    <n v="-2"/>
    <n v="2"/>
    <n v="-2"/>
    <n v="0"/>
    <x v="0"/>
    <s v="Domestic Outside"/>
  </r>
  <r>
    <s v="SCMA Financial Services, Inc. - Zywave Capabilities"/>
    <n v="0"/>
    <n v="0"/>
    <n v="-2"/>
    <n v="2"/>
    <n v="-2"/>
    <n v="-2"/>
    <x v="0"/>
    <s v="Domestic Outside"/>
  </r>
  <r>
    <s v="Dave Mosher &amp; Associates - Intro w/ Scott"/>
    <n v="2"/>
    <n v="0"/>
    <n v="-2"/>
    <n v="2"/>
    <n v="-2"/>
    <n v="0"/>
    <x v="0"/>
    <s v="Domestic Outside"/>
  </r>
  <r>
    <s v="CBIZ EB - to Add 1 locs SoCal (San Diego)"/>
    <n v="2"/>
    <n v="1"/>
    <n v="2"/>
    <n v="15"/>
    <n v="-2"/>
    <n v="18"/>
    <x v="1"/>
    <s v="Select"/>
  </r>
  <r>
    <s v="The Secret Insurance Agency - 5 ee BBPC &amp; MyWave"/>
    <n v="2"/>
    <n v="0"/>
    <n v="-2"/>
    <n v="2"/>
    <n v="-2"/>
    <n v="0"/>
    <x v="0"/>
    <s v="Domestic Outside"/>
  </r>
  <r>
    <s v="Lynoxx Group (BBPC/MM-15PC-BRIDGEPORT)"/>
    <n v="2"/>
    <n v="3"/>
    <n v="0"/>
    <n v="2"/>
    <n v="-2"/>
    <n v="5"/>
    <x v="0"/>
    <s v="Domestic Outside"/>
  </r>
  <r>
    <s v="FPGM (BBPC/MWC/5 hotline/MM)"/>
    <n v="2"/>
    <n v="1"/>
    <n v="4"/>
    <n v="4"/>
    <n v="-2"/>
    <n v="9"/>
    <x v="1"/>
    <s v="Domestic Outside"/>
  </r>
  <r>
    <s v="Lakeshore Benefit Alliance 7EE BKB"/>
    <n v="2"/>
    <n v="3"/>
    <n v="0"/>
    <n v="2"/>
    <n v="-2"/>
    <n v="5"/>
    <x v="0"/>
    <s v="Domestic Outside"/>
  </r>
  <r>
    <s v="Premier Business Care - BB &amp; MWC"/>
    <n v="2"/>
    <n v="-1"/>
    <n v="-2"/>
    <n v="2"/>
    <n v="-2"/>
    <n v="-1"/>
    <x v="0"/>
    <s v="International"/>
  </r>
  <r>
    <s v="Benefit Management Systems BBEB, MWC, HRHL, HRC"/>
    <n v="0"/>
    <n v="3"/>
    <n v="-2"/>
    <n v="4"/>
    <n v="-2"/>
    <n v="3"/>
    <x v="0"/>
    <s v="Domestic Outside"/>
  </r>
  <r>
    <s v="Avrit Insurance Agency 8EE BBPC"/>
    <n v="2"/>
    <n v="3"/>
    <n v="-2"/>
    <n v="2"/>
    <n v="-2"/>
    <n v="3"/>
    <x v="0"/>
    <s v="Domestic Outside"/>
  </r>
  <r>
    <s v="Finns J M &amp; J Insurance Agency- Renewing Int. Adding BBPC (8 PC) LANSING"/>
    <n v="0"/>
    <n v="-1"/>
    <n v="-2"/>
    <n v="2"/>
    <n v="1"/>
    <n v="0"/>
    <x v="0"/>
    <s v="Domestic Outside"/>
  </r>
  <r>
    <s v="Newkirk &amp; Newkirk 10EE EB and 5EE PC"/>
    <n v="2"/>
    <n v="0"/>
    <n v="-5"/>
    <n v="-1"/>
    <n v="-2"/>
    <n v="-6"/>
    <x v="2"/>
    <s v="Domestic Outside"/>
  </r>
  <r>
    <s v="Business Solutions - DMW"/>
    <n v="2"/>
    <n v="3"/>
    <n v="2"/>
    <n v="4"/>
    <n v="-2"/>
    <n v="9"/>
    <x v="1"/>
    <s v="Domestic Outside"/>
  </r>
  <r>
    <s v="Cornerstone Financial - BB/MWC 4 EEs"/>
    <n v="2"/>
    <n v="-1"/>
    <n v="-2"/>
    <n v="4"/>
    <n v="-2"/>
    <n v="1"/>
    <x v="0"/>
    <s v="Domestic Outside"/>
  </r>
  <r>
    <s v="Amaden-Gay Agencies - INTY/BBPL (2 CL, priced for 4)"/>
    <n v="0"/>
    <n v="3"/>
    <n v="-2"/>
    <n v="2"/>
    <n v="-2"/>
    <n v="1"/>
    <x v="0"/>
    <s v="Domestic Outside"/>
  </r>
  <r>
    <s v="Marketing Inquiry - Grand Companies - HRc (4 ee) LANSING"/>
    <n v="2"/>
    <n v="-1"/>
    <n v="-2"/>
    <n v="2"/>
    <n v="-2"/>
    <n v="-1"/>
    <x v="0"/>
    <s v="Domestic Outside"/>
  </r>
  <r>
    <s v="Ashley Page 5ee BBUK/MCW"/>
    <n v="2"/>
    <n v="-1"/>
    <n v="-2"/>
    <n v="2"/>
    <n v="-2"/>
    <n v="-1"/>
    <x v="0"/>
    <s v="International"/>
  </r>
  <r>
    <s v="Lakeview Insurance Brokers Limited - Zywave"/>
    <n v="1"/>
    <n v="0"/>
    <n v="-5"/>
    <n v="-1"/>
    <n v="-2"/>
    <n v="-7"/>
    <x v="3"/>
    <s v="International"/>
  </r>
  <r>
    <s v="Robert Hensley &amp; Associates - BBEB, MWC ( 3 EB)"/>
    <n v="2"/>
    <n v="3"/>
    <n v="-2"/>
    <n v="2"/>
    <n v="-2"/>
    <n v="3"/>
    <x v="0"/>
    <s v="Domestic Outside"/>
  </r>
  <r>
    <s v="Wilcox &amp; Reynolds Insurance - MASS - INTY 5 PC EE"/>
    <n v="1"/>
    <n v="-1"/>
    <n v="-2"/>
    <n v="2"/>
    <n v="-2"/>
    <n v="-2"/>
    <x v="0"/>
    <s v="Domestic Outside"/>
  </r>
  <r>
    <s v="Insurance Advisory Inc - 2EE - BBPC/MM"/>
    <n v="2"/>
    <n v="3"/>
    <n v="-2"/>
    <n v="2"/>
    <n v="-2"/>
    <n v="3"/>
    <x v="0"/>
    <s v="Domestic SMB"/>
  </r>
  <r>
    <s v="Dennis Watkins 5ee"/>
    <n v="1"/>
    <n v="-1"/>
    <n v="-2"/>
    <n v="4"/>
    <n v="-2"/>
    <n v="0"/>
    <x v="0"/>
    <s v="International"/>
  </r>
  <r>
    <s v="Bruce Farnham Associates, Ltd. 3 ees hrc"/>
    <n v="2"/>
    <n v="3"/>
    <n v="0"/>
    <n v="2"/>
    <n v="-2"/>
    <n v="5"/>
    <x v="0"/>
    <s v="Domestic SMB"/>
  </r>
  <r>
    <s v="McNamara &amp; Thiel Insurance - Intro w/ Tyler MM"/>
    <n v="2"/>
    <n v="-1"/>
    <n v="-2"/>
    <n v="2"/>
    <n v="-2"/>
    <n v="-1"/>
    <x v="0"/>
    <s v="Domestic Outside"/>
  </r>
  <r>
    <s v="Foa &amp; Son - ModMaster - 17PC"/>
    <s v="-1"/>
    <n v="-1"/>
    <n v="-2"/>
    <n v="2"/>
    <n v="-2"/>
    <n v="-4"/>
    <x v="2"/>
    <s v="Select"/>
  </r>
  <r>
    <s v="Florida Resource Management - BBPC - 5PC"/>
    <n v="1"/>
    <n v="-1"/>
    <n v="-2"/>
    <n v="4"/>
    <n v="-2"/>
    <n v="0"/>
    <x v="0"/>
    <s v="Domestic Outside"/>
  </r>
  <r>
    <s v="Insurance Management Group - DMW"/>
    <n v="1"/>
    <n v="-1"/>
    <n v="-2"/>
    <n v="2"/>
    <n v="-2"/>
    <n v="-2"/>
    <x v="0"/>
    <s v="Domestic Outside"/>
  </r>
  <r>
    <s v="Hunton Insurance &amp; Investments - 2EE - Inty/PL Produce"/>
    <n v="2"/>
    <n v="0"/>
    <n v="0"/>
    <n v="4"/>
    <n v="-2"/>
    <n v="4"/>
    <x v="0"/>
    <s v="Domestic SMB"/>
  </r>
  <r>
    <s v="Anchor Insurance - BBPC/MM - 3PC"/>
    <n v="2"/>
    <n v="3"/>
    <n v="-2"/>
    <n v="2"/>
    <n v="-2"/>
    <n v="3"/>
    <x v="0"/>
    <s v="Domestic Outside"/>
  </r>
  <r>
    <s v="Korthase Flinn - HRconnection"/>
    <n v="2"/>
    <n v="0"/>
    <n v="0"/>
    <n v="4"/>
    <n v="-2"/>
    <n v="4"/>
    <x v="0"/>
    <s v="Domestic Outside"/>
  </r>
  <r>
    <s v="Josslin Insurance Brokers Limited - Zywave"/>
    <n v="2"/>
    <n v="3"/>
    <n v="-2"/>
    <n v="2"/>
    <n v="-2"/>
    <n v="3"/>
    <x v="0"/>
    <s v="International"/>
  </r>
  <r>
    <s v="North East Risk Management BBPC 4ee"/>
    <n v="2"/>
    <n v="3"/>
    <n v="-2"/>
    <n v="2"/>
    <n v="-2"/>
    <n v="3"/>
    <x v="0"/>
    <s v="Domestic Outside"/>
  </r>
  <r>
    <s v="WJ Aleaxander HRc (3 EB, 1PC)"/>
    <n v="2"/>
    <n v="0"/>
    <n v="-5"/>
    <n v="-1"/>
    <n v="-2"/>
    <n v="-6"/>
    <x v="2"/>
    <s v="Domestic Outside"/>
  </r>
  <r>
    <s v="WBG- BBBE (reverse decomm)"/>
    <n v="2"/>
    <n v="3"/>
    <n v="4"/>
    <n v="4"/>
    <n v="-2"/>
    <n v="11"/>
    <x v="1"/>
    <s v="Domestic Outside"/>
  </r>
  <r>
    <s v="Innovative Broker Services - DMW with renewal"/>
    <n v="1"/>
    <n v="-1"/>
    <n v="-2"/>
    <n v="2"/>
    <n v="1"/>
    <n v="1"/>
    <x v="0"/>
    <s v="Domestic Outside"/>
  </r>
  <r>
    <s v="Dillon Risk Management"/>
    <n v="0"/>
    <n v="-1"/>
    <n v="-2"/>
    <n v="2"/>
    <n v="-2"/>
    <n v="-3"/>
    <x v="2"/>
    <s v="Domestic Outside"/>
  </r>
  <r>
    <s v="WesBanco - MWE and HRH - 8 EEs"/>
    <n v="2"/>
    <n v="-1"/>
    <n v="-2"/>
    <n v="4"/>
    <n v="-2"/>
    <n v="1"/>
    <x v="0"/>
    <s v="Domestic Outside"/>
  </r>
  <r>
    <s v="Burke &amp; Burke (HRc 4ee)"/>
    <n v="1"/>
    <n v="-1"/>
    <n v="0"/>
    <n v="4"/>
    <n v="1"/>
    <n v="5"/>
    <x v="0"/>
    <s v="Domestic Outside"/>
  </r>
  <r>
    <s v="Doherty, Duggan, Hart - BKB - 1 EE"/>
    <n v="1"/>
    <n v="-1"/>
    <n v="-2"/>
    <n v="2"/>
    <n v="-2"/>
    <n v="-2"/>
    <x v="0"/>
    <s v="Domestic Outside"/>
  </r>
  <r>
    <s v="Mark Gilliam Agency-BBPC"/>
    <n v="0"/>
    <n v="-1"/>
    <n v="-2"/>
    <n v="2"/>
    <n v="-2"/>
    <n v="-3"/>
    <x v="2"/>
    <s v="Domestic Outside"/>
  </r>
  <r>
    <s v="National Risk Management (Trucking Only-15PC-CLEVELAND)"/>
    <n v="2"/>
    <n v="3"/>
    <n v="-2"/>
    <n v="2"/>
    <n v="-2"/>
    <n v="3"/>
    <x v="0"/>
    <s v="Domestic Outside"/>
  </r>
  <r>
    <s v="Rhodes Insurance Group Inc"/>
    <n v="2"/>
    <n v="3"/>
    <n v="-2"/>
    <n v="2"/>
    <n v="-2"/>
    <n v="3"/>
    <x v="0"/>
    <s v="Domestic Outside"/>
  </r>
  <r>
    <s v="Structured Employee Benefits of Ohio (HRc/MWC/HRH-5EB-CLEVELAND)"/>
    <n v="1"/>
    <n v="3"/>
    <n v="-2"/>
    <n v="4"/>
    <n v="-2"/>
    <n v="4"/>
    <x v="0"/>
    <s v="Domestic Outside"/>
  </r>
  <r>
    <s v="Secure Benefit Solutions 1ee BB MWC"/>
    <n v="2"/>
    <n v="-1"/>
    <n v="-2"/>
    <n v="2"/>
    <n v="-2"/>
    <n v="-1"/>
    <x v="0"/>
    <s v="Domestic SMB"/>
  </r>
  <r>
    <s v="Northwest Insurance Group - 1ee - BBPC/ELE"/>
    <n v="2"/>
    <n v="3"/>
    <n v="2"/>
    <n v="2"/>
    <n v="-2"/>
    <n v="7"/>
    <x v="1"/>
    <s v="Domestic SMB"/>
  </r>
  <r>
    <s v="Steck-Cooper &amp; Co. - BBPC"/>
    <n v="2"/>
    <n v="1"/>
    <n v="0"/>
    <n v="2"/>
    <n v="-2"/>
    <n v="3"/>
    <x v="0"/>
    <s v="Domestic Outside"/>
  </r>
  <r>
    <s v="Industrial Insurance Agency 3PC EE INTY"/>
    <n v="2"/>
    <n v="-1"/>
    <n v="-2"/>
    <n v="4"/>
    <n v="-2"/>
    <n v="1"/>
    <x v="0"/>
    <s v="Domestic Outside"/>
  </r>
  <r>
    <s v="Insurance Group of America - NASH - BBPC"/>
    <n v="1"/>
    <n v="0"/>
    <n v="-2"/>
    <n v="2"/>
    <n v="-2"/>
    <n v="-1"/>
    <x v="0"/>
    <s v="Domestic Outside"/>
  </r>
  <r>
    <s v="LaNasa Insurance Agency - 2ees BBPC"/>
    <n v="1"/>
    <n v="0"/>
    <n v="-2"/>
    <n v="2"/>
    <n v="-2"/>
    <n v="-1"/>
    <x v="0"/>
    <s v="Domestic Outside"/>
  </r>
  <r>
    <s v="Hunt Insurance Group (5 PC) Intygral"/>
    <n v="2"/>
    <n v="1"/>
    <n v="-2"/>
    <n v="2"/>
    <n v="-2"/>
    <n v="1"/>
    <x v="0"/>
    <s v="Domestic Outside"/>
  </r>
  <r>
    <s v="Direct Service Insurance BBPC 2017"/>
    <n v="1"/>
    <n v="3"/>
    <n v="-2"/>
    <n v="2"/>
    <n v="-2"/>
    <n v="2"/>
    <x v="0"/>
    <s v="Domestic Outside"/>
  </r>
  <r>
    <s v="Seldon Brusa Insurance Agency, Inc. - SF - BBBE 4 EE/2 EB EE"/>
    <n v="2"/>
    <n v="1"/>
    <n v="0"/>
    <n v="2"/>
    <n v="-2"/>
    <n v="3"/>
    <x v="0"/>
    <s v="Domestic Outside"/>
  </r>
  <r>
    <s v="EPOINT GROUP, INC. - 6 ee PL Suite"/>
    <n v="2"/>
    <n v="1"/>
    <n v="2"/>
    <n v="4"/>
    <n v="-2"/>
    <n v="7"/>
    <x v="1"/>
    <s v="Domestic SMB"/>
  </r>
  <r>
    <s v="Glass &amp; Thompson Agency - 2PC - Inty/BBPC"/>
    <n v="1"/>
    <n v="1"/>
    <n v="-2"/>
    <n v="2"/>
    <n v="-2"/>
    <n v="0"/>
    <x v="0"/>
    <s v="Domestic Outside"/>
  </r>
  <r>
    <s v="Rueter Insurance (BBPC 3 EEs)"/>
    <n v="2"/>
    <n v="3"/>
    <n v="0"/>
    <n v="4"/>
    <n v="-2"/>
    <n v="7"/>
    <x v="1"/>
    <s v="Domestic Outside"/>
  </r>
  <r>
    <s v="Schwartz &amp; Associates - NASH - Intygral"/>
    <n v="2"/>
    <n v="-1"/>
    <n v="-2"/>
    <n v="2"/>
    <n v="-2"/>
    <n v="-1"/>
    <x v="0"/>
    <s v="Domestic Outside"/>
  </r>
  <r>
    <s v="KROL BB/MWC/HRH"/>
    <n v="2"/>
    <n v="1"/>
    <n v="0"/>
    <n v="2"/>
    <n v="-2"/>
    <n v="3"/>
    <x v="0"/>
    <s v="Domestic SMB"/>
  </r>
  <r>
    <s v="North Star Resource Group PDB, MWC, Sendgrid"/>
    <n v="1"/>
    <n v="-1"/>
    <n v="-2"/>
    <n v="2"/>
    <n v="-2"/>
    <n v="-2"/>
    <x v="0"/>
    <s v="Domestic Outside"/>
  </r>
  <r>
    <s v="Financial Renaissance - 1EE - DMW"/>
    <n v="2"/>
    <n v="0"/>
    <n v="0"/>
    <n v="4"/>
    <n v="-2"/>
    <n v="4"/>
    <x v="0"/>
    <s v="Domestic SMB"/>
  </r>
  <r>
    <s v="Bullerwell MWC/BB 2ee"/>
    <n v="2"/>
    <n v="-1"/>
    <n v="0"/>
    <n v="4"/>
    <n v="-2"/>
    <n v="3"/>
    <x v="0"/>
    <s v="International"/>
  </r>
  <r>
    <s v="Sun Risk Management - DMW"/>
    <n v="2"/>
    <n v="3"/>
    <n v="2"/>
    <n v="2"/>
    <n v="-2"/>
    <n v="7"/>
    <x v="1"/>
    <s v="Domestic Outside"/>
  </r>
  <r>
    <s v="The Assurance Center - 3PC - BBPC"/>
    <n v="1"/>
    <n v="0"/>
    <n v="-2"/>
    <n v="2"/>
    <n v="-2"/>
    <n v="-1"/>
    <x v="0"/>
    <s v="Domestic Outside"/>
  </r>
  <r>
    <s v="Seguro 1 PC- INTY"/>
    <n v="2"/>
    <n v="3"/>
    <n v="-2"/>
    <n v="2"/>
    <n v="-2"/>
    <n v="3"/>
    <x v="0"/>
    <s v="Domestic SMB"/>
  </r>
  <r>
    <s v="Acadiana Benefits Group LLC- 2EE- HRc"/>
    <n v="2"/>
    <n v="0"/>
    <n v="0"/>
    <n v="4"/>
    <n v="-2"/>
    <n v="4"/>
    <x v="0"/>
    <s v="Domestic SMB"/>
  </r>
  <r>
    <s v="Point Clear Insurance Services LLC-MM/11/PC"/>
    <n v="1"/>
    <n v="3"/>
    <n v="0"/>
    <n v="2"/>
    <n v="-2"/>
    <n v="4"/>
    <x v="0"/>
    <s v="Domestic Outside"/>
  </r>
  <r>
    <s v="Milner Insurance Group - 04/04 @ 10am CT"/>
    <n v="2"/>
    <n v="-1"/>
    <n v="-2"/>
    <n v="2"/>
    <n v="-2"/>
    <n v="-1"/>
    <x v="0"/>
    <s v="Domestic Outside"/>
  </r>
  <r>
    <s v="MAR Insurance Group Inc. - EB 1 ee under AMG"/>
    <n v="0"/>
    <n v="1"/>
    <n v="-2"/>
    <n v="4"/>
    <n v="-2"/>
    <n v="1"/>
    <x v="0"/>
    <s v="Domestic Outside"/>
  </r>
  <r>
    <s v="Offenhauser &amp; Co. Insurance- MM"/>
    <n v="1"/>
    <n v="-1"/>
    <n v="-2"/>
    <n v="2"/>
    <n v="-2"/>
    <n v="-2"/>
    <x v="0"/>
    <s v="Domestic Outside"/>
  </r>
  <r>
    <s v="Tates Insurance &amp; Financial"/>
    <n v="2"/>
    <n v="1"/>
    <n v="-2"/>
    <n v="2"/>
    <n v="-2"/>
    <n v="1"/>
    <x v="0"/>
    <s v="Domestic Outside"/>
  </r>
  <r>
    <s v="1st Place Insurance LLC - PL Suite - 5 ees"/>
    <n v="2"/>
    <n v="0"/>
    <n v="-2"/>
    <n v="2"/>
    <n v="-2"/>
    <n v="0"/>
    <x v="0"/>
    <s v="Domestic SMB"/>
  </r>
  <r>
    <s v="Gougeon Insurance - BBPC"/>
    <n v="2"/>
    <n v="1"/>
    <n v="-2"/>
    <n v="2"/>
    <n v="-2"/>
    <n v="1"/>
    <x v="0"/>
    <s v="International"/>
  </r>
  <r>
    <s v="Inspro-BBPC/MWE/BBEB-2PC/1EB"/>
    <n v="1"/>
    <n v="3"/>
    <n v="0"/>
    <n v="2"/>
    <n v="-2"/>
    <n v="4"/>
    <x v="0"/>
    <s v="Domestic Outside"/>
  </r>
  <r>
    <s v="Carlson &amp; Carlson - BBEB, BBPC"/>
    <n v="2"/>
    <n v="1"/>
    <n v="2"/>
    <n v="4"/>
    <n v="-2"/>
    <n v="7"/>
    <x v="1"/>
    <s v="Domestic Outside"/>
  </r>
  <r>
    <s v="Encompass Insurance Solutions Inc - 1EE, BBPC, MM"/>
    <n v="2"/>
    <n v="3"/>
    <n v="0"/>
    <n v="4"/>
    <n v="-2"/>
    <n v="7"/>
    <x v="1"/>
    <s v="Domestic SMB"/>
  </r>
  <r>
    <s v="AMERICAN FINANCIAL PLANNERS INS LLC - 4 ee PLS"/>
    <n v="2"/>
    <n v="0"/>
    <n v="-2"/>
    <n v="2"/>
    <n v="-2"/>
    <n v="0"/>
    <x v="0"/>
    <s v="Domestic SMB"/>
  </r>
  <r>
    <s v="Stalwart Insurance - BKB (3 EB)"/>
    <n v="2"/>
    <n v="3"/>
    <n v="-2"/>
    <n v="2"/>
    <n v="-2"/>
    <n v="3"/>
    <x v="0"/>
    <s v="Domestic Outside"/>
  </r>
  <r>
    <s v="Health Benefits 360-EB-1EE"/>
    <n v="2"/>
    <n v="3"/>
    <n v="2"/>
    <n v="2"/>
    <n v="-2"/>
    <n v="7"/>
    <x v="1"/>
    <s v="Domestic SMB"/>
  </r>
  <r>
    <s v="PMG Benefits Consulting, LLC - 4EB - PA"/>
    <n v="2"/>
    <n v="1"/>
    <n v="-2"/>
    <n v="2"/>
    <n v="-2"/>
    <n v="1"/>
    <x v="0"/>
    <s v="Domestic Outside"/>
  </r>
  <r>
    <s v="In House Insurance 1 EB, CL Focus"/>
    <n v="2"/>
    <n v="3"/>
    <n v="2"/>
    <n v="4"/>
    <n v="-2"/>
    <n v="9"/>
    <x v="1"/>
    <s v="Domestic Outside"/>
  </r>
  <r>
    <s v="Barkley Insurance &amp; Risk Management MM BBPC 2017"/>
    <n v="2"/>
    <n v="3"/>
    <n v="0"/>
    <n v="2"/>
    <n v="-2"/>
    <n v="5"/>
    <x v="0"/>
    <s v="Domestic Outside"/>
  </r>
  <r>
    <s v="Capen Frank Proctor &amp; Bowles, Inc. - BBPC, MWC"/>
    <n v="0"/>
    <n v="1"/>
    <n v="-2"/>
    <n v="4"/>
    <n v="-2"/>
    <n v="1"/>
    <x v="0"/>
    <s v="Domestic Outside"/>
  </r>
  <r>
    <s v="Beehive Insurance - MM"/>
    <n v="2"/>
    <n v="3"/>
    <n v="2"/>
    <n v="2"/>
    <n v="-2"/>
    <n v="7"/>
    <x v="1"/>
    <s v="Select"/>
  </r>
  <r>
    <s v="Brown &amp; Brown - Toledo"/>
    <n v="2"/>
    <n v="3"/>
    <n v="-5"/>
    <n v="-1"/>
    <n v="-2"/>
    <n v="-3"/>
    <x v="2"/>
    <s v="Select"/>
  </r>
  <r>
    <s v="Dino Martis &amp; Associates-1 EE-EB-BBEB/MWC/25 HRHL"/>
    <n v="2"/>
    <n v="1"/>
    <n v="2"/>
    <n v="15"/>
    <n v="-2"/>
    <n v="18"/>
    <x v="1"/>
    <s v="Domestic SMB"/>
  </r>
  <r>
    <s v="Community Insurance of Iowa - Intro w/ Joel"/>
    <n v="2"/>
    <n v="1"/>
    <n v="-2"/>
    <n v="2"/>
    <n v="-2"/>
    <n v="1"/>
    <x v="0"/>
    <s v="Domestic Outside"/>
  </r>
  <r>
    <s v="TG Group - zywave"/>
    <n v="1"/>
    <n v="0"/>
    <n v="-5"/>
    <n v="-1"/>
    <n v="-2"/>
    <n v="-7"/>
    <x v="3"/>
    <s v="International"/>
  </r>
  <r>
    <s v="Integrity Administrators, Inc. 1EE DMW"/>
    <n v="2"/>
    <n v="1"/>
    <n v="-2"/>
    <n v="2"/>
    <n v="-2"/>
    <n v="1"/>
    <x v="0"/>
    <s v="Domestic Outside"/>
  </r>
  <r>
    <s v="Advantage Insurers Inc. - INTY"/>
    <n v="1"/>
    <n v="3"/>
    <n v="-2"/>
    <n v="2"/>
    <n v="-2"/>
    <n v="2"/>
    <x v="0"/>
    <s v="Domestic Outside"/>
  </r>
  <r>
    <s v="NTI Group Insurance Solutions- 1ee- BBPC"/>
    <n v="2"/>
    <n v="1"/>
    <n v="-2"/>
    <n v="2"/>
    <n v="-2"/>
    <n v="1"/>
    <x v="0"/>
    <s v="Domestic SMB"/>
  </r>
  <r>
    <s v="Goodrich &amp; Watson Insurers, Inc.- 2EE- PL Suite"/>
    <n v="2"/>
    <n v="1"/>
    <n v="-2"/>
    <n v="2"/>
    <n v="-2"/>
    <n v="1"/>
    <x v="0"/>
    <s v="Domestic SMB"/>
  </r>
  <r>
    <s v="Insurance Planning Services HRC 2EB"/>
    <n v="2"/>
    <n v="1"/>
    <n v="-2"/>
    <n v="2"/>
    <n v="-2"/>
    <n v="1"/>
    <x v="0"/>
    <s v="Domestic Outside"/>
  </r>
  <r>
    <s v="Sutton Insurance 2EE EB BBEB &amp; MWC"/>
    <n v="2"/>
    <n v="3"/>
    <n v="2"/>
    <n v="2"/>
    <n v="-2"/>
    <n v="7"/>
    <x v="1"/>
    <s v="Domestic SMB"/>
  </r>
  <r>
    <s v="Hometown Insurance - 1ee, BBPC"/>
    <n v="1"/>
    <n v="-1"/>
    <n v="-2"/>
    <n v="2"/>
    <n v="-2"/>
    <n v="-2"/>
    <x v="0"/>
    <s v="Domestic SMB"/>
  </r>
  <r>
    <s v="Worksite Benefit Services 7EE 4EB BBBE HRC"/>
    <n v="0"/>
    <n v="3"/>
    <n v="-2"/>
    <n v="2"/>
    <n v="-2"/>
    <n v="1"/>
    <x v="0"/>
    <s v="Domestic Outside"/>
  </r>
  <r>
    <s v="Montgomery &amp; Graham Property &amp; Casualty - BBPC"/>
    <n v="2"/>
    <n v="1"/>
    <n v="0"/>
    <n v="15"/>
    <n v="-2"/>
    <n v="16"/>
    <x v="1"/>
    <s v="Select"/>
  </r>
  <r>
    <s v="InsureLine Brokers - Zywave"/>
    <n v="2"/>
    <n v="-1"/>
    <n v="-2"/>
    <n v="4"/>
    <n v="-2"/>
    <n v="1"/>
    <x v="0"/>
    <s v="International"/>
  </r>
  <r>
    <s v="Konsileo 2ee BBUK/MWC"/>
    <n v="2"/>
    <n v="1"/>
    <n v="-5"/>
    <n v="-1"/>
    <n v="-2"/>
    <n v="-5"/>
    <x v="2"/>
    <s v="International"/>
  </r>
  <r>
    <s v="Lynwood Financial Group -(BBPC)-5ee Going to win it this time!"/>
    <n v="2"/>
    <n v="0"/>
    <n v="-5"/>
    <n v="-1"/>
    <n v="-2"/>
    <n v="-6"/>
    <x v="2"/>
    <s v="Domestic Outside"/>
  </r>
  <r>
    <s v="Centurion Insurance Services - 2ee PC 4 ee PL PL Suite"/>
    <n v="2"/>
    <n v="3"/>
    <n v="-2"/>
    <n v="2"/>
    <n v="-2"/>
    <n v="3"/>
    <x v="0"/>
    <s v="Domestic SMB"/>
  </r>
  <r>
    <s v="Stewart &amp; Partners BBUK 2xee"/>
    <n v="2"/>
    <n v="1"/>
    <n v="-2"/>
    <n v="4"/>
    <n v="-2"/>
    <n v="3"/>
    <x v="0"/>
    <s v="International"/>
  </r>
  <r>
    <s v="Hidden Valley Insurance - 4 EE MM"/>
    <n v="2"/>
    <n v="0"/>
    <n v="-2"/>
    <n v="2"/>
    <n v="-2"/>
    <n v="0"/>
    <x v="0"/>
    <s v="Domestic SMB"/>
  </r>
  <r>
    <s v="Wellspring Insurance Agency - 6 EB"/>
    <n v="2"/>
    <n v="3"/>
    <n v="2"/>
    <n v="2"/>
    <n v="-2"/>
    <n v="7"/>
    <x v="1"/>
    <s v="Domestic Outside"/>
  </r>
  <r>
    <s v="Bell &amp; Hudson Insurance Agency Inc - MASS - MM"/>
    <n v="1"/>
    <n v="-1"/>
    <n v="-2"/>
    <n v="2"/>
    <n v="-2"/>
    <n v="-2"/>
    <x v="0"/>
    <s v="Domestic Outside"/>
  </r>
  <r>
    <s v="Marketing Inquiry - David Hutchins - 1 indiv health ee BKB"/>
    <n v="2"/>
    <n v="1"/>
    <n v="4"/>
    <n v="4"/>
    <n v="-2"/>
    <n v="9"/>
    <x v="1"/>
    <s v="Domestic SMB"/>
  </r>
  <r>
    <s v="MWC"/>
    <n v="2"/>
    <n v="3"/>
    <n v="-5"/>
    <n v="-1"/>
    <n v="-2"/>
    <n v="-3"/>
    <x v="2"/>
    <s v="International"/>
  </r>
  <r>
    <s v="Cales Insurance PL Suite"/>
    <n v="2"/>
    <n v="1"/>
    <n v="-2"/>
    <n v="2"/>
    <n v="-2"/>
    <n v="1"/>
    <x v="0"/>
    <s v="Domestic SMB"/>
  </r>
  <r>
    <s v="Lord and Osborn - 1EE - HRC"/>
    <n v="2"/>
    <n v="0"/>
    <n v="2"/>
    <n v="4"/>
    <n v="-2"/>
    <n v="6"/>
    <x v="0"/>
    <s v="Domestic SMB"/>
  </r>
  <r>
    <s v="Marketing Inquiry - Mckenzie Insurance Inc - 1EE - PL Suite"/>
    <n v="2"/>
    <n v="3"/>
    <n v="2"/>
    <n v="2"/>
    <n v="-2"/>
    <n v="7"/>
    <x v="1"/>
    <s v="Domestic SMB"/>
  </r>
  <r>
    <s v="Homestead Insurance- PL Suite 2 EE"/>
    <n v="2"/>
    <n v="0"/>
    <n v="-2"/>
    <n v="2"/>
    <n v="-2"/>
    <n v="0"/>
    <x v="0"/>
    <s v="Domestic SMB"/>
  </r>
  <r>
    <s v="Armor Auto Insurance- PL Suite 1 EE"/>
    <n v="2"/>
    <n v="3"/>
    <n v="0"/>
    <n v="2"/>
    <n v="-2"/>
    <n v="5"/>
    <x v="0"/>
    <s v="Domestic SMB"/>
  </r>
  <r>
    <s v="A.I. King Insurance Agency, Inc.- PL Suite 2 EE"/>
    <n v="0"/>
    <n v="-1"/>
    <n v="-2"/>
    <n v="2"/>
    <n v="-2"/>
    <n v="-3"/>
    <x v="2"/>
    <s v="Domestic SMB"/>
  </r>
  <r>
    <s v="C &amp; C Insurance Solutions- PL Suite 2 EE"/>
    <n v="1"/>
    <n v="-1"/>
    <n v="-2"/>
    <n v="2"/>
    <n v="-2"/>
    <n v="-2"/>
    <x v="0"/>
    <s v="Domestic SMB"/>
  </r>
  <r>
    <s v="Primm Risk Solutions, LLC-BKB, MWC, HRH"/>
    <n v="1"/>
    <n v="0"/>
    <n v="-5"/>
    <n v="-1"/>
    <n v="-2"/>
    <n v="-7"/>
    <x v="3"/>
    <s v="Domestic Outside"/>
  </r>
  <r>
    <s v="Irdium Risk BBPC"/>
    <n v="2"/>
    <n v="0"/>
    <n v="-5"/>
    <n v="-1"/>
    <n v="-2"/>
    <n v="-6"/>
    <x v="2"/>
    <s v="International"/>
  </r>
  <r>
    <s v="Sanford Insurance - BBPC"/>
    <n v="2"/>
    <n v="3"/>
    <n v="4"/>
    <n v="2"/>
    <n v="-2"/>
    <n v="9"/>
    <x v="1"/>
    <s v="Domestic Outside"/>
  </r>
  <r>
    <s v="Gallagher - Fresno - MWE Upgrade"/>
    <n v="2"/>
    <n v="3"/>
    <n v="2"/>
    <n v="2"/>
    <n v="-2"/>
    <n v="7"/>
    <x v="1"/>
    <s v="Select"/>
  </r>
  <r>
    <s v="Marketing Inquiry - Texas Benefit Alliance- PDB"/>
    <n v="1"/>
    <n v="-1"/>
    <n v="-2"/>
    <n v="2"/>
    <n v="-2"/>
    <n v="-2"/>
    <x v="0"/>
    <s v="Domestic Outside"/>
  </r>
  <r>
    <s v="All-Time Insurance Agency- PL Suite 1 EE"/>
    <n v="2"/>
    <n v="0"/>
    <n v="-2"/>
    <n v="2"/>
    <n v="-2"/>
    <n v="0"/>
    <x v="0"/>
    <s v="Domestic SMB"/>
  </r>
  <r>
    <s v="Bikofsky Insurance Agency 1 EE PC"/>
    <n v="2"/>
    <n v="3"/>
    <n v="-2"/>
    <n v="2"/>
    <n v="-2"/>
    <n v="3"/>
    <x v="0"/>
    <s v="Domestic SMB"/>
  </r>
  <r>
    <s v="TrueCare Insurance Services Inc-HRc-1ee"/>
    <n v="2"/>
    <n v="3"/>
    <n v="-2"/>
    <n v="2"/>
    <n v="-2"/>
    <n v="3"/>
    <x v="0"/>
    <s v="Domestic SMB"/>
  </r>
  <r>
    <s v="David Ernstam Financial &amp; Insurance Services, Inc.-EB-1 EE-HRc"/>
    <n v="2"/>
    <n v="1"/>
    <n v="0"/>
    <n v="2"/>
    <n v="-2"/>
    <n v="3"/>
    <x v="0"/>
    <s v="Domestic SMB"/>
  </r>
  <r>
    <s v="Rockford Consulting &amp; Brokerage, Inc 1EE EB MWC/HRHL 5"/>
    <n v="2"/>
    <n v="-1"/>
    <n v="-2"/>
    <n v="2"/>
    <n v="-2"/>
    <n v="-1"/>
    <x v="0"/>
    <s v="Domestic Outside"/>
  </r>
  <r>
    <s v="Everett Mead MWC/BB 1ee"/>
    <n v="2"/>
    <n v="3"/>
    <n v="-2"/>
    <n v="2"/>
    <n v="-2"/>
    <n v="3"/>
    <x v="0"/>
    <s v="International"/>
  </r>
  <r>
    <s v="Baird MacGregor Insurance Brokers Inc - Zywave"/>
    <n v="2"/>
    <n v="3"/>
    <n v="-5"/>
    <n v="-1"/>
    <n v="-2"/>
    <n v="-3"/>
    <x v="2"/>
    <s v="International"/>
  </r>
  <r>
    <s v="Klein Agency (2PC-BBPC/MM-D.C.)"/>
    <n v="2"/>
    <n v="3"/>
    <n v="0"/>
    <n v="15"/>
    <n v="-2"/>
    <n v="18"/>
    <x v="1"/>
    <s v="Domestic Outside"/>
  </r>
  <r>
    <s v="Integrity Risk Associates-1ee"/>
    <n v="2"/>
    <n v="3"/>
    <n v="0"/>
    <n v="2"/>
    <n v="-2"/>
    <n v="5"/>
    <x v="0"/>
    <s v="Domestic SMB"/>
  </r>
  <r>
    <s v="Garsys Agency - 1ee pdb, bbeb"/>
    <n v="2"/>
    <n v="-1"/>
    <n v="-2"/>
    <n v="2"/>
    <n v="-2"/>
    <n v="-1"/>
    <x v="0"/>
    <s v="Domestic SMB"/>
  </r>
  <r>
    <s v="Keith Miller BBUK 1xee"/>
    <n v="1"/>
    <n v="-1"/>
    <n v="-2"/>
    <n v="4"/>
    <n v="-2"/>
    <n v="0"/>
    <x v="0"/>
    <s v="International"/>
  </r>
  <r>
    <s v="Bridge IS BB 1ee"/>
    <n v="2"/>
    <n v="-1"/>
    <n v="-2"/>
    <n v="15"/>
    <n v="-2"/>
    <n v="12"/>
    <x v="1"/>
    <s v="International"/>
  </r>
  <r>
    <s v="NewDay Risk Consulting - 1ee, MM"/>
    <n v="1"/>
    <n v="-1"/>
    <n v="-2"/>
    <n v="2"/>
    <n v="-2"/>
    <n v="-2"/>
    <x v="0"/>
    <s v="Domestic SMB"/>
  </r>
  <r>
    <s v="Marketing Inquiry - Floyd Watkins &amp; Associates, Inc - 2ee - pdb"/>
    <n v="2"/>
    <n v="1"/>
    <n v="-2"/>
    <n v="2"/>
    <n v="-2"/>
    <n v="1"/>
    <x v="0"/>
    <s v="Domestic SMB"/>
  </r>
  <r>
    <s v="McGreevy &amp; Associates PDB"/>
    <n v="2"/>
    <n v="1"/>
    <n v="-2"/>
    <n v="2"/>
    <n v="-2"/>
    <n v="1"/>
    <x v="0"/>
    <s v="Domestic SMB"/>
  </r>
  <r>
    <s v="Managed Benefit Systems (2) - PDB"/>
    <n v="2"/>
    <n v="-1"/>
    <n v="-2"/>
    <n v="2"/>
    <n v="-2"/>
    <n v="-1"/>
    <x v="0"/>
    <s v="Domestic Outside"/>
  </r>
  <r>
    <s v="Howell IS BBUK 1xee"/>
    <n v="1"/>
    <n v="3"/>
    <n v="2"/>
    <n v="4"/>
    <n v="-2"/>
    <n v="8"/>
    <x v="1"/>
    <s v="International"/>
  </r>
  <r>
    <s v="OHM Benefit &amp; Insurance Solutions- HRc-1 site"/>
    <n v="2"/>
    <n v="1"/>
    <n v="2"/>
    <n v="15"/>
    <n v="-2"/>
    <n v="18"/>
    <x v="1"/>
    <s v="Domestic SMB"/>
  </r>
  <r>
    <s v="Crum-Halsted PDB 4EE EB"/>
    <n v="2"/>
    <n v="-1"/>
    <n v="2"/>
    <n v="15"/>
    <n v="-2"/>
    <n v="16"/>
    <x v="1"/>
    <s v="Domestic Outside"/>
  </r>
  <r>
    <s v="Gwilliames &amp; Associates Insurance Brokers Ltd - Zywave"/>
    <n v="2"/>
    <n v="3"/>
    <n v="2"/>
    <n v="2"/>
    <n v="-2"/>
    <n v="7"/>
    <x v="1"/>
    <s v="International"/>
  </r>
  <r>
    <s v="Ascension - Walnut Creek (HQ) -- Single HRC site"/>
    <n v="2"/>
    <n v="1"/>
    <n v="0"/>
    <n v="15"/>
    <n v="-2"/>
    <n v="16"/>
    <x v="1"/>
    <s v="Select"/>
  </r>
  <r>
    <s v="Barkley Insurance &amp; Risk Management Product Swap MWC for MWE"/>
    <n v="1"/>
    <n v="3"/>
    <n v="-2"/>
    <n v="2"/>
    <n v="-2"/>
    <n v="2"/>
    <x v="0"/>
    <s v="Domestic Outsid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e v="#REF!"/>
    <n v="0"/>
    <n v="0"/>
    <n v="0"/>
    <n v="2"/>
    <n v="-2"/>
    <n v="0"/>
    <x v="0"/>
    <s v="Select"/>
  </r>
  <r>
    <s v="Gravie- 11 EB"/>
    <n v="1"/>
    <n v="4"/>
    <n v="0"/>
    <n v="1"/>
    <n v="-1"/>
    <n v="5"/>
    <x v="1"/>
    <s v="Domestic Outside"/>
  </r>
  <r>
    <s v="Vanguard Risk Managers, Inc./ONEGROUP - Audit and Adding ELE"/>
    <n v="2"/>
    <n v="4"/>
    <n v="1"/>
    <n v="2"/>
    <n v="-1"/>
    <n v="8"/>
    <x v="1"/>
    <s v="Select"/>
  </r>
  <r>
    <s v="GRP Group Deal - BBUK/MWC"/>
    <n v="1"/>
    <n v="-1"/>
    <n v="0"/>
    <n v="12"/>
    <n v="-1"/>
    <n v="11"/>
    <x v="2"/>
    <s v="International"/>
  </r>
  <r>
    <s v="Peter C. Foy &amp; Associates"/>
    <n v="1"/>
    <n v="4"/>
    <n v="0"/>
    <n v="2"/>
    <n v="-1"/>
    <n v="6"/>
    <x v="1"/>
    <s v="Domestic Outside"/>
  </r>
  <r>
    <s v="McGohan-Brabender - BBEB(Possibly other prods)"/>
    <n v="0"/>
    <n v="0"/>
    <n v="0"/>
    <n v="1"/>
    <n v="-1"/>
    <n v="0"/>
    <x v="0"/>
    <s v="Select"/>
  </r>
  <r>
    <s v="Miller Loughry Beach - 5EBm, 12PC (BBB, BBPC, MWC)"/>
    <n v="1"/>
    <n v="0"/>
    <n v="0"/>
    <n v="1"/>
    <n v="-1"/>
    <n v="1"/>
    <x v="0"/>
    <s v="Select"/>
  </r>
  <r>
    <s v="Field-Waldo - BBPC and MWE"/>
    <n v="0"/>
    <n v="0"/>
    <n v="0"/>
    <n v="1"/>
    <n v="-2"/>
    <n v="-1"/>
    <x v="0"/>
    <s v="Domestic Outside"/>
  </r>
  <r>
    <s v="Reis Group"/>
    <n v="1"/>
    <n v="4"/>
    <n v="0"/>
    <n v="2"/>
    <n v="-1"/>
    <n v="6"/>
    <x v="1"/>
    <s v="Select"/>
  </r>
  <r>
    <s v="Eckman Agency- 8EE-BBEB-BB-MWE-PDB"/>
    <n v="1"/>
    <n v="4"/>
    <n v="2"/>
    <n v="0"/>
    <n v="-1"/>
    <n v="6"/>
    <x v="1"/>
    <n v="0"/>
  </r>
  <r>
    <s v="Babb. Inc. - BBPC, BBEB, ELE"/>
    <n v="1"/>
    <n v="0"/>
    <n v="0"/>
    <n v="2"/>
    <n v="-2"/>
    <n v="1"/>
    <x v="0"/>
    <s v="Select"/>
  </r>
  <r>
    <s v="J.Krug &amp; Associates, Inc. 6EE PC, 2EE EB - BBEB/BBPC/MWC/MM/HRHL50"/>
    <n v="2"/>
    <n v="6"/>
    <n v="0"/>
    <n v="2"/>
    <n v="-1"/>
    <n v="9"/>
    <x v="1"/>
    <s v="Domestic Outside"/>
  </r>
  <r>
    <s v="Rooney Insurance Agency, 3EE EB, BBEB HRc"/>
    <n v="0"/>
    <n v="4"/>
    <n v="0"/>
    <n v="1"/>
    <n v="-1"/>
    <n v="4"/>
    <x v="1"/>
    <s v="Domestic Outside"/>
  </r>
  <r>
    <s v="Lesniewski &amp; Parker Insurance"/>
    <n v="1"/>
    <n v="4"/>
    <n v="0"/>
    <n v="1"/>
    <n v="-1"/>
    <n v="5"/>
    <x v="1"/>
    <s v="Domestic Outside"/>
  </r>
  <r>
    <s v="Swingle Collins &amp; Associates"/>
    <n v="1"/>
    <n v="0"/>
    <n v="0"/>
    <n v="0"/>
    <n v="-1"/>
    <n v="0"/>
    <x v="0"/>
    <s v="Select"/>
  </r>
  <r>
    <s v="New Century Insurance"/>
    <n v="2"/>
    <n v="6"/>
    <n v="0"/>
    <n v="2"/>
    <n v="-1"/>
    <n v="9"/>
    <x v="1"/>
    <s v="Domestic Outside"/>
  </r>
  <r>
    <s v="HRO Resources- (6 eb, 1 pc) BBEB, BBPC"/>
    <n v="1"/>
    <n v="4"/>
    <n v="0"/>
    <n v="1"/>
    <n v="-1"/>
    <n v="5"/>
    <x v="1"/>
    <s v="Domestic Outside"/>
  </r>
  <r>
    <s v="Strategic Business Services (8EB-BBBE/HRH-CLEVELAND)"/>
    <n v="1"/>
    <n v="0"/>
    <n v="0"/>
    <n v="1"/>
    <n v="-1"/>
    <n v="1"/>
    <x v="0"/>
    <s v="Domestic Outside"/>
  </r>
  <r>
    <s v="Covenant Services Group TPA DMW"/>
    <n v="1"/>
    <n v="0"/>
    <n v="2"/>
    <n v="1"/>
    <n v="-1"/>
    <n v="3"/>
    <x v="1"/>
    <s v="Domestic Outside"/>
  </r>
  <r>
    <s v="Ion Insurance (BBPC/MM-15PC-BRIDGEPORT)"/>
    <n v="1"/>
    <n v="4"/>
    <n v="2"/>
    <n v="1"/>
    <n v="-2"/>
    <n v="6"/>
    <x v="1"/>
    <s v="Domestic Outside"/>
  </r>
  <r>
    <s v="DMW - DMW/PA"/>
    <n v="1"/>
    <n v="4"/>
    <n v="0"/>
    <n v="1"/>
    <n v="-2"/>
    <n v="4"/>
    <x v="1"/>
    <s v="Select"/>
  </r>
  <r>
    <s v="Employee Benefits Consulting (BKB, renewal and merge)"/>
    <n v="2"/>
    <n v="6"/>
    <n v="2"/>
    <n v="2"/>
    <n v="-1"/>
    <n v="11"/>
    <x v="2"/>
    <s v="Domestic Outside"/>
  </r>
  <r>
    <s v="Stone Hill National"/>
    <n v="1"/>
    <n v="0"/>
    <n v="0"/>
    <n v="1"/>
    <n v="-1"/>
    <n v="1"/>
    <x v="0"/>
    <s v="Domestic Outside"/>
  </r>
  <r>
    <s v="Solace Insurance - INT - 3PC"/>
    <n v="1"/>
    <n v="0"/>
    <n v="0"/>
    <n v="1"/>
    <n v="-1"/>
    <n v="1"/>
    <x v="0"/>
    <s v="Domestic Outside"/>
  </r>
  <r>
    <s v="Statz and Associates General Agency Inc (2EB-BBBE/BKB-CLEVELAND)"/>
    <n v="1"/>
    <n v="0"/>
    <n v="0"/>
    <n v="1"/>
    <n v="-1"/>
    <n v="1"/>
    <x v="0"/>
    <s v="Domestic Outside"/>
  </r>
  <r>
    <s v="The Liberty Company Insurance Brokers- BBPC (LA Office only) 15PC"/>
    <n v="1"/>
    <n v="0"/>
    <n v="0"/>
    <n v="1"/>
    <n v="-1"/>
    <n v="1"/>
    <x v="0"/>
    <s v="Select"/>
  </r>
  <r>
    <s v="Advanced Insurance Strategies - ATL - BBBE/BBPC/CON (5EE 1EB 4PC)"/>
    <n v="1"/>
    <n v="0"/>
    <n v="0"/>
    <n v="1"/>
    <n v="-1"/>
    <n v="1"/>
    <x v="0"/>
    <s v="Domestic Outside"/>
  </r>
  <r>
    <s v="Thomas H Heist Insurance Agency (14EE's BBPC)"/>
    <n v="1"/>
    <n v="0"/>
    <n v="0"/>
    <n v="0"/>
    <n v="-1"/>
    <n v="0"/>
    <x v="0"/>
    <s v="Domestic Outside"/>
  </r>
  <r>
    <s v="Doyle &amp; Ogden Insurance Advisors- BBEB, MWC, HRH (3 EB) LANSING"/>
    <n v="0"/>
    <n v="0"/>
    <n v="0"/>
    <n v="1"/>
    <n v="-2"/>
    <n v="-1"/>
    <x v="0"/>
    <s v="Domestic Outside"/>
  </r>
  <r>
    <s v="Legacy Benefits (4 eb) BBEB, Connect, Hotline, HRc"/>
    <n v="1"/>
    <n v="0"/>
    <n v="0"/>
    <n v="1"/>
    <n v="-1"/>
    <n v="1"/>
    <x v="0"/>
    <s v="Domestic Outside"/>
  </r>
  <r>
    <s v="Dale Barton Agency (8) - BBPC, MWE"/>
    <n v="2"/>
    <n v="0"/>
    <n v="0"/>
    <n v="2"/>
    <n v="-2"/>
    <n v="2"/>
    <x v="1"/>
    <s v="Domestic Outside"/>
  </r>
  <r>
    <s v="Pritchard Group - PHX - MWC, BBPC, BBEB, HRHL (2 EEs)"/>
    <n v="1"/>
    <n v="4"/>
    <n v="0"/>
    <n v="1"/>
    <n v="-1"/>
    <n v="5"/>
    <x v="1"/>
    <s v="Domestic Outside"/>
  </r>
  <r>
    <s v="Summit Insurance Group 2EE HRc, BBEB, ELE, PA"/>
    <n v="1"/>
    <n v="6"/>
    <n v="2"/>
    <n v="1"/>
    <n v="-1"/>
    <n v="9"/>
    <x v="1"/>
    <s v="Domestic Outside"/>
  </r>
  <r>
    <s v="Lautenbach Insurance Agency, LLC"/>
    <n v="1"/>
    <n v="0"/>
    <n v="0"/>
    <n v="1"/>
    <n v="-1"/>
    <n v="1"/>
    <x v="0"/>
    <s v="Domestic Outside"/>
  </r>
  <r>
    <s v="Finch IB BB 30 x EE"/>
    <n v="1"/>
    <n v="0"/>
    <n v="0"/>
    <n v="1"/>
    <n v="-1"/>
    <n v="1"/>
    <x v="0"/>
    <s v="International"/>
  </r>
  <r>
    <s v="Evergreen Insurance Agency"/>
    <n v="1"/>
    <n v="0"/>
    <n v="0"/>
    <n v="1"/>
    <n v="-1"/>
    <n v="1"/>
    <x v="0"/>
    <s v="Domestic Outside"/>
  </r>
  <r>
    <s v="Corporate Employee Benefits-EB-1EE"/>
    <n v="1"/>
    <n v="0"/>
    <n v="0"/>
    <n v="1"/>
    <n v="-1"/>
    <n v="1"/>
    <x v="0"/>
    <s v="Domestic SMB"/>
  </r>
  <r>
    <s v="Herrmann Benefits - BBEB/MWC/HRHL/HRc"/>
    <n v="1"/>
    <n v="4"/>
    <n v="0"/>
    <n v="2"/>
    <n v="-1"/>
    <n v="6"/>
    <x v="1"/>
    <s v="Domestic Outside"/>
  </r>
  <r>
    <s v="Boswell Group - BBPC, BBBen, MWC, MM"/>
    <n v="1"/>
    <n v="0"/>
    <n v="0"/>
    <n v="1"/>
    <n v="-1"/>
    <n v="1"/>
    <x v="0"/>
    <s v="Domestic Outside"/>
  </r>
  <r>
    <s v="Schmale Insurance Agency Inc - BBEB, BBPC, MWE, MM, HRHL"/>
    <n v="1"/>
    <n v="4"/>
    <n v="0"/>
    <n v="1"/>
    <n v="-1"/>
    <n v="5"/>
    <x v="1"/>
    <s v="Domestic Outside"/>
  </r>
  <r>
    <s v="Thomas Gregory Associates - BBPC, ELE, MM (4 CL)"/>
    <n v="2"/>
    <n v="0"/>
    <n v="1"/>
    <n v="2"/>
    <n v="-1"/>
    <n v="4"/>
    <x v="1"/>
    <s v="Domestic Outside"/>
  </r>
  <r>
    <s v="CIMA - BBPC"/>
    <n v="1"/>
    <n v="4"/>
    <n v="2"/>
    <n v="1"/>
    <n v="-2"/>
    <n v="6"/>
    <x v="1"/>
    <s v="Select"/>
  </r>
  <r>
    <s v="Brunsdon IB BBUK 8xee"/>
    <n v="1"/>
    <n v="0"/>
    <n v="0"/>
    <n v="1"/>
    <n v="-1"/>
    <n v="1"/>
    <x v="0"/>
    <s v="International"/>
  </r>
  <r>
    <s v="Blue Chip Insurance Services 1 EE EB"/>
    <n v="1"/>
    <n v="4"/>
    <n v="0"/>
    <n v="1"/>
    <n v="-1"/>
    <n v="5"/>
    <x v="1"/>
    <s v="Domestic SMB"/>
  </r>
  <r>
    <s v="Garry Insurance Center - 05/24 @ 1:30 pm CT"/>
    <n v="1"/>
    <n v="0"/>
    <n v="0"/>
    <n v="1"/>
    <n v="-1"/>
    <n v="1"/>
    <x v="0"/>
    <s v="Domestic Outside"/>
  </r>
  <r>
    <s v="SCMA Financial Services, Inc. - Zywave Capabilities"/>
    <n v="0"/>
    <n v="0"/>
    <n v="0"/>
    <n v="1"/>
    <n v="-1"/>
    <n v="0"/>
    <x v="0"/>
    <s v="Domestic Outside"/>
  </r>
  <r>
    <s v="Dave Mosher &amp; Associates - Intro w/ Scott"/>
    <n v="1"/>
    <n v="0"/>
    <n v="0"/>
    <n v="1"/>
    <n v="-1"/>
    <n v="1"/>
    <x v="0"/>
    <s v="Domestic Outside"/>
  </r>
  <r>
    <s v="CBIZ EB - to Add 1 locs SoCal (San Diego)"/>
    <n v="1"/>
    <n v="-1"/>
    <n v="0"/>
    <n v="12"/>
    <n v="-2"/>
    <n v="10"/>
    <x v="1"/>
    <s v="Select"/>
  </r>
  <r>
    <s v="The Secret Insurance Agency - 5 ee BBPC &amp; MyWave"/>
    <n v="1"/>
    <n v="0"/>
    <n v="0"/>
    <n v="1"/>
    <n v="-1"/>
    <n v="1"/>
    <x v="0"/>
    <s v="Domestic Outside"/>
  </r>
  <r>
    <s v="Lynoxx Group (BBPC/MM-15PC-BRIDGEPORT)"/>
    <n v="1"/>
    <n v="4"/>
    <n v="0"/>
    <n v="1"/>
    <n v="-1"/>
    <n v="5"/>
    <x v="1"/>
    <s v="Domestic Outside"/>
  </r>
  <r>
    <s v="FPGM (BBPC/MWC/5 hotline/MM)"/>
    <n v="2"/>
    <n v="4"/>
    <n v="2"/>
    <n v="2"/>
    <n v="-1"/>
    <n v="9"/>
    <x v="1"/>
    <s v="Domestic Outside"/>
  </r>
  <r>
    <s v="Lakeshore Benefit Alliance 7EE BKB"/>
    <n v="1"/>
    <n v="6"/>
    <n v="0"/>
    <n v="1"/>
    <n v="-2"/>
    <n v="6"/>
    <x v="1"/>
    <s v="Domestic Outside"/>
  </r>
  <r>
    <s v="Premier Business Care - BB &amp; MWC"/>
    <n v="1"/>
    <n v="0"/>
    <n v="0"/>
    <n v="1"/>
    <n v="-1"/>
    <n v="1"/>
    <x v="0"/>
    <s v="International"/>
  </r>
  <r>
    <s v="Benefit Management Systems BBEB, MWC, HRHL, HRC"/>
    <n v="1"/>
    <n v="6"/>
    <n v="0"/>
    <n v="2"/>
    <n v="-1"/>
    <n v="8"/>
    <x v="1"/>
    <s v="Domestic Outside"/>
  </r>
  <r>
    <s v="Avrit Insurance Agency 8EE BBPC"/>
    <n v="1"/>
    <n v="6"/>
    <n v="0"/>
    <n v="1"/>
    <n v="-1"/>
    <n v="7"/>
    <x v="1"/>
    <s v="Domestic Outside"/>
  </r>
  <r>
    <s v="Finns J M &amp; J Insurance Agency- Renewing Int. Adding BBPC (8 PC) LANSING"/>
    <n v="0"/>
    <n v="0"/>
    <n v="0"/>
    <n v="1"/>
    <n v="-1"/>
    <n v="0"/>
    <x v="0"/>
    <s v="Domestic Outside"/>
  </r>
  <r>
    <s v="Newkirk &amp; Newkirk 10EE EB and 5EE PC"/>
    <n v="1"/>
    <n v="0"/>
    <n v="0"/>
    <n v="0"/>
    <n v="-1"/>
    <n v="0"/>
    <x v="0"/>
    <s v="Domestic Outside"/>
  </r>
  <r>
    <s v="Business Solutions - DMW"/>
    <n v="2"/>
    <n v="6"/>
    <n v="1"/>
    <n v="2"/>
    <n v="-2"/>
    <n v="9"/>
    <x v="1"/>
    <s v="Domestic Outside"/>
  </r>
  <r>
    <s v="Cornerstone Financial - BB/MWC 4 EEs"/>
    <n v="2"/>
    <n v="0"/>
    <n v="0"/>
    <n v="2"/>
    <n v="-1"/>
    <n v="3"/>
    <x v="1"/>
    <s v="Domestic Outside"/>
  </r>
  <r>
    <s v="Amaden-Gay Agencies - INTY/BBPL (2 CL, priced for 4)"/>
    <n v="0"/>
    <n v="4"/>
    <n v="0"/>
    <n v="1"/>
    <n v="-1"/>
    <n v="4"/>
    <x v="1"/>
    <s v="Domestic Outside"/>
  </r>
  <r>
    <s v="Marketing Inquiry - Grand Companies - HRc (4 ee) LANSING"/>
    <n v="1"/>
    <n v="0"/>
    <n v="0"/>
    <n v="1"/>
    <n v="-1"/>
    <n v="1"/>
    <x v="0"/>
    <s v="Domestic Outside"/>
  </r>
  <r>
    <s v="Ashley Page 5ee BBUK/MCW"/>
    <n v="1"/>
    <n v="0"/>
    <n v="0"/>
    <n v="1"/>
    <n v="-1"/>
    <n v="1"/>
    <x v="0"/>
    <s v="International"/>
  </r>
  <r>
    <s v="Lakeview Insurance Brokers Limited - Zywave"/>
    <n v="1"/>
    <n v="0"/>
    <n v="1"/>
    <n v="0"/>
    <n v="-1"/>
    <n v="1"/>
    <x v="0"/>
    <s v="International"/>
  </r>
  <r>
    <s v="Robert Hensley &amp; Associates - BBEB, MWC ( 3 EB)"/>
    <n v="1"/>
    <n v="4"/>
    <n v="0"/>
    <n v="1"/>
    <n v="-1"/>
    <n v="5"/>
    <x v="1"/>
    <s v="Domestic Outside"/>
  </r>
  <r>
    <s v="Wilcox &amp; Reynolds Insurance - MASS - INTY 5 PC EE"/>
    <n v="1"/>
    <n v="0"/>
    <n v="0"/>
    <n v="1"/>
    <n v="-1"/>
    <n v="1"/>
    <x v="0"/>
    <s v="Domestic Outside"/>
  </r>
  <r>
    <s v="Insurance Advisory Inc - 2EE - BBPC/MM"/>
    <n v="1"/>
    <n v="4"/>
    <n v="0"/>
    <n v="1"/>
    <n v="-1"/>
    <n v="5"/>
    <x v="1"/>
    <s v="Domestic SMB"/>
  </r>
  <r>
    <s v="Dennis Watkins 5ee"/>
    <n v="1"/>
    <n v="0"/>
    <n v="0"/>
    <n v="2"/>
    <n v="-1"/>
    <n v="2"/>
    <x v="1"/>
    <s v="International"/>
  </r>
  <r>
    <s v="Bruce Farnham Associates, Ltd. 3 ees hrc"/>
    <n v="1"/>
    <n v="4"/>
    <n v="0"/>
    <n v="1"/>
    <n v="-1"/>
    <n v="5"/>
    <x v="1"/>
    <s v="Domestic SMB"/>
  </r>
  <r>
    <s v="McNamara &amp; Thiel Insurance - Intro w/ Tyler MM"/>
    <n v="1"/>
    <n v="0"/>
    <n v="0"/>
    <n v="1"/>
    <n v="-1"/>
    <n v="1"/>
    <x v="0"/>
    <s v="Domestic Outside"/>
  </r>
  <r>
    <s v="Foa &amp; Son - ModMaster - 17PC"/>
    <n v="0"/>
    <n v="0"/>
    <n v="0"/>
    <n v="1"/>
    <n v="-2"/>
    <n v="-1"/>
    <x v="0"/>
    <s v="Select"/>
  </r>
  <r>
    <s v="Florida Resource Management - BBPC - 5PC"/>
    <n v="1"/>
    <n v="0"/>
    <n v="0"/>
    <n v="2"/>
    <n v="-1"/>
    <n v="2"/>
    <x v="1"/>
    <s v="Domestic Outside"/>
  </r>
  <r>
    <s v="Insurance Management Group - DMW"/>
    <n v="1"/>
    <n v="0"/>
    <n v="0"/>
    <n v="1"/>
    <n v="-2"/>
    <n v="0"/>
    <x v="0"/>
    <s v="Domestic Outside"/>
  </r>
  <r>
    <s v="Hunton Insurance &amp; Investments - 2EE - Inty/PL Produce"/>
    <n v="2"/>
    <n v="0"/>
    <n v="0"/>
    <n v="2"/>
    <n v="-1"/>
    <n v="3"/>
    <x v="1"/>
    <s v="Domestic SMB"/>
  </r>
  <r>
    <s v="Anchor Insurance - BBPC/MM - 3PC"/>
    <n v="1"/>
    <n v="6"/>
    <n v="0"/>
    <n v="1"/>
    <n v="-2"/>
    <n v="6"/>
    <x v="1"/>
    <s v="Domestic Outside"/>
  </r>
  <r>
    <s v="Korthase Flinn - HRconnection"/>
    <n v="2"/>
    <n v="0"/>
    <n v="0"/>
    <n v="2"/>
    <n v="-2"/>
    <n v="2"/>
    <x v="1"/>
    <s v="Domestic Outside"/>
  </r>
  <r>
    <s v="Josslin Insurance Brokers Limited - Zywave"/>
    <n v="1"/>
    <n v="6"/>
    <n v="0"/>
    <n v="1"/>
    <n v="-1"/>
    <n v="7"/>
    <x v="1"/>
    <s v="International"/>
  </r>
  <r>
    <s v="North East Risk Management BBPC 4ee"/>
    <n v="1"/>
    <n v="6"/>
    <n v="0"/>
    <n v="1"/>
    <n v="-1"/>
    <n v="7"/>
    <x v="1"/>
    <s v="Domestic Outside"/>
  </r>
  <r>
    <s v="WJ Aleaxander HRc (3 EB, 1PC)"/>
    <n v="1"/>
    <n v="0"/>
    <n v="0"/>
    <n v="0"/>
    <n v="-2"/>
    <n v="-1"/>
    <x v="0"/>
    <s v="Domestic Outside"/>
  </r>
  <r>
    <s v="WBG- BBBE (reverse decomm)"/>
    <n v="2"/>
    <n v="6"/>
    <n v="2"/>
    <n v="2"/>
    <n v="-1"/>
    <n v="11"/>
    <x v="2"/>
    <s v="Domestic Outside"/>
  </r>
  <r>
    <s v="Innovative Broker Services - DMW with renewal"/>
    <n v="1"/>
    <n v="0"/>
    <n v="0"/>
    <n v="1"/>
    <n v="-1"/>
    <n v="1"/>
    <x v="0"/>
    <s v="Domestic Outside"/>
  </r>
  <r>
    <s v="Dillon Risk Management"/>
    <n v="0"/>
    <n v="0"/>
    <n v="0"/>
    <n v="1"/>
    <n v="-1"/>
    <n v="0"/>
    <x v="0"/>
    <s v="Domestic Outside"/>
  </r>
  <r>
    <s v="WesBanco - MWE and HRH - 8 EEs"/>
    <n v="2"/>
    <n v="0"/>
    <n v="0"/>
    <n v="2"/>
    <n v="-2"/>
    <n v="2"/>
    <x v="1"/>
    <s v="Domestic Outside"/>
  </r>
  <r>
    <s v="Burke &amp; Burke (HRc 4ee)"/>
    <n v="1"/>
    <n v="0"/>
    <n v="0"/>
    <n v="2"/>
    <n v="-1"/>
    <n v="2"/>
    <x v="1"/>
    <s v="Domestic Outside"/>
  </r>
  <r>
    <s v="Doherty, Duggan, Hart - BKB - 1 EE"/>
    <n v="1"/>
    <n v="0"/>
    <n v="0"/>
    <n v="1"/>
    <n v="-2"/>
    <n v="0"/>
    <x v="0"/>
    <s v="Domestic Outside"/>
  </r>
  <r>
    <s v="Mark Gilliam Agency-BBPC"/>
    <n v="0"/>
    <n v="0"/>
    <n v="0"/>
    <n v="1"/>
    <n v="-2"/>
    <n v="-1"/>
    <x v="0"/>
    <s v="Domestic Outside"/>
  </r>
  <r>
    <s v="National Risk Management (Trucking Only-15PC-CLEVELAND)"/>
    <n v="1"/>
    <n v="4"/>
    <n v="0"/>
    <n v="1"/>
    <n v="-1"/>
    <n v="5"/>
    <x v="1"/>
    <s v="Domestic Outside"/>
  </r>
  <r>
    <s v="Rhodes Insurance Group Inc"/>
    <n v="1"/>
    <n v="6"/>
    <n v="0"/>
    <n v="1"/>
    <n v="-1"/>
    <n v="7"/>
    <x v="1"/>
    <s v="Domestic Outside"/>
  </r>
  <r>
    <s v="Structured Employee Benefits of Ohio (HRc/MWC/HRH-5EB-CLEVELAND)"/>
    <n v="1"/>
    <n v="6"/>
    <n v="0"/>
    <n v="2"/>
    <n v="-2"/>
    <n v="7"/>
    <x v="1"/>
    <s v="Domestic Outside"/>
  </r>
  <r>
    <s v="Secure Benefit Solutions 1ee BB MWC"/>
    <n v="1"/>
    <n v="0"/>
    <n v="0"/>
    <n v="1"/>
    <n v="-1"/>
    <n v="1"/>
    <x v="0"/>
    <s v="Domestic SMB"/>
  </r>
  <r>
    <s v="Northwest Insurance Group - 1ee - BBPC/ELE"/>
    <n v="1"/>
    <n v="4"/>
    <n v="0"/>
    <n v="1"/>
    <n v="-1"/>
    <n v="5"/>
    <x v="1"/>
    <s v="Domestic SMB"/>
  </r>
  <r>
    <s v="Steck-Cooper &amp; Co. - BBPC"/>
    <n v="1"/>
    <n v="0"/>
    <n v="0"/>
    <n v="1"/>
    <n v="-1"/>
    <n v="1"/>
    <x v="0"/>
    <s v="Domestic Outside"/>
  </r>
  <r>
    <s v="Industrial Insurance Agency 3PC EE INTY"/>
    <n v="2"/>
    <n v="0"/>
    <n v="0"/>
    <n v="2"/>
    <n v="-2"/>
    <n v="2"/>
    <x v="1"/>
    <s v="Domestic Outside"/>
  </r>
  <r>
    <s v="Insurance Group of America - NASH - BBPC"/>
    <n v="1"/>
    <n v="0"/>
    <n v="0"/>
    <n v="1"/>
    <n v="-2"/>
    <n v="0"/>
    <x v="0"/>
    <s v="Domestic Outside"/>
  </r>
  <r>
    <s v="LaNasa Insurance Agency - 2ees BBPC"/>
    <n v="1"/>
    <n v="0"/>
    <n v="0"/>
    <n v="1"/>
    <n v="-1"/>
    <n v="1"/>
    <x v="0"/>
    <s v="Domestic Outside"/>
  </r>
  <r>
    <s v="Hunt Insurance Group (5 PC) Intygral"/>
    <n v="1"/>
    <n v="0"/>
    <n v="0"/>
    <n v="1"/>
    <n v="-1"/>
    <n v="1"/>
    <x v="0"/>
    <s v="Domestic Outside"/>
  </r>
  <r>
    <s v="Direct Service Insurance BBPC 2017"/>
    <n v="1"/>
    <n v="6"/>
    <n v="0"/>
    <n v="1"/>
    <n v="-1"/>
    <n v="7"/>
    <x v="1"/>
    <s v="Domestic Outside"/>
  </r>
  <r>
    <s v="Seldon Brusa Insurance Agency, Inc. - SF - BBBE 4 EE/2 EB EE"/>
    <n v="1"/>
    <n v="0"/>
    <n v="0"/>
    <n v="1"/>
    <n v="-1"/>
    <n v="1"/>
    <x v="0"/>
    <s v="Domestic Outside"/>
  </r>
  <r>
    <s v="EPOINT GROUP, INC. - 6 ee PL Suite"/>
    <n v="2"/>
    <n v="4"/>
    <n v="0"/>
    <n v="2"/>
    <n v="-1"/>
    <n v="7"/>
    <x v="1"/>
    <s v="Domestic SMB"/>
  </r>
  <r>
    <s v="Glass &amp; Thompson Agency - 2PC - Inty/BBPC"/>
    <n v="1"/>
    <n v="0"/>
    <n v="0"/>
    <n v="1"/>
    <n v="-1"/>
    <n v="1"/>
    <x v="0"/>
    <s v="Domestic Outside"/>
  </r>
  <r>
    <s v="Rueter Insurance (BBPC 3 EEs)"/>
    <n v="2"/>
    <n v="6"/>
    <n v="0"/>
    <n v="2"/>
    <n v="-1"/>
    <n v="9"/>
    <x v="1"/>
    <s v="Domestic Outside"/>
  </r>
  <r>
    <s v="Schwartz &amp; Associates - NASH - Intygral"/>
    <n v="1"/>
    <n v="0"/>
    <n v="0"/>
    <n v="1"/>
    <n v="-1"/>
    <n v="1"/>
    <x v="0"/>
    <s v="Domestic Outside"/>
  </r>
  <r>
    <s v="KROL BB/MWC/HRH"/>
    <n v="1"/>
    <n v="0"/>
    <n v="0"/>
    <n v="1"/>
    <n v="-1"/>
    <n v="1"/>
    <x v="0"/>
    <s v="Domestic SMB"/>
  </r>
  <r>
    <s v="North Star Resource Group PDB, MWC, Sendgrid"/>
    <n v="0"/>
    <n v="0"/>
    <n v="0"/>
    <n v="1"/>
    <n v="-2"/>
    <n v="-1"/>
    <x v="0"/>
    <s v="Domestic Outside"/>
  </r>
  <r>
    <s v="Financial Renaissance - 1EE - DMW"/>
    <n v="2"/>
    <n v="0"/>
    <n v="0"/>
    <n v="2"/>
    <n v="-2"/>
    <n v="2"/>
    <x v="1"/>
    <s v="Domestic SMB"/>
  </r>
  <r>
    <s v="Bullerwell MWC/BB 2ee"/>
    <n v="2"/>
    <n v="0"/>
    <n v="0"/>
    <n v="2"/>
    <n v="-1"/>
    <n v="3"/>
    <x v="1"/>
    <s v="International"/>
  </r>
  <r>
    <s v="Sun Risk Management - DMW"/>
    <n v="1"/>
    <n v="6"/>
    <n v="0"/>
    <n v="1"/>
    <n v="-2"/>
    <n v="6"/>
    <x v="1"/>
    <s v="Domestic Outside"/>
  </r>
  <r>
    <s v="The Assurance Center - 3PC - BBPC"/>
    <n v="1"/>
    <n v="0"/>
    <n v="0"/>
    <n v="1"/>
    <n v="-2"/>
    <n v="0"/>
    <x v="0"/>
    <s v="Domestic Outside"/>
  </r>
  <r>
    <s v="Seguro 1 PC- INTY"/>
    <n v="1"/>
    <n v="4"/>
    <n v="0"/>
    <n v="1"/>
    <n v="-1"/>
    <n v="5"/>
    <x v="1"/>
    <s v="Domestic SMB"/>
  </r>
  <r>
    <s v="Acadiana Benefits Group LLC- 2EE- HRc"/>
    <n v="2"/>
    <n v="0"/>
    <n v="0"/>
    <n v="2"/>
    <n v="-1"/>
    <n v="3"/>
    <x v="1"/>
    <s v="Domestic SMB"/>
  </r>
  <r>
    <s v="Point Clear Insurance Services LLC-MM/11/PC"/>
    <n v="1"/>
    <n v="4"/>
    <n v="0"/>
    <n v="1"/>
    <n v="-1"/>
    <n v="5"/>
    <x v="1"/>
    <s v="Domestic Outside"/>
  </r>
  <r>
    <s v="Milner Insurance Group - 04/04 @ 10am CT"/>
    <n v="1"/>
    <n v="0"/>
    <n v="0"/>
    <n v="1"/>
    <n v="-1"/>
    <n v="1"/>
    <x v="0"/>
    <s v="Domestic Outside"/>
  </r>
  <r>
    <s v="MAR Insurance Group Inc. - EB 1 ee under AMG"/>
    <n v="1"/>
    <n v="4"/>
    <n v="0"/>
    <n v="2"/>
    <n v="-1"/>
    <n v="6"/>
    <x v="1"/>
    <s v="Domestic Outside"/>
  </r>
  <r>
    <s v="Offenhauser &amp; Co. Insurance- MM"/>
    <n v="1"/>
    <n v="0"/>
    <n v="0"/>
    <n v="1"/>
    <n v="-2"/>
    <n v="0"/>
    <x v="0"/>
    <s v="Domestic Outside"/>
  </r>
  <r>
    <s v="Tates Insurance &amp; Financial"/>
    <n v="1"/>
    <n v="0"/>
    <n v="0"/>
    <n v="1"/>
    <n v="-1"/>
    <n v="1"/>
    <x v="0"/>
    <s v="Domestic Outside"/>
  </r>
  <r>
    <s v="1st Place Insurance LLC - PL Suite - 5 ees"/>
    <n v="1"/>
    <n v="0"/>
    <n v="0"/>
    <n v="1"/>
    <n v="-1"/>
    <n v="1"/>
    <x v="0"/>
    <s v="Domestic SMB"/>
  </r>
  <r>
    <s v="Gougeon Insurance - BBPC"/>
    <n v="1"/>
    <n v="0"/>
    <n v="0"/>
    <n v="1"/>
    <n v="-1"/>
    <n v="1"/>
    <x v="0"/>
    <s v="International"/>
  </r>
  <r>
    <s v="Inspro-BBPC/MWE/BBEB-2PC/1EB"/>
    <n v="1"/>
    <n v="4"/>
    <n v="0"/>
    <n v="1"/>
    <n v="-1"/>
    <n v="5"/>
    <x v="1"/>
    <s v="Domestic Outside"/>
  </r>
  <r>
    <s v="Carlson &amp; Carlson - BBEB, BBPC"/>
    <n v="2"/>
    <n v="4"/>
    <n v="0"/>
    <n v="2"/>
    <n v="-1"/>
    <n v="7"/>
    <x v="1"/>
    <s v="Domestic Outside"/>
  </r>
  <r>
    <s v="Encompass Insurance Solutions Inc - 1EE, BBPC, MM"/>
    <n v="2"/>
    <n v="6"/>
    <n v="0"/>
    <n v="2"/>
    <n v="-1"/>
    <n v="9"/>
    <x v="1"/>
    <s v="Domestic SMB"/>
  </r>
  <r>
    <s v="AMERICAN FINANCIAL PLANNERS INS LLC - 4 ee PLS"/>
    <n v="1"/>
    <n v="0"/>
    <n v="0"/>
    <n v="1"/>
    <n v="-1"/>
    <n v="1"/>
    <x v="0"/>
    <s v="Domestic SMB"/>
  </r>
  <r>
    <s v="Stalwart Insurance - BKB (3 EB)"/>
    <n v="1"/>
    <n v="6"/>
    <n v="0"/>
    <n v="1"/>
    <n v="-2"/>
    <n v="6"/>
    <x v="1"/>
    <s v="Domestic Outside"/>
  </r>
  <r>
    <s v="Health Benefits 360-EB-1EE"/>
    <n v="1"/>
    <n v="4"/>
    <n v="2"/>
    <n v="1"/>
    <n v="-1"/>
    <n v="7"/>
    <x v="1"/>
    <s v="Domestic SMB"/>
  </r>
  <r>
    <s v="PMG Benefits Consulting, LLC - 4EB - PA"/>
    <n v="1"/>
    <n v="0"/>
    <n v="0"/>
    <n v="1"/>
    <n v="-2"/>
    <n v="0"/>
    <x v="0"/>
    <s v="Domestic Outside"/>
  </r>
  <r>
    <s v="In House Insurance 1 EB, CL Focus"/>
    <n v="2"/>
    <n v="6"/>
    <n v="1"/>
    <n v="2"/>
    <n v="-1"/>
    <n v="10"/>
    <x v="1"/>
    <s v="Domestic Outside"/>
  </r>
  <r>
    <s v="Barkley Insurance &amp; Risk Management MM BBPC 2017"/>
    <n v="1"/>
    <n v="6"/>
    <n v="0"/>
    <n v="1"/>
    <n v="-2"/>
    <n v="6"/>
    <x v="1"/>
    <s v="Domestic Outside"/>
  </r>
  <r>
    <s v="Capen Frank Proctor &amp; Bowles, Inc. - BBPC, MWC"/>
    <n v="1"/>
    <n v="0"/>
    <n v="0"/>
    <n v="2"/>
    <n v="-1"/>
    <n v="2"/>
    <x v="1"/>
    <s v="Domestic Outside"/>
  </r>
  <r>
    <s v="Beehive Insurance - MM"/>
    <n v="1"/>
    <n v="4"/>
    <n v="2"/>
    <n v="1"/>
    <n v="-1"/>
    <n v="7"/>
    <x v="1"/>
    <s v="Select"/>
  </r>
  <r>
    <s v="Brown &amp; Brown - Toledo"/>
    <n v="1"/>
    <n v="6"/>
    <n v="2"/>
    <n v="0"/>
    <n v="-2"/>
    <n v="7"/>
    <x v="1"/>
    <s v="Select"/>
  </r>
  <r>
    <s v="Dino Martis &amp; Associates-1 EE-EB-BBEB/MWC/25 HRHL"/>
    <n v="1"/>
    <n v="-1"/>
    <n v="0"/>
    <n v="12"/>
    <n v="-1"/>
    <n v="11"/>
    <x v="2"/>
    <s v="Domestic SMB"/>
  </r>
  <r>
    <s v="Community Insurance of Iowa - Intro w/ Joel"/>
    <n v="1"/>
    <n v="4"/>
    <n v="0"/>
    <n v="1"/>
    <n v="-1"/>
    <n v="5"/>
    <x v="1"/>
    <s v="Domestic Outside"/>
  </r>
  <r>
    <s v="TG Group - zywave"/>
    <n v="0"/>
    <n v="0"/>
    <n v="1"/>
    <n v="0"/>
    <n v="-1"/>
    <n v="0"/>
    <x v="0"/>
    <s v="International"/>
  </r>
  <r>
    <s v="Integrity Administrators, Inc. 1EE DMW"/>
    <n v="1"/>
    <n v="0"/>
    <n v="0"/>
    <n v="1"/>
    <n v="-1"/>
    <n v="1"/>
    <x v="0"/>
    <s v="Domestic Outside"/>
  </r>
  <r>
    <s v="Advantage Insurers Inc. - INTY"/>
    <n v="1"/>
    <n v="6"/>
    <n v="0"/>
    <n v="1"/>
    <n v="-1"/>
    <n v="7"/>
    <x v="1"/>
    <s v="Domestic Outside"/>
  </r>
  <r>
    <s v="NTI Group Insurance Solutions- 1ee- BBPC"/>
    <n v="1"/>
    <n v="0"/>
    <n v="0"/>
    <n v="1"/>
    <n v="-1"/>
    <n v="1"/>
    <x v="0"/>
    <s v="Domestic SMB"/>
  </r>
  <r>
    <s v="Goodrich &amp; Watson Insurers, Inc.- 2EE- PL Suite"/>
    <n v="1"/>
    <n v="4"/>
    <n v="0"/>
    <n v="1"/>
    <n v="-1"/>
    <n v="5"/>
    <x v="1"/>
    <s v="Domestic SMB"/>
  </r>
  <r>
    <s v="Insurance Planning Services HRC 2EB"/>
    <n v="1"/>
    <n v="0"/>
    <n v="0"/>
    <n v="1"/>
    <n v="-1"/>
    <n v="1"/>
    <x v="0"/>
    <s v="Domestic Outside"/>
  </r>
  <r>
    <s v="Sutton Insurance 2EE EB BBEB &amp; MWC"/>
    <n v="1"/>
    <n v="6"/>
    <n v="2"/>
    <n v="1"/>
    <n v="-1"/>
    <n v="9"/>
    <x v="1"/>
    <s v="Domestic SMB"/>
  </r>
  <r>
    <s v="Hometown Insurance - 1ee, BBPC"/>
    <n v="1"/>
    <n v="0"/>
    <n v="0"/>
    <n v="1"/>
    <n v="-1"/>
    <n v="1"/>
    <x v="0"/>
    <s v="Domestic SMB"/>
  </r>
  <r>
    <s v="Worksite Benefit Services 7EE 4EB BBBE HRC"/>
    <n v="0"/>
    <n v="4"/>
    <n v="0"/>
    <n v="1"/>
    <n v="-1"/>
    <n v="4"/>
    <x v="1"/>
    <s v="Domestic Outside"/>
  </r>
  <r>
    <s v="Montgomery &amp; Graham Property &amp; Casualty - BBPC"/>
    <n v="1"/>
    <n v="-1"/>
    <n v="0"/>
    <n v="12"/>
    <n v="-2"/>
    <n v="10"/>
    <x v="1"/>
    <s v="Select"/>
  </r>
  <r>
    <s v="InsureLine Brokers - Zywave"/>
    <n v="2"/>
    <n v="0"/>
    <n v="0"/>
    <n v="2"/>
    <n v="-1"/>
    <n v="3"/>
    <x v="1"/>
    <s v="International"/>
  </r>
  <r>
    <s v="Konsileo 2ee BBUK/MWC"/>
    <n v="1"/>
    <n v="4"/>
    <n v="2"/>
    <n v="0"/>
    <n v="-1"/>
    <n v="6"/>
    <x v="1"/>
    <s v="International"/>
  </r>
  <r>
    <s v="Lynwood Financial Group -(BBPC)-5ee Going to win it this time!"/>
    <n v="1"/>
    <n v="0"/>
    <n v="0"/>
    <n v="0"/>
    <n v="-1"/>
    <n v="0"/>
    <x v="0"/>
    <s v="Domestic Outside"/>
  </r>
  <r>
    <s v="Centurion Insurance Services - 2ee PC 4 ee PL PL Suite"/>
    <n v="1"/>
    <n v="4"/>
    <n v="0"/>
    <n v="1"/>
    <n v="-1"/>
    <n v="5"/>
    <x v="1"/>
    <s v="Domestic SMB"/>
  </r>
  <r>
    <s v="Stewart &amp; Partners BBUK 2xee"/>
    <n v="2"/>
    <n v="4"/>
    <n v="0"/>
    <n v="2"/>
    <n v="-1"/>
    <n v="7"/>
    <x v="1"/>
    <s v="International"/>
  </r>
  <r>
    <s v="Hidden Valley Insurance - 4 EE MM"/>
    <n v="1"/>
    <n v="0"/>
    <n v="0"/>
    <n v="1"/>
    <n v="-1"/>
    <n v="1"/>
    <x v="0"/>
    <s v="Domestic SMB"/>
  </r>
  <r>
    <s v="Wellspring Insurance Agency - 6 EB"/>
    <n v="1"/>
    <n v="4"/>
    <n v="2"/>
    <n v="1"/>
    <n v="-2"/>
    <n v="6"/>
    <x v="1"/>
    <s v="Domestic Outside"/>
  </r>
  <r>
    <s v="Bell &amp; Hudson Insurance Agency Inc - MASS - MM"/>
    <n v="1"/>
    <n v="0"/>
    <n v="0"/>
    <n v="1"/>
    <n v="-1"/>
    <n v="1"/>
    <x v="0"/>
    <s v="Domestic Outside"/>
  </r>
  <r>
    <s v="Marketing Inquiry - David Hutchins - 1 indiv health ee BKB"/>
    <n v="2"/>
    <n v="4"/>
    <n v="2"/>
    <n v="2"/>
    <n v="-1"/>
    <n v="9"/>
    <x v="1"/>
    <s v="Domestic SMB"/>
  </r>
  <r>
    <s v="MWC"/>
    <n v="1"/>
    <n v="6"/>
    <n v="0"/>
    <n v="0"/>
    <n v="-2"/>
    <n v="5"/>
    <x v="1"/>
    <s v="International"/>
  </r>
  <r>
    <s v="Cales Insurance PL Suite"/>
    <n v="1"/>
    <n v="0"/>
    <n v="0"/>
    <n v="1"/>
    <n v="-1"/>
    <n v="1"/>
    <x v="0"/>
    <s v="Domestic SMB"/>
  </r>
  <r>
    <s v="Lord and Osborn - 1EE - HRC"/>
    <n v="2"/>
    <n v="0"/>
    <n v="0"/>
    <n v="2"/>
    <n v="-1"/>
    <n v="3"/>
    <x v="1"/>
    <s v="Domestic SMB"/>
  </r>
  <r>
    <s v="Marketing Inquiry - Mckenzie Insurance Inc - 1EE - PL Suite"/>
    <n v="1"/>
    <n v="4"/>
    <n v="0"/>
    <n v="1"/>
    <n v="-1"/>
    <n v="5"/>
    <x v="1"/>
    <s v="Domestic SMB"/>
  </r>
  <r>
    <s v="Homestead Insurance- PL Suite 2 EE"/>
    <n v="1"/>
    <n v="0"/>
    <n v="0"/>
    <n v="1"/>
    <n v="-1"/>
    <n v="1"/>
    <x v="0"/>
    <s v="Domestic SMB"/>
  </r>
  <r>
    <s v="Armor Auto Insurance- PL Suite 1 EE"/>
    <n v="1"/>
    <n v="4"/>
    <n v="0"/>
    <n v="1"/>
    <n v="-1"/>
    <n v="5"/>
    <x v="1"/>
    <s v="Domestic SMB"/>
  </r>
  <r>
    <s v="A.I. King Insurance Agency, Inc.- PL Suite 2 EE"/>
    <n v="0"/>
    <n v="0"/>
    <n v="0"/>
    <n v="1"/>
    <n v="-1"/>
    <n v="0"/>
    <x v="0"/>
    <s v="Domestic SMB"/>
  </r>
  <r>
    <s v="C &amp; C Insurance Solutions- PL Suite 2 EE"/>
    <n v="1"/>
    <n v="0"/>
    <n v="0"/>
    <n v="1"/>
    <n v="-1"/>
    <n v="1"/>
    <x v="0"/>
    <s v="Domestic SMB"/>
  </r>
  <r>
    <s v="Primm Risk Solutions, LLC-BKB, MWC, HRH"/>
    <n v="0"/>
    <n v="0"/>
    <n v="0"/>
    <n v="0"/>
    <n v="-2"/>
    <n v="-2"/>
    <x v="0"/>
    <s v="Domestic Outside"/>
  </r>
  <r>
    <s v="Irdium Risk BBPC"/>
    <n v="1"/>
    <n v="0"/>
    <n v="0"/>
    <n v="0"/>
    <n v="-1"/>
    <n v="0"/>
    <x v="0"/>
    <s v="International"/>
  </r>
  <r>
    <s v="Sanford Insurance - BBPC"/>
    <n v="1"/>
    <n v="6"/>
    <n v="2"/>
    <n v="1"/>
    <n v="-2"/>
    <n v="8"/>
    <x v="1"/>
    <s v="Domestic Outside"/>
  </r>
  <r>
    <s v="Gallagher - Fresno - MWE Upgrade"/>
    <n v="1"/>
    <n v="4"/>
    <n v="0"/>
    <n v="1"/>
    <n v="-2"/>
    <n v="4"/>
    <x v="1"/>
    <s v="Select"/>
  </r>
  <r>
    <s v="Marketing Inquiry - Texas Benefit Alliance- PDB"/>
    <n v="0"/>
    <n v="0"/>
    <n v="0"/>
    <n v="1"/>
    <n v="-2"/>
    <n v="-1"/>
    <x v="0"/>
    <s v="Domestic Outside"/>
  </r>
  <r>
    <s v="All-Time Insurance Agency- PL Suite 1 EE"/>
    <n v="1"/>
    <n v="0"/>
    <n v="0"/>
    <n v="1"/>
    <n v="-1"/>
    <n v="1"/>
    <x v="0"/>
    <s v="Domestic SMB"/>
  </r>
  <r>
    <s v="Bikofsky Insurance Agency 1 EE PC"/>
    <n v="1"/>
    <n v="4"/>
    <n v="0"/>
    <n v="1"/>
    <n v="-1"/>
    <n v="5"/>
    <x v="1"/>
    <s v="Domestic SMB"/>
  </r>
  <r>
    <s v="TrueCare Insurance Services Inc-HRc-1ee"/>
    <n v="1"/>
    <n v="4"/>
    <n v="0"/>
    <n v="1"/>
    <n v="-1"/>
    <n v="5"/>
    <x v="1"/>
    <s v="Domestic SMB"/>
  </r>
  <r>
    <s v="David Ernstam Financial &amp; Insurance Services, Inc.-EB-1 EE-HRc"/>
    <n v="1"/>
    <n v="0"/>
    <n v="0"/>
    <n v="1"/>
    <n v="-1"/>
    <n v="1"/>
    <x v="0"/>
    <s v="Domestic SMB"/>
  </r>
  <r>
    <s v="Rockford Consulting &amp; Brokerage, Inc 1EE EB MWC/HRHL 5"/>
    <n v="1"/>
    <n v="0"/>
    <n v="0"/>
    <n v="1"/>
    <n v="-2"/>
    <n v="0"/>
    <x v="0"/>
    <s v="Domestic Outside"/>
  </r>
  <r>
    <s v="Everett Mead MWC/BB 1ee"/>
    <n v="1"/>
    <n v="6"/>
    <n v="0"/>
    <n v="1"/>
    <n v="-1"/>
    <n v="7"/>
    <x v="1"/>
    <s v="International"/>
  </r>
  <r>
    <s v="Baird MacGregor Insurance Brokers Inc - Zywave"/>
    <n v="1"/>
    <n v="6"/>
    <n v="0"/>
    <n v="0"/>
    <n v="-1"/>
    <n v="6"/>
    <x v="1"/>
    <s v="International"/>
  </r>
  <r>
    <s v="Klein Agency (2PC-BBPC/MM-D.C.)"/>
    <n v="1"/>
    <n v="-1"/>
    <n v="0"/>
    <n v="12"/>
    <n v="-1"/>
    <n v="11"/>
    <x v="2"/>
    <s v="Domestic Outside"/>
  </r>
  <r>
    <s v="Integrity Risk Associates-1ee"/>
    <n v="1"/>
    <n v="4"/>
    <n v="0"/>
    <n v="1"/>
    <n v="-1"/>
    <n v="5"/>
    <x v="1"/>
    <s v="Domestic SMB"/>
  </r>
  <r>
    <s v="Garsys Agency - 1ee pdb, bbeb"/>
    <n v="1"/>
    <n v="0"/>
    <n v="0"/>
    <n v="1"/>
    <n v="-1"/>
    <n v="1"/>
    <x v="0"/>
    <s v="Domestic SMB"/>
  </r>
  <r>
    <s v="Keith Miller BBUK 1xee"/>
    <n v="1"/>
    <n v="0"/>
    <n v="0"/>
    <n v="2"/>
    <n v="-1"/>
    <n v="2"/>
    <x v="1"/>
    <s v="International"/>
  </r>
  <r>
    <s v="Bridge IS BB 1ee"/>
    <n v="1"/>
    <n v="-1"/>
    <n v="0"/>
    <n v="12"/>
    <n v="-1"/>
    <n v="11"/>
    <x v="2"/>
    <s v="International"/>
  </r>
  <r>
    <s v="NewDay Risk Consulting - 1ee, MM"/>
    <n v="1"/>
    <n v="0"/>
    <n v="0"/>
    <n v="1"/>
    <n v="-1"/>
    <n v="1"/>
    <x v="0"/>
    <s v="Domestic SMB"/>
  </r>
  <r>
    <s v="Marketing Inquiry - Floyd Watkins &amp; Associates, Inc - 2ee - pdb"/>
    <n v="1"/>
    <n v="0"/>
    <n v="0"/>
    <n v="1"/>
    <n v="-2"/>
    <n v="0"/>
    <x v="0"/>
    <s v="Domestic SMB"/>
  </r>
  <r>
    <s v="McGreevy &amp; Associates PDB"/>
    <n v="1"/>
    <n v="0"/>
    <n v="0"/>
    <n v="1"/>
    <n v="-2"/>
    <n v="0"/>
    <x v="0"/>
    <s v="Domestic SMB"/>
  </r>
  <r>
    <s v="Managed Benefit Systems (2) - PDB"/>
    <n v="1"/>
    <n v="0"/>
    <n v="0"/>
    <n v="1"/>
    <n v="-1"/>
    <n v="1"/>
    <x v="0"/>
    <s v="Domestic Outside"/>
  </r>
  <r>
    <s v="Howell IS BBUK 1xee"/>
    <n v="1"/>
    <n v="6"/>
    <n v="1"/>
    <n v="2"/>
    <n v="-1"/>
    <n v="9"/>
    <x v="1"/>
    <s v="International"/>
  </r>
  <r>
    <s v="OHM Benefit &amp; Insurance Solutions- HRc-1 site"/>
    <n v="1"/>
    <n v="-1"/>
    <n v="0"/>
    <n v="12"/>
    <n v="-2"/>
    <n v="10"/>
    <x v="1"/>
    <s v="Domestic SMB"/>
  </r>
  <r>
    <s v="Crum-Halsted PDB 4EE EB"/>
    <n v="1"/>
    <n v="-1"/>
    <n v="0"/>
    <n v="12"/>
    <n v="-2"/>
    <n v="10"/>
    <x v="1"/>
    <s v="Domestic Outside"/>
  </r>
  <r>
    <s v="Gwilliames &amp; Associates Insurance Brokers Ltd - Zywave"/>
    <n v="1"/>
    <n v="6"/>
    <n v="2"/>
    <n v="1"/>
    <n v="-1"/>
    <n v="9"/>
    <x v="1"/>
    <s v="International"/>
  </r>
  <r>
    <s v="Ascension - Walnut Creek (HQ) -- Single HRC site"/>
    <n v="1"/>
    <n v="-1"/>
    <n v="0"/>
    <n v="12"/>
    <n v="-2"/>
    <n v="10"/>
    <x v="1"/>
    <s v="Select"/>
  </r>
  <r>
    <s v="Barkley Insurance &amp; Risk Management Product Swap MWC for MWE"/>
    <n v="1"/>
    <n v="6"/>
    <n v="0"/>
    <n v="1"/>
    <n v="-2"/>
    <n v="6"/>
    <x v="1"/>
    <s v="Domestic Outsid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Gravie- 11 EB"/>
    <n v="1"/>
    <n v="0"/>
    <n v="0"/>
    <n v="0"/>
    <n v="-1"/>
    <n v="0"/>
    <x v="0"/>
    <s v="Domestic Outside"/>
  </r>
  <r>
    <s v="Peter C. Foy &amp; Associates"/>
    <n v="-1"/>
    <n v="4"/>
    <n v="0"/>
    <n v="0"/>
    <n v="-1"/>
    <n v="2"/>
    <x v="0"/>
    <s v="Domestic Outside"/>
  </r>
  <r>
    <s v="Field-Waldo - BBPC and MWE"/>
    <n v="1"/>
    <n v="-8"/>
    <n v="0"/>
    <n v="0"/>
    <n v="-1"/>
    <n v="-8"/>
    <x v="1"/>
    <s v="Domestic Outside"/>
  </r>
  <r>
    <s v="J.Krug &amp; Associates, Inc. 6EE PC, 2EE EB - BBEB/BBPC/MWC/MM/HRHL50"/>
    <n v="1"/>
    <n v="6"/>
    <n v="0"/>
    <n v="0"/>
    <n v="-1"/>
    <n v="6"/>
    <x v="0"/>
    <s v="Domestic Outside"/>
  </r>
  <r>
    <s v="Rooney Insurance Agency, 3EE EB, BBEB HRc"/>
    <n v="1"/>
    <n v="4"/>
    <n v="-3"/>
    <n v="0"/>
    <n v="-1"/>
    <n v="1"/>
    <x v="0"/>
    <s v="Domestic Outside"/>
  </r>
  <r>
    <s v="Lesniewski &amp; Parker Insurance"/>
    <n v="1"/>
    <n v="4"/>
    <n v="0"/>
    <n v="0"/>
    <n v="-1"/>
    <n v="4"/>
    <x v="0"/>
    <s v="Domestic Outside"/>
  </r>
  <r>
    <s v="New Century Insurance"/>
    <n v="1"/>
    <n v="6"/>
    <n v="0"/>
    <n v="0"/>
    <n v="-1"/>
    <n v="6"/>
    <x v="0"/>
    <s v="Domestic Outside"/>
  </r>
  <r>
    <s v="HRO Resources- (6 eb, 1 pc) BBEB, BBPC"/>
    <n v="1"/>
    <n v="4"/>
    <n v="3"/>
    <n v="0"/>
    <n v="-1"/>
    <n v="7"/>
    <x v="0"/>
    <s v="Domestic Outside"/>
  </r>
  <r>
    <s v="Strategic Business Services (8EB-BBBE/HRH-CLEVELAND)"/>
    <n v="1"/>
    <n v="-8"/>
    <n v="-3"/>
    <n v="0"/>
    <n v="-1"/>
    <n v="-11"/>
    <x v="1"/>
    <s v="Domestic Outside"/>
  </r>
  <r>
    <s v="Covenant Services Group TPA DMW"/>
    <n v="1"/>
    <n v="0"/>
    <n v="3"/>
    <n v="0"/>
    <n v="-1"/>
    <n v="3"/>
    <x v="0"/>
    <s v="Domestic Outside"/>
  </r>
  <r>
    <s v="Ion Insurance (BBPC/MM-15PC-BRIDGEPORT)"/>
    <n v="1"/>
    <n v="4"/>
    <n v="3"/>
    <n v="0"/>
    <n v="-1"/>
    <n v="7"/>
    <x v="0"/>
    <s v="Domestic Outside"/>
  </r>
  <r>
    <s v="Employee Benefits Consulting (BKB, renewal and merge)"/>
    <n v="1"/>
    <n v="6"/>
    <n v="5"/>
    <n v="0"/>
    <n v="0"/>
    <n v="12"/>
    <x v="2"/>
    <s v="Domestic Outside"/>
  </r>
  <r>
    <s v="Stone Hill National"/>
    <n v="1"/>
    <n v="0"/>
    <n v="0"/>
    <n v="0"/>
    <n v="-1"/>
    <n v="0"/>
    <x v="0"/>
    <s v="Domestic Outside"/>
  </r>
  <r>
    <s v="Solace Insurance - INT - 3PC"/>
    <n v="1"/>
    <n v="-8"/>
    <n v="0"/>
    <n v="0"/>
    <n v="-1"/>
    <n v="-8"/>
    <x v="1"/>
    <s v="Domestic Outside"/>
  </r>
  <r>
    <s v="Statz and Associates General Agency Inc (2EB-BBBE/BKB-CLEVELAND)"/>
    <n v="1"/>
    <n v="-8"/>
    <n v="0"/>
    <n v="0"/>
    <n v="-1"/>
    <n v="-8"/>
    <x v="1"/>
    <s v="Domestic Outside"/>
  </r>
  <r>
    <s v="Advanced Insurance Strategies - ATL - BBBE/BBPC/CON (5EE 1EB 4PC)"/>
    <n v="1"/>
    <n v="0"/>
    <n v="0"/>
    <n v="0"/>
    <n v="-1"/>
    <n v="0"/>
    <x v="0"/>
    <s v="Domestic Outside"/>
  </r>
  <r>
    <s v="Thomas H Heist Insurance Agency (14EE's BBPC)"/>
    <n v="1"/>
    <n v="-8"/>
    <n v="0"/>
    <n v="0"/>
    <n v="-1"/>
    <n v="-8"/>
    <x v="1"/>
    <s v="Domestic Outside"/>
  </r>
  <r>
    <s v="Doyle &amp; Ogden Insurance Advisors- BBEB, MWC, HRH (3 EB) LANSING"/>
    <n v="1"/>
    <n v="-8"/>
    <n v="-3"/>
    <n v="0"/>
    <n v="-1"/>
    <n v="-11"/>
    <x v="1"/>
    <s v="Domestic Outside"/>
  </r>
  <r>
    <s v="Legacy Benefits (4 eb) BBEB, Connect, Hotline, HRc"/>
    <n v="1"/>
    <n v="-8"/>
    <n v="0"/>
    <n v="0"/>
    <n v="-1"/>
    <n v="-8"/>
    <x v="1"/>
    <s v="Domestic Outside"/>
  </r>
  <r>
    <s v="Dale Barton Agency (8) - BBPC, MWE"/>
    <n v="1"/>
    <n v="0"/>
    <n v="0"/>
    <n v="0"/>
    <n v="-1"/>
    <n v="0"/>
    <x v="0"/>
    <s v="Domestic Outside"/>
  </r>
  <r>
    <s v="Pritchard Group - PHX - MWC, BBPC, BBEB, HRHL (2 EEs)"/>
    <n v="1"/>
    <n v="4"/>
    <n v="0"/>
    <n v="0"/>
    <n v="-1"/>
    <n v="4"/>
    <x v="0"/>
    <s v="Domestic Outside"/>
  </r>
  <r>
    <s v="Summit Insurance Group 2EE HRc, BBEB, ELE, PA"/>
    <n v="1"/>
    <n v="8"/>
    <n v="3"/>
    <n v="0"/>
    <n v="-1"/>
    <n v="11"/>
    <x v="2"/>
    <s v="Domestic Outside"/>
  </r>
  <r>
    <s v="Lautenbach Insurance Agency, LLC"/>
    <n v="1"/>
    <n v="-8"/>
    <n v="-3"/>
    <n v="0"/>
    <n v="-1"/>
    <n v="-11"/>
    <x v="1"/>
    <s v="Domestic Outside"/>
  </r>
  <r>
    <s v="Evergreen Insurance Agency"/>
    <n v="1"/>
    <n v="0"/>
    <n v="0"/>
    <n v="0"/>
    <n v="-1"/>
    <n v="0"/>
    <x v="0"/>
    <s v="Domestic Outside"/>
  </r>
  <r>
    <s v="Herrmann Benefits - BBEB/MWC/HRHL/HRc"/>
    <n v="1"/>
    <n v="0"/>
    <n v="0"/>
    <n v="0"/>
    <n v="-1"/>
    <n v="0"/>
    <x v="0"/>
    <s v="Domestic Outside"/>
  </r>
  <r>
    <s v="Boswell Group - BBPC, BBBen, MWC, MM"/>
    <n v="1"/>
    <n v="-4"/>
    <n v="0"/>
    <n v="0"/>
    <n v="-1"/>
    <n v="-4"/>
    <x v="1"/>
    <s v="Domestic Outside"/>
  </r>
  <r>
    <s v="Schmale Insurance Agency Inc - BBEB, BBPC, MWE, MM, HRHL"/>
    <n v="1"/>
    <n v="0"/>
    <n v="0"/>
    <n v="0"/>
    <n v="-1"/>
    <n v="0"/>
    <x v="0"/>
    <s v="Domestic Outside"/>
  </r>
  <r>
    <s v="Thomas Gregory Associates - BBPC, ELE, MM (4 CL)"/>
    <n v="1"/>
    <n v="0"/>
    <n v="0"/>
    <n v="0"/>
    <n v="-1"/>
    <n v="0"/>
    <x v="0"/>
    <s v="Domestic Outside"/>
  </r>
  <r>
    <s v="Garry Insurance Center - 05/24 @ 1:30 pm CT"/>
    <n v="1"/>
    <n v="-8"/>
    <n v="0"/>
    <n v="0"/>
    <n v="-1"/>
    <n v="-8"/>
    <x v="1"/>
    <s v="Domestic Outside"/>
  </r>
  <r>
    <s v="SCMA Financial Services, Inc. - Zywave Capabilities"/>
    <n v="-1"/>
    <n v="-8"/>
    <n v="-3"/>
    <n v="0"/>
    <n v="-1"/>
    <n v="-13"/>
    <x v="1"/>
    <s v="Domestic Outside"/>
  </r>
  <r>
    <s v="Dave Mosher &amp; Associates - Intro w/ Scott"/>
    <n v="1"/>
    <n v="-8"/>
    <n v="0"/>
    <n v="0"/>
    <n v="-1"/>
    <n v="-8"/>
    <x v="1"/>
    <s v="Domestic Outside"/>
  </r>
  <r>
    <s v="The Secret Insurance Agency - 5 ee BBPC &amp; MyWave"/>
    <n v="1"/>
    <n v="-8"/>
    <n v="0"/>
    <n v="0"/>
    <n v="-1"/>
    <n v="-8"/>
    <x v="1"/>
    <s v="Domestic Outside"/>
  </r>
  <r>
    <s v="Lynoxx Group (BBPC/MM-15PC-BRIDGEPORT)"/>
    <n v="1"/>
    <n v="4"/>
    <n v="0"/>
    <n v="0"/>
    <n v="-1"/>
    <n v="4"/>
    <x v="0"/>
    <s v="Domestic Outside"/>
  </r>
  <r>
    <s v="FPGM (BBPC/MWC/5 hotline/MM)"/>
    <n v="1"/>
    <n v="4"/>
    <n v="5"/>
    <n v="0"/>
    <n v="-1"/>
    <n v="9"/>
    <x v="2"/>
    <s v="Domestic Outside"/>
  </r>
  <r>
    <s v="Lakeshore Benefit Alliance 7EE BKB"/>
    <n v="1"/>
    <n v="8"/>
    <n v="0"/>
    <n v="0"/>
    <n v="-1"/>
    <n v="8"/>
    <x v="2"/>
    <s v="Domestic Outside"/>
  </r>
  <r>
    <s v="Benefit Management Systems BBEB, MWC, HRHL, HRC"/>
    <n v="-1"/>
    <n v="6"/>
    <n v="0"/>
    <n v="0"/>
    <n v="-1"/>
    <n v="4"/>
    <x v="0"/>
    <s v="Domestic Outside"/>
  </r>
  <r>
    <s v="Avrit Insurance Agency 8EE BBPC"/>
    <n v="1"/>
    <n v="8"/>
    <n v="-3"/>
    <n v="0"/>
    <n v="-1"/>
    <n v="5"/>
    <x v="0"/>
    <s v="Domestic Outside"/>
  </r>
  <r>
    <s v="Finns J M &amp; J Insurance Agency- Renewing Int. Adding BBPC (8 PC) LANSING"/>
    <n v="-1"/>
    <n v="-8"/>
    <n v="-3"/>
    <n v="0"/>
    <n v="0"/>
    <n v="-12"/>
    <x v="1"/>
    <s v="Domestic Outside"/>
  </r>
  <r>
    <s v="Newkirk &amp; Newkirk 10EE EB and 5EE PC"/>
    <n v="1"/>
    <n v="-8"/>
    <n v="0"/>
    <n v="0"/>
    <n v="-1"/>
    <n v="-8"/>
    <x v="1"/>
    <s v="Domestic Outside"/>
  </r>
  <r>
    <s v="Business Solutions - DMW"/>
    <n v="1"/>
    <n v="6"/>
    <n v="0"/>
    <n v="0"/>
    <n v="-1"/>
    <n v="6"/>
    <x v="0"/>
    <s v="Domestic Outside"/>
  </r>
  <r>
    <s v="Cornerstone Financial - BB/MWC 4 EEs"/>
    <n v="1"/>
    <n v="0"/>
    <n v="0"/>
    <n v="0"/>
    <n v="-1"/>
    <n v="0"/>
    <x v="0"/>
    <s v="Domestic Outside"/>
  </r>
  <r>
    <s v="Amaden-Gay Agencies - INTY/BBPL (2 CL, priced for 4)"/>
    <n v="-1"/>
    <n v="4"/>
    <n v="-3"/>
    <n v="0"/>
    <n v="-1"/>
    <n v="-1"/>
    <x v="0"/>
    <s v="Domestic Outside"/>
  </r>
  <r>
    <s v="Marketing Inquiry - Grand Companies - HRc (4 ee) LANSING"/>
    <n v="1"/>
    <n v="-8"/>
    <n v="0"/>
    <n v="0"/>
    <n v="-1"/>
    <n v="-8"/>
    <x v="1"/>
    <s v="Domestic Outside"/>
  </r>
  <r>
    <s v="Robert Hensley &amp; Associates - BBEB, MWC ( 3 EB)"/>
    <n v="1"/>
    <n v="4"/>
    <n v="0"/>
    <n v="0"/>
    <n v="-1"/>
    <n v="4"/>
    <x v="0"/>
    <s v="Domestic Outside"/>
  </r>
  <r>
    <s v="Wilcox &amp; Reynolds Insurance - MASS - INTY 5 PC EE"/>
    <n v="1"/>
    <n v="-8"/>
    <n v="-3"/>
    <n v="0"/>
    <n v="-1"/>
    <n v="-11"/>
    <x v="1"/>
    <s v="Domestic Outside"/>
  </r>
  <r>
    <s v="McNamara &amp; Thiel Insurance - Intro w/ Tyler MM"/>
    <n v="1"/>
    <n v="-8"/>
    <n v="0"/>
    <n v="0"/>
    <n v="-1"/>
    <n v="-8"/>
    <x v="1"/>
    <s v="Domestic Outside"/>
  </r>
  <r>
    <s v="Florida Resource Management - BBPC - 5PC"/>
    <n v="-1"/>
    <n v="0"/>
    <n v="0"/>
    <n v="0"/>
    <n v="-1"/>
    <n v="-2"/>
    <x v="0"/>
    <s v="Domestic Outside"/>
  </r>
  <r>
    <s v="Insurance Management Group - DMW"/>
    <n v="1"/>
    <n v="-8"/>
    <n v="0"/>
    <n v="0"/>
    <n v="-1"/>
    <n v="-8"/>
    <x v="1"/>
    <s v="Domestic Outside"/>
  </r>
  <r>
    <s v="Anchor Insurance - BBPC/MM - 3PC"/>
    <n v="1"/>
    <n v="8"/>
    <n v="0"/>
    <n v="0"/>
    <n v="-1"/>
    <n v="8"/>
    <x v="2"/>
    <s v="Domestic Outside"/>
  </r>
  <r>
    <s v="Korthase Flinn - HRconnection"/>
    <n v="1"/>
    <n v="0"/>
    <n v="0"/>
    <n v="0"/>
    <n v="-1"/>
    <n v="0"/>
    <x v="0"/>
    <s v="Domestic Outside"/>
  </r>
  <r>
    <s v="North East Risk Management BBPC 4ee"/>
    <n v="1"/>
    <n v="8"/>
    <n v="0"/>
    <n v="0"/>
    <n v="-1"/>
    <n v="8"/>
    <x v="2"/>
    <s v="Domestic Outside"/>
  </r>
  <r>
    <s v="WJ Aleaxander HRc (3 EB, 1PC)"/>
    <n v="1"/>
    <n v="-8"/>
    <n v="0"/>
    <n v="0"/>
    <n v="-1"/>
    <n v="-8"/>
    <x v="1"/>
    <s v="Domestic Outside"/>
  </r>
  <r>
    <s v="WBG- BBBE (reverse decomm)"/>
    <n v="1"/>
    <n v="6"/>
    <n v="5"/>
    <n v="0"/>
    <n v="-1"/>
    <n v="11"/>
    <x v="2"/>
    <s v="Domestic Outside"/>
  </r>
  <r>
    <s v="Innovative Broker Services - DMW with renewal"/>
    <n v="1"/>
    <n v="-8"/>
    <n v="-3"/>
    <n v="0"/>
    <n v="0"/>
    <n v="-10"/>
    <x v="1"/>
    <s v="Domestic Outside"/>
  </r>
  <r>
    <s v="Dillon Risk Management"/>
    <n v="-1"/>
    <n v="-8"/>
    <n v="-3"/>
    <n v="0"/>
    <n v="-1"/>
    <n v="-13"/>
    <x v="1"/>
    <s v="Domestic Outside"/>
  </r>
  <r>
    <s v="WesBanco - MWE and HRH - 8 EEs"/>
    <n v="1"/>
    <n v="0"/>
    <n v="0"/>
    <n v="0"/>
    <n v="-1"/>
    <n v="0"/>
    <x v="0"/>
    <s v="Domestic Outside"/>
  </r>
  <r>
    <s v="Burke &amp; Burke (HRc 4ee)"/>
    <n v="1"/>
    <n v="0"/>
    <n v="0"/>
    <n v="0"/>
    <n v="0"/>
    <n v="1"/>
    <x v="0"/>
    <s v="Domestic Outside"/>
  </r>
  <r>
    <s v="Doherty, Duggan, Hart - BKB - 1 EE"/>
    <n v="1"/>
    <n v="-8"/>
    <n v="0"/>
    <n v="0"/>
    <n v="-1"/>
    <n v="-8"/>
    <x v="1"/>
    <s v="Domestic Outside"/>
  </r>
  <r>
    <s v="Mark Gilliam Agency-BBPC"/>
    <n v="-1"/>
    <n v="-8"/>
    <n v="-3"/>
    <n v="0"/>
    <n v="-1"/>
    <n v="-13"/>
    <x v="1"/>
    <s v="Domestic Outside"/>
  </r>
  <r>
    <s v="National Risk Management (Trucking Only-15PC-CLEVELAND)"/>
    <n v="1"/>
    <n v="4"/>
    <n v="0"/>
    <n v="0"/>
    <n v="-1"/>
    <n v="4"/>
    <x v="0"/>
    <s v="Domestic Outside"/>
  </r>
  <r>
    <s v="Rhodes Insurance Group Inc"/>
    <n v="1"/>
    <n v="8"/>
    <n v="0"/>
    <n v="0"/>
    <n v="-1"/>
    <n v="8"/>
    <x v="2"/>
    <s v="Domestic Outside"/>
  </r>
  <r>
    <s v="Structured Employee Benefits of Ohio (HRc/MWC/HRH-5EB-CLEVELAND)"/>
    <n v="1"/>
    <n v="6"/>
    <n v="0"/>
    <n v="0"/>
    <n v="-1"/>
    <n v="6"/>
    <x v="0"/>
    <s v="Domestic Outside"/>
  </r>
  <r>
    <s v="Steck-Cooper &amp; Co. - BBPC"/>
    <n v="1"/>
    <n v="0"/>
    <n v="0"/>
    <n v="0"/>
    <n v="-1"/>
    <n v="0"/>
    <x v="0"/>
    <s v="Domestic Outside"/>
  </r>
  <r>
    <s v="Industrial Insurance Agency 3PC EE INTY"/>
    <n v="1"/>
    <n v="0"/>
    <n v="0"/>
    <n v="0"/>
    <n v="-1"/>
    <n v="0"/>
    <x v="0"/>
    <s v="Domestic Outside"/>
  </r>
  <r>
    <s v="Insurance Group of America - NASH - BBPC"/>
    <n v="1"/>
    <n v="-8"/>
    <n v="-3"/>
    <n v="0"/>
    <n v="-1"/>
    <n v="-11"/>
    <x v="1"/>
    <s v="Domestic Outside"/>
  </r>
  <r>
    <s v="LaNasa Insurance Agency - 2ees BBPC"/>
    <n v="1"/>
    <n v="-8"/>
    <n v="0"/>
    <n v="0"/>
    <n v="-1"/>
    <n v="-8"/>
    <x v="1"/>
    <s v="Domestic Outside"/>
  </r>
  <r>
    <s v="Hunt Insurance Group (5 PC) Intygral"/>
    <n v="1"/>
    <n v="0"/>
    <n v="0"/>
    <n v="0"/>
    <n v="-1"/>
    <n v="0"/>
    <x v="0"/>
    <s v="Domestic Outside"/>
  </r>
  <r>
    <s v="Direct Service Insurance BBPC 2017"/>
    <n v="1"/>
    <n v="8"/>
    <n v="-3"/>
    <n v="0"/>
    <n v="-1"/>
    <n v="5"/>
    <x v="0"/>
    <s v="Domestic Outside"/>
  </r>
  <r>
    <s v="Seldon Brusa Insurance Agency, Inc. - SF - BBBE 4 EE/2 EB EE"/>
    <n v="1"/>
    <n v="-4"/>
    <n v="0"/>
    <n v="0"/>
    <n v="-1"/>
    <n v="-4"/>
    <x v="1"/>
    <s v="Domestic Outside"/>
  </r>
  <r>
    <s v="Glass &amp; Thompson Agency - 2PC - Inty/BBPC"/>
    <n v="1"/>
    <n v="0"/>
    <n v="0"/>
    <n v="0"/>
    <n v="-1"/>
    <n v="0"/>
    <x v="0"/>
    <s v="Domestic Outside"/>
  </r>
  <r>
    <s v="Rueter Insurance (BBPC 3 EEs)"/>
    <n v="1"/>
    <n v="6"/>
    <n v="0"/>
    <n v="0"/>
    <n v="-1"/>
    <n v="6"/>
    <x v="0"/>
    <s v="Domestic Outside"/>
  </r>
  <r>
    <s v="Schwartz &amp; Associates - NASH - Intygral"/>
    <n v="1"/>
    <n v="-8"/>
    <n v="0"/>
    <n v="0"/>
    <n v="-1"/>
    <n v="-8"/>
    <x v="1"/>
    <s v="Domestic Outside"/>
  </r>
  <r>
    <s v="North Star Resource Group PDB, MWC, Sendgrid"/>
    <n v="1"/>
    <n v="-8"/>
    <n v="-3"/>
    <n v="0"/>
    <n v="-1"/>
    <n v="-11"/>
    <x v="1"/>
    <s v="Domestic Outside"/>
  </r>
  <r>
    <s v="Sun Risk Management - DMW"/>
    <n v="1"/>
    <n v="8"/>
    <n v="3"/>
    <n v="0"/>
    <n v="-1"/>
    <n v="11"/>
    <x v="2"/>
    <s v="Domestic Outside"/>
  </r>
  <r>
    <s v="The Assurance Center - 3PC - BBPC"/>
    <n v="1"/>
    <n v="-4"/>
    <n v="-3"/>
    <n v="0"/>
    <n v="-1"/>
    <n v="-7"/>
    <x v="1"/>
    <s v="Domestic Outside"/>
  </r>
  <r>
    <s v="Point Clear Insurance Services LLC-MM/11/PC"/>
    <n v="1"/>
    <n v="4"/>
    <n v="0"/>
    <n v="0"/>
    <n v="-1"/>
    <n v="4"/>
    <x v="0"/>
    <s v="Domestic Outside"/>
  </r>
  <r>
    <s v="Milner Insurance Group - 04/04 @ 10am CT"/>
    <n v="1"/>
    <n v="-8"/>
    <n v="-3"/>
    <n v="0"/>
    <n v="-1"/>
    <n v="-11"/>
    <x v="1"/>
    <s v="Domestic Outside"/>
  </r>
  <r>
    <s v="MAR Insurance Group Inc. - EB 1 ee under AMG"/>
    <n v="-1"/>
    <n v="4"/>
    <n v="0"/>
    <n v="0"/>
    <n v="-1"/>
    <n v="2"/>
    <x v="0"/>
    <s v="Domestic Outside"/>
  </r>
  <r>
    <s v="Offenhauser &amp; Co. Insurance- MM"/>
    <n v="1"/>
    <n v="-8"/>
    <n v="-3"/>
    <n v="0"/>
    <n v="-1"/>
    <n v="-11"/>
    <x v="1"/>
    <s v="Domestic Outside"/>
  </r>
  <r>
    <s v="Tates Insurance &amp; Financial"/>
    <n v="1"/>
    <n v="0"/>
    <n v="0"/>
    <n v="0"/>
    <n v="-1"/>
    <n v="0"/>
    <x v="0"/>
    <s v="Domestic Outside"/>
  </r>
  <r>
    <s v="Inspro-BBPC/MWE/BBEB-2PC/1EB"/>
    <n v="1"/>
    <n v="4"/>
    <n v="0"/>
    <n v="0"/>
    <n v="-1"/>
    <n v="4"/>
    <x v="0"/>
    <s v="Domestic Outside"/>
  </r>
  <r>
    <s v="Carlson &amp; Carlson - BBEB, BBPC"/>
    <n v="1"/>
    <n v="0"/>
    <n v="0"/>
    <n v="0"/>
    <n v="-1"/>
    <n v="0"/>
    <x v="0"/>
    <s v="Domestic Outside"/>
  </r>
  <r>
    <s v="Stalwart Insurance - BKB (3 EB)"/>
    <n v="1"/>
    <n v="4"/>
    <n v="0"/>
    <n v="0"/>
    <n v="-1"/>
    <n v="4"/>
    <x v="0"/>
    <s v="Domestic Outside"/>
  </r>
  <r>
    <s v="PMG Benefits Consulting, LLC - 4EB - PA"/>
    <n v="1"/>
    <n v="0"/>
    <n v="0"/>
    <n v="0"/>
    <n v="-1"/>
    <n v="0"/>
    <x v="0"/>
    <s v="Domestic Outside"/>
  </r>
  <r>
    <s v="In House Insurance 1 EB, CL Focus"/>
    <n v="1"/>
    <n v="6"/>
    <n v="5"/>
    <n v="0"/>
    <n v="-1"/>
    <n v="11"/>
    <x v="2"/>
    <s v="Domestic Outside"/>
  </r>
  <r>
    <s v="Barkley Insurance &amp; Risk Management MM BBPC 2017"/>
    <n v="1"/>
    <n v="8"/>
    <n v="0"/>
    <n v="0"/>
    <n v="-1"/>
    <n v="8"/>
    <x v="2"/>
    <s v="Domestic Outside"/>
  </r>
  <r>
    <s v="Capen Frank Proctor &amp; Bowles, Inc. - BBPC, MWC"/>
    <n v="-1"/>
    <n v="0"/>
    <n v="0"/>
    <n v="0"/>
    <n v="-1"/>
    <n v="-2"/>
    <x v="0"/>
    <s v="Domestic Outside"/>
  </r>
  <r>
    <s v="Community Insurance of Iowa - Intro w/ Joel"/>
    <n v="1"/>
    <n v="0"/>
    <n v="0"/>
    <n v="0"/>
    <n v="-1"/>
    <n v="0"/>
    <x v="0"/>
    <s v="Domestic Outside"/>
  </r>
  <r>
    <s v="Integrity Administrators, Inc. 1EE DMW"/>
    <n v="1"/>
    <n v="-4"/>
    <n v="0"/>
    <n v="0"/>
    <n v="-1"/>
    <n v="-4"/>
    <x v="1"/>
    <s v="Domestic Outside"/>
  </r>
  <r>
    <s v="Advantage Insurers Inc. - INTY"/>
    <n v="1"/>
    <n v="8"/>
    <n v="0"/>
    <n v="0"/>
    <n v="-1"/>
    <n v="8"/>
    <x v="2"/>
    <s v="Domestic Outside"/>
  </r>
  <r>
    <s v="Insurance Planning Services HRC 2EB"/>
    <n v="1"/>
    <n v="0"/>
    <n v="0"/>
    <n v="0"/>
    <n v="-1"/>
    <n v="0"/>
    <x v="0"/>
    <s v="Domestic Outside"/>
  </r>
  <r>
    <s v="Worksite Benefit Services 7EE 4EB BBBE HRC"/>
    <n v="-1"/>
    <n v="4"/>
    <n v="-3"/>
    <n v="0"/>
    <n v="-1"/>
    <n v="-1"/>
    <x v="0"/>
    <s v="Domestic Outside"/>
  </r>
  <r>
    <s v="Lynwood Financial Group -(BBPC)-5ee Going to win it this time!"/>
    <n v="1"/>
    <n v="-4"/>
    <n v="0"/>
    <n v="0"/>
    <n v="-1"/>
    <n v="-4"/>
    <x v="1"/>
    <s v="Domestic Outside"/>
  </r>
  <r>
    <s v="Wellspring Insurance Agency - 6 EB"/>
    <n v="1"/>
    <n v="4"/>
    <n v="3"/>
    <n v="0"/>
    <n v="-1"/>
    <n v="7"/>
    <x v="0"/>
    <s v="Domestic Outside"/>
  </r>
  <r>
    <s v="Bell &amp; Hudson Insurance Agency Inc - MASS - MM"/>
    <n v="1"/>
    <n v="-8"/>
    <n v="-3"/>
    <n v="0"/>
    <n v="-1"/>
    <n v="-11"/>
    <x v="1"/>
    <s v="Domestic Outside"/>
  </r>
  <r>
    <s v="Primm Risk Solutions, LLC-BKB, MWC, HRH"/>
    <n v="1"/>
    <n v="-8"/>
    <n v="-1"/>
    <n v="0"/>
    <n v="-1"/>
    <n v="-9"/>
    <x v="1"/>
    <s v="Domestic Outside"/>
  </r>
  <r>
    <s v="Sanford Insurance - BBPC"/>
    <n v="1"/>
    <n v="8"/>
    <n v="3"/>
    <n v="0"/>
    <n v="-1"/>
    <n v="11"/>
    <x v="2"/>
    <s v="Domestic Outside"/>
  </r>
  <r>
    <s v="Marketing Inquiry - Texas Benefit Alliance- PDB"/>
    <n v="1"/>
    <n v="-8"/>
    <n v="-3"/>
    <n v="0"/>
    <n v="-1"/>
    <n v="-11"/>
    <x v="1"/>
    <s v="Domestic Outside"/>
  </r>
  <r>
    <s v="Rockford Consulting &amp; Brokerage, Inc 1EE EB MWC/HRHL 5"/>
    <n v="1"/>
    <n v="-8"/>
    <n v="0"/>
    <n v="0"/>
    <n v="-1"/>
    <n v="-8"/>
    <x v="1"/>
    <s v="Domestic Outside"/>
  </r>
  <r>
    <s v="Klein Agency (2PC-BBPC/MM-D.C.)"/>
    <n v="1"/>
    <n v="6"/>
    <n v="0"/>
    <n v="3"/>
    <n v="-1"/>
    <n v="9"/>
    <x v="2"/>
    <s v="Domestic Outside"/>
  </r>
  <r>
    <s v="Managed Benefit Systems (2) - PDB"/>
    <n v="1"/>
    <n v="-8"/>
    <n v="0"/>
    <n v="0"/>
    <n v="-1"/>
    <n v="-8"/>
    <x v="1"/>
    <s v="Domestic Outside"/>
  </r>
  <r>
    <s v="Crum-Halsted PDB 4EE EB"/>
    <n v="1"/>
    <n v="0"/>
    <n v="0"/>
    <n v="3"/>
    <n v="-1"/>
    <n v="3"/>
    <x v="0"/>
    <s v="Domestic Outside"/>
  </r>
  <r>
    <s v="Barkley Insurance &amp; Risk Management Product Swap MWC for MWE"/>
    <n v="1"/>
    <n v="8"/>
    <n v="0"/>
    <n v="0"/>
    <n v="-1"/>
    <n v="8"/>
    <x v="2"/>
    <s v="Domestic Outsi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51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88:C192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pportunity Name" fld="0" subtotal="count" baseField="0" baseItem="0"/>
  </dataFields>
  <chartFormats count="4"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51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91:E19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pportunity Name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51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06:C110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ppurtunity Name" fld="0" subtotal="count" baseField="0" baseItem="0"/>
  </dataFields>
  <chartFormats count="4"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5" totalsRowShown="0" headerRowDxfId="61" dataDxfId="60" headerRowCellStyle="Currency">
  <autoFilter ref="A1:J185" xr:uid="{00000000-0009-0000-0100-000002000000}"/>
  <sortState xmlns:xlrd2="http://schemas.microsoft.com/office/spreadsheetml/2017/richdata2" ref="A2:J185">
    <sortCondition ref="A1:A185"/>
  </sortState>
  <tableColumns count="10">
    <tableColumn id="1" xr3:uid="{00000000-0010-0000-0000-000001000000}" name="Opportunity Name" dataDxfId="59"/>
    <tableColumn id="2" xr3:uid="{00000000-0010-0000-0000-000002000000}" name="Type" dataDxfId="58"/>
    <tableColumn id="3" xr3:uid="{00000000-0010-0000-0000-000003000000}" name="Insurance Division" dataDxfId="57"/>
    <tableColumn id="4" xr3:uid="{00000000-0010-0000-0000-000004000000}" name="Stage" dataDxfId="56"/>
    <tableColumn id="5" xr3:uid="{00000000-0010-0000-0000-000005000000}" name="Age" dataDxfId="55"/>
    <tableColumn id="6" xr3:uid="{00000000-0010-0000-0000-000006000000}" name="Bump Count" dataDxfId="54"/>
    <tableColumn id="7" xr3:uid="{00000000-0010-0000-0000-000007000000}" name="Stage Duration" dataDxfId="53"/>
    <tableColumn id="8" xr3:uid="{00000000-0010-0000-0000-000008000000}" name="Amount" dataDxfId="52" dataCellStyle="Currency"/>
    <tableColumn id="9" xr3:uid="{00000000-0010-0000-0000-000009000000}" name="Close Date" dataDxfId="51"/>
    <tableColumn id="10" xr3:uid="{00000000-0010-0000-0000-00000A000000}" name="Column1" dataDxfId="50">
      <calculatedColumnFormula>VLOOKUP(A:A,Table5[#All],7,FALSE)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J617" totalsRowShown="0" headerRowDxfId="49" dataDxfId="48">
  <autoFilter ref="A1:J617" xr:uid="{00000000-0009-0000-0100-000005000000}"/>
  <sortState xmlns:xlrd2="http://schemas.microsoft.com/office/spreadsheetml/2017/richdata2" ref="A2:J617">
    <sortCondition ref="A1:A617"/>
  </sortState>
  <tableColumns count="10">
    <tableColumn id="1" xr3:uid="{00000000-0010-0000-0100-000001000000}" name="Opportunity Name" dataDxfId="47"/>
    <tableColumn id="2" xr3:uid="{00000000-0010-0000-0100-000002000000}" name="Insurance Division" dataDxfId="46"/>
    <tableColumn id="3" xr3:uid="{00000000-0010-0000-0100-000003000000}" name="Type" dataDxfId="45"/>
    <tableColumn id="4" xr3:uid="{00000000-0010-0000-0100-000004000000}" name="Amount Currency" dataDxfId="44"/>
    <tableColumn id="5" xr3:uid="{00000000-0010-0000-0100-000005000000}" name="Amount" dataDxfId="43"/>
    <tableColumn id="6" xr3:uid="{00000000-0010-0000-0100-000006000000}" name="Close Date" dataDxfId="42"/>
    <tableColumn id="7" xr3:uid="{00000000-0010-0000-0100-000007000000}" name="Stage" dataDxfId="41"/>
    <tableColumn id="8" xr3:uid="{00000000-0010-0000-0100-000008000000}" name="Age" dataDxfId="40"/>
    <tableColumn id="9" xr3:uid="{00000000-0010-0000-0100-000009000000}" name="Bump Count" dataDxfId="39"/>
    <tableColumn id="10" xr3:uid="{00000000-0010-0000-0100-00000A000000}" name="Stage Duration" dataDxfId="3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J185" totalsRowShown="0">
  <autoFilter ref="A1:J185" xr:uid="{00000000-0009-0000-0100-000001000000}">
    <filterColumn colId="8">
      <filters>
        <filter val="International"/>
      </filters>
    </filterColumn>
  </autoFilter>
  <sortState xmlns:xlrd2="http://schemas.microsoft.com/office/spreadsheetml/2017/richdata2" ref="A13:J171">
    <sortCondition ref="A1:A185"/>
  </sortState>
  <tableColumns count="10">
    <tableColumn id="1" xr3:uid="{00000000-0010-0000-0200-000001000000}" name="Opportunity Name">
      <calculatedColumnFormula>'[3]Full Set'!A:A</calculatedColumnFormula>
    </tableColumn>
    <tableColumn id="2" xr3:uid="{00000000-0010-0000-0200-000002000000}" name="Bump Score">
      <calculatedColumnFormula>IF('[3]Full Set'!D:D="Stage 0-Plan",IF('[3]Full Set'!F:F&lt;4,0,-1),IF('[3]Full Set'!D:D="Stage 1-Create",IF('[3]Full Set'!F:F&lt;2,1,IF('[3]Full Set'!F:F&lt;6,0,-1)),IF(OR('[3]Full Set'!D:D="Stage 2-Qualify",'[3]Full Set'!D:D="Stage 3-Develop"),IF('[3]Full Set'!F:F&lt;3,1,IF('[3]Full Set'!F:F&lt;9,0,-1)),IF('[3]Full Set'!D:D="Stage 4-Prove",IF('[3]Full Set'!F:F&lt;3,2,IF('[3]Full Set'!F:F&lt;9,1,IF('[3]Full Set'!F:F&lt;16,0,-1))),IF('[3]Full Set'!D:D="Stage 5-Negotiate",IF('[3]Full Set'!F:F&lt;6,1,0))))))</calculatedColumnFormula>
    </tableColumn>
    <tableColumn id="3" xr3:uid="{00000000-0010-0000-0200-000003000000}" name="Duration Score">
      <calculatedColumnFormula>IF(OR('[3]Full Set'!D:D="Stage 0-Plan",'[3]Full Set'!D:D="Stage 2-Qualify"),IF('[3]Full Set'!G:G&lt;11,6,IF('[3]Full Set'!G:G&lt;21,4,0)),IF('[3]Full Set'!D:D="Stage 1-Create",IF('[3]Full Set'!G:G&lt;4,6,IF('[3]Full Set'!G:G&lt;12,4,0)),IF(OR('[3]Full Set'!D:D="Stage 3-Develop",'[3]Full Set'!D:D="Stage 4-Prove"),IF('[3]Full Set'!G:G&lt;7,6,IF('[3]Full Set'!G:G&lt;14,4,IF('[3]Full Set'!G:G&lt;21,0,0))),-1)))</calculatedColumnFormula>
    </tableColumn>
    <tableColumn id="4" xr3:uid="{00000000-0010-0000-0200-000004000000}" name="Age Score">
      <calculatedColumnFormula>IF(OR('[3]Full Set'!D:D="Stage 0-Plan",'[3]Full Set'!D:D="Stage 1-Create",'[3]Full Set'!D:D="Stage 2- Qualify"),IF('[3]Full Set'!E:E&lt;=15,2,(IF('[3]Full Set'!E:E&lt;=60,1,(IF('[3]Full Set'!E:E&gt;60,0,0))))),IF(OR('[3]Full Set'!D:D="Stage 4-Prove"),IF('[3]Full Set'!E:E&lt;=15,2,(IF('[3]Full Set'!E:E&lt;=36,1,(IF('[3]Full Set'!E:E&lt;=70,0,(IF('[3]Full Set'!E:E&gt;70,0))))))),(IF('[3]Full Set'!E:E&lt;=15,2,(IF('[3]Full Set'!E:E&lt;=60,0,(IF('[3]Full Set'!E:E&lt;=100,0,0))))))))</calculatedColumnFormula>
    </tableColumn>
    <tableColumn id="5" xr3:uid="{00000000-0010-0000-0200-000005000000}" name="Stage Bonus">
      <calculatedColumnFormula>IF('[3]Full Set'!D:D="Stage 5-Negotiate",12,(IF('[3]Full Set'!D:D="Stage 4-Prove",2,(IF('[3]Full Set'!D:D="Stage 3-Develop",1,0)))))</calculatedColumnFormula>
    </tableColumn>
    <tableColumn id="6" xr3:uid="{00000000-0010-0000-0200-000006000000}" name="Type Bonus">
      <calculatedColumnFormula>IF('[3]Full Set'!B:B="Additional Product",-2,IF(OR('[3]Full Set'!B:B="New Customer",'[3]Full Set'!B:B="Renewal with New Product"),-1,(IF(OR('[3]Full Set'!B:B="Manual Renewal",'[3]Full Set'!B:B="Professional Services (SOW)"),3,0))))</calculatedColumnFormula>
    </tableColumn>
    <tableColumn id="7" xr3:uid="{00000000-0010-0000-0200-000007000000}" name="Score">
      <calculatedColumnFormula>B:B+C:C+D:D+E:E+F:F</calculatedColumnFormula>
    </tableColumn>
    <tableColumn id="8" xr3:uid="{00000000-0010-0000-0200-000008000000}" name="Category">
      <calculatedColumnFormula>IF(G:G&gt;=15,"Green",IF(G:G&gt;=11,"Blue",IF(G:G&gt;=2,"Orange","Red")))</calculatedColumnFormula>
    </tableColumn>
    <tableColumn id="9" xr3:uid="{00000000-0010-0000-0200-000009000000}" name="Division">
      <calculatedColumnFormula>'[3]Full Set'!C:C</calculatedColumnFormula>
    </tableColumn>
    <tableColumn id="10" xr3:uid="{00000000-0010-0000-0200-00000A000000}" name="LookUp" dataDxfId="31">
      <calculatedColumnFormula>VLOOKUP(A:A,Table6[[Opportunity Name]:[Stage]],3,FALSE)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85" totalsRowShown="0">
  <autoFilter ref="A1:J185" xr:uid="{00000000-0009-0000-0100-000003000000}">
    <filterColumn colId="8">
      <filters>
        <filter val="Select"/>
      </filters>
    </filterColumn>
  </autoFilter>
  <sortState xmlns:xlrd2="http://schemas.microsoft.com/office/spreadsheetml/2017/richdata2" ref="A2:J184">
    <sortCondition ref="A1:A185"/>
  </sortState>
  <tableColumns count="10">
    <tableColumn id="1" xr3:uid="{00000000-0010-0000-0300-000001000000}" name="Opportunity Name">
      <calculatedColumnFormula>'Full Set'!A:A</calculatedColumnFormula>
    </tableColumn>
    <tableColumn id="2" xr3:uid="{00000000-0010-0000-0300-000002000000}" name="Bump Score">
      <calculatedColumnFormula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calculatedColumnFormula>
    </tableColumn>
    <tableColumn id="3" xr3:uid="{00000000-0010-0000-0300-000003000000}" name="Duration Score">
      <calculatedColumnFormula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calculatedColumnFormula>
    </tableColumn>
    <tableColumn id="4" xr3:uid="{00000000-0010-0000-0300-000004000000}" name="Age Score">
      <calculatedColumnFormula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calculatedColumnFormula>
    </tableColumn>
    <tableColumn id="5" xr3:uid="{00000000-0010-0000-0300-000005000000}" name="Stage Bonus">
      <calculatedColumnFormula>IF('Full Set'!D:D="Stage 5-Negotiate",15,(IF('Full Set'!D:D="Stage 4-Prove",4,(IF('Full Set'!D:D="Stage 3-Develop",2,-1)))))</calculatedColumnFormula>
    </tableColumn>
    <tableColumn id="6" xr3:uid="{00000000-0010-0000-0300-000006000000}" name="Type Bonus">
      <calculatedColumnFormula>IF(OR('Full Set'!B:B="New Customer",'Full Set'!B:B="Additional Product"),-2,IF(OR('Full Set'!B:B="Renewal with New Product",'Full Set'!B:B="Product Swap"),1,(IF(OR('Full Set'!B:B="Manual Renewal",'Full Set'!B:B="Professional Services (SOW)"),2,0))))</calculatedColumnFormula>
    </tableColumn>
    <tableColumn id="7" xr3:uid="{00000000-0010-0000-0300-000007000000}" name="Score">
      <calculatedColumnFormula>B:B+C:C+D:D+E:E+F:F</calculatedColumnFormula>
    </tableColumn>
    <tableColumn id="8" xr3:uid="{00000000-0010-0000-0300-000008000000}" name="Category">
      <calculatedColumnFormula>IF(G:G&gt;=23,"Green",IF(G:G&gt;=7,"Blue",IF(G:G&gt;=-2,"Yellow",IF(G:G&gt;=-6,"Orange","Red"))))</calculatedColumnFormula>
    </tableColumn>
    <tableColumn id="9" xr3:uid="{00000000-0010-0000-0300-000009000000}" name="Division">
      <calculatedColumnFormula>'Full Set'!C:C</calculatedColumnFormula>
    </tableColumn>
    <tableColumn id="10" xr3:uid="{00000000-0010-0000-0300-00000A000000}" name="LookUp" dataDxfId="21">
      <calculatedColumnFormula>VLOOKUP(A:A,Table6[[Opportunity Name]:[Stage]],3,FALSE)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25" displayName="Table25" ref="A1:I104" totalsRowShown="0" dataDxfId="12" tableBorderDxfId="11">
  <autoFilter ref="A1:I104" xr:uid="{00000000-0009-0000-0100-000004000000}"/>
  <sortState xmlns:xlrd2="http://schemas.microsoft.com/office/spreadsheetml/2017/richdata2" ref="A2:J104">
    <sortCondition ref="A1:A104"/>
  </sortState>
  <tableColumns count="9">
    <tableColumn id="1" xr3:uid="{00000000-0010-0000-0400-000001000000}" name="Oppurtunity Name" dataDxfId="10">
      <calculatedColumnFormula>'[2]Full Set'!A:A</calculatedColumnFormula>
    </tableColumn>
    <tableColumn id="2" xr3:uid="{00000000-0010-0000-0400-000002000000}" name="Bump Score" dataDxfId="9">
      <calculatedColumnFormula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calculatedColumnFormula>
    </tableColumn>
    <tableColumn id="3" xr3:uid="{00000000-0010-0000-0400-000003000000}" name="Duration Score" dataDxfId="8">
      <calculatedColumnFormula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calculatedColumnFormula>
    </tableColumn>
    <tableColumn id="4" xr3:uid="{00000000-0010-0000-0400-000004000000}" name="Age Score" dataDxfId="7">
      <calculatedColumnFormula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calculatedColumnFormula>
    </tableColumn>
    <tableColumn id="5" xr3:uid="{00000000-0010-0000-0400-000005000000}" name="Stage Bonus" dataDxfId="6">
      <calculatedColumnFormula>IF('[2]Full Set'!D:D="Stage 5-Negotiate",3,(IF('[2]Full Set'!D:D="Stage 4-Prove",0,(IF('[2]Full Set'!D:D="Stage 3-Develop",0,0)))))</calculatedColumnFormula>
    </tableColumn>
    <tableColumn id="6" xr3:uid="{00000000-0010-0000-0400-000006000000}" name="Type Bonus" dataDxfId="5">
      <calculatedColumnFormula>IF(OR('[2]Full Set'!B:B = "Additional Product", '[2]Full Set'!B:B = "New Customer"),-1, (IF(OR('[2]Full Set'!B:B = "Manual Renewal",'[2]Full Set'!B:B = "Professional Services (SOW)"), 1,0)))</calculatedColumnFormula>
    </tableColumn>
    <tableColumn id="7" xr3:uid="{00000000-0010-0000-0400-000007000000}" name="Score" dataDxfId="4">
      <calculatedColumnFormula>B:B+C:C+D:D+E:E+F:F</calculatedColumnFormula>
    </tableColumn>
    <tableColumn id="8" xr3:uid="{00000000-0010-0000-0400-000008000000}" name="Category" dataDxfId="3">
      <calculatedColumnFormula>IF(G:G&gt;=14,"Green",IF(G:G&gt;=8,"Yellow",(IF(G:G&gt;=-2,"Orange","Red"))))</calculatedColumnFormula>
    </tableColumn>
    <tableColumn id="9" xr3:uid="{00000000-0010-0000-0400-000009000000}" name="Division" dataDxfId="2">
      <calculatedColumnFormula>'[2]Full Set'!C:C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D477" totalsRowShown="0" headerRowDxfId="1">
  <autoFilter ref="A1:D477" xr:uid="{00000000-0009-0000-0100-000006000000}"/>
  <sortState xmlns:xlrd2="http://schemas.microsoft.com/office/spreadsheetml/2017/richdata2" ref="A2:D477">
    <sortCondition ref="B1:B477"/>
  </sortState>
  <tableColumns count="4">
    <tableColumn id="1" xr3:uid="{00000000-0010-0000-0500-000001000000}" name="Opportunity ID"/>
    <tableColumn id="2" xr3:uid="{00000000-0010-0000-0500-000002000000}" name="Opportunity Name"/>
    <tableColumn id="3" xr3:uid="{00000000-0010-0000-0500-000003000000}" name="Amount" dataDxfId="0" dataCellStyle="Currency"/>
    <tableColumn id="4" xr3:uid="{00000000-0010-0000-0500-000004000000}" name="Stag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5"/>
  <sheetViews>
    <sheetView topLeftCell="A168" workbookViewId="0">
      <selection sqref="A1:J185"/>
    </sheetView>
  </sheetViews>
  <sheetFormatPr defaultColWidth="74.28515625" defaultRowHeight="15"/>
  <cols>
    <col min="1" max="1" width="68.85546875" bestFit="1" customWidth="1"/>
    <col min="2" max="2" width="25.5703125" bestFit="1" customWidth="1"/>
    <col min="3" max="3" width="19.28515625" customWidth="1"/>
    <col min="4" max="4" width="17" bestFit="1" customWidth="1"/>
    <col min="5" max="5" width="6.5703125" customWidth="1"/>
    <col min="6" max="6" width="14" customWidth="1"/>
    <col min="7" max="7" width="16.140625" customWidth="1"/>
    <col min="8" max="8" width="12" bestFit="1" customWidth="1"/>
    <col min="9" max="9" width="12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1" t="s">
        <v>7</v>
      </c>
      <c r="I1" s="1" t="s">
        <v>8</v>
      </c>
      <c r="J1" s="28" t="s">
        <v>9</v>
      </c>
    </row>
    <row r="2" spans="1:10">
      <c r="A2" s="20" t="s">
        <v>10</v>
      </c>
      <c r="B2" s="12" t="s">
        <v>11</v>
      </c>
      <c r="C2" s="12" t="s">
        <v>12</v>
      </c>
      <c r="D2" s="12" t="s">
        <v>13</v>
      </c>
      <c r="E2" s="13">
        <v>73</v>
      </c>
      <c r="F2" s="13">
        <v>1</v>
      </c>
      <c r="G2" s="13">
        <v>29</v>
      </c>
      <c r="H2" s="22">
        <v>7199</v>
      </c>
      <c r="I2" s="14">
        <v>42947</v>
      </c>
      <c r="J2" s="13" t="e">
        <f>VLOOKUP(A:A,Table5[#All],7,FALSE)</f>
        <v>#N/A</v>
      </c>
    </row>
    <row r="3" spans="1:10">
      <c r="A3" s="20" t="s">
        <v>14</v>
      </c>
      <c r="B3" s="12" t="s">
        <v>11</v>
      </c>
      <c r="C3" s="12" t="s">
        <v>12</v>
      </c>
      <c r="D3" s="12" t="s">
        <v>13</v>
      </c>
      <c r="E3" s="13">
        <v>234</v>
      </c>
      <c r="F3" s="13">
        <v>5</v>
      </c>
      <c r="G3" s="13">
        <v>179</v>
      </c>
      <c r="H3" s="22">
        <v>4904</v>
      </c>
      <c r="I3" s="14">
        <v>42947</v>
      </c>
      <c r="J3" s="13" t="e">
        <f>VLOOKUP(A:A,Table5[#All],7,FALSE)</f>
        <v>#N/A</v>
      </c>
    </row>
    <row r="4" spans="1:10">
      <c r="A4" s="20" t="s">
        <v>15</v>
      </c>
      <c r="B4" s="12" t="s">
        <v>11</v>
      </c>
      <c r="C4" s="12" t="s">
        <v>12</v>
      </c>
      <c r="D4" s="12" t="s">
        <v>16</v>
      </c>
      <c r="E4" s="13">
        <v>52</v>
      </c>
      <c r="F4" s="13">
        <v>2</v>
      </c>
      <c r="G4" s="13">
        <v>18</v>
      </c>
      <c r="H4" s="22">
        <v>7775</v>
      </c>
      <c r="I4" s="14">
        <v>42947</v>
      </c>
      <c r="J4" s="13" t="str">
        <f>VLOOKUP(A:A,Table5[#All],7,FALSE)</f>
        <v>Closed Lost</v>
      </c>
    </row>
    <row r="5" spans="1:10">
      <c r="A5" s="20" t="s">
        <v>17</v>
      </c>
      <c r="B5" s="12" t="s">
        <v>11</v>
      </c>
      <c r="C5" s="12" t="s">
        <v>18</v>
      </c>
      <c r="D5" s="12" t="s">
        <v>13</v>
      </c>
      <c r="E5" s="13">
        <v>25</v>
      </c>
      <c r="F5" s="13">
        <v>0</v>
      </c>
      <c r="G5" s="13">
        <v>14</v>
      </c>
      <c r="H5" s="22">
        <v>22862.27</v>
      </c>
      <c r="I5" s="14">
        <v>42947</v>
      </c>
      <c r="J5" s="13" t="e">
        <f>VLOOKUP(A:A,Table5[#All],7,FALSE)</f>
        <v>#N/A</v>
      </c>
    </row>
    <row r="6" spans="1:10">
      <c r="A6" s="20" t="s">
        <v>19</v>
      </c>
      <c r="B6" s="12" t="s">
        <v>11</v>
      </c>
      <c r="C6" s="12" t="s">
        <v>18</v>
      </c>
      <c r="D6" s="12" t="s">
        <v>13</v>
      </c>
      <c r="E6" s="13">
        <v>70</v>
      </c>
      <c r="F6" s="13">
        <v>2</v>
      </c>
      <c r="G6" s="13">
        <v>1</v>
      </c>
      <c r="H6" s="22">
        <v>6000</v>
      </c>
      <c r="I6" s="14">
        <v>42947</v>
      </c>
      <c r="J6" s="13" t="e">
        <f>VLOOKUP(A:A,Table5[#All],7,FALSE)</f>
        <v>#N/A</v>
      </c>
    </row>
    <row r="7" spans="1:10">
      <c r="A7" s="20" t="s">
        <v>20</v>
      </c>
      <c r="B7" s="12" t="s">
        <v>11</v>
      </c>
      <c r="C7" s="12" t="s">
        <v>12</v>
      </c>
      <c r="D7" s="12" t="s">
        <v>13</v>
      </c>
      <c r="E7" s="13">
        <v>80</v>
      </c>
      <c r="F7" s="13">
        <v>1</v>
      </c>
      <c r="G7" s="13">
        <v>35</v>
      </c>
      <c r="H7" s="22">
        <v>4404</v>
      </c>
      <c r="I7" s="14">
        <v>42947</v>
      </c>
      <c r="J7" s="13" t="e">
        <f>VLOOKUP(A:A,Table5[#All],7,FALSE)</f>
        <v>#N/A</v>
      </c>
    </row>
    <row r="8" spans="1:10">
      <c r="A8" s="20" t="s">
        <v>21</v>
      </c>
      <c r="B8" s="12" t="s">
        <v>11</v>
      </c>
      <c r="C8" s="12" t="s">
        <v>18</v>
      </c>
      <c r="D8" s="12" t="s">
        <v>13</v>
      </c>
      <c r="E8" s="13">
        <v>199</v>
      </c>
      <c r="F8" s="13">
        <v>5</v>
      </c>
      <c r="G8" s="13">
        <v>9</v>
      </c>
      <c r="H8" s="22">
        <v>14748.99</v>
      </c>
      <c r="I8" s="14">
        <v>42947</v>
      </c>
      <c r="J8" s="13" t="e">
        <f>VLOOKUP(A:A,Table5[#All],7,FALSE)</f>
        <v>#N/A</v>
      </c>
    </row>
    <row r="9" spans="1:10">
      <c r="A9" s="20" t="s">
        <v>22</v>
      </c>
      <c r="B9" s="12" t="s">
        <v>11</v>
      </c>
      <c r="C9" s="12" t="s">
        <v>12</v>
      </c>
      <c r="D9" s="12" t="s">
        <v>13</v>
      </c>
      <c r="E9" s="13">
        <v>38</v>
      </c>
      <c r="F9" s="13">
        <v>1</v>
      </c>
      <c r="G9" s="13">
        <v>32</v>
      </c>
      <c r="H9" s="22">
        <v>6763</v>
      </c>
      <c r="I9" s="14">
        <v>42947</v>
      </c>
      <c r="J9" s="13" t="e">
        <f>VLOOKUP(A:A,Table5[#All],7,FALSE)</f>
        <v>#N/A</v>
      </c>
    </row>
    <row r="10" spans="1:10">
      <c r="A10" s="20" t="s">
        <v>23</v>
      </c>
      <c r="B10" s="12" t="s">
        <v>24</v>
      </c>
      <c r="C10" s="12" t="s">
        <v>18</v>
      </c>
      <c r="D10" s="12" t="s">
        <v>13</v>
      </c>
      <c r="E10" s="13">
        <v>32</v>
      </c>
      <c r="F10" s="13">
        <v>1</v>
      </c>
      <c r="G10" s="13">
        <v>2</v>
      </c>
      <c r="H10" s="22">
        <v>12499.98</v>
      </c>
      <c r="I10" s="14">
        <v>42947</v>
      </c>
      <c r="J10" s="13" t="str">
        <f>VLOOKUP(A:A,Table5[#All],7,FALSE)</f>
        <v>Closed Lost</v>
      </c>
    </row>
    <row r="11" spans="1:10">
      <c r="A11" s="20" t="s">
        <v>25</v>
      </c>
      <c r="B11" s="12" t="s">
        <v>11</v>
      </c>
      <c r="C11" s="12" t="s">
        <v>12</v>
      </c>
      <c r="D11" s="12" t="s">
        <v>13</v>
      </c>
      <c r="E11" s="13">
        <v>24</v>
      </c>
      <c r="F11" s="13">
        <v>0</v>
      </c>
      <c r="G11" s="13">
        <v>9</v>
      </c>
      <c r="H11" s="22">
        <v>4904</v>
      </c>
      <c r="I11" s="14">
        <v>42947</v>
      </c>
      <c r="J11" s="13" t="e">
        <f>VLOOKUP(A:A,Table5[#All],7,FALSE)</f>
        <v>#N/A</v>
      </c>
    </row>
    <row r="12" spans="1:10">
      <c r="A12" s="20" t="s">
        <v>26</v>
      </c>
      <c r="B12" s="12" t="s">
        <v>24</v>
      </c>
      <c r="C12" s="12" t="s">
        <v>27</v>
      </c>
      <c r="D12" s="12" t="s">
        <v>28</v>
      </c>
      <c r="E12" s="13">
        <v>45</v>
      </c>
      <c r="F12" s="13">
        <v>1</v>
      </c>
      <c r="G12" s="13">
        <v>7</v>
      </c>
      <c r="H12" s="22">
        <v>2100</v>
      </c>
      <c r="I12" s="14">
        <v>42947</v>
      </c>
      <c r="J12" s="13" t="e">
        <f>VLOOKUP(A:A,Table5[#All],7,FALSE)</f>
        <v>#N/A</v>
      </c>
    </row>
    <row r="13" spans="1:10">
      <c r="A13" s="20" t="s">
        <v>29</v>
      </c>
      <c r="B13" s="12" t="s">
        <v>11</v>
      </c>
      <c r="C13" s="12" t="s">
        <v>30</v>
      </c>
      <c r="D13" s="12" t="s">
        <v>13</v>
      </c>
      <c r="E13" s="13">
        <v>72</v>
      </c>
      <c r="F13" s="13">
        <v>0</v>
      </c>
      <c r="G13" s="13">
        <v>63</v>
      </c>
      <c r="H13" s="22">
        <v>11222.4</v>
      </c>
      <c r="I13" s="14">
        <v>42933</v>
      </c>
      <c r="J13" s="13" t="str">
        <f>VLOOKUP(A:A,Table5[#All],7,FALSE)</f>
        <v>Closed Lost</v>
      </c>
    </row>
    <row r="14" spans="1:10">
      <c r="A14" s="20" t="s">
        <v>31</v>
      </c>
      <c r="B14" s="12" t="s">
        <v>11</v>
      </c>
      <c r="C14" s="12" t="s">
        <v>18</v>
      </c>
      <c r="D14" s="12" t="s">
        <v>13</v>
      </c>
      <c r="E14" s="13">
        <v>102</v>
      </c>
      <c r="F14" s="13">
        <v>0</v>
      </c>
      <c r="G14" s="13">
        <v>0</v>
      </c>
      <c r="H14" s="22">
        <v>16575</v>
      </c>
      <c r="I14" s="14">
        <v>42947</v>
      </c>
      <c r="J14" s="13" t="e">
        <f>VLOOKUP(A:A,Table5[#All],7,FALSE)</f>
        <v>#N/A</v>
      </c>
    </row>
    <row r="15" spans="1:10">
      <c r="A15" s="20" t="s">
        <v>32</v>
      </c>
      <c r="B15" s="12" t="s">
        <v>24</v>
      </c>
      <c r="C15" s="12" t="s">
        <v>27</v>
      </c>
      <c r="D15" s="12" t="s">
        <v>16</v>
      </c>
      <c r="E15" s="13">
        <v>114</v>
      </c>
      <c r="F15" s="13">
        <v>4</v>
      </c>
      <c r="G15" s="13">
        <v>67</v>
      </c>
      <c r="H15" s="22">
        <v>46532.47</v>
      </c>
      <c r="I15" s="14">
        <v>42947</v>
      </c>
      <c r="J15" s="13" t="e">
        <f>VLOOKUP(A:A,Table5[#All],7,FALSE)</f>
        <v>#N/A</v>
      </c>
    </row>
    <row r="16" spans="1:10">
      <c r="A16" s="20" t="s">
        <v>33</v>
      </c>
      <c r="B16" s="12" t="s">
        <v>11</v>
      </c>
      <c r="C16" s="12" t="s">
        <v>30</v>
      </c>
      <c r="D16" s="12" t="s">
        <v>34</v>
      </c>
      <c r="E16" s="13">
        <v>98</v>
      </c>
      <c r="F16" s="13">
        <v>1</v>
      </c>
      <c r="G16" s="13">
        <v>2</v>
      </c>
      <c r="H16" s="22">
        <v>5000</v>
      </c>
      <c r="I16" s="14">
        <v>42944</v>
      </c>
      <c r="J16" s="13" t="e">
        <f>VLOOKUP(A:A,Table5[#All],7,FALSE)</f>
        <v>#N/A</v>
      </c>
    </row>
    <row r="17" spans="1:10">
      <c r="A17" s="20" t="s">
        <v>35</v>
      </c>
      <c r="B17" s="12" t="s">
        <v>24</v>
      </c>
      <c r="C17" s="12" t="s">
        <v>18</v>
      </c>
      <c r="D17" s="12" t="s">
        <v>13</v>
      </c>
      <c r="E17" s="13">
        <v>30</v>
      </c>
      <c r="F17" s="13">
        <v>0</v>
      </c>
      <c r="G17" s="13">
        <v>0</v>
      </c>
      <c r="H17" s="22">
        <v>6540</v>
      </c>
      <c r="I17" s="14">
        <v>42947</v>
      </c>
      <c r="J17" s="13" t="e">
        <f>VLOOKUP(A:A,Table5[#All],7,FALSE)</f>
        <v>#N/A</v>
      </c>
    </row>
    <row r="18" spans="1:10">
      <c r="A18" s="20" t="s">
        <v>36</v>
      </c>
      <c r="B18" s="12" t="s">
        <v>24</v>
      </c>
      <c r="C18" s="12" t="s">
        <v>18</v>
      </c>
      <c r="D18" s="12" t="s">
        <v>13</v>
      </c>
      <c r="E18" s="13">
        <v>86</v>
      </c>
      <c r="F18" s="13">
        <v>2</v>
      </c>
      <c r="G18" s="13">
        <v>0</v>
      </c>
      <c r="H18" s="22">
        <v>800</v>
      </c>
      <c r="I18" s="14">
        <v>42947</v>
      </c>
      <c r="J18" s="13" t="e">
        <f>VLOOKUP(A:A,Table5[#All],7,FALSE)</f>
        <v>#N/A</v>
      </c>
    </row>
    <row r="19" spans="1:10">
      <c r="A19" s="20" t="s">
        <v>37</v>
      </c>
      <c r="B19" s="12" t="s">
        <v>11</v>
      </c>
      <c r="C19" s="12" t="s">
        <v>27</v>
      </c>
      <c r="D19" s="12" t="s">
        <v>13</v>
      </c>
      <c r="E19" s="13">
        <v>8</v>
      </c>
      <c r="F19" s="13">
        <v>0</v>
      </c>
      <c r="G19" s="13">
        <v>7</v>
      </c>
      <c r="H19" s="22">
        <v>6500</v>
      </c>
      <c r="I19" s="14">
        <v>42947</v>
      </c>
      <c r="J19" s="13" t="e">
        <f>VLOOKUP(A:A,Table5[#All],7,FALSE)</f>
        <v>#N/A</v>
      </c>
    </row>
    <row r="20" spans="1:10">
      <c r="A20" s="20" t="s">
        <v>38</v>
      </c>
      <c r="B20" s="12" t="s">
        <v>11</v>
      </c>
      <c r="C20" s="12" t="s">
        <v>18</v>
      </c>
      <c r="D20" s="12" t="s">
        <v>13</v>
      </c>
      <c r="E20" s="13">
        <v>136</v>
      </c>
      <c r="F20" s="13">
        <v>2</v>
      </c>
      <c r="G20" s="13">
        <v>105</v>
      </c>
      <c r="H20" s="22">
        <v>5154.72</v>
      </c>
      <c r="I20" s="14">
        <v>42947</v>
      </c>
      <c r="J20" s="13" t="e">
        <f>VLOOKUP(A:A,Table5[#All],7,FALSE)</f>
        <v>#N/A</v>
      </c>
    </row>
    <row r="21" spans="1:10">
      <c r="A21" s="20" t="s">
        <v>39</v>
      </c>
      <c r="B21" s="12" t="s">
        <v>11</v>
      </c>
      <c r="C21" s="12" t="s">
        <v>18</v>
      </c>
      <c r="D21" s="12" t="s">
        <v>16</v>
      </c>
      <c r="E21" s="13">
        <v>147</v>
      </c>
      <c r="F21" s="13">
        <v>5</v>
      </c>
      <c r="G21" s="13">
        <v>2</v>
      </c>
      <c r="H21" s="22">
        <v>17149.07</v>
      </c>
      <c r="I21" s="14">
        <v>42947</v>
      </c>
      <c r="J21" s="13" t="e">
        <f>VLOOKUP(A:A,Table5[#All],7,FALSE)</f>
        <v>#N/A</v>
      </c>
    </row>
    <row r="22" spans="1:10">
      <c r="A22" s="20" t="s">
        <v>40</v>
      </c>
      <c r="B22" s="12" t="s">
        <v>11</v>
      </c>
      <c r="C22" s="12" t="s">
        <v>12</v>
      </c>
      <c r="D22" s="12" t="s">
        <v>13</v>
      </c>
      <c r="E22" s="13">
        <v>70</v>
      </c>
      <c r="F22" s="13">
        <v>1</v>
      </c>
      <c r="G22" s="13">
        <v>9</v>
      </c>
      <c r="H22" s="22">
        <v>4380.5600000000004</v>
      </c>
      <c r="I22" s="14">
        <v>42947</v>
      </c>
      <c r="J22" s="13" t="e">
        <f>VLOOKUP(A:A,Table5[#All],7,FALSE)</f>
        <v>#N/A</v>
      </c>
    </row>
    <row r="23" spans="1:10">
      <c r="A23" s="20" t="s">
        <v>41</v>
      </c>
      <c r="B23" s="12" t="s">
        <v>11</v>
      </c>
      <c r="C23" s="12" t="s">
        <v>12</v>
      </c>
      <c r="D23" s="12" t="s">
        <v>13</v>
      </c>
      <c r="E23" s="13">
        <v>18</v>
      </c>
      <c r="F23" s="13">
        <v>1</v>
      </c>
      <c r="G23" s="13">
        <v>9</v>
      </c>
      <c r="H23" s="22">
        <v>19341.68</v>
      </c>
      <c r="I23" s="14">
        <v>42947</v>
      </c>
      <c r="J23" s="13" t="e">
        <f>VLOOKUP(A:A,Table5[#All],7,FALSE)</f>
        <v>#N/A</v>
      </c>
    </row>
    <row r="24" spans="1:10">
      <c r="A24" s="20" t="s">
        <v>42</v>
      </c>
      <c r="B24" s="12" t="s">
        <v>11</v>
      </c>
      <c r="C24" s="12" t="s">
        <v>18</v>
      </c>
      <c r="D24" s="12" t="s">
        <v>13</v>
      </c>
      <c r="E24" s="13">
        <v>63</v>
      </c>
      <c r="F24" s="13">
        <v>2</v>
      </c>
      <c r="G24" s="13">
        <v>28</v>
      </c>
      <c r="H24" s="22">
        <v>20333.759999999998</v>
      </c>
      <c r="I24" s="14">
        <v>42947</v>
      </c>
      <c r="J24" s="13" t="e">
        <f>VLOOKUP(A:A,Table5[#All],7,FALSE)</f>
        <v>#N/A</v>
      </c>
    </row>
    <row r="25" spans="1:10">
      <c r="A25" s="20" t="s">
        <v>43</v>
      </c>
      <c r="B25" s="12" t="s">
        <v>11</v>
      </c>
      <c r="C25" s="12" t="s">
        <v>30</v>
      </c>
      <c r="D25" s="12" t="s">
        <v>16</v>
      </c>
      <c r="E25" s="13">
        <v>93</v>
      </c>
      <c r="F25" s="13">
        <v>1</v>
      </c>
      <c r="G25" s="13">
        <v>29</v>
      </c>
      <c r="H25" s="22">
        <v>2421.31</v>
      </c>
      <c r="I25" s="14">
        <v>42928</v>
      </c>
      <c r="J25" s="13" t="e">
        <f>VLOOKUP(A:A,Table5[#All],7,FALSE)</f>
        <v>#N/A</v>
      </c>
    </row>
    <row r="26" spans="1:10">
      <c r="A26" s="20" t="s">
        <v>44</v>
      </c>
      <c r="B26" s="12" t="s">
        <v>24</v>
      </c>
      <c r="C26" s="12" t="s">
        <v>27</v>
      </c>
      <c r="D26" s="12" t="s">
        <v>34</v>
      </c>
      <c r="E26" s="13">
        <v>10</v>
      </c>
      <c r="F26" s="13">
        <v>0</v>
      </c>
      <c r="G26" s="13">
        <v>10</v>
      </c>
      <c r="H26" s="22">
        <v>6289.9</v>
      </c>
      <c r="I26" s="14">
        <v>42947</v>
      </c>
      <c r="J26" s="13" t="e">
        <f>VLOOKUP(A:A,Table5[#All],7,FALSE)</f>
        <v>#N/A</v>
      </c>
    </row>
    <row r="27" spans="1:10">
      <c r="A27" s="20" t="s">
        <v>45</v>
      </c>
      <c r="B27" s="12" t="s">
        <v>11</v>
      </c>
      <c r="C27" s="12" t="s">
        <v>12</v>
      </c>
      <c r="D27" s="12" t="s">
        <v>13</v>
      </c>
      <c r="E27" s="13">
        <v>23</v>
      </c>
      <c r="F27" s="13">
        <v>0</v>
      </c>
      <c r="G27" s="13">
        <v>9</v>
      </c>
      <c r="H27" s="22">
        <v>13700</v>
      </c>
      <c r="I27" s="14">
        <v>42947</v>
      </c>
      <c r="J27" s="13" t="e">
        <f>VLOOKUP(A:A,Table5[#All],7,FALSE)</f>
        <v>#N/A</v>
      </c>
    </row>
    <row r="28" spans="1:10">
      <c r="A28" s="20" t="s">
        <v>46</v>
      </c>
      <c r="B28" s="12" t="s">
        <v>11</v>
      </c>
      <c r="C28" s="12" t="s">
        <v>30</v>
      </c>
      <c r="D28" s="12" t="s">
        <v>13</v>
      </c>
      <c r="E28" s="13">
        <v>70</v>
      </c>
      <c r="F28" s="13">
        <v>2</v>
      </c>
      <c r="G28" s="13">
        <v>24</v>
      </c>
      <c r="H28" s="22">
        <v>14949.12</v>
      </c>
      <c r="I28" s="14">
        <v>42944</v>
      </c>
      <c r="J28" s="13" t="e">
        <f>VLOOKUP(A:A,Table5[#All],7,FALSE)</f>
        <v>#N/A</v>
      </c>
    </row>
    <row r="29" spans="1:10">
      <c r="A29" s="20" t="s">
        <v>47</v>
      </c>
      <c r="B29" s="12" t="s">
        <v>11</v>
      </c>
      <c r="C29" s="12" t="s">
        <v>30</v>
      </c>
      <c r="D29" s="12" t="s">
        <v>16</v>
      </c>
      <c r="E29" s="13">
        <v>50</v>
      </c>
      <c r="F29" s="13">
        <v>2</v>
      </c>
      <c r="G29" s="13">
        <v>37</v>
      </c>
      <c r="H29" s="22">
        <v>6376.02</v>
      </c>
      <c r="I29" s="14">
        <v>42947</v>
      </c>
      <c r="J29" s="13" t="e">
        <f>VLOOKUP(A:A,Table5[#All],7,FALSE)</f>
        <v>#N/A</v>
      </c>
    </row>
    <row r="30" spans="1:10">
      <c r="A30" s="20" t="s">
        <v>48</v>
      </c>
      <c r="B30" s="12" t="s">
        <v>49</v>
      </c>
      <c r="C30" s="12" t="s">
        <v>18</v>
      </c>
      <c r="D30" s="12" t="s">
        <v>16</v>
      </c>
      <c r="E30" s="13">
        <v>53</v>
      </c>
      <c r="F30" s="13">
        <v>3</v>
      </c>
      <c r="G30" s="13">
        <v>53</v>
      </c>
      <c r="H30" s="22">
        <v>11364.5</v>
      </c>
      <c r="I30" s="14">
        <v>42947</v>
      </c>
      <c r="J30" s="13" t="str">
        <f>VLOOKUP(A:A,Table5[#All],7,FALSE)</f>
        <v>Closed Lost</v>
      </c>
    </row>
    <row r="31" spans="1:10">
      <c r="A31" s="20" t="s">
        <v>50</v>
      </c>
      <c r="B31" s="12" t="s">
        <v>24</v>
      </c>
      <c r="C31" s="12" t="s">
        <v>18</v>
      </c>
      <c r="D31" s="12" t="s">
        <v>16</v>
      </c>
      <c r="E31" s="13">
        <v>32</v>
      </c>
      <c r="F31" s="13">
        <v>0</v>
      </c>
      <c r="G31" s="13">
        <v>1</v>
      </c>
      <c r="H31" s="22">
        <v>15732.2</v>
      </c>
      <c r="I31" s="14">
        <v>42947</v>
      </c>
      <c r="J31" s="13" t="e">
        <f>VLOOKUP(A:A,Table5[#All],7,FALSE)</f>
        <v>#N/A</v>
      </c>
    </row>
    <row r="32" spans="1:10">
      <c r="A32" s="20" t="s">
        <v>51</v>
      </c>
      <c r="B32" s="12" t="s">
        <v>11</v>
      </c>
      <c r="C32" s="12" t="s">
        <v>12</v>
      </c>
      <c r="D32" s="12" t="s">
        <v>13</v>
      </c>
      <c r="E32" s="13">
        <v>67</v>
      </c>
      <c r="F32" s="13">
        <v>2</v>
      </c>
      <c r="G32" s="13">
        <v>59</v>
      </c>
      <c r="H32" s="22">
        <v>4806.97</v>
      </c>
      <c r="I32" s="14">
        <v>42947</v>
      </c>
      <c r="J32" s="13" t="e">
        <f>VLOOKUP(A:A,Table5[#All],7,FALSE)</f>
        <v>#N/A</v>
      </c>
    </row>
    <row r="33" spans="1:10">
      <c r="A33" s="20" t="s">
        <v>52</v>
      </c>
      <c r="B33" s="12" t="s">
        <v>11</v>
      </c>
      <c r="C33" s="12" t="s">
        <v>12</v>
      </c>
      <c r="D33" s="12" t="s">
        <v>13</v>
      </c>
      <c r="E33" s="13">
        <v>52</v>
      </c>
      <c r="F33" s="13">
        <v>1</v>
      </c>
      <c r="G33" s="13">
        <v>23</v>
      </c>
      <c r="H33" s="22">
        <v>5067.7</v>
      </c>
      <c r="I33" s="14">
        <v>42947</v>
      </c>
      <c r="J33" s="13" t="str">
        <f>VLOOKUP(A:A,Table5[#All],7,FALSE)</f>
        <v>Closed Lost</v>
      </c>
    </row>
    <row r="34" spans="1:10">
      <c r="A34" s="20" t="s">
        <v>53</v>
      </c>
      <c r="B34" s="12" t="s">
        <v>11</v>
      </c>
      <c r="C34" s="12" t="s">
        <v>18</v>
      </c>
      <c r="D34" s="12" t="s">
        <v>16</v>
      </c>
      <c r="E34" s="13">
        <v>81</v>
      </c>
      <c r="F34" s="13">
        <v>5</v>
      </c>
      <c r="G34" s="13">
        <v>14</v>
      </c>
      <c r="H34" s="22">
        <v>6500</v>
      </c>
      <c r="I34" s="14">
        <v>42944</v>
      </c>
      <c r="J34" s="13" t="e">
        <f>VLOOKUP(A:A,Table5[#All],7,FALSE)</f>
        <v>#N/A</v>
      </c>
    </row>
    <row r="35" spans="1:10">
      <c r="A35" s="20" t="s">
        <v>54</v>
      </c>
      <c r="B35" s="12" t="s">
        <v>11</v>
      </c>
      <c r="C35" s="12" t="s">
        <v>18</v>
      </c>
      <c r="D35" s="12" t="s">
        <v>16</v>
      </c>
      <c r="E35" s="13">
        <v>38</v>
      </c>
      <c r="F35" s="13">
        <v>1</v>
      </c>
      <c r="G35" s="13">
        <v>11</v>
      </c>
      <c r="H35" s="22">
        <v>6923.08</v>
      </c>
      <c r="I35" s="14">
        <v>42947</v>
      </c>
      <c r="J35" s="13" t="e">
        <f>VLOOKUP(A:A,Table5[#All],7,FALSE)</f>
        <v>#N/A</v>
      </c>
    </row>
    <row r="36" spans="1:10">
      <c r="A36" s="20" t="s">
        <v>55</v>
      </c>
      <c r="B36" s="12" t="s">
        <v>24</v>
      </c>
      <c r="C36" s="12" t="s">
        <v>27</v>
      </c>
      <c r="D36" s="12" t="s">
        <v>28</v>
      </c>
      <c r="E36" s="13">
        <v>21</v>
      </c>
      <c r="F36" s="13">
        <v>2</v>
      </c>
      <c r="G36" s="13">
        <v>7</v>
      </c>
      <c r="H36" s="22">
        <v>18769.5</v>
      </c>
      <c r="I36" s="14">
        <v>42947</v>
      </c>
      <c r="J36" s="13" t="str">
        <f>VLOOKUP(A:A,Table5[#All],7,FALSE)</f>
        <v>Closed Lost</v>
      </c>
    </row>
    <row r="37" spans="1:10">
      <c r="A37" s="20" t="s">
        <v>56</v>
      </c>
      <c r="B37" s="12" t="s">
        <v>11</v>
      </c>
      <c r="C37" s="12" t="s">
        <v>12</v>
      </c>
      <c r="D37" s="12" t="s">
        <v>13</v>
      </c>
      <c r="E37" s="13">
        <v>51</v>
      </c>
      <c r="F37" s="13">
        <v>1</v>
      </c>
      <c r="G37" s="13">
        <v>8</v>
      </c>
      <c r="H37" s="22">
        <v>5309</v>
      </c>
      <c r="I37" s="14">
        <v>42947</v>
      </c>
      <c r="J37" s="13" t="str">
        <f>VLOOKUP(A:A,Table5[#All],7,FALSE)</f>
        <v>Closed Lost</v>
      </c>
    </row>
    <row r="38" spans="1:10">
      <c r="A38" s="20" t="s">
        <v>57</v>
      </c>
      <c r="B38" s="12" t="s">
        <v>24</v>
      </c>
      <c r="C38" s="12" t="s">
        <v>27</v>
      </c>
      <c r="D38" s="12" t="s">
        <v>13</v>
      </c>
      <c r="E38" s="13">
        <v>11</v>
      </c>
      <c r="F38" s="13">
        <v>0</v>
      </c>
      <c r="G38" s="13">
        <v>11</v>
      </c>
      <c r="H38" s="22">
        <v>19474.75</v>
      </c>
      <c r="I38" s="14">
        <v>42947</v>
      </c>
      <c r="J38" s="13" t="e">
        <f>VLOOKUP(A:A,Table5[#All],7,FALSE)</f>
        <v>#N/A</v>
      </c>
    </row>
    <row r="39" spans="1:10">
      <c r="A39" s="20" t="s">
        <v>58</v>
      </c>
      <c r="B39" s="12" t="s">
        <v>11</v>
      </c>
      <c r="C39" s="12" t="s">
        <v>18</v>
      </c>
      <c r="D39" s="12" t="s">
        <v>13</v>
      </c>
      <c r="E39" s="13">
        <v>53</v>
      </c>
      <c r="F39" s="13">
        <v>0</v>
      </c>
      <c r="G39" s="13">
        <v>11</v>
      </c>
      <c r="H39" s="22">
        <v>6178.26</v>
      </c>
      <c r="I39" s="14">
        <v>42947</v>
      </c>
      <c r="J39" s="13" t="e">
        <f>VLOOKUP(A:A,Table5[#All],7,FALSE)</f>
        <v>#N/A</v>
      </c>
    </row>
    <row r="40" spans="1:10">
      <c r="A40" s="20" t="s">
        <v>59</v>
      </c>
      <c r="B40" s="12" t="s">
        <v>11</v>
      </c>
      <c r="C40" s="12" t="s">
        <v>18</v>
      </c>
      <c r="D40" s="12" t="s">
        <v>16</v>
      </c>
      <c r="E40" s="13">
        <v>71</v>
      </c>
      <c r="F40" s="13">
        <v>1</v>
      </c>
      <c r="G40" s="13">
        <v>38</v>
      </c>
      <c r="H40" s="22">
        <v>15100</v>
      </c>
      <c r="I40" s="14">
        <v>42917</v>
      </c>
      <c r="J40" s="13" t="e">
        <f>VLOOKUP(A:A,Table5[#All],7,FALSE)</f>
        <v>#N/A</v>
      </c>
    </row>
    <row r="41" spans="1:10">
      <c r="A41" s="20" t="s">
        <v>60</v>
      </c>
      <c r="B41" s="12" t="s">
        <v>11</v>
      </c>
      <c r="C41" s="12" t="s">
        <v>12</v>
      </c>
      <c r="D41" s="12" t="s">
        <v>13</v>
      </c>
      <c r="E41" s="13">
        <v>24</v>
      </c>
      <c r="F41" s="13">
        <v>0</v>
      </c>
      <c r="G41" s="13">
        <v>18</v>
      </c>
      <c r="H41" s="22">
        <v>20556.8</v>
      </c>
      <c r="I41" s="14">
        <v>42947</v>
      </c>
      <c r="J41" s="13" t="e">
        <f>VLOOKUP(A:A,Table5[#All],7,FALSE)</f>
        <v>#N/A</v>
      </c>
    </row>
    <row r="42" spans="1:10">
      <c r="A42" s="20" t="s">
        <v>61</v>
      </c>
      <c r="B42" s="12" t="s">
        <v>11</v>
      </c>
      <c r="C42" s="12" t="s">
        <v>18</v>
      </c>
      <c r="D42" s="12" t="s">
        <v>13</v>
      </c>
      <c r="E42" s="13">
        <v>14</v>
      </c>
      <c r="F42" s="13">
        <v>0</v>
      </c>
      <c r="G42" s="13">
        <v>14</v>
      </c>
      <c r="H42" s="22">
        <v>30765.41</v>
      </c>
      <c r="I42" s="14">
        <v>42947</v>
      </c>
      <c r="J42" s="13" t="str">
        <f>VLOOKUP(A:A,Table5[#All],7,FALSE)</f>
        <v>Closed Lost</v>
      </c>
    </row>
    <row r="43" spans="1:10">
      <c r="A43" s="20" t="s">
        <v>62</v>
      </c>
      <c r="B43" s="12" t="s">
        <v>24</v>
      </c>
      <c r="C43" s="12" t="s">
        <v>18</v>
      </c>
      <c r="D43" s="12" t="s">
        <v>28</v>
      </c>
      <c r="E43" s="13">
        <v>36</v>
      </c>
      <c r="F43" s="13">
        <v>2</v>
      </c>
      <c r="G43" s="13">
        <v>29</v>
      </c>
      <c r="H43" s="22">
        <v>2200</v>
      </c>
      <c r="I43" s="14">
        <v>42947</v>
      </c>
      <c r="J43" s="13" t="str">
        <f>VLOOKUP(A:A,Table5[#All],7,FALSE)</f>
        <v>Closed Won</v>
      </c>
    </row>
    <row r="44" spans="1:10">
      <c r="A44" s="20" t="s">
        <v>63</v>
      </c>
      <c r="B44" s="12" t="s">
        <v>24</v>
      </c>
      <c r="C44" s="12" t="s">
        <v>18</v>
      </c>
      <c r="D44" s="12" t="s">
        <v>16</v>
      </c>
      <c r="E44" s="13">
        <v>58</v>
      </c>
      <c r="F44" s="13">
        <v>2</v>
      </c>
      <c r="G44" s="13">
        <v>45</v>
      </c>
      <c r="H44" s="22">
        <v>22134.1</v>
      </c>
      <c r="I44" s="14">
        <v>42947</v>
      </c>
      <c r="J44" s="13" t="str">
        <f>VLOOKUP(A:A,Table5[#All],7,FALSE)</f>
        <v>Closed Lost</v>
      </c>
    </row>
    <row r="45" spans="1:10">
      <c r="A45" s="20" t="s">
        <v>64</v>
      </c>
      <c r="B45" s="12" t="s">
        <v>11</v>
      </c>
      <c r="C45" s="12" t="s">
        <v>18</v>
      </c>
      <c r="D45" s="12" t="s">
        <v>13</v>
      </c>
      <c r="E45" s="13">
        <v>66</v>
      </c>
      <c r="F45" s="13">
        <v>1</v>
      </c>
      <c r="G45" s="13">
        <v>38</v>
      </c>
      <c r="H45" s="22">
        <v>18848.7</v>
      </c>
      <c r="I45" s="14">
        <v>42947</v>
      </c>
      <c r="J45" s="13" t="e">
        <f>VLOOKUP(A:A,Table5[#All],7,FALSE)</f>
        <v>#N/A</v>
      </c>
    </row>
    <row r="46" spans="1:10">
      <c r="A46" s="20" t="s">
        <v>65</v>
      </c>
      <c r="B46" s="12" t="s">
        <v>11</v>
      </c>
      <c r="C46" s="12" t="s">
        <v>12</v>
      </c>
      <c r="D46" s="12" t="s">
        <v>13</v>
      </c>
      <c r="E46" s="13">
        <v>24</v>
      </c>
      <c r="F46" s="13">
        <v>1</v>
      </c>
      <c r="G46" s="13">
        <v>17</v>
      </c>
      <c r="H46" s="22">
        <v>4303</v>
      </c>
      <c r="I46" s="14">
        <v>42947</v>
      </c>
      <c r="J46" s="13" t="str">
        <f>VLOOKUP(A:A,Table5[#All],7,FALSE)</f>
        <v>Closed Won</v>
      </c>
    </row>
    <row r="47" spans="1:10">
      <c r="A47" s="20" t="s">
        <v>66</v>
      </c>
      <c r="B47" s="12" t="s">
        <v>11</v>
      </c>
      <c r="C47" s="12" t="s">
        <v>30</v>
      </c>
      <c r="D47" s="12" t="s">
        <v>16</v>
      </c>
      <c r="E47" s="13">
        <v>149</v>
      </c>
      <c r="F47" s="13">
        <v>4</v>
      </c>
      <c r="G47" s="13">
        <v>36</v>
      </c>
      <c r="H47" s="22">
        <v>10539.39</v>
      </c>
      <c r="I47" s="14">
        <v>42934</v>
      </c>
      <c r="J47" s="13" t="str">
        <f>VLOOKUP(A:A,Table5[#All],7,FALSE)</f>
        <v>Closed Lost</v>
      </c>
    </row>
    <row r="48" spans="1:10">
      <c r="A48" s="20" t="s">
        <v>67</v>
      </c>
      <c r="B48" s="12" t="s">
        <v>11</v>
      </c>
      <c r="C48" s="12" t="s">
        <v>18</v>
      </c>
      <c r="D48" s="12" t="s">
        <v>13</v>
      </c>
      <c r="E48" s="13">
        <v>168</v>
      </c>
      <c r="F48" s="13">
        <v>4</v>
      </c>
      <c r="G48" s="13">
        <v>58</v>
      </c>
      <c r="H48" s="22">
        <v>11722</v>
      </c>
      <c r="I48" s="14">
        <v>42944</v>
      </c>
      <c r="J48" s="13" t="e">
        <f>VLOOKUP(A:A,Table5[#All],7,FALSE)</f>
        <v>#N/A</v>
      </c>
    </row>
    <row r="49" spans="1:10">
      <c r="A49" s="20" t="s">
        <v>68</v>
      </c>
      <c r="B49" s="12" t="s">
        <v>11</v>
      </c>
      <c r="C49" s="12" t="s">
        <v>12</v>
      </c>
      <c r="D49" s="12" t="s">
        <v>28</v>
      </c>
      <c r="E49" s="13">
        <v>29</v>
      </c>
      <c r="F49" s="13">
        <v>1</v>
      </c>
      <c r="G49" s="13">
        <v>10</v>
      </c>
      <c r="H49" s="22">
        <v>6279.01</v>
      </c>
      <c r="I49" s="14">
        <v>42947</v>
      </c>
      <c r="J49" s="13" t="e">
        <f>VLOOKUP(A:A,Table5[#All],7,FALSE)</f>
        <v>#N/A</v>
      </c>
    </row>
    <row r="50" spans="1:10">
      <c r="A50" s="20" t="s">
        <v>69</v>
      </c>
      <c r="B50" s="12" t="s">
        <v>11</v>
      </c>
      <c r="C50" s="12" t="s">
        <v>18</v>
      </c>
      <c r="D50" s="12" t="s">
        <v>13</v>
      </c>
      <c r="E50" s="13">
        <v>134</v>
      </c>
      <c r="F50" s="13">
        <v>2</v>
      </c>
      <c r="G50" s="13">
        <v>0</v>
      </c>
      <c r="H50" s="22">
        <v>9000</v>
      </c>
      <c r="I50" s="14">
        <v>42947</v>
      </c>
      <c r="J50" s="13" t="e">
        <f>VLOOKUP(A:A,Table5[#All],7,FALSE)</f>
        <v>#N/A</v>
      </c>
    </row>
    <row r="51" spans="1:10">
      <c r="A51" s="20" t="s">
        <v>70</v>
      </c>
      <c r="B51" s="12" t="s">
        <v>24</v>
      </c>
      <c r="C51" s="12" t="s">
        <v>27</v>
      </c>
      <c r="D51" s="12" t="s">
        <v>13</v>
      </c>
      <c r="E51" s="13">
        <v>29</v>
      </c>
      <c r="F51" s="13">
        <v>0</v>
      </c>
      <c r="G51" s="13">
        <v>7</v>
      </c>
      <c r="H51" s="22">
        <v>28999.64</v>
      </c>
      <c r="I51" s="14">
        <v>42947</v>
      </c>
      <c r="J51" s="13" t="e">
        <f>VLOOKUP(A:A,Table5[#All],7,FALSE)</f>
        <v>#N/A</v>
      </c>
    </row>
    <row r="52" spans="1:10">
      <c r="A52" s="20" t="s">
        <v>71</v>
      </c>
      <c r="B52" s="12" t="s">
        <v>24</v>
      </c>
      <c r="C52" s="12" t="s">
        <v>18</v>
      </c>
      <c r="D52" s="12" t="s">
        <v>13</v>
      </c>
      <c r="E52" s="13">
        <v>67</v>
      </c>
      <c r="F52" s="13">
        <v>2</v>
      </c>
      <c r="G52" s="13">
        <v>50</v>
      </c>
      <c r="H52" s="22">
        <v>11215.86</v>
      </c>
      <c r="I52" s="14">
        <v>42947</v>
      </c>
      <c r="J52" s="13" t="e">
        <f>VLOOKUP(A:A,Table5[#All],7,FALSE)</f>
        <v>#N/A</v>
      </c>
    </row>
    <row r="53" spans="1:10">
      <c r="A53" s="20" t="s">
        <v>72</v>
      </c>
      <c r="B53" s="12" t="s">
        <v>24</v>
      </c>
      <c r="C53" s="12" t="s">
        <v>18</v>
      </c>
      <c r="D53" s="12" t="s">
        <v>13</v>
      </c>
      <c r="E53" s="13">
        <v>172</v>
      </c>
      <c r="F53" s="13">
        <v>3</v>
      </c>
      <c r="G53" s="13">
        <v>143</v>
      </c>
      <c r="H53" s="22">
        <v>22459.88</v>
      </c>
      <c r="I53" s="14">
        <v>42947</v>
      </c>
      <c r="J53" s="13" t="e">
        <f>VLOOKUP(A:A,Table5[#All],7,FALSE)</f>
        <v>#N/A</v>
      </c>
    </row>
    <row r="54" spans="1:10">
      <c r="A54" s="20" t="s">
        <v>73</v>
      </c>
      <c r="B54" s="12" t="s">
        <v>11</v>
      </c>
      <c r="C54" s="12"/>
      <c r="D54" s="12" t="s">
        <v>34</v>
      </c>
      <c r="E54" s="13">
        <v>11</v>
      </c>
      <c r="F54" s="13">
        <v>0</v>
      </c>
      <c r="G54" s="13">
        <v>11</v>
      </c>
      <c r="H54" s="22">
        <v>47887</v>
      </c>
      <c r="I54" s="14">
        <v>42921</v>
      </c>
      <c r="J54" s="13" t="e">
        <f>VLOOKUP(A:A,Table5[#All],7,FALSE)</f>
        <v>#N/A</v>
      </c>
    </row>
    <row r="55" spans="1:10">
      <c r="A55" s="20" t="s">
        <v>74</v>
      </c>
      <c r="B55" s="12" t="s">
        <v>49</v>
      </c>
      <c r="C55" s="12" t="s">
        <v>18</v>
      </c>
      <c r="D55" s="12" t="s">
        <v>16</v>
      </c>
      <c r="E55" s="13">
        <v>1</v>
      </c>
      <c r="F55" s="13">
        <v>0</v>
      </c>
      <c r="G55" s="13">
        <v>1</v>
      </c>
      <c r="H55" s="22">
        <v>27794.05</v>
      </c>
      <c r="I55" s="14">
        <v>42922</v>
      </c>
      <c r="J55" s="13" t="e">
        <f>VLOOKUP(A:A,Table5[#All],7,FALSE)</f>
        <v>#N/A</v>
      </c>
    </row>
    <row r="56" spans="1:10">
      <c r="A56" s="20" t="s">
        <v>75</v>
      </c>
      <c r="B56" s="12" t="s">
        <v>11</v>
      </c>
      <c r="C56" s="12" t="s">
        <v>12</v>
      </c>
      <c r="D56" s="12" t="s">
        <v>16</v>
      </c>
      <c r="E56" s="13">
        <v>57</v>
      </c>
      <c r="F56" s="13">
        <v>1</v>
      </c>
      <c r="G56" s="13">
        <v>1</v>
      </c>
      <c r="H56" s="22">
        <v>6800</v>
      </c>
      <c r="I56" s="14">
        <v>42947</v>
      </c>
      <c r="J56" s="13" t="e">
        <f>VLOOKUP(A:A,Table5[#All],7,FALSE)</f>
        <v>#N/A</v>
      </c>
    </row>
    <row r="57" spans="1:10">
      <c r="A57" s="20" t="s">
        <v>76</v>
      </c>
      <c r="B57" s="12" t="s">
        <v>11</v>
      </c>
      <c r="C57" s="12" t="s">
        <v>12</v>
      </c>
      <c r="D57" s="12" t="s">
        <v>16</v>
      </c>
      <c r="E57" s="13">
        <v>38</v>
      </c>
      <c r="F57" s="13">
        <v>0</v>
      </c>
      <c r="G57" s="13">
        <v>7</v>
      </c>
      <c r="H57" s="22">
        <v>8898.9599999999991</v>
      </c>
      <c r="I57" s="14">
        <v>42947</v>
      </c>
      <c r="J57" s="13" t="e">
        <f>VLOOKUP(A:A,Table5[#All],7,FALSE)</f>
        <v>#N/A</v>
      </c>
    </row>
    <row r="58" spans="1:10">
      <c r="A58" s="20" t="s">
        <v>77</v>
      </c>
      <c r="B58" s="12" t="s">
        <v>11</v>
      </c>
      <c r="C58" s="12" t="s">
        <v>30</v>
      </c>
      <c r="D58" s="12" t="s">
        <v>13</v>
      </c>
      <c r="E58" s="13">
        <v>95</v>
      </c>
      <c r="F58" s="13">
        <v>1</v>
      </c>
      <c r="G58" s="13">
        <v>4</v>
      </c>
      <c r="H58" s="22">
        <v>3303.04</v>
      </c>
      <c r="I58" s="14">
        <v>42937</v>
      </c>
      <c r="J58" s="13" t="e">
        <f>VLOOKUP(A:A,Table5[#All],7,FALSE)</f>
        <v>#N/A</v>
      </c>
    </row>
    <row r="59" spans="1:10">
      <c r="A59" s="20" t="s">
        <v>78</v>
      </c>
      <c r="B59" s="12" t="s">
        <v>11</v>
      </c>
      <c r="C59" s="12" t="s">
        <v>18</v>
      </c>
      <c r="D59" s="12" t="s">
        <v>13</v>
      </c>
      <c r="E59" s="13">
        <v>43</v>
      </c>
      <c r="F59" s="13">
        <v>0</v>
      </c>
      <c r="G59" s="13">
        <v>15</v>
      </c>
      <c r="H59" s="22">
        <v>20917.64</v>
      </c>
      <c r="I59" s="14">
        <v>42947</v>
      </c>
      <c r="J59" s="13" t="e">
        <f>VLOOKUP(A:A,Table5[#All],7,FALSE)</f>
        <v>#N/A</v>
      </c>
    </row>
    <row r="60" spans="1:10">
      <c r="A60" s="20" t="s">
        <v>79</v>
      </c>
      <c r="B60" s="12" t="s">
        <v>24</v>
      </c>
      <c r="C60" s="12" t="s">
        <v>18</v>
      </c>
      <c r="D60" s="12" t="s">
        <v>13</v>
      </c>
      <c r="E60" s="13">
        <v>65</v>
      </c>
      <c r="F60" s="13">
        <v>3</v>
      </c>
      <c r="G60" s="13">
        <v>43</v>
      </c>
      <c r="H60" s="22">
        <v>51215.44</v>
      </c>
      <c r="I60" s="14">
        <v>42947</v>
      </c>
      <c r="J60" s="13" t="e">
        <f>VLOOKUP(A:A,Table5[#All],7,FALSE)</f>
        <v>#N/A</v>
      </c>
    </row>
    <row r="61" spans="1:10">
      <c r="A61" s="20" t="s">
        <v>80</v>
      </c>
      <c r="B61" s="12" t="s">
        <v>24</v>
      </c>
      <c r="C61" s="12" t="s">
        <v>12</v>
      </c>
      <c r="D61" s="12" t="s">
        <v>16</v>
      </c>
      <c r="E61" s="13">
        <v>66</v>
      </c>
      <c r="F61" s="13">
        <v>1</v>
      </c>
      <c r="G61" s="13">
        <v>16</v>
      </c>
      <c r="H61" s="22">
        <v>8322.7999999999993</v>
      </c>
      <c r="I61" s="14">
        <v>42947</v>
      </c>
      <c r="J61" s="13" t="str">
        <f>VLOOKUP(A:A,Table5[#All],7,FALSE)</f>
        <v>Closed Lost</v>
      </c>
    </row>
    <row r="62" spans="1:10">
      <c r="A62" s="20" t="s">
        <v>81</v>
      </c>
      <c r="B62" s="12" t="s">
        <v>11</v>
      </c>
      <c r="C62" s="12" t="s">
        <v>30</v>
      </c>
      <c r="D62" s="12" t="s">
        <v>13</v>
      </c>
      <c r="E62" s="13">
        <v>51</v>
      </c>
      <c r="F62" s="13">
        <v>0</v>
      </c>
      <c r="G62" s="13">
        <v>32</v>
      </c>
      <c r="H62" s="22">
        <v>16225.62</v>
      </c>
      <c r="I62" s="14">
        <v>42937</v>
      </c>
      <c r="J62" s="13" t="e">
        <f>VLOOKUP(A:A,Table5[#All],7,FALSE)</f>
        <v>#N/A</v>
      </c>
    </row>
    <row r="63" spans="1:10">
      <c r="A63" s="20" t="s">
        <v>82</v>
      </c>
      <c r="B63" s="12" t="s">
        <v>49</v>
      </c>
      <c r="C63" s="12" t="s">
        <v>18</v>
      </c>
      <c r="D63" s="12" t="s">
        <v>13</v>
      </c>
      <c r="E63" s="13">
        <v>155</v>
      </c>
      <c r="F63" s="13">
        <v>5</v>
      </c>
      <c r="G63" s="13">
        <v>84</v>
      </c>
      <c r="H63" s="22">
        <v>16265.74</v>
      </c>
      <c r="I63" s="14">
        <v>42947</v>
      </c>
      <c r="J63" s="13" t="e">
        <f>VLOOKUP(A:A,Table5[#All],7,FALSE)</f>
        <v>#N/A</v>
      </c>
    </row>
    <row r="64" spans="1:10">
      <c r="A64" s="20" t="s">
        <v>83</v>
      </c>
      <c r="B64" s="12" t="s">
        <v>11</v>
      </c>
      <c r="C64" s="12" t="s">
        <v>18</v>
      </c>
      <c r="D64" s="12" t="s">
        <v>16</v>
      </c>
      <c r="E64" s="13">
        <v>99</v>
      </c>
      <c r="F64" s="13">
        <v>4</v>
      </c>
      <c r="G64" s="13">
        <v>36</v>
      </c>
      <c r="H64" s="22">
        <v>12959.99</v>
      </c>
      <c r="I64" s="14">
        <v>42947</v>
      </c>
      <c r="J64" s="13" t="e">
        <f>VLOOKUP(A:A,Table5[#All],7,FALSE)</f>
        <v>#N/A</v>
      </c>
    </row>
    <row r="65" spans="1:10">
      <c r="A65" s="20" t="s">
        <v>84</v>
      </c>
      <c r="B65" s="12" t="s">
        <v>24</v>
      </c>
      <c r="C65" s="12" t="s">
        <v>27</v>
      </c>
      <c r="D65" s="12" t="s">
        <v>13</v>
      </c>
      <c r="E65" s="13">
        <v>261</v>
      </c>
      <c r="F65" s="13">
        <v>7</v>
      </c>
      <c r="G65" s="13">
        <v>130</v>
      </c>
      <c r="H65" s="22">
        <v>13390.04</v>
      </c>
      <c r="I65" s="14">
        <v>42947</v>
      </c>
      <c r="J65" s="13" t="e">
        <f>VLOOKUP(A:A,Table5[#All],7,FALSE)</f>
        <v>#N/A</v>
      </c>
    </row>
    <row r="66" spans="1:10">
      <c r="A66" s="20" t="s">
        <v>85</v>
      </c>
      <c r="B66" s="12" t="s">
        <v>11</v>
      </c>
      <c r="C66" s="12" t="s">
        <v>18</v>
      </c>
      <c r="D66" s="12" t="s">
        <v>16</v>
      </c>
      <c r="E66" s="13">
        <v>8</v>
      </c>
      <c r="F66" s="13">
        <v>0</v>
      </c>
      <c r="G66" s="13">
        <v>8</v>
      </c>
      <c r="H66" s="22">
        <v>17961</v>
      </c>
      <c r="I66" s="14">
        <v>42947</v>
      </c>
      <c r="J66" s="13" t="str">
        <f>VLOOKUP(A:A,Table5[#All],7,FALSE)</f>
        <v>Closed Won</v>
      </c>
    </row>
    <row r="67" spans="1:10">
      <c r="A67" s="20" t="s">
        <v>86</v>
      </c>
      <c r="B67" s="12" t="s">
        <v>24</v>
      </c>
      <c r="C67" s="12" t="s">
        <v>27</v>
      </c>
      <c r="D67" s="12" t="s">
        <v>13</v>
      </c>
      <c r="E67" s="13">
        <v>16</v>
      </c>
      <c r="F67" s="13">
        <v>0</v>
      </c>
      <c r="G67" s="13">
        <v>8</v>
      </c>
      <c r="H67" s="22">
        <v>4500</v>
      </c>
      <c r="I67" s="14">
        <v>42947</v>
      </c>
      <c r="J67" s="13" t="e">
        <f>VLOOKUP(A:A,Table5[#All],7,FALSE)</f>
        <v>#N/A</v>
      </c>
    </row>
    <row r="68" spans="1:10">
      <c r="A68" s="20" t="s">
        <v>87</v>
      </c>
      <c r="B68" s="12" t="s">
        <v>11</v>
      </c>
      <c r="C68" s="12" t="s">
        <v>18</v>
      </c>
      <c r="D68" s="12" t="s">
        <v>13</v>
      </c>
      <c r="E68" s="13">
        <v>70</v>
      </c>
      <c r="F68" s="13">
        <v>1</v>
      </c>
      <c r="G68" s="13">
        <v>36</v>
      </c>
      <c r="H68" s="22">
        <v>19315</v>
      </c>
      <c r="I68" s="14">
        <v>42947</v>
      </c>
      <c r="J68" s="13" t="str">
        <f>VLOOKUP(A:A,Table5[#All],7,FALSE)</f>
        <v>Closed Lost</v>
      </c>
    </row>
    <row r="69" spans="1:10">
      <c r="A69" s="20" t="s">
        <v>88</v>
      </c>
      <c r="B69" s="12" t="s">
        <v>11</v>
      </c>
      <c r="C69" s="12" t="s">
        <v>12</v>
      </c>
      <c r="D69" s="12" t="s">
        <v>13</v>
      </c>
      <c r="E69" s="13">
        <v>114</v>
      </c>
      <c r="F69" s="13">
        <v>1</v>
      </c>
      <c r="G69" s="13">
        <v>102</v>
      </c>
      <c r="H69" s="22">
        <v>3286.26</v>
      </c>
      <c r="I69" s="14">
        <v>42947</v>
      </c>
      <c r="J69" s="13" t="e">
        <f>VLOOKUP(A:A,Table5[#All],7,FALSE)</f>
        <v>#N/A</v>
      </c>
    </row>
    <row r="70" spans="1:10">
      <c r="A70" s="20" t="s">
        <v>89</v>
      </c>
      <c r="B70" s="12" t="s">
        <v>11</v>
      </c>
      <c r="C70" s="12" t="s">
        <v>18</v>
      </c>
      <c r="D70" s="12" t="s">
        <v>13</v>
      </c>
      <c r="E70" s="13">
        <v>85</v>
      </c>
      <c r="F70" s="13">
        <v>2</v>
      </c>
      <c r="G70" s="13">
        <v>17</v>
      </c>
      <c r="H70" s="22">
        <v>8846.1</v>
      </c>
      <c r="I70" s="14">
        <v>42947</v>
      </c>
      <c r="J70" s="13" t="e">
        <f>VLOOKUP(A:A,Table5[#All],7,FALSE)</f>
        <v>#N/A</v>
      </c>
    </row>
    <row r="71" spans="1:10">
      <c r="A71" s="20" t="s">
        <v>90</v>
      </c>
      <c r="B71" s="12" t="s">
        <v>11</v>
      </c>
      <c r="C71" s="12" t="s">
        <v>12</v>
      </c>
      <c r="D71" s="12" t="s">
        <v>13</v>
      </c>
      <c r="E71" s="13">
        <v>77</v>
      </c>
      <c r="F71" s="13">
        <v>1</v>
      </c>
      <c r="G71" s="13">
        <v>11</v>
      </c>
      <c r="H71" s="22">
        <v>5960</v>
      </c>
      <c r="I71" s="14">
        <v>42947</v>
      </c>
      <c r="J71" s="13" t="e">
        <f>VLOOKUP(A:A,Table5[#All],7,FALSE)</f>
        <v>#N/A</v>
      </c>
    </row>
    <row r="72" spans="1:10">
      <c r="A72" s="20" t="s">
        <v>91</v>
      </c>
      <c r="B72" s="12" t="s">
        <v>11</v>
      </c>
      <c r="C72" s="12" t="s">
        <v>30</v>
      </c>
      <c r="D72" s="12" t="s">
        <v>13</v>
      </c>
      <c r="E72" s="13">
        <v>44</v>
      </c>
      <c r="F72" s="13">
        <v>1</v>
      </c>
      <c r="G72" s="13">
        <v>23</v>
      </c>
      <c r="H72" s="22">
        <v>9160</v>
      </c>
      <c r="I72" s="14">
        <v>42944</v>
      </c>
      <c r="J72" s="13" t="e">
        <f>VLOOKUP(A:A,Table5[#All],7,FALSE)</f>
        <v>#N/A</v>
      </c>
    </row>
    <row r="73" spans="1:10">
      <c r="A73" s="20" t="s">
        <v>92</v>
      </c>
      <c r="B73" s="12" t="s">
        <v>11</v>
      </c>
      <c r="C73" s="12" t="s">
        <v>18</v>
      </c>
      <c r="D73" s="12" t="s">
        <v>13</v>
      </c>
      <c r="E73" s="13">
        <v>21</v>
      </c>
      <c r="F73" s="13">
        <v>0</v>
      </c>
      <c r="G73" s="13">
        <v>11</v>
      </c>
      <c r="H73" s="22">
        <v>123272.88</v>
      </c>
      <c r="I73" s="14">
        <v>42947</v>
      </c>
      <c r="J73" s="13" t="e">
        <f>VLOOKUP(A:A,Table5[#All],7,FALSE)</f>
        <v>#N/A</v>
      </c>
    </row>
    <row r="74" spans="1:10">
      <c r="A74" s="20" t="s">
        <v>93</v>
      </c>
      <c r="B74" s="12" t="s">
        <v>11</v>
      </c>
      <c r="C74" s="12" t="s">
        <v>30</v>
      </c>
      <c r="D74" s="12" t="s">
        <v>28</v>
      </c>
      <c r="E74" s="13">
        <v>36</v>
      </c>
      <c r="F74" s="13">
        <v>0</v>
      </c>
      <c r="G74" s="13">
        <v>17</v>
      </c>
      <c r="H74" s="22">
        <v>52470.78</v>
      </c>
      <c r="I74" s="14">
        <v>42937</v>
      </c>
      <c r="J74" s="13" t="e">
        <f>VLOOKUP(A:A,Table5[#All],7,FALSE)</f>
        <v>#N/A</v>
      </c>
    </row>
    <row r="75" spans="1:10">
      <c r="A75" s="20" t="s">
        <v>94</v>
      </c>
      <c r="B75" s="12" t="s">
        <v>11</v>
      </c>
      <c r="C75" s="12" t="s">
        <v>30</v>
      </c>
      <c r="D75" s="12" t="s">
        <v>13</v>
      </c>
      <c r="E75" s="13">
        <v>15</v>
      </c>
      <c r="F75" s="13">
        <v>0</v>
      </c>
      <c r="G75" s="13">
        <v>2</v>
      </c>
      <c r="H75" s="22">
        <v>2800</v>
      </c>
      <c r="I75" s="14">
        <v>42944</v>
      </c>
      <c r="J75" s="13" t="e">
        <f>VLOOKUP(A:A,Table5[#All],7,FALSE)</f>
        <v>#N/A</v>
      </c>
    </row>
    <row r="76" spans="1:10">
      <c r="A76" s="20" t="s">
        <v>95</v>
      </c>
      <c r="B76" s="12" t="s">
        <v>11</v>
      </c>
      <c r="C76" s="12" t="s">
        <v>12</v>
      </c>
      <c r="D76" s="12" t="s">
        <v>13</v>
      </c>
      <c r="E76" s="13">
        <v>14</v>
      </c>
      <c r="F76" s="13">
        <v>0</v>
      </c>
      <c r="G76" s="13">
        <v>8</v>
      </c>
      <c r="H76" s="22">
        <v>6750.92</v>
      </c>
      <c r="I76" s="14">
        <v>42947</v>
      </c>
      <c r="J76" s="13" t="str">
        <f>VLOOKUP(A:A,Table5[#All],7,FALSE)</f>
        <v>Closed Lost</v>
      </c>
    </row>
    <row r="77" spans="1:10">
      <c r="A77" s="20" t="s">
        <v>96</v>
      </c>
      <c r="B77" s="12" t="s">
        <v>11</v>
      </c>
      <c r="C77" s="12" t="s">
        <v>18</v>
      </c>
      <c r="D77" s="12" t="s">
        <v>16</v>
      </c>
      <c r="E77" s="13">
        <v>71</v>
      </c>
      <c r="F77" s="13">
        <v>3</v>
      </c>
      <c r="G77" s="13">
        <v>11</v>
      </c>
      <c r="H77" s="22">
        <v>20519.759999999998</v>
      </c>
      <c r="I77" s="14">
        <v>42947</v>
      </c>
      <c r="J77" s="13" t="e">
        <f>VLOOKUP(A:A,Table5[#All],7,FALSE)</f>
        <v>#N/A</v>
      </c>
    </row>
    <row r="78" spans="1:10">
      <c r="A78" s="20" t="s">
        <v>97</v>
      </c>
      <c r="B78" s="12" t="s">
        <v>11</v>
      </c>
      <c r="C78" s="12" t="s">
        <v>12</v>
      </c>
      <c r="D78" s="12" t="s">
        <v>13</v>
      </c>
      <c r="E78" s="13">
        <v>94</v>
      </c>
      <c r="F78" s="13">
        <v>0</v>
      </c>
      <c r="G78" s="13">
        <v>30</v>
      </c>
      <c r="H78" s="22">
        <v>5300</v>
      </c>
      <c r="I78" s="14">
        <v>42947</v>
      </c>
      <c r="J78" s="13" t="e">
        <f>VLOOKUP(A:A,Table5[#All],7,FALSE)</f>
        <v>#N/A</v>
      </c>
    </row>
    <row r="79" spans="1:10">
      <c r="A79" s="20" t="s">
        <v>98</v>
      </c>
      <c r="B79" s="12" t="s">
        <v>11</v>
      </c>
      <c r="C79" s="12" t="s">
        <v>12</v>
      </c>
      <c r="D79" s="12" t="s">
        <v>13</v>
      </c>
      <c r="E79" s="13">
        <v>60</v>
      </c>
      <c r="F79" s="13">
        <v>1</v>
      </c>
      <c r="G79" s="13">
        <v>30</v>
      </c>
      <c r="H79" s="22">
        <v>4904</v>
      </c>
      <c r="I79" s="14">
        <v>42947</v>
      </c>
      <c r="J79" s="13" t="str">
        <f>VLOOKUP(A:A,Table5[#All],7,FALSE)</f>
        <v>Closed Lost</v>
      </c>
    </row>
    <row r="80" spans="1:10">
      <c r="A80" s="20" t="s">
        <v>99</v>
      </c>
      <c r="B80" s="12" t="s">
        <v>11</v>
      </c>
      <c r="C80" s="12" t="s">
        <v>12</v>
      </c>
      <c r="D80" s="12" t="s">
        <v>13</v>
      </c>
      <c r="E80" s="13">
        <v>66</v>
      </c>
      <c r="F80" s="13">
        <v>2</v>
      </c>
      <c r="G80" s="13">
        <v>58</v>
      </c>
      <c r="H80" s="22">
        <v>5525.2</v>
      </c>
      <c r="I80" s="14">
        <v>42947</v>
      </c>
      <c r="J80" s="13" t="e">
        <f>VLOOKUP(A:A,Table5[#All],7,FALSE)</f>
        <v>#N/A</v>
      </c>
    </row>
    <row r="81" spans="1:10">
      <c r="A81" s="20" t="s">
        <v>100</v>
      </c>
      <c r="B81" s="12" t="s">
        <v>11</v>
      </c>
      <c r="C81" s="12" t="s">
        <v>30</v>
      </c>
      <c r="D81" s="12" t="s">
        <v>16</v>
      </c>
      <c r="E81" s="13">
        <v>35</v>
      </c>
      <c r="F81" s="13">
        <v>3</v>
      </c>
      <c r="G81" s="13">
        <v>3</v>
      </c>
      <c r="H81" s="22">
        <v>1995</v>
      </c>
      <c r="I81" s="14">
        <v>42944</v>
      </c>
      <c r="J81" s="13" t="e">
        <f>VLOOKUP(A:A,Table5[#All],7,FALSE)</f>
        <v>#N/A</v>
      </c>
    </row>
    <row r="82" spans="1:10">
      <c r="A82" s="20" t="s">
        <v>101</v>
      </c>
      <c r="B82" s="12" t="s">
        <v>11</v>
      </c>
      <c r="C82" s="12" t="s">
        <v>18</v>
      </c>
      <c r="D82" s="12" t="s">
        <v>13</v>
      </c>
      <c r="E82" s="13">
        <v>16</v>
      </c>
      <c r="F82" s="13">
        <v>0</v>
      </c>
      <c r="G82" s="13">
        <v>8</v>
      </c>
      <c r="H82" s="22">
        <v>32123.73</v>
      </c>
      <c r="I82" s="14">
        <v>42947</v>
      </c>
      <c r="J82" s="13" t="e">
        <f>VLOOKUP(A:A,Table5[#All],7,FALSE)</f>
        <v>#N/A</v>
      </c>
    </row>
    <row r="83" spans="1:10">
      <c r="A83" s="20" t="s">
        <v>102</v>
      </c>
      <c r="B83" s="12" t="s">
        <v>11</v>
      </c>
      <c r="C83" s="12" t="s">
        <v>18</v>
      </c>
      <c r="D83" s="12" t="s">
        <v>13</v>
      </c>
      <c r="E83" s="13">
        <v>43</v>
      </c>
      <c r="F83" s="13">
        <v>0</v>
      </c>
      <c r="G83" s="13">
        <v>15</v>
      </c>
      <c r="H83" s="22">
        <v>9164.2800000000007</v>
      </c>
      <c r="I83" s="14">
        <v>42947</v>
      </c>
      <c r="J83" s="13" t="e">
        <f>VLOOKUP(A:A,Table5[#All],7,FALSE)</f>
        <v>#N/A</v>
      </c>
    </row>
    <row r="84" spans="1:10">
      <c r="A84" s="20" t="s">
        <v>103</v>
      </c>
      <c r="B84" s="12" t="s">
        <v>11</v>
      </c>
      <c r="C84" s="12" t="s">
        <v>12</v>
      </c>
      <c r="D84" s="12" t="s">
        <v>16</v>
      </c>
      <c r="E84" s="13">
        <v>46</v>
      </c>
      <c r="F84" s="13">
        <v>1</v>
      </c>
      <c r="G84" s="13">
        <v>16</v>
      </c>
      <c r="H84" s="22">
        <v>12763.72</v>
      </c>
      <c r="I84" s="14">
        <v>42947</v>
      </c>
      <c r="J84" s="13" t="e">
        <f>VLOOKUP(A:A,Table5[#All],7,FALSE)</f>
        <v>#N/A</v>
      </c>
    </row>
    <row r="85" spans="1:10">
      <c r="A85" s="20" t="s">
        <v>104</v>
      </c>
      <c r="B85" s="12" t="s">
        <v>11</v>
      </c>
      <c r="C85" s="12" t="s">
        <v>18</v>
      </c>
      <c r="D85" s="12" t="s">
        <v>16</v>
      </c>
      <c r="E85" s="13">
        <v>16</v>
      </c>
      <c r="F85" s="13">
        <v>0</v>
      </c>
      <c r="G85" s="13">
        <v>0</v>
      </c>
      <c r="H85" s="22">
        <v>6573.08</v>
      </c>
      <c r="I85" s="14">
        <v>42947</v>
      </c>
      <c r="J85" s="13" t="e">
        <f>VLOOKUP(A:A,Table5[#All],7,FALSE)</f>
        <v>#N/A</v>
      </c>
    </row>
    <row r="86" spans="1:10">
      <c r="A86" s="20" t="s">
        <v>105</v>
      </c>
      <c r="B86" s="12" t="s">
        <v>24</v>
      </c>
      <c r="C86" s="12" t="s">
        <v>18</v>
      </c>
      <c r="D86" s="12" t="s">
        <v>16</v>
      </c>
      <c r="E86" s="13">
        <v>78</v>
      </c>
      <c r="F86" s="13">
        <v>1</v>
      </c>
      <c r="G86" s="13">
        <v>38</v>
      </c>
      <c r="H86" s="22">
        <v>9465.7900000000009</v>
      </c>
      <c r="I86" s="14">
        <v>42947</v>
      </c>
      <c r="J86" s="13" t="e">
        <f>VLOOKUP(A:A,Table5[#All],7,FALSE)</f>
        <v>#N/A</v>
      </c>
    </row>
    <row r="87" spans="1:10">
      <c r="A87" s="20" t="s">
        <v>106</v>
      </c>
      <c r="B87" s="12" t="s">
        <v>49</v>
      </c>
      <c r="C87" s="12" t="s">
        <v>18</v>
      </c>
      <c r="D87" s="12" t="s">
        <v>13</v>
      </c>
      <c r="E87" s="13">
        <v>119</v>
      </c>
      <c r="F87" s="13">
        <v>2</v>
      </c>
      <c r="G87" s="13">
        <v>119</v>
      </c>
      <c r="H87" s="22">
        <v>11848.06</v>
      </c>
      <c r="I87" s="14">
        <v>42947</v>
      </c>
      <c r="J87" s="13" t="e">
        <f>VLOOKUP(A:A,Table5[#All],7,FALSE)</f>
        <v>#N/A</v>
      </c>
    </row>
    <row r="88" spans="1:10">
      <c r="A88" s="20" t="s">
        <v>107</v>
      </c>
      <c r="B88" s="12" t="s">
        <v>11</v>
      </c>
      <c r="C88" s="12" t="s">
        <v>18</v>
      </c>
      <c r="D88" s="12" t="s">
        <v>13</v>
      </c>
      <c r="E88" s="13">
        <v>30</v>
      </c>
      <c r="F88" s="13">
        <v>2</v>
      </c>
      <c r="G88" s="13">
        <v>7</v>
      </c>
      <c r="H88" s="22">
        <v>7000</v>
      </c>
      <c r="I88" s="14">
        <v>42947</v>
      </c>
      <c r="J88" s="13" t="e">
        <f>VLOOKUP(A:A,Table5[#All],7,FALSE)</f>
        <v>#N/A</v>
      </c>
    </row>
    <row r="89" spans="1:10">
      <c r="A89" s="20" t="s">
        <v>108</v>
      </c>
      <c r="B89" s="12" t="s">
        <v>11</v>
      </c>
      <c r="C89" s="12" t="s">
        <v>12</v>
      </c>
      <c r="D89" s="12" t="s">
        <v>13</v>
      </c>
      <c r="E89" s="13">
        <v>46</v>
      </c>
      <c r="F89" s="13">
        <v>0</v>
      </c>
      <c r="G89" s="13">
        <v>9</v>
      </c>
      <c r="H89" s="22">
        <v>13834</v>
      </c>
      <c r="I89" s="14">
        <v>42947</v>
      </c>
      <c r="J89" s="13" t="str">
        <f>VLOOKUP(A:A,Table5[#All],7,FALSE)</f>
        <v>Closed Lost</v>
      </c>
    </row>
    <row r="90" spans="1:10">
      <c r="A90" s="20" t="s">
        <v>109</v>
      </c>
      <c r="B90" s="12" t="s">
        <v>24</v>
      </c>
      <c r="C90" s="12" t="s">
        <v>18</v>
      </c>
      <c r="D90" s="12" t="s">
        <v>13</v>
      </c>
      <c r="E90" s="13">
        <v>119</v>
      </c>
      <c r="F90" s="13">
        <v>2</v>
      </c>
      <c r="G90" s="13">
        <v>37</v>
      </c>
      <c r="H90" s="22">
        <v>9281</v>
      </c>
      <c r="I90" s="14">
        <v>42947</v>
      </c>
      <c r="J90" s="13" t="e">
        <f>VLOOKUP(A:A,Table5[#All],7,FALSE)</f>
        <v>#N/A</v>
      </c>
    </row>
    <row r="91" spans="1:10">
      <c r="A91" s="20" t="s">
        <v>110</v>
      </c>
      <c r="B91" s="12" t="s">
        <v>24</v>
      </c>
      <c r="C91" s="12" t="s">
        <v>18</v>
      </c>
      <c r="D91" s="12" t="s">
        <v>13</v>
      </c>
      <c r="E91" s="13">
        <v>57</v>
      </c>
      <c r="F91" s="13">
        <v>2</v>
      </c>
      <c r="G91" s="13">
        <v>50</v>
      </c>
      <c r="H91" s="22">
        <v>12799.85</v>
      </c>
      <c r="I91" s="14">
        <v>42947</v>
      </c>
      <c r="J91" s="13" t="e">
        <f>VLOOKUP(A:A,Table5[#All],7,FALSE)</f>
        <v>#N/A</v>
      </c>
    </row>
    <row r="92" spans="1:10">
      <c r="A92" s="20" t="s">
        <v>111</v>
      </c>
      <c r="B92" s="12" t="s">
        <v>11</v>
      </c>
      <c r="C92" s="12" t="s">
        <v>18</v>
      </c>
      <c r="D92" s="12" t="s">
        <v>13</v>
      </c>
      <c r="E92" s="13">
        <v>37</v>
      </c>
      <c r="F92" s="13">
        <v>1</v>
      </c>
      <c r="G92" s="13">
        <v>14</v>
      </c>
      <c r="H92" s="22">
        <v>5800</v>
      </c>
      <c r="I92" s="14">
        <v>42947</v>
      </c>
      <c r="J92" s="13" t="e">
        <f>VLOOKUP(A:A,Table5[#All],7,FALSE)</f>
        <v>#N/A</v>
      </c>
    </row>
    <row r="93" spans="1:10">
      <c r="A93" s="20" t="s">
        <v>112</v>
      </c>
      <c r="B93" s="12" t="s">
        <v>11</v>
      </c>
      <c r="C93" s="12" t="s">
        <v>30</v>
      </c>
      <c r="D93" s="12" t="s">
        <v>16</v>
      </c>
      <c r="E93" s="13">
        <v>198</v>
      </c>
      <c r="F93" s="13">
        <v>2</v>
      </c>
      <c r="G93" s="13">
        <v>148</v>
      </c>
      <c r="H93" s="22">
        <v>6992.33</v>
      </c>
      <c r="I93" s="14">
        <v>42947</v>
      </c>
      <c r="J93" s="13" t="e">
        <f>VLOOKUP(A:A,Table5[#All],7,FALSE)</f>
        <v>#N/A</v>
      </c>
    </row>
    <row r="94" spans="1:10">
      <c r="A94" s="20" t="s">
        <v>113</v>
      </c>
      <c r="B94" s="12" t="s">
        <v>11</v>
      </c>
      <c r="C94" s="12" t="s">
        <v>18</v>
      </c>
      <c r="D94" s="12" t="s">
        <v>13</v>
      </c>
      <c r="E94" s="13">
        <v>51</v>
      </c>
      <c r="F94" s="13">
        <v>1</v>
      </c>
      <c r="G94" s="13">
        <v>23</v>
      </c>
      <c r="H94" s="22">
        <v>6000</v>
      </c>
      <c r="I94" s="14">
        <v>42933</v>
      </c>
      <c r="J94" s="13" t="e">
        <f>VLOOKUP(A:A,Table5[#All],7,FALSE)</f>
        <v>#N/A</v>
      </c>
    </row>
    <row r="95" spans="1:10">
      <c r="A95" s="20" t="s">
        <v>114</v>
      </c>
      <c r="B95" s="12" t="s">
        <v>11</v>
      </c>
      <c r="C95" s="12" t="s">
        <v>12</v>
      </c>
      <c r="D95" s="12" t="s">
        <v>13</v>
      </c>
      <c r="E95" s="13">
        <v>25</v>
      </c>
      <c r="F95" s="13">
        <v>0</v>
      </c>
      <c r="G95" s="13">
        <v>10</v>
      </c>
      <c r="H95" s="22">
        <v>3500</v>
      </c>
      <c r="I95" s="14">
        <v>42947</v>
      </c>
      <c r="J95" s="13" t="e">
        <f>VLOOKUP(A:A,Table5[#All],7,FALSE)</f>
        <v>#N/A</v>
      </c>
    </row>
    <row r="96" spans="1:10">
      <c r="A96" s="20" t="s">
        <v>115</v>
      </c>
      <c r="B96" s="12" t="s">
        <v>24</v>
      </c>
      <c r="C96" s="12" t="s">
        <v>18</v>
      </c>
      <c r="D96" s="12" t="s">
        <v>13</v>
      </c>
      <c r="E96" s="13">
        <v>8</v>
      </c>
      <c r="F96" s="13">
        <v>0</v>
      </c>
      <c r="G96" s="13">
        <v>8</v>
      </c>
      <c r="H96" s="22">
        <v>29000</v>
      </c>
      <c r="I96" s="14">
        <v>42947</v>
      </c>
      <c r="J96" s="13" t="e">
        <f>VLOOKUP(A:A,Table5[#All],7,FALSE)</f>
        <v>#N/A</v>
      </c>
    </row>
    <row r="97" spans="1:10">
      <c r="A97" s="20" t="s">
        <v>116</v>
      </c>
      <c r="B97" s="12" t="s">
        <v>11</v>
      </c>
      <c r="C97" s="12" t="s">
        <v>30</v>
      </c>
      <c r="D97" s="12" t="s">
        <v>34</v>
      </c>
      <c r="E97" s="13">
        <v>29</v>
      </c>
      <c r="F97" s="13">
        <v>1</v>
      </c>
      <c r="G97" s="13">
        <v>29</v>
      </c>
      <c r="H97" s="22">
        <v>6077.2</v>
      </c>
      <c r="I97" s="14">
        <v>42944</v>
      </c>
      <c r="J97" s="13" t="e">
        <f>VLOOKUP(A:A,Table5[#All],7,FALSE)</f>
        <v>#N/A</v>
      </c>
    </row>
    <row r="98" spans="1:10">
      <c r="A98" s="20" t="s">
        <v>117</v>
      </c>
      <c r="B98" s="12" t="s">
        <v>11</v>
      </c>
      <c r="C98" s="12" t="s">
        <v>18</v>
      </c>
      <c r="D98" s="12" t="s">
        <v>16</v>
      </c>
      <c r="E98" s="13">
        <v>67</v>
      </c>
      <c r="F98" s="13">
        <v>2</v>
      </c>
      <c r="G98" s="13">
        <v>2</v>
      </c>
      <c r="H98" s="22">
        <v>44450.52</v>
      </c>
      <c r="I98" s="14">
        <v>42947</v>
      </c>
      <c r="J98" s="13" t="e">
        <f>VLOOKUP(A:A,Table5[#All],7,FALSE)</f>
        <v>#N/A</v>
      </c>
    </row>
    <row r="99" spans="1:10">
      <c r="A99" s="20" t="s">
        <v>118</v>
      </c>
      <c r="B99" s="12" t="s">
        <v>11</v>
      </c>
      <c r="C99" s="12" t="s">
        <v>30</v>
      </c>
      <c r="D99" s="12" t="s">
        <v>13</v>
      </c>
      <c r="E99" s="13">
        <v>57</v>
      </c>
      <c r="F99" s="13">
        <v>0</v>
      </c>
      <c r="G99" s="13">
        <v>4</v>
      </c>
      <c r="H99" s="22">
        <v>16000</v>
      </c>
      <c r="I99" s="14">
        <v>42944</v>
      </c>
      <c r="J99" s="13" t="e">
        <f>VLOOKUP(A:A,Table5[#All],7,FALSE)</f>
        <v>#N/A</v>
      </c>
    </row>
    <row r="100" spans="1:10">
      <c r="A100" s="20" t="s">
        <v>119</v>
      </c>
      <c r="B100" s="12" t="s">
        <v>11</v>
      </c>
      <c r="C100" s="12" t="s">
        <v>30</v>
      </c>
      <c r="D100" s="12" t="s">
        <v>16</v>
      </c>
      <c r="E100" s="13">
        <v>116</v>
      </c>
      <c r="F100" s="13">
        <v>3</v>
      </c>
      <c r="G100" s="13">
        <v>46</v>
      </c>
      <c r="H100" s="22">
        <v>2494.0300000000002</v>
      </c>
      <c r="I100" s="14">
        <v>42937</v>
      </c>
      <c r="J100" s="13" t="e">
        <f>VLOOKUP(A:A,Table5[#All],7,FALSE)</f>
        <v>#N/A</v>
      </c>
    </row>
    <row r="101" spans="1:10">
      <c r="A101" s="20" t="s">
        <v>120</v>
      </c>
      <c r="B101" s="12" t="s">
        <v>11</v>
      </c>
      <c r="C101" s="12" t="s">
        <v>18</v>
      </c>
      <c r="D101" s="12" t="s">
        <v>28</v>
      </c>
      <c r="E101" s="13">
        <v>53</v>
      </c>
      <c r="F101" s="13">
        <v>0</v>
      </c>
      <c r="G101" s="13">
        <v>0</v>
      </c>
      <c r="H101" s="22">
        <v>3800</v>
      </c>
      <c r="I101" s="14">
        <v>42947</v>
      </c>
      <c r="J101" s="13" t="e">
        <f>VLOOKUP(A:A,Table5[#All],7,FALSE)</f>
        <v>#N/A</v>
      </c>
    </row>
    <row r="102" spans="1:10">
      <c r="A102" s="20" t="s">
        <v>121</v>
      </c>
      <c r="B102" s="12" t="s">
        <v>11</v>
      </c>
      <c r="C102" s="12" t="s">
        <v>30</v>
      </c>
      <c r="D102" s="12" t="s">
        <v>34</v>
      </c>
      <c r="E102" s="13">
        <v>15</v>
      </c>
      <c r="F102" s="13">
        <v>0</v>
      </c>
      <c r="G102" s="13">
        <v>15</v>
      </c>
      <c r="H102" s="22">
        <v>4137.72</v>
      </c>
      <c r="I102" s="14">
        <v>42937</v>
      </c>
      <c r="J102" s="13" t="e">
        <f>VLOOKUP(A:A,Table5[#All],7,FALSE)</f>
        <v>#N/A</v>
      </c>
    </row>
    <row r="103" spans="1:10">
      <c r="A103" s="20" t="s">
        <v>122</v>
      </c>
      <c r="B103" s="12" t="s">
        <v>24</v>
      </c>
      <c r="C103" s="12" t="s">
        <v>18</v>
      </c>
      <c r="D103" s="12" t="s">
        <v>16</v>
      </c>
      <c r="E103" s="13">
        <v>51</v>
      </c>
      <c r="F103" s="13">
        <v>1</v>
      </c>
      <c r="G103" s="13">
        <v>21</v>
      </c>
      <c r="H103" s="22">
        <v>12372.43</v>
      </c>
      <c r="I103" s="14">
        <v>42947</v>
      </c>
      <c r="J103" s="13" t="e">
        <f>VLOOKUP(A:A,Table5[#All],7,FALSE)</f>
        <v>#N/A</v>
      </c>
    </row>
    <row r="104" spans="1:10">
      <c r="A104" s="20" t="s">
        <v>123</v>
      </c>
      <c r="B104" s="12" t="s">
        <v>11</v>
      </c>
      <c r="C104" s="12" t="s">
        <v>12</v>
      </c>
      <c r="D104" s="12" t="s">
        <v>13</v>
      </c>
      <c r="E104" s="13">
        <v>22</v>
      </c>
      <c r="F104" s="13">
        <v>0</v>
      </c>
      <c r="G104" s="13">
        <v>22</v>
      </c>
      <c r="H104" s="22">
        <v>8540</v>
      </c>
      <c r="I104" s="14">
        <v>42947</v>
      </c>
      <c r="J104" s="13" t="e">
        <f>VLOOKUP(A:A,Table5[#All],7,FALSE)</f>
        <v>#N/A</v>
      </c>
    </row>
    <row r="105" spans="1:10">
      <c r="A105" s="20" t="s">
        <v>124</v>
      </c>
      <c r="B105" s="12" t="s">
        <v>24</v>
      </c>
      <c r="C105" s="12" t="s">
        <v>18</v>
      </c>
      <c r="D105" s="12" t="s">
        <v>13</v>
      </c>
      <c r="E105" s="13">
        <v>28</v>
      </c>
      <c r="F105" s="13">
        <v>1</v>
      </c>
      <c r="G105" s="13">
        <v>0</v>
      </c>
      <c r="H105" s="22">
        <v>17399</v>
      </c>
      <c r="I105" s="14">
        <v>42947</v>
      </c>
      <c r="J105" s="13" t="e">
        <f>VLOOKUP(A:A,Table5[#All],7,FALSE)</f>
        <v>#N/A</v>
      </c>
    </row>
    <row r="106" spans="1:10">
      <c r="A106" s="20" t="s">
        <v>125</v>
      </c>
      <c r="B106" s="12" t="s">
        <v>11</v>
      </c>
      <c r="C106" s="12" t="s">
        <v>30</v>
      </c>
      <c r="D106" s="12" t="s">
        <v>126</v>
      </c>
      <c r="E106" s="13">
        <v>57</v>
      </c>
      <c r="F106" s="13">
        <v>0</v>
      </c>
      <c r="G106" s="13">
        <v>57</v>
      </c>
      <c r="H106" s="22">
        <v>18694.72</v>
      </c>
      <c r="I106" s="14">
        <v>42944</v>
      </c>
      <c r="J106" s="13" t="e">
        <f>VLOOKUP(A:A,Table5[#All],7,FALSE)</f>
        <v>#N/A</v>
      </c>
    </row>
    <row r="107" spans="1:10">
      <c r="A107" s="20" t="s">
        <v>127</v>
      </c>
      <c r="B107" s="12" t="s">
        <v>11</v>
      </c>
      <c r="C107" s="12" t="s">
        <v>18</v>
      </c>
      <c r="D107" s="12" t="s">
        <v>13</v>
      </c>
      <c r="E107" s="13">
        <v>52</v>
      </c>
      <c r="F107" s="13">
        <v>2</v>
      </c>
      <c r="G107" s="13">
        <v>38</v>
      </c>
      <c r="H107" s="22">
        <v>9224.76</v>
      </c>
      <c r="I107" s="14">
        <v>42947</v>
      </c>
      <c r="J107" s="13" t="e">
        <f>VLOOKUP(A:A,Table5[#All],7,FALSE)</f>
        <v>#N/A</v>
      </c>
    </row>
    <row r="108" spans="1:10">
      <c r="A108" s="20" t="s">
        <v>128</v>
      </c>
      <c r="B108" s="12" t="s">
        <v>11</v>
      </c>
      <c r="C108" s="12" t="s">
        <v>18</v>
      </c>
      <c r="D108" s="12" t="s">
        <v>13</v>
      </c>
      <c r="E108" s="13">
        <v>105</v>
      </c>
      <c r="F108" s="13">
        <v>0</v>
      </c>
      <c r="G108" s="13">
        <v>35</v>
      </c>
      <c r="H108" s="22">
        <v>21884</v>
      </c>
      <c r="I108" s="14">
        <v>42947</v>
      </c>
      <c r="J108" s="13" t="e">
        <f>VLOOKUP(A:A,Table5[#All],7,FALSE)</f>
        <v>#N/A</v>
      </c>
    </row>
    <row r="109" spans="1:10">
      <c r="A109" s="20" t="s">
        <v>129</v>
      </c>
      <c r="B109" s="12" t="s">
        <v>11</v>
      </c>
      <c r="C109" s="12" t="s">
        <v>18</v>
      </c>
      <c r="D109" s="12" t="s">
        <v>13</v>
      </c>
      <c r="E109" s="13">
        <v>86</v>
      </c>
      <c r="F109" s="13">
        <v>2</v>
      </c>
      <c r="G109" s="13">
        <v>73</v>
      </c>
      <c r="H109" s="22">
        <v>22164.07</v>
      </c>
      <c r="I109" s="14">
        <v>42947</v>
      </c>
      <c r="J109" s="13" t="e">
        <f>VLOOKUP(A:A,Table5[#All],7,FALSE)</f>
        <v>#N/A</v>
      </c>
    </row>
    <row r="110" spans="1:10">
      <c r="A110" s="20" t="s">
        <v>130</v>
      </c>
      <c r="B110" s="12" t="s">
        <v>11</v>
      </c>
      <c r="C110" s="12" t="s">
        <v>18</v>
      </c>
      <c r="D110" s="12" t="s">
        <v>13</v>
      </c>
      <c r="E110" s="13">
        <v>28</v>
      </c>
      <c r="F110" s="13">
        <v>0</v>
      </c>
      <c r="G110" s="13">
        <v>7</v>
      </c>
      <c r="H110" s="22">
        <v>35672.800000000003</v>
      </c>
      <c r="I110" s="14">
        <v>42947</v>
      </c>
      <c r="J110" s="13" t="e">
        <f>VLOOKUP(A:A,Table5[#All],7,FALSE)</f>
        <v>#N/A</v>
      </c>
    </row>
    <row r="111" spans="1:10">
      <c r="A111" s="20" t="s">
        <v>131</v>
      </c>
      <c r="B111" s="12" t="s">
        <v>11</v>
      </c>
      <c r="C111" s="12" t="s">
        <v>12</v>
      </c>
      <c r="D111" s="12" t="s">
        <v>16</v>
      </c>
      <c r="E111" s="13">
        <v>37</v>
      </c>
      <c r="F111" s="13">
        <v>1</v>
      </c>
      <c r="G111" s="13">
        <v>16</v>
      </c>
      <c r="H111" s="22">
        <v>5012.5</v>
      </c>
      <c r="I111" s="14">
        <v>42947</v>
      </c>
      <c r="J111" s="13" t="e">
        <f>VLOOKUP(A:A,Table5[#All],7,FALSE)</f>
        <v>#N/A</v>
      </c>
    </row>
    <row r="112" spans="1:10">
      <c r="A112" s="20" t="s">
        <v>132</v>
      </c>
      <c r="B112" s="12" t="s">
        <v>11</v>
      </c>
      <c r="C112" s="12" t="s">
        <v>18</v>
      </c>
      <c r="D112" s="12" t="s">
        <v>13</v>
      </c>
      <c r="E112" s="13">
        <v>29</v>
      </c>
      <c r="F112" s="13">
        <v>0</v>
      </c>
      <c r="G112" s="13">
        <v>8</v>
      </c>
      <c r="H112" s="22">
        <v>18532</v>
      </c>
      <c r="I112" s="14">
        <v>42947</v>
      </c>
      <c r="J112" s="13" t="e">
        <f>VLOOKUP(A:A,Table5[#All],7,FALSE)</f>
        <v>#N/A</v>
      </c>
    </row>
    <row r="113" spans="1:10">
      <c r="A113" s="20" t="s">
        <v>133</v>
      </c>
      <c r="B113" s="12" t="s">
        <v>11</v>
      </c>
      <c r="C113" s="12" t="s">
        <v>18</v>
      </c>
      <c r="D113" s="12" t="s">
        <v>34</v>
      </c>
      <c r="E113" s="13">
        <v>45</v>
      </c>
      <c r="F113" s="13">
        <v>0</v>
      </c>
      <c r="G113" s="13">
        <v>29</v>
      </c>
      <c r="H113" s="22">
        <v>5311.94</v>
      </c>
      <c r="I113" s="14">
        <v>42947</v>
      </c>
      <c r="J113" s="13" t="e">
        <f>VLOOKUP(A:A,Table5[#All],7,FALSE)</f>
        <v>#N/A</v>
      </c>
    </row>
    <row r="114" spans="1:10">
      <c r="A114" s="20" t="s">
        <v>134</v>
      </c>
      <c r="B114" s="12" t="s">
        <v>11</v>
      </c>
      <c r="C114" s="12" t="s">
        <v>18</v>
      </c>
      <c r="D114" s="12" t="s">
        <v>13</v>
      </c>
      <c r="E114" s="13">
        <v>57</v>
      </c>
      <c r="F114" s="13">
        <v>1</v>
      </c>
      <c r="G114" s="13">
        <v>57</v>
      </c>
      <c r="H114" s="22">
        <v>2618</v>
      </c>
      <c r="I114" s="14">
        <v>42947</v>
      </c>
      <c r="J114" s="13" t="str">
        <f>VLOOKUP(A:A,Table5[#All],7,FALSE)</f>
        <v>Closed Lost</v>
      </c>
    </row>
    <row r="115" spans="1:10">
      <c r="A115" s="20" t="s">
        <v>135</v>
      </c>
      <c r="B115" s="12" t="s">
        <v>11</v>
      </c>
      <c r="C115" s="12" t="s">
        <v>18</v>
      </c>
      <c r="D115" s="12" t="s">
        <v>16</v>
      </c>
      <c r="E115" s="13">
        <v>155</v>
      </c>
      <c r="F115" s="13">
        <v>6</v>
      </c>
      <c r="G115" s="13">
        <v>8</v>
      </c>
      <c r="H115" s="22">
        <v>7592.61</v>
      </c>
      <c r="I115" s="14">
        <v>42947</v>
      </c>
      <c r="J115" s="13" t="e">
        <f>VLOOKUP(A:A,Table5[#All],7,FALSE)</f>
        <v>#N/A</v>
      </c>
    </row>
    <row r="116" spans="1:10">
      <c r="A116" s="20" t="s">
        <v>136</v>
      </c>
      <c r="B116" s="12" t="s">
        <v>24</v>
      </c>
      <c r="C116" s="12" t="s">
        <v>18</v>
      </c>
      <c r="D116" s="12" t="s">
        <v>13</v>
      </c>
      <c r="E116" s="13">
        <v>162</v>
      </c>
      <c r="F116" s="13">
        <v>4</v>
      </c>
      <c r="G116" s="13">
        <v>100</v>
      </c>
      <c r="H116" s="22">
        <v>11124.48</v>
      </c>
      <c r="I116" s="14">
        <v>42947</v>
      </c>
      <c r="J116" s="13" t="e">
        <f>VLOOKUP(A:A,Table5[#All],7,FALSE)</f>
        <v>#N/A</v>
      </c>
    </row>
    <row r="117" spans="1:10">
      <c r="A117" s="20" t="s">
        <v>137</v>
      </c>
      <c r="B117" s="12" t="s">
        <v>11</v>
      </c>
      <c r="C117" s="12" t="s">
        <v>12</v>
      </c>
      <c r="D117" s="12" t="s">
        <v>16</v>
      </c>
      <c r="E117" s="13">
        <v>10</v>
      </c>
      <c r="F117" s="13">
        <v>1</v>
      </c>
      <c r="G117" s="13">
        <v>10</v>
      </c>
      <c r="H117" s="22">
        <v>5137.4399999999996</v>
      </c>
      <c r="I117" s="14">
        <v>42947</v>
      </c>
      <c r="J117" s="13" t="e">
        <f>VLOOKUP(A:A,Table5[#All],7,FALSE)</f>
        <v>#N/A</v>
      </c>
    </row>
    <row r="118" spans="1:10">
      <c r="A118" s="20" t="s">
        <v>138</v>
      </c>
      <c r="B118" s="12" t="s">
        <v>24</v>
      </c>
      <c r="C118" s="12" t="s">
        <v>12</v>
      </c>
      <c r="D118" s="12" t="s">
        <v>13</v>
      </c>
      <c r="E118" s="13">
        <v>102</v>
      </c>
      <c r="F118" s="13">
        <v>1</v>
      </c>
      <c r="G118" s="13">
        <v>18</v>
      </c>
      <c r="H118" s="22">
        <v>2650</v>
      </c>
      <c r="I118" s="14">
        <v>42947</v>
      </c>
      <c r="J118" s="13" t="str">
        <f>VLOOKUP(A:A,Table5[#All],7,FALSE)</f>
        <v>Closed Lost</v>
      </c>
    </row>
    <row r="119" spans="1:10">
      <c r="A119" s="20" t="s">
        <v>139</v>
      </c>
      <c r="B119" s="12" t="s">
        <v>11</v>
      </c>
      <c r="C119" s="12" t="s">
        <v>18</v>
      </c>
      <c r="D119" s="12" t="s">
        <v>13</v>
      </c>
      <c r="E119" s="13">
        <v>65</v>
      </c>
      <c r="F119" s="13">
        <v>1</v>
      </c>
      <c r="G119" s="13">
        <v>59</v>
      </c>
      <c r="H119" s="22">
        <v>14668.8</v>
      </c>
      <c r="I119" s="14">
        <v>42947</v>
      </c>
      <c r="J119" s="13" t="e">
        <f>VLOOKUP(A:A,Table5[#All],7,FALSE)</f>
        <v>#N/A</v>
      </c>
    </row>
    <row r="120" spans="1:10">
      <c r="A120" s="20" t="s">
        <v>140</v>
      </c>
      <c r="B120" s="12" t="s">
        <v>11</v>
      </c>
      <c r="C120" s="12" t="s">
        <v>12</v>
      </c>
      <c r="D120" s="12" t="s">
        <v>13</v>
      </c>
      <c r="E120" s="13">
        <v>18</v>
      </c>
      <c r="F120" s="13">
        <v>0</v>
      </c>
      <c r="G120" s="13">
        <v>7</v>
      </c>
      <c r="H120" s="22">
        <v>5000</v>
      </c>
      <c r="I120" s="14">
        <v>42947</v>
      </c>
      <c r="J120" s="13" t="e">
        <f>VLOOKUP(A:A,Table5[#All],7,FALSE)</f>
        <v>#N/A</v>
      </c>
    </row>
    <row r="121" spans="1:10">
      <c r="A121" s="20" t="s">
        <v>141</v>
      </c>
      <c r="B121" s="12" t="s">
        <v>24</v>
      </c>
      <c r="C121" s="12" t="s">
        <v>18</v>
      </c>
      <c r="D121" s="12" t="s">
        <v>13</v>
      </c>
      <c r="E121" s="13">
        <v>172</v>
      </c>
      <c r="F121" s="13">
        <v>3</v>
      </c>
      <c r="G121" s="13">
        <v>159</v>
      </c>
      <c r="H121" s="22">
        <v>4410</v>
      </c>
      <c r="I121" s="14">
        <v>42947</v>
      </c>
      <c r="J121" s="13" t="e">
        <f>VLOOKUP(A:A,Table5[#All],7,FALSE)</f>
        <v>#N/A</v>
      </c>
    </row>
    <row r="122" spans="1:10">
      <c r="A122" s="20" t="s">
        <v>142</v>
      </c>
      <c r="B122" s="12" t="s">
        <v>11</v>
      </c>
      <c r="C122" s="12" t="s">
        <v>27</v>
      </c>
      <c r="D122" s="12" t="s">
        <v>13</v>
      </c>
      <c r="E122" s="13">
        <v>242</v>
      </c>
      <c r="F122" s="13">
        <v>6</v>
      </c>
      <c r="G122" s="13">
        <v>86</v>
      </c>
      <c r="H122" s="22">
        <v>59752.2</v>
      </c>
      <c r="I122" s="14">
        <v>42947</v>
      </c>
      <c r="J122" s="13" t="e">
        <f>VLOOKUP(A:A,Table5[#All],7,FALSE)</f>
        <v>#N/A</v>
      </c>
    </row>
    <row r="123" spans="1:10">
      <c r="A123" s="20" t="s">
        <v>143</v>
      </c>
      <c r="B123" s="12" t="s">
        <v>24</v>
      </c>
      <c r="C123" s="12" t="s">
        <v>12</v>
      </c>
      <c r="D123" s="12" t="s">
        <v>13</v>
      </c>
      <c r="E123" s="13">
        <v>79</v>
      </c>
      <c r="F123" s="13">
        <v>1</v>
      </c>
      <c r="G123" s="13">
        <v>18</v>
      </c>
      <c r="H123" s="22">
        <v>2618</v>
      </c>
      <c r="I123" s="14">
        <v>42947</v>
      </c>
      <c r="J123" s="13" t="e">
        <f>VLOOKUP(A:A,Table5[#All],7,FALSE)</f>
        <v>#N/A</v>
      </c>
    </row>
    <row r="124" spans="1:10">
      <c r="A124" s="20" t="s">
        <v>144</v>
      </c>
      <c r="B124" s="12" t="s">
        <v>11</v>
      </c>
      <c r="C124" s="12" t="s">
        <v>18</v>
      </c>
      <c r="D124" s="12" t="s">
        <v>13</v>
      </c>
      <c r="E124" s="13">
        <v>58</v>
      </c>
      <c r="F124" s="13">
        <v>1</v>
      </c>
      <c r="G124" s="13">
        <v>46</v>
      </c>
      <c r="H124" s="22">
        <v>13618</v>
      </c>
      <c r="I124" s="14">
        <v>42947</v>
      </c>
      <c r="J124" s="13" t="e">
        <f>VLOOKUP(A:A,Table5[#All],7,FALSE)</f>
        <v>#N/A</v>
      </c>
    </row>
    <row r="125" spans="1:10">
      <c r="A125" s="20" t="s">
        <v>145</v>
      </c>
      <c r="B125" s="12" t="s">
        <v>11</v>
      </c>
      <c r="C125" s="12" t="s">
        <v>27</v>
      </c>
      <c r="D125" s="12" t="s">
        <v>13</v>
      </c>
      <c r="E125" s="13">
        <v>37</v>
      </c>
      <c r="F125" s="13">
        <v>1</v>
      </c>
      <c r="G125" s="13">
        <v>28</v>
      </c>
      <c r="H125" s="22">
        <v>57548.76</v>
      </c>
      <c r="I125" s="14">
        <v>42947</v>
      </c>
      <c r="J125" s="13" t="e">
        <f>VLOOKUP(A:A,Table5[#All],7,FALSE)</f>
        <v>#N/A</v>
      </c>
    </row>
    <row r="126" spans="1:10">
      <c r="A126" s="20" t="s">
        <v>146</v>
      </c>
      <c r="B126" s="12" t="s">
        <v>11</v>
      </c>
      <c r="C126" s="12" t="s">
        <v>18</v>
      </c>
      <c r="D126" s="12" t="s">
        <v>13</v>
      </c>
      <c r="E126" s="13">
        <v>134</v>
      </c>
      <c r="F126" s="13">
        <v>1</v>
      </c>
      <c r="G126" s="13">
        <v>80</v>
      </c>
      <c r="H126" s="22">
        <v>7596.12</v>
      </c>
      <c r="I126" s="14">
        <v>42947</v>
      </c>
      <c r="J126" s="13" t="e">
        <f>VLOOKUP(A:A,Table5[#All],7,FALSE)</f>
        <v>#N/A</v>
      </c>
    </row>
    <row r="127" spans="1:10">
      <c r="A127" s="20" t="s">
        <v>147</v>
      </c>
      <c r="B127" s="12" t="s">
        <v>24</v>
      </c>
      <c r="C127" s="12" t="s">
        <v>27</v>
      </c>
      <c r="D127" s="12" t="s">
        <v>28</v>
      </c>
      <c r="E127" s="13">
        <v>50</v>
      </c>
      <c r="F127" s="13">
        <v>1</v>
      </c>
      <c r="G127" s="13">
        <v>7</v>
      </c>
      <c r="H127" s="22">
        <v>5448.37</v>
      </c>
      <c r="I127" s="14">
        <v>42947</v>
      </c>
      <c r="J127" s="13" t="str">
        <f>VLOOKUP(A:A,Table5[#All],7,FALSE)</f>
        <v>Closed Won</v>
      </c>
    </row>
    <row r="128" spans="1:10">
      <c r="A128" s="20" t="s">
        <v>148</v>
      </c>
      <c r="B128" s="12" t="s">
        <v>24</v>
      </c>
      <c r="C128" s="12" t="s">
        <v>30</v>
      </c>
      <c r="D128" s="12" t="s">
        <v>34</v>
      </c>
      <c r="E128" s="13">
        <v>64</v>
      </c>
      <c r="F128" s="13">
        <v>1</v>
      </c>
      <c r="G128" s="13">
        <v>3</v>
      </c>
      <c r="H128" s="22">
        <v>3938.36</v>
      </c>
      <c r="I128" s="14">
        <v>42947</v>
      </c>
      <c r="J128" s="13" t="str">
        <f>VLOOKUP(A:A,Table5[#All],7,FALSE)</f>
        <v>Closed Lost</v>
      </c>
    </row>
    <row r="129" spans="1:10">
      <c r="A129" s="20" t="s">
        <v>149</v>
      </c>
      <c r="B129" s="12" t="s">
        <v>11</v>
      </c>
      <c r="C129" s="12" t="s">
        <v>18</v>
      </c>
      <c r="D129" s="12" t="s">
        <v>13</v>
      </c>
      <c r="E129" s="13">
        <v>37</v>
      </c>
      <c r="F129" s="13">
        <v>0</v>
      </c>
      <c r="G129" s="13">
        <v>8</v>
      </c>
      <c r="H129" s="22">
        <v>10850</v>
      </c>
      <c r="I129" s="14">
        <v>42947</v>
      </c>
      <c r="J129" s="13" t="e">
        <f>VLOOKUP(A:A,Table5[#All],7,FALSE)</f>
        <v>#N/A</v>
      </c>
    </row>
    <row r="130" spans="1:10">
      <c r="A130" s="20" t="s">
        <v>150</v>
      </c>
      <c r="B130" s="12" t="s">
        <v>11</v>
      </c>
      <c r="C130" s="12" t="s">
        <v>18</v>
      </c>
      <c r="D130" s="12" t="s">
        <v>16</v>
      </c>
      <c r="E130" s="13">
        <v>84</v>
      </c>
      <c r="F130" s="13">
        <v>2</v>
      </c>
      <c r="G130" s="13">
        <v>2</v>
      </c>
      <c r="H130" s="22">
        <v>32920.22</v>
      </c>
      <c r="I130" s="14">
        <v>42947</v>
      </c>
      <c r="J130" s="13" t="e">
        <f>VLOOKUP(A:A,Table5[#All],7,FALSE)</f>
        <v>#N/A</v>
      </c>
    </row>
    <row r="131" spans="1:10">
      <c r="A131" s="20" t="s">
        <v>151</v>
      </c>
      <c r="B131" s="12" t="s">
        <v>11</v>
      </c>
      <c r="C131" s="12" t="s">
        <v>12</v>
      </c>
      <c r="D131" s="12" t="s">
        <v>13</v>
      </c>
      <c r="E131" s="13">
        <v>71</v>
      </c>
      <c r="F131" s="13">
        <v>2</v>
      </c>
      <c r="G131" s="13">
        <v>70</v>
      </c>
      <c r="H131" s="22">
        <v>2823.73</v>
      </c>
      <c r="I131" s="14">
        <v>42947</v>
      </c>
      <c r="J131" s="13" t="e">
        <f>VLOOKUP(A:A,Table5[#All],7,FALSE)</f>
        <v>#N/A</v>
      </c>
    </row>
    <row r="132" spans="1:10">
      <c r="A132" s="20" t="s">
        <v>152</v>
      </c>
      <c r="B132" s="12" t="s">
        <v>11</v>
      </c>
      <c r="C132" s="12" t="s">
        <v>18</v>
      </c>
      <c r="D132" s="12" t="s">
        <v>34</v>
      </c>
      <c r="E132" s="13">
        <v>45</v>
      </c>
      <c r="F132" s="13">
        <v>0</v>
      </c>
      <c r="G132" s="13">
        <v>38</v>
      </c>
      <c r="H132" s="22">
        <v>16182</v>
      </c>
      <c r="I132" s="14">
        <v>42947</v>
      </c>
      <c r="J132" s="13" t="str">
        <f>VLOOKUP(A:A,Table5[#All],7,FALSE)</f>
        <v>Closed Lost</v>
      </c>
    </row>
    <row r="133" spans="1:10">
      <c r="A133" s="20" t="s">
        <v>153</v>
      </c>
      <c r="B133" s="12" t="s">
        <v>11</v>
      </c>
      <c r="C133" s="12" t="s">
        <v>18</v>
      </c>
      <c r="D133" s="12" t="s">
        <v>13</v>
      </c>
      <c r="E133" s="13">
        <v>99</v>
      </c>
      <c r="F133" s="13">
        <v>1</v>
      </c>
      <c r="G133" s="13">
        <v>4</v>
      </c>
      <c r="H133" s="22">
        <v>12232.87</v>
      </c>
      <c r="I133" s="14">
        <v>42947</v>
      </c>
      <c r="J133" s="13" t="e">
        <f>VLOOKUP(A:A,Table5[#All],7,FALSE)</f>
        <v>#N/A</v>
      </c>
    </row>
    <row r="134" spans="1:10">
      <c r="A134" s="20" t="s">
        <v>154</v>
      </c>
      <c r="B134" s="12" t="s">
        <v>24</v>
      </c>
      <c r="C134" s="12" t="s">
        <v>18</v>
      </c>
      <c r="D134" s="12" t="s">
        <v>13</v>
      </c>
      <c r="E134" s="13">
        <v>115</v>
      </c>
      <c r="F134" s="13">
        <v>3</v>
      </c>
      <c r="G134" s="13">
        <v>98</v>
      </c>
      <c r="H134" s="22">
        <v>8482.06</v>
      </c>
      <c r="I134" s="14">
        <v>42947</v>
      </c>
      <c r="J134" s="13" t="e">
        <f>VLOOKUP(A:A,Table5[#All],7,FALSE)</f>
        <v>#N/A</v>
      </c>
    </row>
    <row r="135" spans="1:10">
      <c r="A135" s="20" t="s">
        <v>155</v>
      </c>
      <c r="B135" s="12" t="s">
        <v>11</v>
      </c>
      <c r="C135" s="12" t="s">
        <v>12</v>
      </c>
      <c r="D135" s="12" t="s">
        <v>13</v>
      </c>
      <c r="E135" s="13">
        <v>16</v>
      </c>
      <c r="F135" s="13">
        <v>0</v>
      </c>
      <c r="G135" s="13">
        <v>10</v>
      </c>
      <c r="H135" s="22">
        <v>9830</v>
      </c>
      <c r="I135" s="14">
        <v>42947</v>
      </c>
      <c r="J135" s="13" t="str">
        <f>VLOOKUP(A:A,Table5[#All],7,FALSE)</f>
        <v>Closed Lost</v>
      </c>
    </row>
    <row r="136" spans="1:10">
      <c r="A136" s="20" t="s">
        <v>156</v>
      </c>
      <c r="B136" s="12" t="s">
        <v>11</v>
      </c>
      <c r="C136" s="12" t="s">
        <v>12</v>
      </c>
      <c r="D136" s="12" t="s">
        <v>13</v>
      </c>
      <c r="E136" s="13">
        <v>53</v>
      </c>
      <c r="F136" s="13">
        <v>1</v>
      </c>
      <c r="G136" s="13">
        <v>18</v>
      </c>
      <c r="H136" s="22">
        <v>6000</v>
      </c>
      <c r="I136" s="14">
        <v>42947</v>
      </c>
      <c r="J136" s="13" t="str">
        <f>VLOOKUP(A:A,Table5[#All],7,FALSE)</f>
        <v>Closed Won</v>
      </c>
    </row>
    <row r="137" spans="1:10">
      <c r="A137" s="20" t="s">
        <v>157</v>
      </c>
      <c r="B137" s="12" t="s">
        <v>24</v>
      </c>
      <c r="C137" s="12" t="s">
        <v>18</v>
      </c>
      <c r="D137" s="12" t="s">
        <v>13</v>
      </c>
      <c r="E137" s="13">
        <v>121</v>
      </c>
      <c r="F137" s="13">
        <v>2</v>
      </c>
      <c r="G137" s="13">
        <v>70</v>
      </c>
      <c r="H137" s="22">
        <v>7299.56</v>
      </c>
      <c r="I137" s="14">
        <v>42947</v>
      </c>
      <c r="J137" s="13" t="str">
        <f>VLOOKUP(A:A,Table5[#All],7,FALSE)</f>
        <v>Closed Lost</v>
      </c>
    </row>
    <row r="138" spans="1:10">
      <c r="A138" s="20" t="s">
        <v>158</v>
      </c>
      <c r="B138" s="12" t="s">
        <v>24</v>
      </c>
      <c r="C138" s="12" t="s">
        <v>12</v>
      </c>
      <c r="D138" s="12" t="s">
        <v>28</v>
      </c>
      <c r="E138" s="13">
        <v>23</v>
      </c>
      <c r="F138" s="13">
        <v>1</v>
      </c>
      <c r="G138" s="13">
        <v>8</v>
      </c>
      <c r="H138" s="22">
        <v>2500</v>
      </c>
      <c r="I138" s="14">
        <v>42947</v>
      </c>
      <c r="J138" s="13" t="str">
        <f>VLOOKUP(A:A,Table5[#All],7,FALSE)</f>
        <v>Closed Won</v>
      </c>
    </row>
    <row r="139" spans="1:10">
      <c r="A139" s="20" t="s">
        <v>159</v>
      </c>
      <c r="B139" s="12" t="s">
        <v>11</v>
      </c>
      <c r="C139" s="12" t="s">
        <v>18</v>
      </c>
      <c r="D139" s="12" t="s">
        <v>16</v>
      </c>
      <c r="E139" s="13">
        <v>171</v>
      </c>
      <c r="F139" s="13">
        <v>5</v>
      </c>
      <c r="G139" s="13">
        <v>10</v>
      </c>
      <c r="H139" s="22">
        <v>61283.55</v>
      </c>
      <c r="I139" s="14">
        <v>42947</v>
      </c>
      <c r="J139" s="13" t="e">
        <f>VLOOKUP(A:A,Table5[#All],7,FALSE)</f>
        <v>#N/A</v>
      </c>
    </row>
    <row r="140" spans="1:10">
      <c r="A140" s="20" t="s">
        <v>160</v>
      </c>
      <c r="B140" s="12" t="s">
        <v>24</v>
      </c>
      <c r="C140" s="12" t="s">
        <v>18</v>
      </c>
      <c r="D140" s="12" t="s">
        <v>13</v>
      </c>
      <c r="E140" s="13">
        <v>52</v>
      </c>
      <c r="F140" s="13">
        <v>0</v>
      </c>
      <c r="G140" s="13">
        <v>17</v>
      </c>
      <c r="H140" s="22">
        <v>6642.18</v>
      </c>
      <c r="I140" s="14">
        <v>42947</v>
      </c>
      <c r="J140" s="13" t="str">
        <f>VLOOKUP(A:A,Table5[#All],7,FALSE)</f>
        <v>Closed Lost</v>
      </c>
    </row>
    <row r="141" spans="1:10">
      <c r="A141" s="20" t="s">
        <v>161</v>
      </c>
      <c r="B141" s="12" t="s">
        <v>11</v>
      </c>
      <c r="C141" s="12" t="s">
        <v>18</v>
      </c>
      <c r="D141" s="12" t="s">
        <v>13</v>
      </c>
      <c r="E141" s="13">
        <v>29</v>
      </c>
      <c r="F141" s="13">
        <v>2</v>
      </c>
      <c r="G141" s="13">
        <v>7</v>
      </c>
      <c r="H141" s="22">
        <v>7657.69</v>
      </c>
      <c r="I141" s="14">
        <v>42947</v>
      </c>
      <c r="J141" s="13" t="e">
        <f>VLOOKUP(A:A,Table5[#All],7,FALSE)</f>
        <v>#N/A</v>
      </c>
    </row>
    <row r="142" spans="1:10">
      <c r="A142" s="20" t="s">
        <v>162</v>
      </c>
      <c r="B142" s="12" t="s">
        <v>11</v>
      </c>
      <c r="C142" s="12" t="s">
        <v>30</v>
      </c>
      <c r="D142" s="12" t="s">
        <v>13</v>
      </c>
      <c r="E142" s="13">
        <v>56</v>
      </c>
      <c r="F142" s="13">
        <v>0</v>
      </c>
      <c r="G142" s="13">
        <v>51</v>
      </c>
      <c r="H142" s="22">
        <v>13203.25</v>
      </c>
      <c r="I142" s="14">
        <v>42947</v>
      </c>
      <c r="J142" s="13" t="e">
        <f>VLOOKUP(A:A,Table5[#All],7,FALSE)</f>
        <v>#N/A</v>
      </c>
    </row>
    <row r="143" spans="1:10">
      <c r="A143" s="20" t="s">
        <v>163</v>
      </c>
      <c r="B143" s="12" t="s">
        <v>24</v>
      </c>
      <c r="C143" s="12" t="s">
        <v>18</v>
      </c>
      <c r="D143" s="12" t="s">
        <v>164</v>
      </c>
      <c r="E143" s="13">
        <v>106</v>
      </c>
      <c r="F143" s="13">
        <v>1</v>
      </c>
      <c r="G143" s="13">
        <v>106</v>
      </c>
      <c r="H143" s="22">
        <v>4784.8599999999997</v>
      </c>
      <c r="I143" s="14">
        <v>42947</v>
      </c>
      <c r="J143" s="13" t="e">
        <f>VLOOKUP(A:A,Table5[#All],7,FALSE)</f>
        <v>#N/A</v>
      </c>
    </row>
    <row r="144" spans="1:10">
      <c r="A144" s="20" t="s">
        <v>165</v>
      </c>
      <c r="B144" s="12" t="s">
        <v>11</v>
      </c>
      <c r="C144" s="12" t="s">
        <v>18</v>
      </c>
      <c r="D144" s="12" t="s">
        <v>13</v>
      </c>
      <c r="E144" s="13">
        <v>21</v>
      </c>
      <c r="F144" s="13">
        <v>0</v>
      </c>
      <c r="G144" s="13">
        <v>8</v>
      </c>
      <c r="H144" s="22">
        <v>22095.759999999998</v>
      </c>
      <c r="I144" s="14">
        <v>42947</v>
      </c>
      <c r="J144" s="13" t="e">
        <f>VLOOKUP(A:A,Table5[#All],7,FALSE)</f>
        <v>#N/A</v>
      </c>
    </row>
    <row r="145" spans="1:10">
      <c r="A145" s="20" t="s">
        <v>166</v>
      </c>
      <c r="B145" s="12" t="s">
        <v>11</v>
      </c>
      <c r="C145" s="12" t="s">
        <v>27</v>
      </c>
      <c r="D145" s="12" t="s">
        <v>16</v>
      </c>
      <c r="E145" s="13">
        <v>175</v>
      </c>
      <c r="F145" s="13">
        <v>3</v>
      </c>
      <c r="G145" s="13">
        <v>7</v>
      </c>
      <c r="H145" s="22">
        <v>48651.8</v>
      </c>
      <c r="I145" s="14">
        <v>42947</v>
      </c>
      <c r="J145" s="13" t="str">
        <f>VLOOKUP(A:A,Table5[#All],7,FALSE)</f>
        <v>Closed Lost</v>
      </c>
    </row>
    <row r="146" spans="1:10">
      <c r="A146" s="20" t="s">
        <v>167</v>
      </c>
      <c r="B146" s="12" t="s">
        <v>11</v>
      </c>
      <c r="C146" s="12" t="s">
        <v>18</v>
      </c>
      <c r="D146" s="12" t="s">
        <v>13</v>
      </c>
      <c r="E146" s="13">
        <v>38</v>
      </c>
      <c r="F146" s="13">
        <v>1</v>
      </c>
      <c r="G146" s="13">
        <v>1</v>
      </c>
      <c r="H146" s="22">
        <v>10099.98</v>
      </c>
      <c r="I146" s="14">
        <v>42947</v>
      </c>
      <c r="J146" s="13" t="e">
        <f>VLOOKUP(A:A,Table5[#All],7,FALSE)</f>
        <v>#N/A</v>
      </c>
    </row>
    <row r="147" spans="1:10">
      <c r="A147" s="20" t="s">
        <v>168</v>
      </c>
      <c r="B147" s="12" t="s">
        <v>11</v>
      </c>
      <c r="C147" s="12" t="s">
        <v>18</v>
      </c>
      <c r="D147" s="12" t="s">
        <v>13</v>
      </c>
      <c r="E147" s="13">
        <v>57</v>
      </c>
      <c r="F147" s="13">
        <v>0</v>
      </c>
      <c r="G147" s="13">
        <v>8</v>
      </c>
      <c r="H147" s="22">
        <v>14266.47</v>
      </c>
      <c r="I147" s="14">
        <v>42947</v>
      </c>
      <c r="J147" s="13" t="str">
        <f>VLOOKUP(A:A,Table5[#All],7,FALSE)</f>
        <v>Closed Lost</v>
      </c>
    </row>
    <row r="148" spans="1:10">
      <c r="A148" s="20" t="s">
        <v>169</v>
      </c>
      <c r="B148" s="12" t="s">
        <v>24</v>
      </c>
      <c r="C148" s="12" t="s">
        <v>18</v>
      </c>
      <c r="D148" s="12" t="s">
        <v>13</v>
      </c>
      <c r="E148" s="13">
        <v>53</v>
      </c>
      <c r="F148" s="13">
        <v>1</v>
      </c>
      <c r="G148" s="13">
        <v>45</v>
      </c>
      <c r="H148" s="22">
        <v>4300</v>
      </c>
      <c r="I148" s="14">
        <v>42947</v>
      </c>
      <c r="J148" s="13" t="e">
        <f>VLOOKUP(A:A,Table5[#All],7,FALSE)</f>
        <v>#N/A</v>
      </c>
    </row>
    <row r="149" spans="1:10">
      <c r="A149" s="20" t="s">
        <v>170</v>
      </c>
      <c r="B149" s="12" t="s">
        <v>11</v>
      </c>
      <c r="C149" s="12" t="s">
        <v>18</v>
      </c>
      <c r="D149" s="12" t="s">
        <v>13</v>
      </c>
      <c r="E149" s="13">
        <v>114</v>
      </c>
      <c r="F149" s="13">
        <v>3</v>
      </c>
      <c r="G149" s="13">
        <v>9</v>
      </c>
      <c r="H149" s="22">
        <v>36600.47</v>
      </c>
      <c r="I149" s="14">
        <v>42947</v>
      </c>
      <c r="J149" s="13" t="e">
        <f>VLOOKUP(A:A,Table5[#All],7,FALSE)</f>
        <v>#N/A</v>
      </c>
    </row>
    <row r="150" spans="1:10">
      <c r="A150" s="20" t="s">
        <v>171</v>
      </c>
      <c r="B150" s="12" t="s">
        <v>11</v>
      </c>
      <c r="C150" s="12" t="s">
        <v>18</v>
      </c>
      <c r="D150" s="12" t="s">
        <v>16</v>
      </c>
      <c r="E150" s="13">
        <v>56</v>
      </c>
      <c r="F150" s="13">
        <v>1</v>
      </c>
      <c r="G150" s="13">
        <v>4</v>
      </c>
      <c r="H150" s="22">
        <v>8563.5499999999993</v>
      </c>
      <c r="I150" s="14">
        <v>42947</v>
      </c>
      <c r="J150" s="13" t="str">
        <f>VLOOKUP(A:A,Table5[#All],7,FALSE)</f>
        <v>Closed Lost</v>
      </c>
    </row>
    <row r="151" spans="1:10">
      <c r="A151" s="20" t="s">
        <v>172</v>
      </c>
      <c r="B151" s="12" t="s">
        <v>24</v>
      </c>
      <c r="C151" s="12" t="s">
        <v>18</v>
      </c>
      <c r="D151" s="12" t="s">
        <v>13</v>
      </c>
      <c r="E151" s="13">
        <v>2</v>
      </c>
      <c r="F151" s="13">
        <v>0</v>
      </c>
      <c r="G151" s="13">
        <v>0</v>
      </c>
      <c r="H151" s="22">
        <v>4638.5600000000004</v>
      </c>
      <c r="I151" s="14">
        <v>42947</v>
      </c>
      <c r="J151" s="13" t="e">
        <f>VLOOKUP(A:A,Table5[#All],7,FALSE)</f>
        <v>#N/A</v>
      </c>
    </row>
    <row r="152" spans="1:10">
      <c r="A152" s="20" t="s">
        <v>173</v>
      </c>
      <c r="B152" s="12" t="s">
        <v>11</v>
      </c>
      <c r="C152" s="12" t="s">
        <v>18</v>
      </c>
      <c r="D152" s="12" t="s">
        <v>13</v>
      </c>
      <c r="E152" s="13">
        <v>32</v>
      </c>
      <c r="F152" s="13">
        <v>0</v>
      </c>
      <c r="G152" s="13">
        <v>11</v>
      </c>
      <c r="H152" s="22">
        <v>20159.84</v>
      </c>
      <c r="I152" s="14">
        <v>42947</v>
      </c>
      <c r="J152" s="13" t="e">
        <f>VLOOKUP(A:A,Table5[#All],7,FALSE)</f>
        <v>#N/A</v>
      </c>
    </row>
    <row r="153" spans="1:10">
      <c r="A153" s="20" t="s">
        <v>174</v>
      </c>
      <c r="B153" s="12" t="s">
        <v>11</v>
      </c>
      <c r="C153" s="12" t="s">
        <v>18</v>
      </c>
      <c r="D153" s="12" t="s">
        <v>13</v>
      </c>
      <c r="E153" s="13">
        <v>77</v>
      </c>
      <c r="F153" s="13">
        <v>1</v>
      </c>
      <c r="G153" s="13">
        <v>56</v>
      </c>
      <c r="H153" s="22">
        <v>8542.1200000000008</v>
      </c>
      <c r="I153" s="14">
        <v>42947</v>
      </c>
      <c r="J153" s="13" t="e">
        <f>VLOOKUP(A:A,Table5[#All],7,FALSE)</f>
        <v>#N/A</v>
      </c>
    </row>
    <row r="154" spans="1:10">
      <c r="A154" s="20" t="s">
        <v>175</v>
      </c>
      <c r="B154" s="12" t="s">
        <v>11</v>
      </c>
      <c r="C154" s="12" t="s">
        <v>18</v>
      </c>
      <c r="D154" s="12" t="s">
        <v>13</v>
      </c>
      <c r="E154" s="13">
        <v>148</v>
      </c>
      <c r="F154" s="13">
        <v>5</v>
      </c>
      <c r="G154" s="13">
        <v>38</v>
      </c>
      <c r="H154" s="22">
        <v>19284</v>
      </c>
      <c r="I154" s="14">
        <v>42947</v>
      </c>
      <c r="J154" s="13" t="e">
        <f>VLOOKUP(A:A,Table5[#All],7,FALSE)</f>
        <v>#N/A</v>
      </c>
    </row>
    <row r="155" spans="1:10">
      <c r="A155" s="20" t="s">
        <v>176</v>
      </c>
      <c r="B155" s="12" t="s">
        <v>11</v>
      </c>
      <c r="C155" s="12" t="s">
        <v>12</v>
      </c>
      <c r="D155" s="12" t="s">
        <v>13</v>
      </c>
      <c r="E155" s="13">
        <v>57</v>
      </c>
      <c r="F155" s="13">
        <v>1</v>
      </c>
      <c r="G155" s="13">
        <v>44</v>
      </c>
      <c r="H155" s="22">
        <v>9969.57</v>
      </c>
      <c r="I155" s="14">
        <v>42947</v>
      </c>
      <c r="J155" s="13" t="str">
        <f>VLOOKUP(A:A,Table5[#All],7,FALSE)</f>
        <v>Closed Lost</v>
      </c>
    </row>
    <row r="156" spans="1:10">
      <c r="A156" s="20" t="s">
        <v>177</v>
      </c>
      <c r="B156" s="12" t="s">
        <v>11</v>
      </c>
      <c r="C156" s="12" t="s">
        <v>12</v>
      </c>
      <c r="D156" s="12" t="s">
        <v>13</v>
      </c>
      <c r="E156" s="13">
        <v>37</v>
      </c>
      <c r="F156" s="13">
        <v>1</v>
      </c>
      <c r="G156" s="13">
        <v>9</v>
      </c>
      <c r="H156" s="22">
        <v>7910</v>
      </c>
      <c r="I156" s="14">
        <v>42947</v>
      </c>
      <c r="J156" s="13" t="e">
        <f>VLOOKUP(A:A,Table5[#All],7,FALSE)</f>
        <v>#N/A</v>
      </c>
    </row>
    <row r="157" spans="1:10">
      <c r="A157" s="20" t="s">
        <v>178</v>
      </c>
      <c r="B157" s="12" t="s">
        <v>11</v>
      </c>
      <c r="C157" s="12" t="s">
        <v>18</v>
      </c>
      <c r="D157" s="12" t="s">
        <v>13</v>
      </c>
      <c r="E157" s="13">
        <v>24</v>
      </c>
      <c r="F157" s="13">
        <v>0</v>
      </c>
      <c r="G157" s="13">
        <v>21</v>
      </c>
      <c r="H157" s="22">
        <v>8988.11</v>
      </c>
      <c r="I157" s="14">
        <v>42947</v>
      </c>
      <c r="J157" s="13" t="e">
        <f>VLOOKUP(A:A,Table5[#All],7,FALSE)</f>
        <v>#N/A</v>
      </c>
    </row>
    <row r="158" spans="1:10">
      <c r="A158" s="20" t="s">
        <v>179</v>
      </c>
      <c r="B158" s="12" t="s">
        <v>11</v>
      </c>
      <c r="C158" s="12" t="s">
        <v>18</v>
      </c>
      <c r="D158" s="12" t="s">
        <v>13</v>
      </c>
      <c r="E158" s="13">
        <v>95</v>
      </c>
      <c r="F158" s="13">
        <v>2</v>
      </c>
      <c r="G158" s="13">
        <v>73</v>
      </c>
      <c r="H158" s="22">
        <v>26188.3</v>
      </c>
      <c r="I158" s="14">
        <v>42947</v>
      </c>
      <c r="J158" s="13" t="str">
        <f>VLOOKUP(A:A,Table5[#All],7,FALSE)</f>
        <v>Closed Lost</v>
      </c>
    </row>
    <row r="159" spans="1:10">
      <c r="A159" s="20" t="s">
        <v>180</v>
      </c>
      <c r="B159" s="12" t="s">
        <v>24</v>
      </c>
      <c r="C159" s="12" t="s">
        <v>18</v>
      </c>
      <c r="D159" s="12" t="s">
        <v>13</v>
      </c>
      <c r="E159" s="13">
        <v>35</v>
      </c>
      <c r="F159" s="13">
        <v>0</v>
      </c>
      <c r="G159" s="13">
        <v>6</v>
      </c>
      <c r="H159" s="22">
        <v>6754.56</v>
      </c>
      <c r="I159" s="14">
        <v>42947</v>
      </c>
      <c r="J159" s="13" t="e">
        <f>VLOOKUP(A:A,Table5[#All],7,FALSE)</f>
        <v>#N/A</v>
      </c>
    </row>
    <row r="160" spans="1:10">
      <c r="A160" s="20" t="s">
        <v>181</v>
      </c>
      <c r="B160" s="12" t="s">
        <v>11</v>
      </c>
      <c r="C160" s="12" t="s">
        <v>18</v>
      </c>
      <c r="D160" s="12" t="s">
        <v>13</v>
      </c>
      <c r="E160" s="13">
        <v>50</v>
      </c>
      <c r="F160" s="13">
        <v>2</v>
      </c>
      <c r="G160" s="13">
        <v>43</v>
      </c>
      <c r="H160" s="22">
        <v>25458.16</v>
      </c>
      <c r="I160" s="14">
        <v>42947</v>
      </c>
      <c r="J160" s="13" t="e">
        <f>VLOOKUP(A:A,Table5[#All],7,FALSE)</f>
        <v>#N/A</v>
      </c>
    </row>
    <row r="161" spans="1:10">
      <c r="A161" s="20" t="s">
        <v>182</v>
      </c>
      <c r="B161" s="12" t="s">
        <v>11</v>
      </c>
      <c r="C161" s="12" t="s">
        <v>18</v>
      </c>
      <c r="D161" s="12" t="s">
        <v>13</v>
      </c>
      <c r="E161" s="13">
        <v>28</v>
      </c>
      <c r="F161" s="13">
        <v>0</v>
      </c>
      <c r="G161" s="13">
        <v>16</v>
      </c>
      <c r="H161" s="22">
        <v>9624.36</v>
      </c>
      <c r="I161" s="14">
        <v>42947</v>
      </c>
      <c r="J161" s="13" t="e">
        <f>VLOOKUP(A:A,Table5[#All],7,FALSE)</f>
        <v>#N/A</v>
      </c>
    </row>
    <row r="162" spans="1:10">
      <c r="A162" s="20" t="s">
        <v>183</v>
      </c>
      <c r="B162" s="12" t="s">
        <v>11</v>
      </c>
      <c r="C162" s="12" t="s">
        <v>30</v>
      </c>
      <c r="D162" s="12" t="s">
        <v>16</v>
      </c>
      <c r="E162" s="13">
        <v>127</v>
      </c>
      <c r="F162" s="13">
        <v>2</v>
      </c>
      <c r="G162" s="13">
        <v>10</v>
      </c>
      <c r="H162" s="22">
        <v>4082.4</v>
      </c>
      <c r="I162" s="14">
        <v>42927</v>
      </c>
      <c r="J162" s="13" t="e">
        <f>VLOOKUP(A:A,Table5[#All],7,FALSE)</f>
        <v>#N/A</v>
      </c>
    </row>
    <row r="163" spans="1:10">
      <c r="A163" s="20" t="s">
        <v>184</v>
      </c>
      <c r="B163" s="12" t="s">
        <v>11</v>
      </c>
      <c r="C163" s="12" t="s">
        <v>18</v>
      </c>
      <c r="D163" s="12" t="s">
        <v>13</v>
      </c>
      <c r="E163" s="13">
        <v>71</v>
      </c>
      <c r="F163" s="13">
        <v>0</v>
      </c>
      <c r="G163" s="13">
        <v>16</v>
      </c>
      <c r="H163" s="22">
        <v>26728.2</v>
      </c>
      <c r="I163" s="14">
        <v>42947</v>
      </c>
      <c r="J163" s="13" t="e">
        <f>VLOOKUP(A:A,Table5[#All],7,FALSE)</f>
        <v>#N/A</v>
      </c>
    </row>
    <row r="164" spans="1:10">
      <c r="A164" s="20" t="s">
        <v>185</v>
      </c>
      <c r="B164" s="12" t="s">
        <v>11</v>
      </c>
      <c r="C164" s="12" t="s">
        <v>18</v>
      </c>
      <c r="D164" s="12" t="s">
        <v>13</v>
      </c>
      <c r="E164" s="13">
        <v>119</v>
      </c>
      <c r="F164" s="13">
        <v>2</v>
      </c>
      <c r="G164" s="13">
        <v>38</v>
      </c>
      <c r="H164" s="22">
        <v>31615.64</v>
      </c>
      <c r="I164" s="14">
        <v>42947</v>
      </c>
      <c r="J164" s="13" t="e">
        <f>VLOOKUP(A:A,Table5[#All],7,FALSE)</f>
        <v>#N/A</v>
      </c>
    </row>
    <row r="165" spans="1:10">
      <c r="A165" s="20" t="s">
        <v>186</v>
      </c>
      <c r="B165" s="12" t="s">
        <v>24</v>
      </c>
      <c r="C165" s="12" t="s">
        <v>18</v>
      </c>
      <c r="D165" s="12" t="s">
        <v>16</v>
      </c>
      <c r="E165" s="13">
        <v>108</v>
      </c>
      <c r="F165" s="13">
        <v>3</v>
      </c>
      <c r="G165" s="13">
        <v>0</v>
      </c>
      <c r="H165" s="22">
        <v>10013</v>
      </c>
      <c r="I165" s="14">
        <v>42947</v>
      </c>
      <c r="J165" s="13" t="str">
        <f>VLOOKUP(A:A,Table5[#All],7,FALSE)</f>
        <v>Closed Lost</v>
      </c>
    </row>
    <row r="166" spans="1:10">
      <c r="A166" s="20" t="s">
        <v>187</v>
      </c>
      <c r="B166" s="12" t="s">
        <v>11</v>
      </c>
      <c r="C166" s="12" t="s">
        <v>18</v>
      </c>
      <c r="D166" s="12" t="s">
        <v>13</v>
      </c>
      <c r="E166" s="13">
        <v>4</v>
      </c>
      <c r="F166" s="13">
        <v>1</v>
      </c>
      <c r="G166" s="13">
        <v>2</v>
      </c>
      <c r="H166" s="22">
        <v>21920.6</v>
      </c>
      <c r="I166" s="14">
        <v>42947</v>
      </c>
      <c r="J166" s="13" t="e">
        <f>VLOOKUP(A:A,Table5[#All],7,FALSE)</f>
        <v>#N/A</v>
      </c>
    </row>
    <row r="167" spans="1:10">
      <c r="A167" s="20" t="s">
        <v>188</v>
      </c>
      <c r="B167" s="12" t="s">
        <v>24</v>
      </c>
      <c r="C167" s="12" t="s">
        <v>18</v>
      </c>
      <c r="D167" s="12" t="s">
        <v>13</v>
      </c>
      <c r="E167" s="13">
        <v>18</v>
      </c>
      <c r="F167" s="13">
        <v>1</v>
      </c>
      <c r="G167" s="13">
        <v>1</v>
      </c>
      <c r="H167" s="22">
        <v>8242</v>
      </c>
      <c r="I167" s="14">
        <v>42947</v>
      </c>
      <c r="J167" s="13" t="e">
        <f>VLOOKUP(A:A,Table5[#All],7,FALSE)</f>
        <v>#N/A</v>
      </c>
    </row>
    <row r="168" spans="1:10">
      <c r="A168" s="20" t="s">
        <v>189</v>
      </c>
      <c r="B168" s="12" t="s">
        <v>11</v>
      </c>
      <c r="C168" s="12" t="s">
        <v>12</v>
      </c>
      <c r="D168" s="12" t="s">
        <v>13</v>
      </c>
      <c r="E168" s="13">
        <v>14</v>
      </c>
      <c r="F168" s="13">
        <v>0</v>
      </c>
      <c r="G168" s="13">
        <v>0</v>
      </c>
      <c r="H168" s="22">
        <v>5797.15</v>
      </c>
      <c r="I168" s="14">
        <v>42947</v>
      </c>
      <c r="J168" s="13" t="e">
        <f>VLOOKUP(A:A,Table5[#All],7,FALSE)</f>
        <v>#N/A</v>
      </c>
    </row>
    <row r="169" spans="1:10">
      <c r="A169" s="20" t="s">
        <v>190</v>
      </c>
      <c r="B169" s="12" t="s">
        <v>11</v>
      </c>
      <c r="C169" s="12" t="s">
        <v>27</v>
      </c>
      <c r="D169" s="12" t="s">
        <v>34</v>
      </c>
      <c r="E169" s="13">
        <v>80</v>
      </c>
      <c r="F169" s="13">
        <v>0</v>
      </c>
      <c r="G169" s="13">
        <v>57</v>
      </c>
      <c r="H169" s="22">
        <v>33936.19</v>
      </c>
      <c r="I169" s="14">
        <v>42947</v>
      </c>
      <c r="J169" s="13" t="e">
        <f>VLOOKUP(A:A,Table5[#All],7,FALSE)</f>
        <v>#N/A</v>
      </c>
    </row>
    <row r="170" spans="1:10">
      <c r="A170" s="20" t="s">
        <v>191</v>
      </c>
      <c r="B170" s="12" t="s">
        <v>11</v>
      </c>
      <c r="C170" s="12" t="s">
        <v>18</v>
      </c>
      <c r="D170" s="12" t="s">
        <v>13</v>
      </c>
      <c r="E170" s="13">
        <v>36</v>
      </c>
      <c r="F170" s="13">
        <v>0</v>
      </c>
      <c r="G170" s="13">
        <v>17</v>
      </c>
      <c r="H170" s="22">
        <v>7256.82</v>
      </c>
      <c r="I170" s="14">
        <v>42947</v>
      </c>
      <c r="J170" s="13" t="e">
        <f>VLOOKUP(A:A,Table5[#All],7,FALSE)</f>
        <v>#N/A</v>
      </c>
    </row>
    <row r="171" spans="1:10">
      <c r="A171" s="20" t="s">
        <v>192</v>
      </c>
      <c r="B171" s="12" t="s">
        <v>11</v>
      </c>
      <c r="C171" s="12" t="s">
        <v>30</v>
      </c>
      <c r="D171" s="12" t="s">
        <v>164</v>
      </c>
      <c r="E171" s="13">
        <v>57</v>
      </c>
      <c r="F171" s="13">
        <v>1</v>
      </c>
      <c r="G171" s="13">
        <v>57</v>
      </c>
      <c r="H171" s="22">
        <v>8000</v>
      </c>
      <c r="I171" s="14">
        <v>42944</v>
      </c>
      <c r="J171" s="13" t="e">
        <f>VLOOKUP(A:A,Table5[#All],7,FALSE)</f>
        <v>#N/A</v>
      </c>
    </row>
    <row r="172" spans="1:10">
      <c r="A172" s="20" t="s">
        <v>193</v>
      </c>
      <c r="B172" s="12" t="s">
        <v>24</v>
      </c>
      <c r="C172" s="12" t="s">
        <v>18</v>
      </c>
      <c r="D172" s="12" t="s">
        <v>13</v>
      </c>
      <c r="E172" s="13">
        <v>151</v>
      </c>
      <c r="F172" s="13">
        <v>2</v>
      </c>
      <c r="G172" s="13">
        <v>29</v>
      </c>
      <c r="H172" s="22">
        <v>8169.31</v>
      </c>
      <c r="I172" s="14">
        <v>42947</v>
      </c>
      <c r="J172" s="13" t="str">
        <f>VLOOKUP(A:A,Table5[#All],7,FALSE)</f>
        <v>Closed Lost</v>
      </c>
    </row>
    <row r="173" spans="1:10">
      <c r="A173" s="20" t="s">
        <v>194</v>
      </c>
      <c r="B173" s="12" t="s">
        <v>11</v>
      </c>
      <c r="C173" s="12" t="s">
        <v>27</v>
      </c>
      <c r="D173" s="12" t="s">
        <v>13</v>
      </c>
      <c r="E173" s="13">
        <v>59</v>
      </c>
      <c r="F173" s="13">
        <v>1</v>
      </c>
      <c r="G173" s="13">
        <v>52</v>
      </c>
      <c r="H173" s="22">
        <v>23090.400000000001</v>
      </c>
      <c r="I173" s="14">
        <v>42947</v>
      </c>
      <c r="J173" s="13" t="e">
        <f>VLOOKUP(A:A,Table5[#All],7,FALSE)</f>
        <v>#N/A</v>
      </c>
    </row>
    <row r="174" spans="1:10">
      <c r="A174" s="20" t="s">
        <v>195</v>
      </c>
      <c r="B174" s="12" t="s">
        <v>11</v>
      </c>
      <c r="C174" s="12" t="s">
        <v>18</v>
      </c>
      <c r="D174" s="12" t="s">
        <v>13</v>
      </c>
      <c r="E174" s="13">
        <v>70</v>
      </c>
      <c r="F174" s="13">
        <v>1</v>
      </c>
      <c r="G174" s="13">
        <v>37</v>
      </c>
      <c r="H174" s="22">
        <v>18681.240000000002</v>
      </c>
      <c r="I174" s="14">
        <v>42947</v>
      </c>
      <c r="J174" s="13" t="e">
        <f>VLOOKUP(A:A,Table5[#All],7,FALSE)</f>
        <v>#N/A</v>
      </c>
    </row>
    <row r="175" spans="1:10">
      <c r="A175" s="20" t="s">
        <v>196</v>
      </c>
      <c r="B175" s="12" t="s">
        <v>11</v>
      </c>
      <c r="C175" s="12" t="s">
        <v>18</v>
      </c>
      <c r="D175" s="12" t="s">
        <v>16</v>
      </c>
      <c r="E175" s="13">
        <v>23</v>
      </c>
      <c r="F175" s="13">
        <v>1</v>
      </c>
      <c r="G175" s="13">
        <v>17</v>
      </c>
      <c r="H175" s="22">
        <v>19506.52</v>
      </c>
      <c r="I175" s="14">
        <v>42947</v>
      </c>
      <c r="J175" s="13" t="e">
        <f>VLOOKUP(A:A,Table5[#All],7,FALSE)</f>
        <v>#N/A</v>
      </c>
    </row>
    <row r="176" spans="1:10">
      <c r="A176" s="20" t="s">
        <v>197</v>
      </c>
      <c r="B176" s="12" t="s">
        <v>11</v>
      </c>
      <c r="C176" s="12" t="s">
        <v>18</v>
      </c>
      <c r="D176" s="12" t="s">
        <v>34</v>
      </c>
      <c r="E176" s="13">
        <v>58</v>
      </c>
      <c r="F176" s="13">
        <v>1</v>
      </c>
      <c r="G176" s="13">
        <v>38</v>
      </c>
      <c r="H176" s="22">
        <v>22471.68</v>
      </c>
      <c r="I176" s="14">
        <v>42947</v>
      </c>
      <c r="J176" s="13" t="e">
        <f>VLOOKUP(A:A,Table5[#All],7,FALSE)</f>
        <v>#N/A</v>
      </c>
    </row>
    <row r="177" spans="1:10">
      <c r="A177" s="20" t="s">
        <v>198</v>
      </c>
      <c r="B177" s="12" t="s">
        <v>24</v>
      </c>
      <c r="C177" s="12" t="s">
        <v>27</v>
      </c>
      <c r="D177" s="12" t="s">
        <v>16</v>
      </c>
      <c r="E177" s="13">
        <v>331</v>
      </c>
      <c r="F177" s="13">
        <v>10</v>
      </c>
      <c r="G177" s="13">
        <v>84</v>
      </c>
      <c r="H177" s="22">
        <v>157936.21</v>
      </c>
      <c r="I177" s="14">
        <v>42947</v>
      </c>
      <c r="J177" s="13" t="e">
        <f>VLOOKUP(A:A,Table5[#All],7,FALSE)</f>
        <v>#N/A</v>
      </c>
    </row>
    <row r="178" spans="1:10">
      <c r="A178" s="20" t="s">
        <v>199</v>
      </c>
      <c r="B178" s="12" t="s">
        <v>11</v>
      </c>
      <c r="C178" s="12" t="s">
        <v>12</v>
      </c>
      <c r="D178" s="12" t="s">
        <v>13</v>
      </c>
      <c r="E178" s="13">
        <v>36</v>
      </c>
      <c r="F178" s="13">
        <v>0</v>
      </c>
      <c r="G178" s="13">
        <v>7</v>
      </c>
      <c r="H178" s="22">
        <v>4350</v>
      </c>
      <c r="I178" s="14">
        <v>42947</v>
      </c>
      <c r="J178" s="13" t="str">
        <f>VLOOKUP(A:A,Table5[#All],7,FALSE)</f>
        <v>Closed Lost</v>
      </c>
    </row>
    <row r="179" spans="1:10">
      <c r="A179" s="20" t="s">
        <v>200</v>
      </c>
      <c r="B179" s="12" t="s">
        <v>49</v>
      </c>
      <c r="C179" s="12" t="s">
        <v>27</v>
      </c>
      <c r="D179" s="12" t="s">
        <v>16</v>
      </c>
      <c r="E179" s="13">
        <v>32</v>
      </c>
      <c r="F179" s="13">
        <v>1</v>
      </c>
      <c r="G179" s="13">
        <v>7</v>
      </c>
      <c r="H179" s="22">
        <v>83428.25</v>
      </c>
      <c r="I179" s="14">
        <v>42947</v>
      </c>
      <c r="J179" s="13" t="e">
        <f>VLOOKUP(A:A,Table5[#All],7,FALSE)</f>
        <v>#N/A</v>
      </c>
    </row>
    <row r="180" spans="1:10">
      <c r="A180" s="20" t="s">
        <v>201</v>
      </c>
      <c r="B180" s="12" t="s">
        <v>11</v>
      </c>
      <c r="C180" s="12" t="s">
        <v>18</v>
      </c>
      <c r="D180" s="12" t="s">
        <v>16</v>
      </c>
      <c r="E180" s="13">
        <v>0</v>
      </c>
      <c r="F180" s="13">
        <v>0</v>
      </c>
      <c r="G180" s="13">
        <v>0</v>
      </c>
      <c r="H180" s="22">
        <v>12000</v>
      </c>
      <c r="I180" s="14">
        <v>42947</v>
      </c>
      <c r="J180" s="13" t="str">
        <f>VLOOKUP(A:A,Table5[#All],7,FALSE)</f>
        <v>Closed Won</v>
      </c>
    </row>
    <row r="181" spans="1:10">
      <c r="A181" s="20" t="s">
        <v>202</v>
      </c>
      <c r="B181" s="12" t="s">
        <v>24</v>
      </c>
      <c r="C181" s="12" t="s">
        <v>18</v>
      </c>
      <c r="D181" s="12" t="s">
        <v>13</v>
      </c>
      <c r="E181" s="13">
        <v>10</v>
      </c>
      <c r="F181" s="13">
        <v>0</v>
      </c>
      <c r="G181" s="13">
        <v>10</v>
      </c>
      <c r="H181" s="22">
        <v>5226.8</v>
      </c>
      <c r="I181" s="14">
        <v>42947</v>
      </c>
      <c r="J181" s="13" t="e">
        <f>VLOOKUP(A:A,Table5[#All],7,FALSE)</f>
        <v>#N/A</v>
      </c>
    </row>
    <row r="182" spans="1:10">
      <c r="A182" s="20" t="s">
        <v>203</v>
      </c>
      <c r="B182" s="12" t="s">
        <v>24</v>
      </c>
      <c r="C182" s="12" t="s">
        <v>18</v>
      </c>
      <c r="D182" s="12" t="s">
        <v>16</v>
      </c>
      <c r="E182" s="13">
        <v>71</v>
      </c>
      <c r="F182" s="13">
        <v>1</v>
      </c>
      <c r="G182" s="13">
        <v>37</v>
      </c>
      <c r="H182" s="22">
        <v>11682.51</v>
      </c>
      <c r="I182" s="14">
        <v>42947</v>
      </c>
      <c r="J182" s="13" t="e">
        <f>VLOOKUP(A:A,Table5[#All],7,FALSE)</f>
        <v>#N/A</v>
      </c>
    </row>
    <row r="183" spans="1:10">
      <c r="A183" s="20" t="s">
        <v>204</v>
      </c>
      <c r="B183" s="12" t="s">
        <v>11</v>
      </c>
      <c r="C183" s="12" t="s">
        <v>18</v>
      </c>
      <c r="D183" s="12" t="s">
        <v>13</v>
      </c>
      <c r="E183" s="13">
        <v>119</v>
      </c>
      <c r="F183" s="13">
        <v>2</v>
      </c>
      <c r="G183" s="13">
        <v>81</v>
      </c>
      <c r="H183" s="22">
        <v>13834</v>
      </c>
      <c r="I183" s="14">
        <v>42947</v>
      </c>
      <c r="J183" s="13" t="e">
        <f>VLOOKUP(A:A,Table5[#All],7,FALSE)</f>
        <v>#N/A</v>
      </c>
    </row>
    <row r="184" spans="1:10">
      <c r="A184" s="20" t="s">
        <v>205</v>
      </c>
      <c r="B184" s="12" t="s">
        <v>24</v>
      </c>
      <c r="C184" s="12" t="s">
        <v>18</v>
      </c>
      <c r="D184" s="12" t="s">
        <v>34</v>
      </c>
      <c r="E184" s="13">
        <v>31</v>
      </c>
      <c r="F184" s="13">
        <v>0</v>
      </c>
      <c r="G184" s="13">
        <v>31</v>
      </c>
      <c r="H184" s="22">
        <v>12158</v>
      </c>
      <c r="I184" s="14">
        <v>42947</v>
      </c>
      <c r="J184" s="13" t="e">
        <f>VLOOKUP(A:A,Table5[#All],7,FALSE)</f>
        <v>#N/A</v>
      </c>
    </row>
    <row r="185" spans="1:10">
      <c r="A185" s="20" t="s">
        <v>206</v>
      </c>
      <c r="B185" s="12" t="s">
        <v>11</v>
      </c>
      <c r="C185" s="12" t="s">
        <v>18</v>
      </c>
      <c r="D185" s="12" t="s">
        <v>13</v>
      </c>
      <c r="E185" s="13">
        <v>184</v>
      </c>
      <c r="F185" s="13">
        <v>5</v>
      </c>
      <c r="G185" s="13">
        <v>7</v>
      </c>
      <c r="H185" s="22">
        <v>5500</v>
      </c>
      <c r="I185" s="14">
        <v>42947</v>
      </c>
      <c r="J185" s="13" t="e">
        <f>VLOOKUP(A:A,Table5[#All],7,FALSE)</f>
        <v>#N/A</v>
      </c>
    </row>
  </sheetData>
  <pageMargins left="0.25" right="0.25" top="0.75" bottom="0.75" header="0.3" footer="0.3"/>
  <pageSetup scale="5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7"/>
  <sheetViews>
    <sheetView workbookViewId="0">
      <selection activeCell="A2" sqref="A2"/>
    </sheetView>
  </sheetViews>
  <sheetFormatPr defaultColWidth="92" defaultRowHeight="15"/>
  <cols>
    <col min="1" max="1" width="76.7109375" bestFit="1" customWidth="1"/>
    <col min="2" max="2" width="22" bestFit="1" customWidth="1"/>
    <col min="3" max="3" width="26.42578125" bestFit="1" customWidth="1"/>
    <col min="4" max="4" width="21.140625" bestFit="1" customWidth="1"/>
    <col min="5" max="5" width="12.7109375" bestFit="1" customWidth="1"/>
    <col min="6" max="6" width="15" bestFit="1" customWidth="1"/>
    <col min="7" max="7" width="33.140625" bestFit="1" customWidth="1"/>
    <col min="8" max="8" width="9" bestFit="1" customWidth="1"/>
    <col min="9" max="9" width="16.42578125" bestFit="1" customWidth="1"/>
    <col min="10" max="10" width="18.7109375" bestFit="1" customWidth="1"/>
  </cols>
  <sheetData>
    <row r="1" spans="1:10">
      <c r="A1" s="27" t="s">
        <v>0</v>
      </c>
      <c r="B1" s="27" t="s">
        <v>2</v>
      </c>
      <c r="C1" s="27" t="s">
        <v>1</v>
      </c>
      <c r="D1" s="27" t="s">
        <v>207</v>
      </c>
      <c r="E1" s="27" t="s">
        <v>7</v>
      </c>
      <c r="F1" s="27" t="s">
        <v>8</v>
      </c>
      <c r="G1" s="27" t="s">
        <v>3</v>
      </c>
      <c r="H1" s="27" t="s">
        <v>4</v>
      </c>
      <c r="I1" s="27" t="s">
        <v>5</v>
      </c>
      <c r="J1" s="27" t="s">
        <v>6</v>
      </c>
    </row>
    <row r="2" spans="1:10">
      <c r="A2" s="20" t="s">
        <v>208</v>
      </c>
      <c r="B2" s="12" t="s">
        <v>18</v>
      </c>
      <c r="C2" s="12" t="s">
        <v>11</v>
      </c>
      <c r="D2" s="20" t="s">
        <v>209</v>
      </c>
      <c r="E2" s="23"/>
      <c r="F2" s="14">
        <v>42928</v>
      </c>
      <c r="G2" s="12" t="s">
        <v>210</v>
      </c>
      <c r="H2" s="13">
        <v>147</v>
      </c>
      <c r="I2" s="13">
        <v>2</v>
      </c>
      <c r="J2" s="13">
        <v>12</v>
      </c>
    </row>
    <row r="3" spans="1:10">
      <c r="A3" s="20" t="s">
        <v>211</v>
      </c>
      <c r="B3" s="12" t="s">
        <v>12</v>
      </c>
      <c r="C3" s="12" t="s">
        <v>24</v>
      </c>
      <c r="D3" s="20" t="s">
        <v>209</v>
      </c>
      <c r="E3" s="23"/>
      <c r="F3" s="14">
        <v>42926</v>
      </c>
      <c r="G3" s="12" t="s">
        <v>210</v>
      </c>
      <c r="H3" s="13">
        <v>3</v>
      </c>
      <c r="I3" s="13">
        <v>0</v>
      </c>
      <c r="J3" s="13">
        <v>14</v>
      </c>
    </row>
    <row r="4" spans="1:10">
      <c r="A4" s="20" t="s">
        <v>212</v>
      </c>
      <c r="B4" s="12" t="s">
        <v>12</v>
      </c>
      <c r="C4" s="12" t="s">
        <v>11</v>
      </c>
      <c r="D4" s="20" t="s">
        <v>209</v>
      </c>
      <c r="E4" s="23"/>
      <c r="F4" s="14">
        <v>42928</v>
      </c>
      <c r="G4" s="12" t="s">
        <v>210</v>
      </c>
      <c r="H4" s="13">
        <v>15</v>
      </c>
      <c r="I4" s="13">
        <v>0</v>
      </c>
      <c r="J4" s="13">
        <v>12</v>
      </c>
    </row>
    <row r="5" spans="1:10">
      <c r="A5" s="20" t="s">
        <v>213</v>
      </c>
      <c r="B5" s="12" t="s">
        <v>27</v>
      </c>
      <c r="C5" s="12" t="s">
        <v>214</v>
      </c>
      <c r="D5" s="20" t="s">
        <v>209</v>
      </c>
      <c r="E5" s="23">
        <v>17233.84</v>
      </c>
      <c r="F5" s="14">
        <v>42919</v>
      </c>
      <c r="G5" s="12" t="s">
        <v>215</v>
      </c>
      <c r="H5" s="13">
        <v>0</v>
      </c>
      <c r="I5" s="13">
        <v>0</v>
      </c>
      <c r="J5" s="13">
        <v>21</v>
      </c>
    </row>
    <row r="6" spans="1:10">
      <c r="A6" s="20" t="s">
        <v>216</v>
      </c>
      <c r="B6" s="12" t="s">
        <v>18</v>
      </c>
      <c r="C6" s="12" t="s">
        <v>214</v>
      </c>
      <c r="D6" s="20" t="s">
        <v>209</v>
      </c>
      <c r="E6" s="23">
        <v>5554.41</v>
      </c>
      <c r="F6" s="14">
        <v>42933</v>
      </c>
      <c r="G6" s="12" t="s">
        <v>215</v>
      </c>
      <c r="H6" s="13">
        <v>54</v>
      </c>
      <c r="I6" s="13">
        <v>1</v>
      </c>
      <c r="J6" s="13">
        <v>7</v>
      </c>
    </row>
    <row r="7" spans="1:10">
      <c r="A7" s="20" t="s">
        <v>217</v>
      </c>
      <c r="B7" s="12" t="s">
        <v>30</v>
      </c>
      <c r="C7" s="12" t="s">
        <v>11</v>
      </c>
      <c r="D7" s="20" t="s">
        <v>218</v>
      </c>
      <c r="E7" s="23">
        <v>5196.55</v>
      </c>
      <c r="F7" s="14">
        <v>42930</v>
      </c>
      <c r="G7" s="12" t="s">
        <v>210</v>
      </c>
      <c r="H7" s="13">
        <v>16</v>
      </c>
      <c r="I7" s="13">
        <v>0</v>
      </c>
      <c r="J7" s="13">
        <v>10</v>
      </c>
    </row>
    <row r="8" spans="1:10">
      <c r="A8" s="20" t="s">
        <v>219</v>
      </c>
      <c r="B8" s="12" t="s">
        <v>18</v>
      </c>
      <c r="C8" s="12" t="s">
        <v>11</v>
      </c>
      <c r="D8" s="20" t="s">
        <v>209</v>
      </c>
      <c r="E8" s="23"/>
      <c r="F8" s="14">
        <v>42927</v>
      </c>
      <c r="G8" s="12" t="s">
        <v>210</v>
      </c>
      <c r="H8" s="13">
        <v>19</v>
      </c>
      <c r="I8" s="13">
        <v>0</v>
      </c>
      <c r="J8" s="13">
        <v>13</v>
      </c>
    </row>
    <row r="9" spans="1:10">
      <c r="A9" s="20" t="s">
        <v>220</v>
      </c>
      <c r="B9" s="12" t="s">
        <v>27</v>
      </c>
      <c r="C9" s="12" t="s">
        <v>214</v>
      </c>
      <c r="D9" s="20" t="s">
        <v>209</v>
      </c>
      <c r="E9" s="23"/>
      <c r="F9" s="14">
        <v>42934</v>
      </c>
      <c r="G9" s="12" t="s">
        <v>221</v>
      </c>
      <c r="H9" s="13">
        <v>1238</v>
      </c>
      <c r="I9" s="13">
        <v>0</v>
      </c>
      <c r="J9" s="13">
        <v>6</v>
      </c>
    </row>
    <row r="10" spans="1:10">
      <c r="A10" s="20" t="s">
        <v>222</v>
      </c>
      <c r="B10" s="12" t="s">
        <v>27</v>
      </c>
      <c r="C10" s="12" t="s">
        <v>214</v>
      </c>
      <c r="D10" s="20" t="s">
        <v>209</v>
      </c>
      <c r="E10" s="23">
        <v>7210.32</v>
      </c>
      <c r="F10" s="14">
        <v>42934</v>
      </c>
      <c r="G10" s="12" t="s">
        <v>223</v>
      </c>
      <c r="H10" s="13">
        <v>467</v>
      </c>
      <c r="I10" s="13">
        <v>1</v>
      </c>
      <c r="J10" s="13">
        <v>6</v>
      </c>
    </row>
    <row r="11" spans="1:10">
      <c r="A11" s="20" t="s">
        <v>224</v>
      </c>
      <c r="B11" s="12" t="s">
        <v>12</v>
      </c>
      <c r="C11" s="12" t="s">
        <v>11</v>
      </c>
      <c r="D11" s="20" t="s">
        <v>209</v>
      </c>
      <c r="E11" s="23"/>
      <c r="F11" s="14">
        <v>42935</v>
      </c>
      <c r="G11" s="12" t="s">
        <v>210</v>
      </c>
      <c r="H11" s="13">
        <v>65</v>
      </c>
      <c r="I11" s="13">
        <v>0</v>
      </c>
      <c r="J11" s="13">
        <v>5</v>
      </c>
    </row>
    <row r="12" spans="1:10">
      <c r="A12" s="20" t="s">
        <v>225</v>
      </c>
      <c r="B12" s="12" t="s">
        <v>12</v>
      </c>
      <c r="C12" s="12" t="s">
        <v>11</v>
      </c>
      <c r="D12" s="20" t="s">
        <v>209</v>
      </c>
      <c r="E12" s="23"/>
      <c r="F12" s="14">
        <v>42935</v>
      </c>
      <c r="G12" s="12" t="s">
        <v>210</v>
      </c>
      <c r="H12" s="13">
        <v>41</v>
      </c>
      <c r="I12" s="13">
        <v>1</v>
      </c>
      <c r="J12" s="13">
        <v>5</v>
      </c>
    </row>
    <row r="13" spans="1:10">
      <c r="A13" s="20" t="s">
        <v>226</v>
      </c>
      <c r="B13" s="12" t="s">
        <v>27</v>
      </c>
      <c r="C13" s="12" t="s">
        <v>11</v>
      </c>
      <c r="D13" s="20" t="s">
        <v>209</v>
      </c>
      <c r="E13" s="23"/>
      <c r="F13" s="14">
        <v>42935</v>
      </c>
      <c r="G13" s="12" t="s">
        <v>210</v>
      </c>
      <c r="H13" s="13">
        <v>9</v>
      </c>
      <c r="I13" s="13">
        <v>1</v>
      </c>
      <c r="J13" s="13">
        <v>5</v>
      </c>
    </row>
    <row r="14" spans="1:10">
      <c r="A14" s="20" t="s">
        <v>15</v>
      </c>
      <c r="B14" s="12" t="s">
        <v>12</v>
      </c>
      <c r="C14" s="12" t="s">
        <v>11</v>
      </c>
      <c r="D14" s="20" t="s">
        <v>209</v>
      </c>
      <c r="E14" s="23">
        <v>7775</v>
      </c>
      <c r="F14" s="14">
        <v>42926</v>
      </c>
      <c r="G14" s="12" t="s">
        <v>210</v>
      </c>
      <c r="H14" s="13">
        <v>55</v>
      </c>
      <c r="I14" s="13">
        <v>2</v>
      </c>
      <c r="J14" s="13">
        <v>14</v>
      </c>
    </row>
    <row r="15" spans="1:10">
      <c r="A15" s="20" t="s">
        <v>227</v>
      </c>
      <c r="B15" s="12" t="s">
        <v>12</v>
      </c>
      <c r="C15" s="12" t="s">
        <v>11</v>
      </c>
      <c r="D15" s="20" t="s">
        <v>209</v>
      </c>
      <c r="E15" s="23"/>
      <c r="F15" s="14">
        <v>42927</v>
      </c>
      <c r="G15" s="12" t="s">
        <v>210</v>
      </c>
      <c r="H15" s="13">
        <v>70</v>
      </c>
      <c r="I15" s="13">
        <v>1</v>
      </c>
      <c r="J15" s="13">
        <v>13</v>
      </c>
    </row>
    <row r="16" spans="1:10">
      <c r="A16" s="20" t="s">
        <v>228</v>
      </c>
      <c r="B16" s="12" t="s">
        <v>18</v>
      </c>
      <c r="C16" s="12" t="s">
        <v>24</v>
      </c>
      <c r="D16" s="20" t="s">
        <v>209</v>
      </c>
      <c r="E16" s="23">
        <v>0</v>
      </c>
      <c r="F16" s="14">
        <v>42928</v>
      </c>
      <c r="G16" s="12" t="s">
        <v>210</v>
      </c>
      <c r="H16" s="13">
        <v>83</v>
      </c>
      <c r="I16" s="13">
        <v>1</v>
      </c>
      <c r="J16" s="13">
        <v>12</v>
      </c>
    </row>
    <row r="17" spans="1:10">
      <c r="A17" s="20" t="s">
        <v>229</v>
      </c>
      <c r="B17" s="12" t="s">
        <v>12</v>
      </c>
      <c r="C17" s="12" t="s">
        <v>230</v>
      </c>
      <c r="D17" s="20" t="s">
        <v>209</v>
      </c>
      <c r="E17" s="23"/>
      <c r="F17" s="14">
        <v>42930</v>
      </c>
      <c r="G17" s="12" t="s">
        <v>210</v>
      </c>
      <c r="H17" s="13">
        <v>3</v>
      </c>
      <c r="I17" s="13">
        <v>0</v>
      </c>
      <c r="J17" s="13">
        <v>10</v>
      </c>
    </row>
    <row r="18" spans="1:10">
      <c r="A18" s="20" t="s">
        <v>231</v>
      </c>
      <c r="B18" s="12" t="s">
        <v>18</v>
      </c>
      <c r="C18" s="12" t="s">
        <v>11</v>
      </c>
      <c r="D18" s="20" t="s">
        <v>209</v>
      </c>
      <c r="E18" s="23"/>
      <c r="F18" s="14">
        <v>42922</v>
      </c>
      <c r="G18" s="12" t="s">
        <v>210</v>
      </c>
      <c r="H18" s="13">
        <v>73</v>
      </c>
      <c r="I18" s="13">
        <v>1</v>
      </c>
      <c r="J18" s="13">
        <v>18</v>
      </c>
    </row>
    <row r="19" spans="1:10">
      <c r="A19" s="20" t="s">
        <v>232</v>
      </c>
      <c r="B19" s="12" t="s">
        <v>18</v>
      </c>
      <c r="C19" s="12" t="s">
        <v>24</v>
      </c>
      <c r="D19" s="20" t="s">
        <v>209</v>
      </c>
      <c r="E19" s="23"/>
      <c r="F19" s="14">
        <v>42926</v>
      </c>
      <c r="G19" s="12" t="s">
        <v>210</v>
      </c>
      <c r="H19" s="13">
        <v>53</v>
      </c>
      <c r="I19" s="13">
        <v>0</v>
      </c>
      <c r="J19" s="13">
        <v>14</v>
      </c>
    </row>
    <row r="20" spans="1:10">
      <c r="A20" s="20" t="s">
        <v>233</v>
      </c>
      <c r="B20" s="12" t="s">
        <v>18</v>
      </c>
      <c r="C20" s="12" t="s">
        <v>11</v>
      </c>
      <c r="D20" s="20" t="s">
        <v>209</v>
      </c>
      <c r="E20" s="23"/>
      <c r="F20" s="14">
        <v>42937</v>
      </c>
      <c r="G20" s="12" t="s">
        <v>210</v>
      </c>
      <c r="H20" s="13">
        <v>32</v>
      </c>
      <c r="I20" s="13">
        <v>0</v>
      </c>
      <c r="J20" s="13">
        <v>3</v>
      </c>
    </row>
    <row r="21" spans="1:10">
      <c r="A21" s="20" t="s">
        <v>234</v>
      </c>
      <c r="B21" s="12" t="s">
        <v>12</v>
      </c>
      <c r="C21" s="12" t="s">
        <v>214</v>
      </c>
      <c r="D21" s="20" t="s">
        <v>209</v>
      </c>
      <c r="E21" s="23">
        <v>4012.5</v>
      </c>
      <c r="F21" s="14">
        <v>42935</v>
      </c>
      <c r="G21" s="12" t="s">
        <v>223</v>
      </c>
      <c r="H21" s="13">
        <v>624</v>
      </c>
      <c r="I21" s="13">
        <v>1</v>
      </c>
      <c r="J21" s="13">
        <v>5</v>
      </c>
    </row>
    <row r="22" spans="1:10">
      <c r="A22" s="20" t="s">
        <v>235</v>
      </c>
      <c r="B22" s="12" t="s">
        <v>12</v>
      </c>
      <c r="C22" s="12" t="s">
        <v>11</v>
      </c>
      <c r="D22" s="20" t="s">
        <v>209</v>
      </c>
      <c r="E22" s="23"/>
      <c r="F22" s="14">
        <v>42926</v>
      </c>
      <c r="G22" s="12" t="s">
        <v>210</v>
      </c>
      <c r="H22" s="13">
        <v>32</v>
      </c>
      <c r="I22" s="13">
        <v>0</v>
      </c>
      <c r="J22" s="13">
        <v>14</v>
      </c>
    </row>
    <row r="23" spans="1:10">
      <c r="A23" s="20" t="s">
        <v>236</v>
      </c>
      <c r="B23" s="12" t="s">
        <v>18</v>
      </c>
      <c r="C23" s="12" t="s">
        <v>11</v>
      </c>
      <c r="D23" s="20" t="s">
        <v>209</v>
      </c>
      <c r="E23" s="23"/>
      <c r="F23" s="14">
        <v>42926</v>
      </c>
      <c r="G23" s="12" t="s">
        <v>210</v>
      </c>
      <c r="H23" s="13">
        <v>91</v>
      </c>
      <c r="I23" s="13">
        <v>3</v>
      </c>
      <c r="J23" s="13">
        <v>14</v>
      </c>
    </row>
    <row r="24" spans="1:10">
      <c r="A24" s="20" t="s">
        <v>237</v>
      </c>
      <c r="B24" s="12" t="s">
        <v>12</v>
      </c>
      <c r="C24" s="12" t="s">
        <v>11</v>
      </c>
      <c r="D24" s="20" t="s">
        <v>209</v>
      </c>
      <c r="E24" s="23">
        <v>14887.14</v>
      </c>
      <c r="F24" s="14">
        <v>42928</v>
      </c>
      <c r="G24" s="12" t="s">
        <v>210</v>
      </c>
      <c r="H24" s="13">
        <v>57</v>
      </c>
      <c r="I24" s="13">
        <v>0</v>
      </c>
      <c r="J24" s="13">
        <v>12</v>
      </c>
    </row>
    <row r="25" spans="1:10">
      <c r="A25" s="20" t="s">
        <v>238</v>
      </c>
      <c r="B25" s="12" t="s">
        <v>18</v>
      </c>
      <c r="C25" s="12" t="s">
        <v>11</v>
      </c>
      <c r="D25" s="20" t="s">
        <v>209</v>
      </c>
      <c r="E25" s="23"/>
      <c r="F25" s="14">
        <v>42926</v>
      </c>
      <c r="G25" s="12" t="s">
        <v>210</v>
      </c>
      <c r="H25" s="13">
        <v>48</v>
      </c>
      <c r="I25" s="13">
        <v>0</v>
      </c>
      <c r="J25" s="13">
        <v>14</v>
      </c>
    </row>
    <row r="26" spans="1:10">
      <c r="A26" s="20" t="s">
        <v>239</v>
      </c>
      <c r="B26" s="12" t="s">
        <v>27</v>
      </c>
      <c r="C26" s="12" t="s">
        <v>24</v>
      </c>
      <c r="D26" s="20" t="s">
        <v>209</v>
      </c>
      <c r="E26" s="23">
        <v>227442</v>
      </c>
      <c r="F26" s="14">
        <v>42922</v>
      </c>
      <c r="G26" s="12" t="s">
        <v>210</v>
      </c>
      <c r="H26" s="13">
        <v>297</v>
      </c>
      <c r="I26" s="13">
        <v>2</v>
      </c>
      <c r="J26" s="13">
        <v>18</v>
      </c>
    </row>
    <row r="27" spans="1:10">
      <c r="A27" s="20" t="s">
        <v>240</v>
      </c>
      <c r="B27" s="12" t="s">
        <v>12</v>
      </c>
      <c r="C27" s="12" t="s">
        <v>11</v>
      </c>
      <c r="D27" s="20" t="s">
        <v>209</v>
      </c>
      <c r="E27" s="23"/>
      <c r="F27" s="14">
        <v>42934</v>
      </c>
      <c r="G27" s="12" t="s">
        <v>210</v>
      </c>
      <c r="H27" s="13">
        <v>43</v>
      </c>
      <c r="I27" s="13">
        <v>0</v>
      </c>
      <c r="J27" s="13">
        <v>6</v>
      </c>
    </row>
    <row r="28" spans="1:10">
      <c r="A28" s="20" t="s">
        <v>241</v>
      </c>
      <c r="B28" s="12" t="s">
        <v>12</v>
      </c>
      <c r="C28" s="12" t="s">
        <v>11</v>
      </c>
      <c r="D28" s="20" t="s">
        <v>209</v>
      </c>
      <c r="E28" s="23"/>
      <c r="F28" s="14">
        <v>42927</v>
      </c>
      <c r="G28" s="12" t="s">
        <v>210</v>
      </c>
      <c r="H28" s="13">
        <v>6</v>
      </c>
      <c r="I28" s="13">
        <v>0</v>
      </c>
      <c r="J28" s="13">
        <v>13</v>
      </c>
    </row>
    <row r="29" spans="1:10">
      <c r="A29" s="20" t="s">
        <v>242</v>
      </c>
      <c r="B29" s="12" t="s">
        <v>30</v>
      </c>
      <c r="C29" s="12" t="s">
        <v>11</v>
      </c>
      <c r="D29" s="20" t="s">
        <v>243</v>
      </c>
      <c r="E29" s="23"/>
      <c r="F29" s="14">
        <v>42922</v>
      </c>
      <c r="G29" s="12" t="s">
        <v>210</v>
      </c>
      <c r="H29" s="13">
        <v>14</v>
      </c>
      <c r="I29" s="13">
        <v>0</v>
      </c>
      <c r="J29" s="13">
        <v>18</v>
      </c>
    </row>
    <row r="30" spans="1:10">
      <c r="A30" s="20" t="s">
        <v>244</v>
      </c>
      <c r="B30" s="12" t="s">
        <v>30</v>
      </c>
      <c r="C30" s="12" t="s">
        <v>11</v>
      </c>
      <c r="D30" s="20" t="s">
        <v>218</v>
      </c>
      <c r="E30" s="23">
        <v>5308.12</v>
      </c>
      <c r="F30" s="14">
        <v>42929</v>
      </c>
      <c r="G30" s="12" t="s">
        <v>210</v>
      </c>
      <c r="H30" s="13">
        <v>41</v>
      </c>
      <c r="I30" s="13">
        <v>0</v>
      </c>
      <c r="J30" s="13">
        <v>11</v>
      </c>
    </row>
    <row r="31" spans="1:10">
      <c r="A31" s="20" t="s">
        <v>245</v>
      </c>
      <c r="B31" s="12" t="s">
        <v>27</v>
      </c>
      <c r="C31" s="12" t="s">
        <v>24</v>
      </c>
      <c r="D31" s="20" t="s">
        <v>209</v>
      </c>
      <c r="E31" s="23"/>
      <c r="F31" s="14">
        <v>42922</v>
      </c>
      <c r="G31" s="12" t="s">
        <v>210</v>
      </c>
      <c r="H31" s="13">
        <v>84</v>
      </c>
      <c r="I31" s="13">
        <v>0</v>
      </c>
      <c r="J31" s="13">
        <v>18</v>
      </c>
    </row>
    <row r="32" spans="1:10">
      <c r="A32" s="20" t="s">
        <v>246</v>
      </c>
      <c r="B32" s="12" t="s">
        <v>18</v>
      </c>
      <c r="C32" s="12" t="s">
        <v>11</v>
      </c>
      <c r="D32" s="20" t="s">
        <v>209</v>
      </c>
      <c r="E32" s="23"/>
      <c r="F32" s="14">
        <v>42921</v>
      </c>
      <c r="G32" s="12" t="s">
        <v>210</v>
      </c>
      <c r="H32" s="13">
        <v>70</v>
      </c>
      <c r="I32" s="13">
        <v>0</v>
      </c>
      <c r="J32" s="13">
        <v>19</v>
      </c>
    </row>
    <row r="33" spans="1:10">
      <c r="A33" s="20" t="s">
        <v>247</v>
      </c>
      <c r="B33" s="12" t="s">
        <v>18</v>
      </c>
      <c r="C33" s="12" t="s">
        <v>11</v>
      </c>
      <c r="D33" s="20" t="s">
        <v>209</v>
      </c>
      <c r="E33" s="23">
        <v>8483.0400000000009</v>
      </c>
      <c r="F33" s="14">
        <v>42921</v>
      </c>
      <c r="G33" s="12" t="s">
        <v>210</v>
      </c>
      <c r="H33" s="13">
        <v>104</v>
      </c>
      <c r="I33" s="13">
        <v>2</v>
      </c>
      <c r="J33" s="13">
        <v>19</v>
      </c>
    </row>
    <row r="34" spans="1:10">
      <c r="A34" s="20" t="s">
        <v>248</v>
      </c>
      <c r="B34" s="12" t="s">
        <v>18</v>
      </c>
      <c r="C34" s="12" t="s">
        <v>24</v>
      </c>
      <c r="D34" s="20" t="s">
        <v>209</v>
      </c>
      <c r="E34" s="23"/>
      <c r="F34" s="14">
        <v>42927</v>
      </c>
      <c r="G34" s="12" t="s">
        <v>210</v>
      </c>
      <c r="H34" s="13">
        <v>18</v>
      </c>
      <c r="I34" s="13">
        <v>0</v>
      </c>
      <c r="J34" s="13">
        <v>13</v>
      </c>
    </row>
    <row r="35" spans="1:10">
      <c r="A35" s="20" t="s">
        <v>23</v>
      </c>
      <c r="B35" s="12" t="s">
        <v>18</v>
      </c>
      <c r="C35" s="12" t="s">
        <v>24</v>
      </c>
      <c r="D35" s="20" t="s">
        <v>209</v>
      </c>
      <c r="E35" s="23">
        <v>12499.98</v>
      </c>
      <c r="F35" s="14">
        <v>42935</v>
      </c>
      <c r="G35" s="12" t="s">
        <v>210</v>
      </c>
      <c r="H35" s="13">
        <v>44</v>
      </c>
      <c r="I35" s="13">
        <v>2</v>
      </c>
      <c r="J35" s="13">
        <v>5</v>
      </c>
    </row>
    <row r="36" spans="1:10">
      <c r="A36" s="20" t="s">
        <v>249</v>
      </c>
      <c r="B36" s="12" t="s">
        <v>12</v>
      </c>
      <c r="C36" s="12" t="s">
        <v>11</v>
      </c>
      <c r="D36" s="20" t="s">
        <v>209</v>
      </c>
      <c r="E36" s="23"/>
      <c r="F36" s="14">
        <v>42923</v>
      </c>
      <c r="G36" s="12" t="s">
        <v>210</v>
      </c>
      <c r="H36" s="13">
        <v>7</v>
      </c>
      <c r="I36" s="13">
        <v>0</v>
      </c>
      <c r="J36" s="13">
        <v>17</v>
      </c>
    </row>
    <row r="37" spans="1:10">
      <c r="A37" s="20" t="s">
        <v>250</v>
      </c>
      <c r="B37" s="12" t="s">
        <v>18</v>
      </c>
      <c r="C37" s="12" t="s">
        <v>11</v>
      </c>
      <c r="D37" s="20" t="s">
        <v>209</v>
      </c>
      <c r="E37" s="23"/>
      <c r="F37" s="14">
        <v>42936</v>
      </c>
      <c r="G37" s="12" t="s">
        <v>210</v>
      </c>
      <c r="H37" s="13">
        <v>34</v>
      </c>
      <c r="I37" s="13">
        <v>0</v>
      </c>
      <c r="J37" s="13">
        <v>4</v>
      </c>
    </row>
    <row r="38" spans="1:10">
      <c r="A38" s="20" t="s">
        <v>251</v>
      </c>
      <c r="B38" s="12" t="s">
        <v>18</v>
      </c>
      <c r="C38" s="12" t="s">
        <v>24</v>
      </c>
      <c r="D38" s="20" t="s">
        <v>209</v>
      </c>
      <c r="E38" s="23"/>
      <c r="F38" s="14">
        <v>42940</v>
      </c>
      <c r="G38" s="12" t="s">
        <v>210</v>
      </c>
      <c r="H38" s="13">
        <v>39</v>
      </c>
      <c r="I38" s="13">
        <v>0</v>
      </c>
      <c r="J38" s="13">
        <v>0</v>
      </c>
    </row>
    <row r="39" spans="1:10">
      <c r="A39" s="20" t="s">
        <v>252</v>
      </c>
      <c r="B39" s="12" t="s">
        <v>27</v>
      </c>
      <c r="C39" s="12" t="s">
        <v>11</v>
      </c>
      <c r="D39" s="20" t="s">
        <v>209</v>
      </c>
      <c r="E39" s="23"/>
      <c r="F39" s="14">
        <v>42937</v>
      </c>
      <c r="G39" s="12" t="s">
        <v>210</v>
      </c>
      <c r="H39" s="13">
        <v>115</v>
      </c>
      <c r="I39" s="13">
        <v>2</v>
      </c>
      <c r="J39" s="13">
        <v>3</v>
      </c>
    </row>
    <row r="40" spans="1:10">
      <c r="A40" s="20" t="s">
        <v>253</v>
      </c>
      <c r="B40" s="12" t="s">
        <v>27</v>
      </c>
      <c r="C40" s="12" t="s">
        <v>11</v>
      </c>
      <c r="D40" s="20" t="s">
        <v>209</v>
      </c>
      <c r="E40" s="23"/>
      <c r="F40" s="14">
        <v>42937</v>
      </c>
      <c r="G40" s="12" t="s">
        <v>210</v>
      </c>
      <c r="H40" s="13">
        <v>116</v>
      </c>
      <c r="I40" s="13">
        <v>2</v>
      </c>
      <c r="J40" s="13">
        <v>3</v>
      </c>
    </row>
    <row r="41" spans="1:10">
      <c r="A41" s="20" t="s">
        <v>254</v>
      </c>
      <c r="B41" s="12" t="s">
        <v>27</v>
      </c>
      <c r="C41" s="12" t="s">
        <v>24</v>
      </c>
      <c r="D41" s="20" t="s">
        <v>209</v>
      </c>
      <c r="E41" s="23"/>
      <c r="F41" s="14">
        <v>42937</v>
      </c>
      <c r="G41" s="12" t="s">
        <v>210</v>
      </c>
      <c r="H41" s="13">
        <v>101</v>
      </c>
      <c r="I41" s="13">
        <v>2</v>
      </c>
      <c r="J41" s="13">
        <v>3</v>
      </c>
    </row>
    <row r="42" spans="1:10">
      <c r="A42" s="20" t="s">
        <v>255</v>
      </c>
      <c r="B42" s="12" t="s">
        <v>27</v>
      </c>
      <c r="C42" s="12" t="s">
        <v>11</v>
      </c>
      <c r="D42" s="20" t="s">
        <v>209</v>
      </c>
      <c r="E42" s="23">
        <v>8808.66</v>
      </c>
      <c r="F42" s="14">
        <v>42937</v>
      </c>
      <c r="G42" s="12" t="s">
        <v>256</v>
      </c>
      <c r="H42" s="13">
        <v>8</v>
      </c>
      <c r="I42" s="13">
        <v>0</v>
      </c>
      <c r="J42" s="13">
        <v>3</v>
      </c>
    </row>
    <row r="43" spans="1:10">
      <c r="A43" s="20" t="s">
        <v>257</v>
      </c>
      <c r="B43" s="12" t="s">
        <v>30</v>
      </c>
      <c r="C43" s="12" t="s">
        <v>11</v>
      </c>
      <c r="D43" s="20" t="s">
        <v>243</v>
      </c>
      <c r="E43" s="23"/>
      <c r="F43" s="14">
        <v>42923</v>
      </c>
      <c r="G43" s="12" t="s">
        <v>210</v>
      </c>
      <c r="H43" s="13">
        <v>100</v>
      </c>
      <c r="I43" s="13">
        <v>1</v>
      </c>
      <c r="J43" s="13">
        <v>17</v>
      </c>
    </row>
    <row r="44" spans="1:10">
      <c r="A44" s="20" t="s">
        <v>258</v>
      </c>
      <c r="B44" s="12" t="s">
        <v>12</v>
      </c>
      <c r="C44" s="12" t="s">
        <v>11</v>
      </c>
      <c r="D44" s="20" t="s">
        <v>209</v>
      </c>
      <c r="E44" s="23"/>
      <c r="F44" s="14">
        <v>42937</v>
      </c>
      <c r="G44" s="12" t="s">
        <v>210</v>
      </c>
      <c r="H44" s="13">
        <v>100</v>
      </c>
      <c r="I44" s="13">
        <v>2</v>
      </c>
      <c r="J44" s="13">
        <v>3</v>
      </c>
    </row>
    <row r="45" spans="1:10">
      <c r="A45" s="20" t="s">
        <v>259</v>
      </c>
      <c r="B45" s="12" t="s">
        <v>30</v>
      </c>
      <c r="C45" s="12" t="s">
        <v>11</v>
      </c>
      <c r="D45" s="20" t="s">
        <v>243</v>
      </c>
      <c r="E45" s="23"/>
      <c r="F45" s="14">
        <v>42923</v>
      </c>
      <c r="G45" s="12" t="s">
        <v>210</v>
      </c>
      <c r="H45" s="13">
        <v>30</v>
      </c>
      <c r="I45" s="13">
        <v>0</v>
      </c>
      <c r="J45" s="13">
        <v>17</v>
      </c>
    </row>
    <row r="46" spans="1:10">
      <c r="A46" s="20" t="s">
        <v>260</v>
      </c>
      <c r="B46" s="12" t="s">
        <v>12</v>
      </c>
      <c r="C46" s="12" t="s">
        <v>11</v>
      </c>
      <c r="D46" s="20" t="s">
        <v>209</v>
      </c>
      <c r="E46" s="23"/>
      <c r="F46" s="14">
        <v>42935</v>
      </c>
      <c r="G46" s="12" t="s">
        <v>210</v>
      </c>
      <c r="H46" s="13">
        <v>37</v>
      </c>
      <c r="I46" s="13">
        <v>0</v>
      </c>
      <c r="J46" s="13">
        <v>5</v>
      </c>
    </row>
    <row r="47" spans="1:10">
      <c r="A47" s="20" t="s">
        <v>261</v>
      </c>
      <c r="B47" s="12" t="s">
        <v>18</v>
      </c>
      <c r="C47" s="12" t="s">
        <v>11</v>
      </c>
      <c r="D47" s="20" t="s">
        <v>209</v>
      </c>
      <c r="E47" s="23"/>
      <c r="F47" s="14">
        <v>42926</v>
      </c>
      <c r="G47" s="12" t="s">
        <v>210</v>
      </c>
      <c r="H47" s="13">
        <v>54</v>
      </c>
      <c r="I47" s="13">
        <v>0</v>
      </c>
      <c r="J47" s="13">
        <v>14</v>
      </c>
    </row>
    <row r="48" spans="1:10">
      <c r="A48" s="20" t="s">
        <v>262</v>
      </c>
      <c r="B48" s="12" t="s">
        <v>12</v>
      </c>
      <c r="C48" s="12" t="s">
        <v>11</v>
      </c>
      <c r="D48" s="20" t="s">
        <v>209</v>
      </c>
      <c r="E48" s="23"/>
      <c r="F48" s="14">
        <v>42930</v>
      </c>
      <c r="G48" s="12" t="s">
        <v>210</v>
      </c>
      <c r="H48" s="13">
        <v>36</v>
      </c>
      <c r="I48" s="13">
        <v>0</v>
      </c>
      <c r="J48" s="13">
        <v>10</v>
      </c>
    </row>
    <row r="49" spans="1:10">
      <c r="A49" s="20" t="s">
        <v>29</v>
      </c>
      <c r="B49" s="12" t="s">
        <v>30</v>
      </c>
      <c r="C49" s="12" t="s">
        <v>11</v>
      </c>
      <c r="D49" s="20" t="s">
        <v>218</v>
      </c>
      <c r="E49" s="23">
        <v>11222.4</v>
      </c>
      <c r="F49" s="14">
        <v>42930</v>
      </c>
      <c r="G49" s="12" t="s">
        <v>210</v>
      </c>
      <c r="H49" s="13">
        <v>79</v>
      </c>
      <c r="I49" s="13">
        <v>1</v>
      </c>
      <c r="J49" s="13">
        <v>10</v>
      </c>
    </row>
    <row r="50" spans="1:10">
      <c r="A50" s="20" t="s">
        <v>263</v>
      </c>
      <c r="B50" s="12" t="s">
        <v>18</v>
      </c>
      <c r="C50" s="12" t="s">
        <v>11</v>
      </c>
      <c r="D50" s="20" t="s">
        <v>209</v>
      </c>
      <c r="E50" s="23"/>
      <c r="F50" s="14">
        <v>42922</v>
      </c>
      <c r="G50" s="12" t="s">
        <v>210</v>
      </c>
      <c r="H50" s="13">
        <v>148</v>
      </c>
      <c r="I50" s="13">
        <v>2</v>
      </c>
      <c r="J50" s="13">
        <v>18</v>
      </c>
    </row>
    <row r="51" spans="1:10">
      <c r="A51" s="20" t="s">
        <v>264</v>
      </c>
      <c r="B51" s="12" t="s">
        <v>27</v>
      </c>
      <c r="C51" s="12" t="s">
        <v>214</v>
      </c>
      <c r="D51" s="20" t="s">
        <v>209</v>
      </c>
      <c r="E51" s="23">
        <v>140.72999999999999</v>
      </c>
      <c r="F51" s="14">
        <v>42935</v>
      </c>
      <c r="G51" s="12" t="s">
        <v>223</v>
      </c>
      <c r="H51" s="13">
        <v>266</v>
      </c>
      <c r="I51" s="13">
        <v>0</v>
      </c>
      <c r="J51" s="13">
        <v>5</v>
      </c>
    </row>
    <row r="52" spans="1:10">
      <c r="A52" s="20" t="s">
        <v>265</v>
      </c>
      <c r="B52" s="12" t="s">
        <v>18</v>
      </c>
      <c r="C52" s="12" t="s">
        <v>11</v>
      </c>
      <c r="D52" s="20" t="s">
        <v>209</v>
      </c>
      <c r="E52" s="23">
        <v>4348</v>
      </c>
      <c r="F52" s="14">
        <v>42921</v>
      </c>
      <c r="G52" s="12" t="s">
        <v>210</v>
      </c>
      <c r="H52" s="13">
        <v>34</v>
      </c>
      <c r="I52" s="13">
        <v>0</v>
      </c>
      <c r="J52" s="13">
        <v>19</v>
      </c>
    </row>
    <row r="53" spans="1:10">
      <c r="A53" s="20" t="s">
        <v>266</v>
      </c>
      <c r="B53" s="12" t="s">
        <v>30</v>
      </c>
      <c r="C53" s="12" t="s">
        <v>11</v>
      </c>
      <c r="D53" s="20" t="s">
        <v>218</v>
      </c>
      <c r="E53" s="23">
        <v>7749.56</v>
      </c>
      <c r="F53" s="14">
        <v>42933</v>
      </c>
      <c r="G53" s="12" t="s">
        <v>210</v>
      </c>
      <c r="H53" s="13">
        <v>28</v>
      </c>
      <c r="I53" s="13">
        <v>0</v>
      </c>
      <c r="J53" s="13">
        <v>7</v>
      </c>
    </row>
    <row r="54" spans="1:10">
      <c r="A54" s="20" t="s">
        <v>267</v>
      </c>
      <c r="B54" s="12" t="s">
        <v>30</v>
      </c>
      <c r="C54" s="12" t="s">
        <v>11</v>
      </c>
      <c r="D54" s="20" t="s">
        <v>218</v>
      </c>
      <c r="E54" s="23"/>
      <c r="F54" s="14">
        <v>42936</v>
      </c>
      <c r="G54" s="12" t="s">
        <v>210</v>
      </c>
      <c r="H54" s="13">
        <v>0</v>
      </c>
      <c r="I54" s="13">
        <v>0</v>
      </c>
      <c r="J54" s="13">
        <v>4</v>
      </c>
    </row>
    <row r="55" spans="1:10">
      <c r="A55" s="20" t="s">
        <v>268</v>
      </c>
      <c r="B55" s="12" t="s">
        <v>12</v>
      </c>
      <c r="C55" s="12" t="s">
        <v>11</v>
      </c>
      <c r="D55" s="20" t="s">
        <v>209</v>
      </c>
      <c r="E55" s="23"/>
      <c r="F55" s="14">
        <v>42935</v>
      </c>
      <c r="G55" s="12" t="s">
        <v>210</v>
      </c>
      <c r="H55" s="13">
        <v>8</v>
      </c>
      <c r="I55" s="13">
        <v>0</v>
      </c>
      <c r="J55" s="13">
        <v>5</v>
      </c>
    </row>
    <row r="56" spans="1:10">
      <c r="A56" s="20" t="s">
        <v>269</v>
      </c>
      <c r="B56" s="12" t="s">
        <v>27</v>
      </c>
      <c r="C56" s="12" t="s">
        <v>214</v>
      </c>
      <c r="D56" s="20" t="s">
        <v>209</v>
      </c>
      <c r="E56" s="23">
        <v>3683.16</v>
      </c>
      <c r="F56" s="14">
        <v>42934</v>
      </c>
      <c r="G56" s="12" t="s">
        <v>223</v>
      </c>
      <c r="H56" s="13">
        <v>188</v>
      </c>
      <c r="I56" s="13">
        <v>0</v>
      </c>
      <c r="J56" s="13">
        <v>6</v>
      </c>
    </row>
    <row r="57" spans="1:10">
      <c r="A57" s="20" t="s">
        <v>270</v>
      </c>
      <c r="B57" s="12" t="s">
        <v>18</v>
      </c>
      <c r="C57" s="12" t="s">
        <v>214</v>
      </c>
      <c r="D57" s="20" t="s">
        <v>209</v>
      </c>
      <c r="E57" s="23">
        <v>19728.080000000002</v>
      </c>
      <c r="F57" s="14">
        <v>42926</v>
      </c>
      <c r="G57" s="12" t="s">
        <v>271</v>
      </c>
      <c r="H57" s="13">
        <v>173</v>
      </c>
      <c r="I57" s="13">
        <v>0</v>
      </c>
      <c r="J57" s="13">
        <v>14</v>
      </c>
    </row>
    <row r="58" spans="1:10">
      <c r="A58" s="20" t="s">
        <v>272</v>
      </c>
      <c r="B58" s="12" t="s">
        <v>27</v>
      </c>
      <c r="C58" s="12" t="s">
        <v>214</v>
      </c>
      <c r="D58" s="20" t="s">
        <v>209</v>
      </c>
      <c r="E58" s="23">
        <v>2579.34</v>
      </c>
      <c r="F58" s="14">
        <v>42935</v>
      </c>
      <c r="G58" s="12" t="s">
        <v>223</v>
      </c>
      <c r="H58" s="13">
        <v>351</v>
      </c>
      <c r="I58" s="13">
        <v>0</v>
      </c>
      <c r="J58" s="13">
        <v>5</v>
      </c>
    </row>
    <row r="59" spans="1:10">
      <c r="A59" s="20" t="s">
        <v>273</v>
      </c>
      <c r="B59" s="12" t="s">
        <v>30</v>
      </c>
      <c r="C59" s="12" t="s">
        <v>11</v>
      </c>
      <c r="D59" s="20" t="s">
        <v>243</v>
      </c>
      <c r="E59" s="23"/>
      <c r="F59" s="14">
        <v>42923</v>
      </c>
      <c r="G59" s="12" t="s">
        <v>210</v>
      </c>
      <c r="H59" s="13">
        <v>233</v>
      </c>
      <c r="I59" s="13">
        <v>3</v>
      </c>
      <c r="J59" s="13">
        <v>17</v>
      </c>
    </row>
    <row r="60" spans="1:10">
      <c r="A60" s="20" t="s">
        <v>274</v>
      </c>
      <c r="B60" s="12" t="s">
        <v>18</v>
      </c>
      <c r="C60" s="12" t="s">
        <v>11</v>
      </c>
      <c r="D60" s="20" t="s">
        <v>209</v>
      </c>
      <c r="E60" s="23"/>
      <c r="F60" s="14">
        <v>42926</v>
      </c>
      <c r="G60" s="12" t="s">
        <v>210</v>
      </c>
      <c r="H60" s="13">
        <v>74</v>
      </c>
      <c r="I60" s="13">
        <v>0</v>
      </c>
      <c r="J60" s="13">
        <v>14</v>
      </c>
    </row>
    <row r="61" spans="1:10">
      <c r="A61" s="20" t="s">
        <v>275</v>
      </c>
      <c r="B61" s="12" t="s">
        <v>18</v>
      </c>
      <c r="C61" s="12" t="s">
        <v>214</v>
      </c>
      <c r="D61" s="20" t="s">
        <v>209</v>
      </c>
      <c r="E61" s="23">
        <v>1138.8699999999999</v>
      </c>
      <c r="F61" s="14">
        <v>42936</v>
      </c>
      <c r="G61" s="12" t="s">
        <v>223</v>
      </c>
      <c r="H61" s="13">
        <v>359</v>
      </c>
      <c r="I61" s="13">
        <v>0</v>
      </c>
      <c r="J61" s="13">
        <v>4</v>
      </c>
    </row>
    <row r="62" spans="1:10">
      <c r="A62" s="20" t="s">
        <v>276</v>
      </c>
      <c r="B62" s="12" t="s">
        <v>18</v>
      </c>
      <c r="C62" s="12" t="s">
        <v>230</v>
      </c>
      <c r="D62" s="20" t="s">
        <v>209</v>
      </c>
      <c r="E62" s="23">
        <v>900</v>
      </c>
      <c r="F62" s="14">
        <v>42935</v>
      </c>
      <c r="G62" s="12" t="s">
        <v>256</v>
      </c>
      <c r="H62" s="13">
        <v>2</v>
      </c>
      <c r="I62" s="13">
        <v>0</v>
      </c>
      <c r="J62" s="13">
        <v>5</v>
      </c>
    </row>
    <row r="63" spans="1:10">
      <c r="A63" s="20" t="s">
        <v>277</v>
      </c>
      <c r="B63" s="12" t="s">
        <v>12</v>
      </c>
      <c r="C63" s="12" t="s">
        <v>11</v>
      </c>
      <c r="D63" s="20" t="s">
        <v>209</v>
      </c>
      <c r="E63" s="23"/>
      <c r="F63" s="14">
        <v>42923</v>
      </c>
      <c r="G63" s="12" t="s">
        <v>210</v>
      </c>
      <c r="H63" s="13">
        <v>17</v>
      </c>
      <c r="I63" s="13">
        <v>0</v>
      </c>
      <c r="J63" s="13">
        <v>17</v>
      </c>
    </row>
    <row r="64" spans="1:10">
      <c r="A64" s="20" t="s">
        <v>278</v>
      </c>
      <c r="B64" s="12" t="s">
        <v>18</v>
      </c>
      <c r="C64" s="12" t="s">
        <v>214</v>
      </c>
      <c r="D64" s="20" t="s">
        <v>209</v>
      </c>
      <c r="E64" s="23">
        <v>22630.080000000002</v>
      </c>
      <c r="F64" s="14">
        <v>42929</v>
      </c>
      <c r="G64" s="12" t="s">
        <v>223</v>
      </c>
      <c r="H64" s="13">
        <v>56</v>
      </c>
      <c r="I64" s="13">
        <v>0</v>
      </c>
      <c r="J64" s="13">
        <v>11</v>
      </c>
    </row>
    <row r="65" spans="1:10">
      <c r="A65" s="20" t="s">
        <v>279</v>
      </c>
      <c r="B65" s="12" t="s">
        <v>18</v>
      </c>
      <c r="C65" s="12" t="s">
        <v>11</v>
      </c>
      <c r="D65" s="20" t="s">
        <v>209</v>
      </c>
      <c r="E65" s="23"/>
      <c r="F65" s="14">
        <v>42936</v>
      </c>
      <c r="G65" s="12" t="s">
        <v>210</v>
      </c>
      <c r="H65" s="13">
        <v>43</v>
      </c>
      <c r="I65" s="13">
        <v>0</v>
      </c>
      <c r="J65" s="13">
        <v>4</v>
      </c>
    </row>
    <row r="66" spans="1:10">
      <c r="A66" s="20" t="s">
        <v>280</v>
      </c>
      <c r="B66" s="12" t="s">
        <v>18</v>
      </c>
      <c r="C66" s="12" t="s">
        <v>11</v>
      </c>
      <c r="D66" s="20" t="s">
        <v>209</v>
      </c>
      <c r="E66" s="23">
        <v>17292.86</v>
      </c>
      <c r="F66" s="14">
        <v>42921</v>
      </c>
      <c r="G66" s="12" t="s">
        <v>210</v>
      </c>
      <c r="H66" s="13">
        <v>166</v>
      </c>
      <c r="I66" s="13">
        <v>3</v>
      </c>
      <c r="J66" s="13">
        <v>19</v>
      </c>
    </row>
    <row r="67" spans="1:10">
      <c r="A67" s="20" t="s">
        <v>281</v>
      </c>
      <c r="B67" s="12" t="s">
        <v>12</v>
      </c>
      <c r="C67" s="12" t="s">
        <v>11</v>
      </c>
      <c r="D67" s="20" t="s">
        <v>209</v>
      </c>
      <c r="E67" s="23">
        <v>5800</v>
      </c>
      <c r="F67" s="14">
        <v>42940</v>
      </c>
      <c r="G67" s="12" t="s">
        <v>210</v>
      </c>
      <c r="H67" s="13">
        <v>60</v>
      </c>
      <c r="I67" s="13">
        <v>1</v>
      </c>
      <c r="J67" s="13">
        <v>0</v>
      </c>
    </row>
    <row r="68" spans="1:10">
      <c r="A68" s="20" t="s">
        <v>282</v>
      </c>
      <c r="B68" s="12" t="s">
        <v>30</v>
      </c>
      <c r="C68" s="12" t="s">
        <v>11</v>
      </c>
      <c r="D68" s="20" t="s">
        <v>243</v>
      </c>
      <c r="E68" s="23"/>
      <c r="F68" s="14">
        <v>42923</v>
      </c>
      <c r="G68" s="12" t="s">
        <v>210</v>
      </c>
      <c r="H68" s="13">
        <v>156</v>
      </c>
      <c r="I68" s="13">
        <v>1</v>
      </c>
      <c r="J68" s="13">
        <v>17</v>
      </c>
    </row>
    <row r="69" spans="1:10">
      <c r="A69" s="20" t="s">
        <v>283</v>
      </c>
      <c r="B69" s="12" t="s">
        <v>12</v>
      </c>
      <c r="C69" s="12" t="s">
        <v>214</v>
      </c>
      <c r="D69" s="20" t="s">
        <v>209</v>
      </c>
      <c r="E69" s="23">
        <v>4680.74</v>
      </c>
      <c r="F69" s="14">
        <v>42934</v>
      </c>
      <c r="G69" s="12" t="s">
        <v>223</v>
      </c>
      <c r="H69" s="13">
        <v>474</v>
      </c>
      <c r="I69" s="13">
        <v>0</v>
      </c>
      <c r="J69" s="13">
        <v>6</v>
      </c>
    </row>
    <row r="70" spans="1:10">
      <c r="A70" s="20" t="s">
        <v>284</v>
      </c>
      <c r="B70" s="12" t="s">
        <v>18</v>
      </c>
      <c r="C70" s="12" t="s">
        <v>11</v>
      </c>
      <c r="D70" s="20" t="s">
        <v>209</v>
      </c>
      <c r="E70" s="23"/>
      <c r="F70" s="14">
        <v>42930</v>
      </c>
      <c r="G70" s="12" t="s">
        <v>210</v>
      </c>
      <c r="H70" s="13">
        <v>2</v>
      </c>
      <c r="I70" s="13">
        <v>0</v>
      </c>
      <c r="J70" s="13">
        <v>10</v>
      </c>
    </row>
    <row r="71" spans="1:10">
      <c r="A71" s="20" t="s">
        <v>285</v>
      </c>
      <c r="B71" s="12" t="s">
        <v>18</v>
      </c>
      <c r="C71" s="12" t="s">
        <v>11</v>
      </c>
      <c r="D71" s="20" t="s">
        <v>209</v>
      </c>
      <c r="E71" s="23">
        <v>10553.9</v>
      </c>
      <c r="F71" s="14">
        <v>42935</v>
      </c>
      <c r="G71" s="12" t="s">
        <v>256</v>
      </c>
      <c r="H71" s="13">
        <v>0</v>
      </c>
      <c r="I71" s="13">
        <v>0</v>
      </c>
      <c r="J71" s="13">
        <v>5</v>
      </c>
    </row>
    <row r="72" spans="1:10">
      <c r="A72" s="20" t="s">
        <v>286</v>
      </c>
      <c r="B72" s="12" t="s">
        <v>18</v>
      </c>
      <c r="C72" s="12" t="s">
        <v>11</v>
      </c>
      <c r="D72" s="20" t="s">
        <v>209</v>
      </c>
      <c r="E72" s="23">
        <v>8852.44</v>
      </c>
      <c r="F72" s="14">
        <v>42935</v>
      </c>
      <c r="G72" s="12" t="s">
        <v>210</v>
      </c>
      <c r="H72" s="13">
        <v>84</v>
      </c>
      <c r="I72" s="13">
        <v>2</v>
      </c>
      <c r="J72" s="13">
        <v>5</v>
      </c>
    </row>
    <row r="73" spans="1:10">
      <c r="A73" s="20" t="s">
        <v>287</v>
      </c>
      <c r="B73" s="12" t="s">
        <v>18</v>
      </c>
      <c r="C73" s="12" t="s">
        <v>11</v>
      </c>
      <c r="D73" s="20" t="s">
        <v>209</v>
      </c>
      <c r="E73" s="23"/>
      <c r="F73" s="14">
        <v>42933</v>
      </c>
      <c r="G73" s="12" t="s">
        <v>210</v>
      </c>
      <c r="H73" s="13">
        <v>75</v>
      </c>
      <c r="I73" s="13">
        <v>0</v>
      </c>
      <c r="J73" s="13">
        <v>7</v>
      </c>
    </row>
    <row r="74" spans="1:10">
      <c r="A74" s="20" t="s">
        <v>288</v>
      </c>
      <c r="B74" s="12" t="s">
        <v>18</v>
      </c>
      <c r="C74" s="12" t="s">
        <v>24</v>
      </c>
      <c r="D74" s="20" t="s">
        <v>209</v>
      </c>
      <c r="E74" s="23">
        <v>12367.3</v>
      </c>
      <c r="F74" s="14">
        <v>42921</v>
      </c>
      <c r="G74" s="12" t="s">
        <v>210</v>
      </c>
      <c r="H74" s="13">
        <v>51</v>
      </c>
      <c r="I74" s="13">
        <v>1</v>
      </c>
      <c r="J74" s="13">
        <v>19</v>
      </c>
    </row>
    <row r="75" spans="1:10">
      <c r="A75" s="20" t="s">
        <v>289</v>
      </c>
      <c r="B75" s="12" t="s">
        <v>12</v>
      </c>
      <c r="C75" s="12" t="s">
        <v>11</v>
      </c>
      <c r="D75" s="20" t="s">
        <v>209</v>
      </c>
      <c r="E75" s="23"/>
      <c r="F75" s="14">
        <v>42923</v>
      </c>
      <c r="G75" s="12" t="s">
        <v>210</v>
      </c>
      <c r="H75" s="13">
        <v>9</v>
      </c>
      <c r="I75" s="13">
        <v>0</v>
      </c>
      <c r="J75" s="13">
        <v>17</v>
      </c>
    </row>
    <row r="76" spans="1:10">
      <c r="A76" s="20" t="s">
        <v>290</v>
      </c>
      <c r="B76" s="12" t="s">
        <v>18</v>
      </c>
      <c r="C76" s="12" t="s">
        <v>11</v>
      </c>
      <c r="D76" s="20" t="s">
        <v>209</v>
      </c>
      <c r="E76" s="23"/>
      <c r="F76" s="14">
        <v>42921</v>
      </c>
      <c r="G76" s="12" t="s">
        <v>210</v>
      </c>
      <c r="H76" s="13">
        <v>9</v>
      </c>
      <c r="I76" s="13">
        <v>0</v>
      </c>
      <c r="J76" s="13">
        <v>19</v>
      </c>
    </row>
    <row r="77" spans="1:10">
      <c r="A77" s="20" t="s">
        <v>291</v>
      </c>
      <c r="B77" s="12" t="s">
        <v>18</v>
      </c>
      <c r="C77" s="12" t="s">
        <v>24</v>
      </c>
      <c r="D77" s="20" t="s">
        <v>209</v>
      </c>
      <c r="E77" s="23">
        <v>13058.2</v>
      </c>
      <c r="F77" s="14">
        <v>42926</v>
      </c>
      <c r="G77" s="12" t="s">
        <v>210</v>
      </c>
      <c r="H77" s="13">
        <v>55</v>
      </c>
      <c r="I77" s="13">
        <v>2</v>
      </c>
      <c r="J77" s="13">
        <v>14</v>
      </c>
    </row>
    <row r="78" spans="1:10">
      <c r="A78" s="20" t="s">
        <v>292</v>
      </c>
      <c r="B78" s="12" t="s">
        <v>27</v>
      </c>
      <c r="C78" s="12" t="s">
        <v>24</v>
      </c>
      <c r="D78" s="20" t="s">
        <v>209</v>
      </c>
      <c r="E78" s="23"/>
      <c r="F78" s="14">
        <v>42926</v>
      </c>
      <c r="G78" s="12" t="s">
        <v>210</v>
      </c>
      <c r="H78" s="13">
        <v>32</v>
      </c>
      <c r="I78" s="13">
        <v>0</v>
      </c>
      <c r="J78" s="13">
        <v>14</v>
      </c>
    </row>
    <row r="79" spans="1:10">
      <c r="A79" s="20" t="s">
        <v>293</v>
      </c>
      <c r="B79" s="12" t="s">
        <v>12</v>
      </c>
      <c r="C79" s="12" t="s">
        <v>24</v>
      </c>
      <c r="D79" s="20" t="s">
        <v>209</v>
      </c>
      <c r="E79" s="23"/>
      <c r="F79" s="14">
        <v>42928</v>
      </c>
      <c r="G79" s="12" t="s">
        <v>210</v>
      </c>
      <c r="H79" s="13">
        <v>56</v>
      </c>
      <c r="I79" s="13">
        <v>2</v>
      </c>
      <c r="J79" s="13">
        <v>12</v>
      </c>
    </row>
    <row r="80" spans="1:10">
      <c r="A80" s="20" t="s">
        <v>294</v>
      </c>
      <c r="B80" s="12" t="s">
        <v>18</v>
      </c>
      <c r="C80" s="12" t="s">
        <v>24</v>
      </c>
      <c r="D80" s="20" t="s">
        <v>209</v>
      </c>
      <c r="E80" s="23"/>
      <c r="F80" s="14">
        <v>42940</v>
      </c>
      <c r="G80" s="12" t="s">
        <v>210</v>
      </c>
      <c r="H80" s="13">
        <v>7</v>
      </c>
      <c r="I80" s="13">
        <v>0</v>
      </c>
      <c r="J80" s="13">
        <v>0</v>
      </c>
    </row>
    <row r="81" spans="1:10">
      <c r="A81" s="20" t="s">
        <v>295</v>
      </c>
      <c r="B81" s="12" t="s">
        <v>12</v>
      </c>
      <c r="C81" s="12" t="s">
        <v>11</v>
      </c>
      <c r="D81" s="20" t="s">
        <v>209</v>
      </c>
      <c r="E81" s="23"/>
      <c r="F81" s="14">
        <v>42933</v>
      </c>
      <c r="G81" s="12" t="s">
        <v>210</v>
      </c>
      <c r="H81" s="13">
        <v>10</v>
      </c>
      <c r="I81" s="13">
        <v>0</v>
      </c>
      <c r="J81" s="13">
        <v>7</v>
      </c>
    </row>
    <row r="82" spans="1:10">
      <c r="A82" s="20" t="s">
        <v>296</v>
      </c>
      <c r="B82" s="12" t="s">
        <v>18</v>
      </c>
      <c r="C82" s="12" t="s">
        <v>24</v>
      </c>
      <c r="D82" s="20" t="s">
        <v>209</v>
      </c>
      <c r="E82" s="23"/>
      <c r="F82" s="14">
        <v>42921</v>
      </c>
      <c r="G82" s="12" t="s">
        <v>210</v>
      </c>
      <c r="H82" s="13">
        <v>65</v>
      </c>
      <c r="I82" s="13">
        <v>1</v>
      </c>
      <c r="J82" s="13">
        <v>19</v>
      </c>
    </row>
    <row r="83" spans="1:10">
      <c r="A83" s="20" t="s">
        <v>297</v>
      </c>
      <c r="B83" s="12" t="s">
        <v>30</v>
      </c>
      <c r="C83" s="12" t="s">
        <v>214</v>
      </c>
      <c r="D83" s="20" t="s">
        <v>218</v>
      </c>
      <c r="E83" s="23">
        <v>1854</v>
      </c>
      <c r="F83" s="14">
        <v>42935</v>
      </c>
      <c r="G83" s="12" t="s">
        <v>223</v>
      </c>
      <c r="H83" s="13">
        <v>730</v>
      </c>
      <c r="I83" s="13">
        <v>2</v>
      </c>
      <c r="J83" s="13">
        <v>5</v>
      </c>
    </row>
    <row r="84" spans="1:10">
      <c r="A84" s="20" t="s">
        <v>298</v>
      </c>
      <c r="B84" s="12" t="s">
        <v>12</v>
      </c>
      <c r="C84" s="12" t="s">
        <v>11</v>
      </c>
      <c r="D84" s="20" t="s">
        <v>209</v>
      </c>
      <c r="E84" s="23"/>
      <c r="F84" s="14">
        <v>42934</v>
      </c>
      <c r="G84" s="12" t="s">
        <v>210</v>
      </c>
      <c r="H84" s="13">
        <v>7</v>
      </c>
      <c r="I84" s="13">
        <v>0</v>
      </c>
      <c r="J84" s="13">
        <v>6</v>
      </c>
    </row>
    <row r="85" spans="1:10">
      <c r="A85" s="20" t="s">
        <v>299</v>
      </c>
      <c r="B85" s="12" t="s">
        <v>12</v>
      </c>
      <c r="C85" s="12" t="s">
        <v>11</v>
      </c>
      <c r="D85" s="20" t="s">
        <v>209</v>
      </c>
      <c r="E85" s="23">
        <v>5363</v>
      </c>
      <c r="F85" s="14">
        <v>42926</v>
      </c>
      <c r="G85" s="12" t="s">
        <v>210</v>
      </c>
      <c r="H85" s="13">
        <v>14</v>
      </c>
      <c r="I85" s="13">
        <v>0</v>
      </c>
      <c r="J85" s="13">
        <v>14</v>
      </c>
    </row>
    <row r="86" spans="1:10">
      <c r="A86" s="20" t="s">
        <v>300</v>
      </c>
      <c r="B86" s="12" t="s">
        <v>30</v>
      </c>
      <c r="C86" s="12" t="s">
        <v>11</v>
      </c>
      <c r="D86" s="20" t="s">
        <v>243</v>
      </c>
      <c r="E86" s="23"/>
      <c r="F86" s="14">
        <v>42923</v>
      </c>
      <c r="G86" s="12" t="s">
        <v>210</v>
      </c>
      <c r="H86" s="13">
        <v>21</v>
      </c>
      <c r="I86" s="13">
        <v>0</v>
      </c>
      <c r="J86" s="13">
        <v>17</v>
      </c>
    </row>
    <row r="87" spans="1:10">
      <c r="A87" s="20" t="s">
        <v>301</v>
      </c>
      <c r="B87" s="12" t="s">
        <v>30</v>
      </c>
      <c r="C87" s="12" t="s">
        <v>214</v>
      </c>
      <c r="D87" s="20" t="s">
        <v>243</v>
      </c>
      <c r="E87" s="23">
        <v>1802.5</v>
      </c>
      <c r="F87" s="14">
        <v>42929</v>
      </c>
      <c r="G87" s="12" t="s">
        <v>223</v>
      </c>
      <c r="H87" s="13">
        <v>755</v>
      </c>
      <c r="I87" s="13">
        <v>1</v>
      </c>
      <c r="J87" s="13">
        <v>11</v>
      </c>
    </row>
    <row r="88" spans="1:10">
      <c r="A88" s="20" t="s">
        <v>302</v>
      </c>
      <c r="B88" s="12" t="s">
        <v>30</v>
      </c>
      <c r="C88" s="12" t="s">
        <v>11</v>
      </c>
      <c r="D88" s="20" t="s">
        <v>218</v>
      </c>
      <c r="E88" s="23">
        <v>9214.02</v>
      </c>
      <c r="F88" s="14">
        <v>42936</v>
      </c>
      <c r="G88" s="12" t="s">
        <v>210</v>
      </c>
      <c r="H88" s="13">
        <v>60</v>
      </c>
      <c r="I88" s="13">
        <v>0</v>
      </c>
      <c r="J88" s="13">
        <v>4</v>
      </c>
    </row>
    <row r="89" spans="1:10">
      <c r="A89" s="20" t="s">
        <v>303</v>
      </c>
      <c r="B89" s="12" t="s">
        <v>18</v>
      </c>
      <c r="C89" s="12" t="s">
        <v>11</v>
      </c>
      <c r="D89" s="20" t="s">
        <v>209</v>
      </c>
      <c r="E89" s="23">
        <v>5196.29</v>
      </c>
      <c r="F89" s="14">
        <v>42930</v>
      </c>
      <c r="G89" s="12" t="s">
        <v>210</v>
      </c>
      <c r="H89" s="13">
        <v>52</v>
      </c>
      <c r="I89" s="13">
        <v>0</v>
      </c>
      <c r="J89" s="13">
        <v>10</v>
      </c>
    </row>
    <row r="90" spans="1:10">
      <c r="A90" s="20" t="s">
        <v>304</v>
      </c>
      <c r="B90" s="12" t="s">
        <v>12</v>
      </c>
      <c r="C90" s="12" t="s">
        <v>24</v>
      </c>
      <c r="D90" s="20" t="s">
        <v>209</v>
      </c>
      <c r="E90" s="23"/>
      <c r="F90" s="14">
        <v>42937</v>
      </c>
      <c r="G90" s="12" t="s">
        <v>210</v>
      </c>
      <c r="H90" s="13">
        <v>38</v>
      </c>
      <c r="I90" s="13">
        <v>1</v>
      </c>
      <c r="J90" s="13">
        <v>3</v>
      </c>
    </row>
    <row r="91" spans="1:10">
      <c r="A91" s="20" t="s">
        <v>305</v>
      </c>
      <c r="B91" s="12" t="s">
        <v>18</v>
      </c>
      <c r="C91" s="12" t="s">
        <v>11</v>
      </c>
      <c r="D91" s="20" t="s">
        <v>209</v>
      </c>
      <c r="E91" s="23"/>
      <c r="F91" s="14">
        <v>42921</v>
      </c>
      <c r="G91" s="12" t="s">
        <v>210</v>
      </c>
      <c r="H91" s="13">
        <v>44</v>
      </c>
      <c r="I91" s="13">
        <v>2</v>
      </c>
      <c r="J91" s="13">
        <v>19</v>
      </c>
    </row>
    <row r="92" spans="1:10">
      <c r="A92" s="20" t="s">
        <v>306</v>
      </c>
      <c r="B92" s="12" t="s">
        <v>18</v>
      </c>
      <c r="C92" s="12" t="s">
        <v>11</v>
      </c>
      <c r="D92" s="20" t="s">
        <v>209</v>
      </c>
      <c r="E92" s="23"/>
      <c r="F92" s="14">
        <v>42934</v>
      </c>
      <c r="G92" s="12" t="s">
        <v>210</v>
      </c>
      <c r="H92" s="13">
        <v>21</v>
      </c>
      <c r="I92" s="13">
        <v>0</v>
      </c>
      <c r="J92" s="13">
        <v>6</v>
      </c>
    </row>
    <row r="93" spans="1:10">
      <c r="A93" s="20" t="s">
        <v>307</v>
      </c>
      <c r="B93" s="12" t="s">
        <v>18</v>
      </c>
      <c r="C93" s="12" t="s">
        <v>11</v>
      </c>
      <c r="D93" s="20" t="s">
        <v>209</v>
      </c>
      <c r="E93" s="23"/>
      <c r="F93" s="14">
        <v>42921</v>
      </c>
      <c r="G93" s="12" t="s">
        <v>210</v>
      </c>
      <c r="H93" s="13">
        <v>43</v>
      </c>
      <c r="I93" s="13">
        <v>0</v>
      </c>
      <c r="J93" s="13">
        <v>19</v>
      </c>
    </row>
    <row r="94" spans="1:10">
      <c r="A94" s="20" t="s">
        <v>308</v>
      </c>
      <c r="B94" s="12" t="s">
        <v>30</v>
      </c>
      <c r="C94" s="12" t="s">
        <v>11</v>
      </c>
      <c r="D94" s="20" t="s">
        <v>218</v>
      </c>
      <c r="E94" s="23"/>
      <c r="F94" s="14">
        <v>42920</v>
      </c>
      <c r="G94" s="12" t="s">
        <v>210</v>
      </c>
      <c r="H94" s="13">
        <v>1</v>
      </c>
      <c r="I94" s="13">
        <v>0</v>
      </c>
      <c r="J94" s="13">
        <v>20</v>
      </c>
    </row>
    <row r="95" spans="1:10">
      <c r="A95" s="20" t="s">
        <v>309</v>
      </c>
      <c r="B95" s="12" t="s">
        <v>30</v>
      </c>
      <c r="C95" s="12" t="s">
        <v>11</v>
      </c>
      <c r="D95" s="20" t="s">
        <v>243</v>
      </c>
      <c r="E95" s="23">
        <v>5125.26</v>
      </c>
      <c r="F95" s="14">
        <v>42919</v>
      </c>
      <c r="G95" s="12" t="s">
        <v>210</v>
      </c>
      <c r="H95" s="13">
        <v>264</v>
      </c>
      <c r="I95" s="13">
        <v>6</v>
      </c>
      <c r="J95" s="13">
        <v>21</v>
      </c>
    </row>
    <row r="96" spans="1:10">
      <c r="A96" s="20" t="s">
        <v>310</v>
      </c>
      <c r="B96" s="12" t="s">
        <v>18</v>
      </c>
      <c r="C96" s="12" t="s">
        <v>11</v>
      </c>
      <c r="D96" s="20" t="s">
        <v>209</v>
      </c>
      <c r="E96" s="23"/>
      <c r="F96" s="14">
        <v>42921</v>
      </c>
      <c r="G96" s="12" t="s">
        <v>210</v>
      </c>
      <c r="H96" s="13">
        <v>15</v>
      </c>
      <c r="I96" s="13">
        <v>0</v>
      </c>
      <c r="J96" s="13">
        <v>19</v>
      </c>
    </row>
    <row r="97" spans="1:10">
      <c r="A97" s="20" t="s">
        <v>311</v>
      </c>
      <c r="B97" s="12" t="s">
        <v>18</v>
      </c>
      <c r="C97" s="12" t="s">
        <v>11</v>
      </c>
      <c r="D97" s="20" t="s">
        <v>209</v>
      </c>
      <c r="E97" s="23"/>
      <c r="F97" s="14">
        <v>42934</v>
      </c>
      <c r="G97" s="12" t="s">
        <v>210</v>
      </c>
      <c r="H97" s="13">
        <v>32</v>
      </c>
      <c r="I97" s="13">
        <v>0</v>
      </c>
      <c r="J97" s="13">
        <v>6</v>
      </c>
    </row>
    <row r="98" spans="1:10">
      <c r="A98" s="20" t="s">
        <v>312</v>
      </c>
      <c r="B98" s="12" t="s">
        <v>18</v>
      </c>
      <c r="C98" s="12" t="s">
        <v>24</v>
      </c>
      <c r="D98" s="20" t="s">
        <v>209</v>
      </c>
      <c r="E98" s="23">
        <v>27208.04</v>
      </c>
      <c r="F98" s="14">
        <v>42926</v>
      </c>
      <c r="G98" s="12" t="s">
        <v>210</v>
      </c>
      <c r="H98" s="13">
        <v>34</v>
      </c>
      <c r="I98" s="13">
        <v>0</v>
      </c>
      <c r="J98" s="13">
        <v>14</v>
      </c>
    </row>
    <row r="99" spans="1:10">
      <c r="A99" s="20" t="s">
        <v>313</v>
      </c>
      <c r="B99" s="12" t="s">
        <v>27</v>
      </c>
      <c r="C99" s="12" t="s">
        <v>11</v>
      </c>
      <c r="D99" s="20" t="s">
        <v>209</v>
      </c>
      <c r="E99" s="23">
        <v>58908.92</v>
      </c>
      <c r="F99" s="14">
        <v>42927</v>
      </c>
      <c r="G99" s="12" t="s">
        <v>210</v>
      </c>
      <c r="H99" s="13">
        <v>97</v>
      </c>
      <c r="I99" s="13">
        <v>1</v>
      </c>
      <c r="J99" s="13">
        <v>13</v>
      </c>
    </row>
    <row r="100" spans="1:10">
      <c r="A100" s="20" t="s">
        <v>314</v>
      </c>
      <c r="B100" s="12" t="s">
        <v>18</v>
      </c>
      <c r="C100" s="12" t="s">
        <v>24</v>
      </c>
      <c r="D100" s="20" t="s">
        <v>209</v>
      </c>
      <c r="E100" s="23"/>
      <c r="F100" s="14">
        <v>42927</v>
      </c>
      <c r="G100" s="12" t="s">
        <v>210</v>
      </c>
      <c r="H100" s="13">
        <v>104</v>
      </c>
      <c r="I100" s="13">
        <v>3</v>
      </c>
      <c r="J100" s="13">
        <v>13</v>
      </c>
    </row>
    <row r="101" spans="1:10">
      <c r="A101" s="20" t="s">
        <v>315</v>
      </c>
      <c r="B101" s="12" t="s">
        <v>18</v>
      </c>
      <c r="C101" s="12" t="s">
        <v>11</v>
      </c>
      <c r="D101" s="20" t="s">
        <v>209</v>
      </c>
      <c r="E101" s="23"/>
      <c r="F101" s="14">
        <v>42923</v>
      </c>
      <c r="G101" s="12" t="s">
        <v>210</v>
      </c>
      <c r="H101" s="13">
        <v>29</v>
      </c>
      <c r="I101" s="13">
        <v>0</v>
      </c>
      <c r="J101" s="13">
        <v>17</v>
      </c>
    </row>
    <row r="102" spans="1:10">
      <c r="A102" s="20" t="s">
        <v>316</v>
      </c>
      <c r="B102" s="12" t="s">
        <v>18</v>
      </c>
      <c r="C102" s="12" t="s">
        <v>11</v>
      </c>
      <c r="D102" s="20" t="s">
        <v>209</v>
      </c>
      <c r="E102" s="23"/>
      <c r="F102" s="14">
        <v>42930</v>
      </c>
      <c r="G102" s="12" t="s">
        <v>210</v>
      </c>
      <c r="H102" s="13">
        <v>39</v>
      </c>
      <c r="I102" s="13">
        <v>0</v>
      </c>
      <c r="J102" s="13">
        <v>10</v>
      </c>
    </row>
    <row r="103" spans="1:10">
      <c r="A103" s="20" t="s">
        <v>317</v>
      </c>
      <c r="B103" s="12" t="s">
        <v>18</v>
      </c>
      <c r="C103" s="12" t="s">
        <v>11</v>
      </c>
      <c r="D103" s="20" t="s">
        <v>209</v>
      </c>
      <c r="E103" s="23">
        <v>15040.6</v>
      </c>
      <c r="F103" s="14">
        <v>42919</v>
      </c>
      <c r="G103" s="12" t="s">
        <v>210</v>
      </c>
      <c r="H103" s="13">
        <v>152</v>
      </c>
      <c r="I103" s="13">
        <v>2</v>
      </c>
      <c r="J103" s="13">
        <v>21</v>
      </c>
    </row>
    <row r="104" spans="1:10">
      <c r="A104" s="20" t="s">
        <v>318</v>
      </c>
      <c r="B104" s="12" t="s">
        <v>18</v>
      </c>
      <c r="C104" s="12" t="s">
        <v>11</v>
      </c>
      <c r="D104" s="20" t="s">
        <v>209</v>
      </c>
      <c r="E104" s="23">
        <v>22657.18</v>
      </c>
      <c r="F104" s="14">
        <v>42938</v>
      </c>
      <c r="G104" s="12" t="s">
        <v>210</v>
      </c>
      <c r="H104" s="13">
        <v>31</v>
      </c>
      <c r="I104" s="13">
        <v>0</v>
      </c>
      <c r="J104" s="13">
        <v>2</v>
      </c>
    </row>
    <row r="105" spans="1:10">
      <c r="A105" s="20" t="s">
        <v>319</v>
      </c>
      <c r="B105" s="12" t="s">
        <v>12</v>
      </c>
      <c r="C105" s="12" t="s">
        <v>11</v>
      </c>
      <c r="D105" s="20" t="s">
        <v>209</v>
      </c>
      <c r="E105" s="23">
        <v>23284.7</v>
      </c>
      <c r="F105" s="14">
        <v>42922</v>
      </c>
      <c r="G105" s="12" t="s">
        <v>210</v>
      </c>
      <c r="H105" s="13">
        <v>43</v>
      </c>
      <c r="I105" s="13">
        <v>1</v>
      </c>
      <c r="J105" s="13">
        <v>18</v>
      </c>
    </row>
    <row r="106" spans="1:10">
      <c r="A106" s="20" t="s">
        <v>320</v>
      </c>
      <c r="B106" s="12" t="s">
        <v>12</v>
      </c>
      <c r="C106" s="12" t="s">
        <v>11</v>
      </c>
      <c r="D106" s="20" t="s">
        <v>209</v>
      </c>
      <c r="E106" s="23"/>
      <c r="F106" s="14">
        <v>42927</v>
      </c>
      <c r="G106" s="12" t="s">
        <v>210</v>
      </c>
      <c r="H106" s="13">
        <v>48</v>
      </c>
      <c r="I106" s="13">
        <v>1</v>
      </c>
      <c r="J106" s="13">
        <v>13</v>
      </c>
    </row>
    <row r="107" spans="1:10">
      <c r="A107" s="20" t="s">
        <v>321</v>
      </c>
      <c r="B107" s="12" t="s">
        <v>12</v>
      </c>
      <c r="C107" s="12" t="s">
        <v>24</v>
      </c>
      <c r="D107" s="20" t="s">
        <v>209</v>
      </c>
      <c r="E107" s="23">
        <v>11893.4</v>
      </c>
      <c r="F107" s="14">
        <v>42934</v>
      </c>
      <c r="G107" s="12" t="s">
        <v>210</v>
      </c>
      <c r="H107" s="13">
        <v>19</v>
      </c>
      <c r="I107" s="13">
        <v>0</v>
      </c>
      <c r="J107" s="13">
        <v>6</v>
      </c>
    </row>
    <row r="108" spans="1:10">
      <c r="A108" s="20" t="s">
        <v>322</v>
      </c>
      <c r="B108" s="12" t="s">
        <v>12</v>
      </c>
      <c r="C108" s="12" t="s">
        <v>11</v>
      </c>
      <c r="D108" s="20" t="s">
        <v>209</v>
      </c>
      <c r="E108" s="23">
        <v>12342.6</v>
      </c>
      <c r="F108" s="14">
        <v>42930</v>
      </c>
      <c r="G108" s="12" t="s">
        <v>210</v>
      </c>
      <c r="H108" s="13">
        <v>23</v>
      </c>
      <c r="I108" s="13">
        <v>0</v>
      </c>
      <c r="J108" s="13">
        <v>10</v>
      </c>
    </row>
    <row r="109" spans="1:10">
      <c r="A109" s="20" t="s">
        <v>323</v>
      </c>
      <c r="B109" s="12" t="s">
        <v>18</v>
      </c>
      <c r="C109" s="12" t="s">
        <v>24</v>
      </c>
      <c r="D109" s="20" t="s">
        <v>209</v>
      </c>
      <c r="E109" s="23">
        <v>25008.560000000001</v>
      </c>
      <c r="F109" s="14">
        <v>42926</v>
      </c>
      <c r="G109" s="12" t="s">
        <v>210</v>
      </c>
      <c r="H109" s="13">
        <v>34</v>
      </c>
      <c r="I109" s="13">
        <v>0</v>
      </c>
      <c r="J109" s="13">
        <v>14</v>
      </c>
    </row>
    <row r="110" spans="1:10">
      <c r="A110" s="20" t="s">
        <v>324</v>
      </c>
      <c r="B110" s="12" t="s">
        <v>27</v>
      </c>
      <c r="C110" s="12" t="s">
        <v>214</v>
      </c>
      <c r="D110" s="20" t="s">
        <v>209</v>
      </c>
      <c r="E110" s="23">
        <v>1643.54</v>
      </c>
      <c r="F110" s="14">
        <v>42934</v>
      </c>
      <c r="G110" s="12" t="s">
        <v>215</v>
      </c>
      <c r="H110" s="13">
        <v>214</v>
      </c>
      <c r="I110" s="13">
        <v>1</v>
      </c>
      <c r="J110" s="13">
        <v>6</v>
      </c>
    </row>
    <row r="111" spans="1:10">
      <c r="A111" s="20" t="s">
        <v>325</v>
      </c>
      <c r="B111" s="12" t="s">
        <v>18</v>
      </c>
      <c r="C111" s="12" t="s">
        <v>214</v>
      </c>
      <c r="D111" s="20" t="s">
        <v>209</v>
      </c>
      <c r="E111" s="23">
        <v>9656.84</v>
      </c>
      <c r="F111" s="14">
        <v>42923</v>
      </c>
      <c r="G111" s="12" t="s">
        <v>223</v>
      </c>
      <c r="H111" s="13">
        <v>331</v>
      </c>
      <c r="I111" s="13">
        <v>0</v>
      </c>
      <c r="J111" s="13">
        <v>17</v>
      </c>
    </row>
    <row r="112" spans="1:10">
      <c r="A112" s="20" t="s">
        <v>326</v>
      </c>
      <c r="B112" s="12" t="s">
        <v>18</v>
      </c>
      <c r="C112" s="12" t="s">
        <v>11</v>
      </c>
      <c r="D112" s="20" t="s">
        <v>209</v>
      </c>
      <c r="E112" s="23">
        <v>7476.01</v>
      </c>
      <c r="F112" s="14">
        <v>42928</v>
      </c>
      <c r="G112" s="12" t="s">
        <v>210</v>
      </c>
      <c r="H112" s="13">
        <v>27</v>
      </c>
      <c r="I112" s="13">
        <v>0</v>
      </c>
      <c r="J112" s="13">
        <v>12</v>
      </c>
    </row>
    <row r="113" spans="1:10">
      <c r="A113" s="20" t="s">
        <v>327</v>
      </c>
      <c r="B113" s="12" t="s">
        <v>12</v>
      </c>
      <c r="C113" s="12" t="s">
        <v>11</v>
      </c>
      <c r="D113" s="20" t="s">
        <v>209</v>
      </c>
      <c r="E113" s="23"/>
      <c r="F113" s="14">
        <v>42937</v>
      </c>
      <c r="G113" s="12" t="s">
        <v>210</v>
      </c>
      <c r="H113" s="13">
        <v>1</v>
      </c>
      <c r="I113" s="13">
        <v>0</v>
      </c>
      <c r="J113" s="13">
        <v>3</v>
      </c>
    </row>
    <row r="114" spans="1:10">
      <c r="A114" s="20" t="s">
        <v>328</v>
      </c>
      <c r="B114" s="12" t="s">
        <v>27</v>
      </c>
      <c r="C114" s="12" t="s">
        <v>214</v>
      </c>
      <c r="D114" s="20" t="s">
        <v>209</v>
      </c>
      <c r="E114" s="23">
        <v>13114.6</v>
      </c>
      <c r="F114" s="14">
        <v>42927</v>
      </c>
      <c r="G114" s="12" t="s">
        <v>271</v>
      </c>
      <c r="H114" s="13">
        <v>144</v>
      </c>
      <c r="I114" s="13">
        <v>0</v>
      </c>
      <c r="J114" s="13">
        <v>13</v>
      </c>
    </row>
    <row r="115" spans="1:10">
      <c r="A115" s="20" t="s">
        <v>48</v>
      </c>
      <c r="B115" s="12" t="s">
        <v>18</v>
      </c>
      <c r="C115" s="12" t="s">
        <v>49</v>
      </c>
      <c r="D115" s="20" t="s">
        <v>209</v>
      </c>
      <c r="E115" s="23">
        <v>11364.5</v>
      </c>
      <c r="F115" s="14">
        <v>42935</v>
      </c>
      <c r="G115" s="12" t="s">
        <v>210</v>
      </c>
      <c r="H115" s="13">
        <v>65</v>
      </c>
      <c r="I115" s="13">
        <v>4</v>
      </c>
      <c r="J115" s="13">
        <v>5</v>
      </c>
    </row>
    <row r="116" spans="1:10">
      <c r="A116" s="20" t="s">
        <v>329</v>
      </c>
      <c r="B116" s="12" t="s">
        <v>12</v>
      </c>
      <c r="C116" s="12" t="s">
        <v>11</v>
      </c>
      <c r="D116" s="20" t="s">
        <v>209</v>
      </c>
      <c r="E116" s="23"/>
      <c r="F116" s="14">
        <v>42929</v>
      </c>
      <c r="G116" s="12" t="s">
        <v>210</v>
      </c>
      <c r="H116" s="13">
        <v>1</v>
      </c>
      <c r="I116" s="13">
        <v>0</v>
      </c>
      <c r="J116" s="13">
        <v>11</v>
      </c>
    </row>
    <row r="117" spans="1:10">
      <c r="A117" s="20" t="s">
        <v>330</v>
      </c>
      <c r="B117" s="12" t="s">
        <v>12</v>
      </c>
      <c r="C117" s="12" t="s">
        <v>11</v>
      </c>
      <c r="D117" s="20" t="s">
        <v>209</v>
      </c>
      <c r="E117" s="23"/>
      <c r="F117" s="14">
        <v>42926</v>
      </c>
      <c r="G117" s="12" t="s">
        <v>210</v>
      </c>
      <c r="H117" s="13">
        <v>33</v>
      </c>
      <c r="I117" s="13">
        <v>0</v>
      </c>
      <c r="J117" s="13">
        <v>14</v>
      </c>
    </row>
    <row r="118" spans="1:10">
      <c r="A118" s="20" t="s">
        <v>331</v>
      </c>
      <c r="B118" s="12" t="s">
        <v>12</v>
      </c>
      <c r="C118" s="12" t="s">
        <v>24</v>
      </c>
      <c r="D118" s="20" t="s">
        <v>209</v>
      </c>
      <c r="E118" s="23"/>
      <c r="F118" s="14">
        <v>42937</v>
      </c>
      <c r="G118" s="12" t="s">
        <v>210</v>
      </c>
      <c r="H118" s="13">
        <v>78</v>
      </c>
      <c r="I118" s="13">
        <v>1</v>
      </c>
      <c r="J118" s="13">
        <v>3</v>
      </c>
    </row>
    <row r="119" spans="1:10">
      <c r="A119" s="20" t="s">
        <v>52</v>
      </c>
      <c r="B119" s="12" t="s">
        <v>12</v>
      </c>
      <c r="C119" s="12" t="s">
        <v>11</v>
      </c>
      <c r="D119" s="20" t="s">
        <v>209</v>
      </c>
      <c r="E119" s="23">
        <v>5067.7</v>
      </c>
      <c r="F119" s="14">
        <v>42926</v>
      </c>
      <c r="G119" s="12" t="s">
        <v>210</v>
      </c>
      <c r="H119" s="13">
        <v>55</v>
      </c>
      <c r="I119" s="13">
        <v>1</v>
      </c>
      <c r="J119" s="13">
        <v>14</v>
      </c>
    </row>
    <row r="120" spans="1:10">
      <c r="A120" s="20" t="s">
        <v>332</v>
      </c>
      <c r="B120" s="12" t="s">
        <v>18</v>
      </c>
      <c r="C120" s="12" t="s">
        <v>11</v>
      </c>
      <c r="D120" s="20" t="s">
        <v>209</v>
      </c>
      <c r="E120" s="23"/>
      <c r="F120" s="14">
        <v>42927</v>
      </c>
      <c r="G120" s="12" t="s">
        <v>210</v>
      </c>
      <c r="H120" s="13">
        <v>34</v>
      </c>
      <c r="I120" s="13">
        <v>0</v>
      </c>
      <c r="J120" s="13">
        <v>13</v>
      </c>
    </row>
    <row r="121" spans="1:10">
      <c r="A121" s="20" t="s">
        <v>333</v>
      </c>
      <c r="B121" s="12" t="s">
        <v>12</v>
      </c>
      <c r="C121" s="12" t="s">
        <v>11</v>
      </c>
      <c r="D121" s="20" t="s">
        <v>209</v>
      </c>
      <c r="E121" s="23"/>
      <c r="F121" s="14">
        <v>42935</v>
      </c>
      <c r="G121" s="12" t="s">
        <v>210</v>
      </c>
      <c r="H121" s="13">
        <v>27</v>
      </c>
      <c r="I121" s="13">
        <v>0</v>
      </c>
      <c r="J121" s="13">
        <v>5</v>
      </c>
    </row>
    <row r="122" spans="1:10">
      <c r="A122" s="20" t="s">
        <v>334</v>
      </c>
      <c r="B122" s="12" t="s">
        <v>12</v>
      </c>
      <c r="C122" s="12" t="s">
        <v>11</v>
      </c>
      <c r="D122" s="20" t="s">
        <v>209</v>
      </c>
      <c r="E122" s="23"/>
      <c r="F122" s="14">
        <v>42935</v>
      </c>
      <c r="G122" s="12" t="s">
        <v>210</v>
      </c>
      <c r="H122" s="13">
        <v>12</v>
      </c>
      <c r="I122" s="13">
        <v>0</v>
      </c>
      <c r="J122" s="13">
        <v>5</v>
      </c>
    </row>
    <row r="123" spans="1:10">
      <c r="A123" s="20" t="s">
        <v>335</v>
      </c>
      <c r="B123" s="12" t="s">
        <v>12</v>
      </c>
      <c r="C123" s="12" t="s">
        <v>11</v>
      </c>
      <c r="D123" s="20" t="s">
        <v>209</v>
      </c>
      <c r="E123" s="23">
        <v>4659.1000000000004</v>
      </c>
      <c r="F123" s="14">
        <v>42935</v>
      </c>
      <c r="G123" s="12" t="s">
        <v>210</v>
      </c>
      <c r="H123" s="13">
        <v>12</v>
      </c>
      <c r="I123" s="13">
        <v>0</v>
      </c>
      <c r="J123" s="13">
        <v>5</v>
      </c>
    </row>
    <row r="124" spans="1:10">
      <c r="A124" s="20" t="s">
        <v>336</v>
      </c>
      <c r="B124" s="12" t="s">
        <v>12</v>
      </c>
      <c r="C124" s="12" t="s">
        <v>11</v>
      </c>
      <c r="D124" s="20" t="s">
        <v>209</v>
      </c>
      <c r="E124" s="23">
        <v>4607</v>
      </c>
      <c r="F124" s="14">
        <v>42926</v>
      </c>
      <c r="G124" s="12" t="s">
        <v>210</v>
      </c>
      <c r="H124" s="13">
        <v>126</v>
      </c>
      <c r="I124" s="13">
        <v>3</v>
      </c>
      <c r="J124" s="13">
        <v>14</v>
      </c>
    </row>
    <row r="125" spans="1:10">
      <c r="A125" s="20" t="s">
        <v>337</v>
      </c>
      <c r="B125" s="12" t="s">
        <v>18</v>
      </c>
      <c r="C125" s="12" t="s">
        <v>214</v>
      </c>
      <c r="D125" s="20" t="s">
        <v>209</v>
      </c>
      <c r="E125" s="23">
        <v>44276.04</v>
      </c>
      <c r="F125" s="14">
        <v>42927</v>
      </c>
      <c r="G125" s="12" t="s">
        <v>223</v>
      </c>
      <c r="H125" s="13">
        <v>4</v>
      </c>
      <c r="I125" s="13">
        <v>0</v>
      </c>
      <c r="J125" s="13">
        <v>13</v>
      </c>
    </row>
    <row r="126" spans="1:10">
      <c r="A126" s="20" t="s">
        <v>338</v>
      </c>
      <c r="B126" s="12" t="s">
        <v>12</v>
      </c>
      <c r="C126" s="12" t="s">
        <v>11</v>
      </c>
      <c r="D126" s="20" t="s">
        <v>209</v>
      </c>
      <c r="E126" s="23"/>
      <c r="F126" s="14">
        <v>42930</v>
      </c>
      <c r="G126" s="12" t="s">
        <v>210</v>
      </c>
      <c r="H126" s="13">
        <v>30</v>
      </c>
      <c r="I126" s="13">
        <v>0</v>
      </c>
      <c r="J126" s="13">
        <v>10</v>
      </c>
    </row>
    <row r="127" spans="1:10">
      <c r="A127" s="20" t="s">
        <v>339</v>
      </c>
      <c r="B127" s="12" t="s">
        <v>18</v>
      </c>
      <c r="C127" s="12" t="s">
        <v>11</v>
      </c>
      <c r="D127" s="20" t="s">
        <v>209</v>
      </c>
      <c r="E127" s="23">
        <v>9281.36</v>
      </c>
      <c r="F127" s="14">
        <v>42933</v>
      </c>
      <c r="G127" s="12" t="s">
        <v>210</v>
      </c>
      <c r="H127" s="13">
        <v>31</v>
      </c>
      <c r="I127" s="13">
        <v>0</v>
      </c>
      <c r="J127" s="13">
        <v>7</v>
      </c>
    </row>
    <row r="128" spans="1:10">
      <c r="A128" s="20" t="s">
        <v>340</v>
      </c>
      <c r="B128" s="12" t="s">
        <v>27</v>
      </c>
      <c r="C128" s="12" t="s">
        <v>24</v>
      </c>
      <c r="D128" s="20" t="s">
        <v>209</v>
      </c>
      <c r="E128" s="23"/>
      <c r="F128" s="14">
        <v>42919</v>
      </c>
      <c r="G128" s="12" t="s">
        <v>210</v>
      </c>
      <c r="H128" s="13">
        <v>10</v>
      </c>
      <c r="I128" s="13">
        <v>0</v>
      </c>
      <c r="J128" s="13">
        <v>21</v>
      </c>
    </row>
    <row r="129" spans="1:10">
      <c r="A129" s="20" t="s">
        <v>341</v>
      </c>
      <c r="B129" s="12" t="s">
        <v>12</v>
      </c>
      <c r="C129" s="12" t="s">
        <v>11</v>
      </c>
      <c r="D129" s="20" t="s">
        <v>209</v>
      </c>
      <c r="E129" s="23"/>
      <c r="F129" s="14">
        <v>42937</v>
      </c>
      <c r="G129" s="12" t="s">
        <v>210</v>
      </c>
      <c r="H129" s="13">
        <v>8</v>
      </c>
      <c r="I129" s="13">
        <v>0</v>
      </c>
      <c r="J129" s="13">
        <v>3</v>
      </c>
    </row>
    <row r="130" spans="1:10">
      <c r="A130" s="20" t="s">
        <v>342</v>
      </c>
      <c r="B130" s="12" t="s">
        <v>27</v>
      </c>
      <c r="C130" s="12" t="s">
        <v>214</v>
      </c>
      <c r="D130" s="20" t="s">
        <v>209</v>
      </c>
      <c r="E130" s="23">
        <v>18170.96</v>
      </c>
      <c r="F130" s="14">
        <v>42930</v>
      </c>
      <c r="G130" s="12" t="s">
        <v>215</v>
      </c>
      <c r="H130" s="13">
        <v>0</v>
      </c>
      <c r="I130" s="13">
        <v>0</v>
      </c>
      <c r="J130" s="13">
        <v>10</v>
      </c>
    </row>
    <row r="131" spans="1:10">
      <c r="A131" s="20" t="s">
        <v>55</v>
      </c>
      <c r="B131" s="12" t="s">
        <v>27</v>
      </c>
      <c r="C131" s="12" t="s">
        <v>24</v>
      </c>
      <c r="D131" s="20" t="s">
        <v>209</v>
      </c>
      <c r="E131" s="23">
        <v>18170.96</v>
      </c>
      <c r="F131" s="14">
        <v>42926</v>
      </c>
      <c r="G131" s="12" t="s">
        <v>210</v>
      </c>
      <c r="H131" s="13">
        <v>24</v>
      </c>
      <c r="I131" s="13">
        <v>2</v>
      </c>
      <c r="J131" s="13">
        <v>10</v>
      </c>
    </row>
    <row r="132" spans="1:10">
      <c r="A132" s="20" t="s">
        <v>343</v>
      </c>
      <c r="B132" s="12" t="s">
        <v>27</v>
      </c>
      <c r="C132" s="12" t="s">
        <v>230</v>
      </c>
      <c r="D132" s="20" t="s">
        <v>209</v>
      </c>
      <c r="E132" s="23">
        <v>2870.4</v>
      </c>
      <c r="F132" s="14">
        <v>42926</v>
      </c>
      <c r="G132" s="12" t="s">
        <v>256</v>
      </c>
      <c r="H132" s="13">
        <v>19</v>
      </c>
      <c r="I132" s="13">
        <v>1</v>
      </c>
      <c r="J132" s="13">
        <v>14</v>
      </c>
    </row>
    <row r="133" spans="1:10">
      <c r="A133" s="20" t="s">
        <v>344</v>
      </c>
      <c r="B133" s="12" t="s">
        <v>18</v>
      </c>
      <c r="C133" s="12" t="s">
        <v>11</v>
      </c>
      <c r="D133" s="20" t="s">
        <v>209</v>
      </c>
      <c r="E133" s="23"/>
      <c r="F133" s="14">
        <v>42927</v>
      </c>
      <c r="G133" s="12" t="s">
        <v>210</v>
      </c>
      <c r="H133" s="13">
        <v>55</v>
      </c>
      <c r="I133" s="13">
        <v>0</v>
      </c>
      <c r="J133" s="13">
        <v>13</v>
      </c>
    </row>
    <row r="134" spans="1:10">
      <c r="A134" s="20" t="s">
        <v>56</v>
      </c>
      <c r="B134" s="12" t="s">
        <v>12</v>
      </c>
      <c r="C134" s="12" t="s">
        <v>11</v>
      </c>
      <c r="D134" s="20" t="s">
        <v>209</v>
      </c>
      <c r="E134" s="23">
        <v>5309</v>
      </c>
      <c r="F134" s="14">
        <v>42934</v>
      </c>
      <c r="G134" s="12" t="s">
        <v>210</v>
      </c>
      <c r="H134" s="13">
        <v>62</v>
      </c>
      <c r="I134" s="13">
        <v>2</v>
      </c>
      <c r="J134" s="13">
        <v>6</v>
      </c>
    </row>
    <row r="135" spans="1:10">
      <c r="A135" s="20" t="s">
        <v>345</v>
      </c>
      <c r="B135" s="12" t="s">
        <v>12</v>
      </c>
      <c r="C135" s="12" t="s">
        <v>11</v>
      </c>
      <c r="D135" s="20" t="s">
        <v>209</v>
      </c>
      <c r="E135" s="23">
        <v>20688</v>
      </c>
      <c r="F135" s="14">
        <v>42934</v>
      </c>
      <c r="G135" s="12" t="s">
        <v>256</v>
      </c>
      <c r="H135" s="13">
        <v>98</v>
      </c>
      <c r="I135" s="13">
        <v>0</v>
      </c>
      <c r="J135" s="13">
        <v>6</v>
      </c>
    </row>
    <row r="136" spans="1:10">
      <c r="A136" s="20" t="s">
        <v>346</v>
      </c>
      <c r="B136" s="12" t="s">
        <v>30</v>
      </c>
      <c r="C136" s="12" t="s">
        <v>11</v>
      </c>
      <c r="D136" s="20" t="s">
        <v>218</v>
      </c>
      <c r="E136" s="23"/>
      <c r="F136" s="14">
        <v>42933</v>
      </c>
      <c r="G136" s="12" t="s">
        <v>210</v>
      </c>
      <c r="H136" s="13">
        <v>7</v>
      </c>
      <c r="I136" s="13">
        <v>0</v>
      </c>
      <c r="J136" s="13">
        <v>7</v>
      </c>
    </row>
    <row r="137" spans="1:10">
      <c r="A137" s="20" t="s">
        <v>347</v>
      </c>
      <c r="B137" s="12" t="s">
        <v>18</v>
      </c>
      <c r="C137" s="12" t="s">
        <v>11</v>
      </c>
      <c r="D137" s="20" t="s">
        <v>209</v>
      </c>
      <c r="E137" s="23"/>
      <c r="F137" s="14">
        <v>42928</v>
      </c>
      <c r="G137" s="12" t="s">
        <v>210</v>
      </c>
      <c r="H137" s="13">
        <v>34</v>
      </c>
      <c r="I137" s="13">
        <v>0</v>
      </c>
      <c r="J137" s="13">
        <v>12</v>
      </c>
    </row>
    <row r="138" spans="1:10">
      <c r="A138" s="20" t="s">
        <v>348</v>
      </c>
      <c r="B138" s="12" t="s">
        <v>18</v>
      </c>
      <c r="C138" s="12" t="s">
        <v>11</v>
      </c>
      <c r="D138" s="20" t="s">
        <v>209</v>
      </c>
      <c r="E138" s="23"/>
      <c r="F138" s="14">
        <v>42926</v>
      </c>
      <c r="G138" s="12" t="s">
        <v>210</v>
      </c>
      <c r="H138" s="13">
        <v>54</v>
      </c>
      <c r="I138" s="13">
        <v>0</v>
      </c>
      <c r="J138" s="13">
        <v>14</v>
      </c>
    </row>
    <row r="139" spans="1:10">
      <c r="A139" s="20" t="s">
        <v>349</v>
      </c>
      <c r="B139" s="12" t="s">
        <v>12</v>
      </c>
      <c r="C139" s="12" t="s">
        <v>11</v>
      </c>
      <c r="D139" s="20" t="s">
        <v>209</v>
      </c>
      <c r="E139" s="23"/>
      <c r="F139" s="14">
        <v>42926</v>
      </c>
      <c r="G139" s="12" t="s">
        <v>210</v>
      </c>
      <c r="H139" s="13">
        <v>3</v>
      </c>
      <c r="I139" s="13">
        <v>0</v>
      </c>
      <c r="J139" s="13">
        <v>14</v>
      </c>
    </row>
    <row r="140" spans="1:10">
      <c r="A140" s="20" t="s">
        <v>350</v>
      </c>
      <c r="B140" s="12" t="s">
        <v>18</v>
      </c>
      <c r="C140" s="12" t="s">
        <v>11</v>
      </c>
      <c r="D140" s="20" t="s">
        <v>209</v>
      </c>
      <c r="E140" s="23"/>
      <c r="F140" s="14">
        <v>42934</v>
      </c>
      <c r="G140" s="12" t="s">
        <v>210</v>
      </c>
      <c r="H140" s="13">
        <v>35</v>
      </c>
      <c r="I140" s="13">
        <v>0</v>
      </c>
      <c r="J140" s="13">
        <v>6</v>
      </c>
    </row>
    <row r="141" spans="1:10">
      <c r="A141" s="20" t="s">
        <v>351</v>
      </c>
      <c r="B141" s="12" t="s">
        <v>18</v>
      </c>
      <c r="C141" s="12" t="s">
        <v>11</v>
      </c>
      <c r="D141" s="20" t="s">
        <v>209</v>
      </c>
      <c r="E141" s="23"/>
      <c r="F141" s="14">
        <v>42940</v>
      </c>
      <c r="G141" s="12" t="s">
        <v>210</v>
      </c>
      <c r="H141" s="13">
        <v>47</v>
      </c>
      <c r="I141" s="13">
        <v>0</v>
      </c>
      <c r="J141" s="13">
        <v>0</v>
      </c>
    </row>
    <row r="142" spans="1:10">
      <c r="A142" s="20" t="s">
        <v>352</v>
      </c>
      <c r="B142" s="12" t="s">
        <v>18</v>
      </c>
      <c r="C142" s="12" t="s">
        <v>11</v>
      </c>
      <c r="D142" s="20" t="s">
        <v>209</v>
      </c>
      <c r="E142" s="23"/>
      <c r="F142" s="14">
        <v>42937</v>
      </c>
      <c r="G142" s="12" t="s">
        <v>210</v>
      </c>
      <c r="H142" s="13">
        <v>134</v>
      </c>
      <c r="I142" s="13">
        <v>0</v>
      </c>
      <c r="J142" s="13">
        <v>3</v>
      </c>
    </row>
    <row r="143" spans="1:10">
      <c r="A143" s="20" t="s">
        <v>353</v>
      </c>
      <c r="B143" s="12" t="s">
        <v>18</v>
      </c>
      <c r="C143" s="12" t="s">
        <v>11</v>
      </c>
      <c r="D143" s="20" t="s">
        <v>209</v>
      </c>
      <c r="E143" s="23">
        <v>9281</v>
      </c>
      <c r="F143" s="14">
        <v>42921</v>
      </c>
      <c r="G143" s="12" t="s">
        <v>210</v>
      </c>
      <c r="H143" s="13">
        <v>98</v>
      </c>
      <c r="I143" s="13">
        <v>1</v>
      </c>
      <c r="J143" s="13">
        <v>19</v>
      </c>
    </row>
    <row r="144" spans="1:10">
      <c r="A144" s="20" t="s">
        <v>354</v>
      </c>
      <c r="B144" s="12" t="s">
        <v>18</v>
      </c>
      <c r="C144" s="12" t="s">
        <v>11</v>
      </c>
      <c r="D144" s="20" t="s">
        <v>209</v>
      </c>
      <c r="E144" s="23"/>
      <c r="F144" s="14">
        <v>42928</v>
      </c>
      <c r="G144" s="12" t="s">
        <v>210</v>
      </c>
      <c r="H144" s="13">
        <v>26</v>
      </c>
      <c r="I144" s="13">
        <v>1</v>
      </c>
      <c r="J144" s="13">
        <v>12</v>
      </c>
    </row>
    <row r="145" spans="1:10">
      <c r="A145" s="20" t="s">
        <v>355</v>
      </c>
      <c r="B145" s="12" t="s">
        <v>18</v>
      </c>
      <c r="C145" s="12" t="s">
        <v>11</v>
      </c>
      <c r="D145" s="20" t="s">
        <v>209</v>
      </c>
      <c r="E145" s="23"/>
      <c r="F145" s="14">
        <v>42923</v>
      </c>
      <c r="G145" s="12" t="s">
        <v>210</v>
      </c>
      <c r="H145" s="13">
        <v>45</v>
      </c>
      <c r="I145" s="13">
        <v>0</v>
      </c>
      <c r="J145" s="13">
        <v>17</v>
      </c>
    </row>
    <row r="146" spans="1:10">
      <c r="A146" s="20" t="s">
        <v>356</v>
      </c>
      <c r="B146" s="12" t="s">
        <v>27</v>
      </c>
      <c r="C146" s="12" t="s">
        <v>24</v>
      </c>
      <c r="D146" s="20" t="s">
        <v>209</v>
      </c>
      <c r="E146" s="23"/>
      <c r="F146" s="14">
        <v>42922</v>
      </c>
      <c r="G146" s="12" t="s">
        <v>210</v>
      </c>
      <c r="H146" s="13">
        <v>134</v>
      </c>
      <c r="I146" s="13">
        <v>1</v>
      </c>
      <c r="J146" s="13">
        <v>18</v>
      </c>
    </row>
    <row r="147" spans="1:10">
      <c r="A147" s="20" t="s">
        <v>357</v>
      </c>
      <c r="B147" s="12" t="s">
        <v>18</v>
      </c>
      <c r="C147" s="12" t="s">
        <v>24</v>
      </c>
      <c r="D147" s="20" t="s">
        <v>209</v>
      </c>
      <c r="E147" s="23"/>
      <c r="F147" s="14">
        <v>42919</v>
      </c>
      <c r="G147" s="12" t="s">
        <v>210</v>
      </c>
      <c r="H147" s="13">
        <v>31</v>
      </c>
      <c r="I147" s="13">
        <v>0</v>
      </c>
      <c r="J147" s="13">
        <v>21</v>
      </c>
    </row>
    <row r="148" spans="1:10">
      <c r="A148" s="20" t="s">
        <v>358</v>
      </c>
      <c r="B148" s="12" t="s">
        <v>18</v>
      </c>
      <c r="C148" s="12" t="s">
        <v>11</v>
      </c>
      <c r="D148" s="20" t="s">
        <v>209</v>
      </c>
      <c r="E148" s="23"/>
      <c r="F148" s="14">
        <v>42929</v>
      </c>
      <c r="G148" s="12" t="s">
        <v>210</v>
      </c>
      <c r="H148" s="13">
        <v>35</v>
      </c>
      <c r="I148" s="13">
        <v>1</v>
      </c>
      <c r="J148" s="13">
        <v>11</v>
      </c>
    </row>
    <row r="149" spans="1:10">
      <c r="A149" s="20" t="s">
        <v>359</v>
      </c>
      <c r="B149" s="12" t="s">
        <v>12</v>
      </c>
      <c r="C149" s="12" t="s">
        <v>11</v>
      </c>
      <c r="D149" s="20" t="s">
        <v>209</v>
      </c>
      <c r="E149" s="23">
        <v>16000</v>
      </c>
      <c r="F149" s="14">
        <v>42926</v>
      </c>
      <c r="G149" s="12" t="s">
        <v>210</v>
      </c>
      <c r="H149" s="13">
        <v>101</v>
      </c>
      <c r="I149" s="13">
        <v>4</v>
      </c>
      <c r="J149" s="13">
        <v>14</v>
      </c>
    </row>
    <row r="150" spans="1:10">
      <c r="A150" s="20" t="s">
        <v>360</v>
      </c>
      <c r="B150" s="12" t="s">
        <v>18</v>
      </c>
      <c r="C150" s="12" t="s">
        <v>24</v>
      </c>
      <c r="D150" s="20" t="s">
        <v>209</v>
      </c>
      <c r="E150" s="23"/>
      <c r="F150" s="14">
        <v>42936</v>
      </c>
      <c r="G150" s="12" t="s">
        <v>210</v>
      </c>
      <c r="H150" s="13">
        <v>0</v>
      </c>
      <c r="I150" s="13">
        <v>0</v>
      </c>
      <c r="J150" s="13">
        <v>4</v>
      </c>
    </row>
    <row r="151" spans="1:10">
      <c r="A151" s="20" t="s">
        <v>361</v>
      </c>
      <c r="B151" s="12" t="s">
        <v>12</v>
      </c>
      <c r="C151" s="12" t="s">
        <v>11</v>
      </c>
      <c r="D151" s="20" t="s">
        <v>209</v>
      </c>
      <c r="E151" s="23"/>
      <c r="F151" s="14">
        <v>42921</v>
      </c>
      <c r="G151" s="12" t="s">
        <v>210</v>
      </c>
      <c r="H151" s="13">
        <v>16</v>
      </c>
      <c r="I151" s="13">
        <v>0</v>
      </c>
      <c r="J151" s="13">
        <v>19</v>
      </c>
    </row>
    <row r="152" spans="1:10">
      <c r="A152" s="20" t="s">
        <v>362</v>
      </c>
      <c r="B152" s="12" t="s">
        <v>18</v>
      </c>
      <c r="C152" s="12" t="s">
        <v>11</v>
      </c>
      <c r="D152" s="20" t="s">
        <v>209</v>
      </c>
      <c r="E152" s="23">
        <v>9563</v>
      </c>
      <c r="F152" s="14">
        <v>42923</v>
      </c>
      <c r="G152" s="12" t="s">
        <v>210</v>
      </c>
      <c r="H152" s="13">
        <v>92</v>
      </c>
      <c r="I152" s="13">
        <v>3</v>
      </c>
      <c r="J152" s="13">
        <v>17</v>
      </c>
    </row>
    <row r="153" spans="1:10">
      <c r="A153" s="20" t="s">
        <v>363</v>
      </c>
      <c r="B153" s="12" t="s">
        <v>12</v>
      </c>
      <c r="C153" s="12" t="s">
        <v>11</v>
      </c>
      <c r="D153" s="20" t="s">
        <v>209</v>
      </c>
      <c r="E153" s="23"/>
      <c r="F153" s="14">
        <v>42922</v>
      </c>
      <c r="G153" s="12" t="s">
        <v>210</v>
      </c>
      <c r="H153" s="13">
        <v>14</v>
      </c>
      <c r="I153" s="13">
        <v>0</v>
      </c>
      <c r="J153" s="13">
        <v>18</v>
      </c>
    </row>
    <row r="154" spans="1:10">
      <c r="A154" s="20" t="s">
        <v>364</v>
      </c>
      <c r="B154" s="12" t="s">
        <v>18</v>
      </c>
      <c r="C154" s="12" t="s">
        <v>11</v>
      </c>
      <c r="D154" s="20" t="s">
        <v>209</v>
      </c>
      <c r="E154" s="23"/>
      <c r="F154" s="14">
        <v>42935</v>
      </c>
      <c r="G154" s="12" t="s">
        <v>210</v>
      </c>
      <c r="H154" s="13">
        <v>71</v>
      </c>
      <c r="I154" s="13">
        <v>0</v>
      </c>
      <c r="J154" s="13">
        <v>5</v>
      </c>
    </row>
    <row r="155" spans="1:10">
      <c r="A155" s="20" t="s">
        <v>365</v>
      </c>
      <c r="B155" s="12" t="s">
        <v>12</v>
      </c>
      <c r="C155" s="12" t="s">
        <v>11</v>
      </c>
      <c r="D155" s="20" t="s">
        <v>209</v>
      </c>
      <c r="E155" s="23"/>
      <c r="F155" s="14">
        <v>42935</v>
      </c>
      <c r="G155" s="12" t="s">
        <v>210</v>
      </c>
      <c r="H155" s="13">
        <v>28</v>
      </c>
      <c r="I155" s="13">
        <v>0</v>
      </c>
      <c r="J155" s="13">
        <v>5</v>
      </c>
    </row>
    <row r="156" spans="1:10">
      <c r="A156" s="20" t="s">
        <v>366</v>
      </c>
      <c r="B156" s="12" t="s">
        <v>18</v>
      </c>
      <c r="C156" s="12" t="s">
        <v>24</v>
      </c>
      <c r="D156" s="20" t="s">
        <v>209</v>
      </c>
      <c r="E156" s="23">
        <v>8050.68</v>
      </c>
      <c r="F156" s="14">
        <v>42929</v>
      </c>
      <c r="G156" s="12" t="s">
        <v>256</v>
      </c>
      <c r="H156" s="13">
        <v>2</v>
      </c>
      <c r="I156" s="13">
        <v>0</v>
      </c>
      <c r="J156" s="13">
        <v>11</v>
      </c>
    </row>
    <row r="157" spans="1:10">
      <c r="A157" s="20" t="s">
        <v>367</v>
      </c>
      <c r="B157" s="12" t="s">
        <v>18</v>
      </c>
      <c r="C157" s="12" t="s">
        <v>11</v>
      </c>
      <c r="D157" s="20" t="s">
        <v>209</v>
      </c>
      <c r="E157" s="23">
        <v>3951.86</v>
      </c>
      <c r="F157" s="14">
        <v>42921</v>
      </c>
      <c r="G157" s="12" t="s">
        <v>210</v>
      </c>
      <c r="H157" s="13">
        <v>36</v>
      </c>
      <c r="I157" s="13">
        <v>0</v>
      </c>
      <c r="J157" s="13">
        <v>19</v>
      </c>
    </row>
    <row r="158" spans="1:10">
      <c r="A158" s="20" t="s">
        <v>368</v>
      </c>
      <c r="B158" s="12" t="s">
        <v>18</v>
      </c>
      <c r="C158" s="12" t="s">
        <v>24</v>
      </c>
      <c r="D158" s="20" t="s">
        <v>209</v>
      </c>
      <c r="E158" s="23"/>
      <c r="F158" s="14">
        <v>42930</v>
      </c>
      <c r="G158" s="12" t="s">
        <v>210</v>
      </c>
      <c r="H158" s="13">
        <v>56</v>
      </c>
      <c r="I158" s="13">
        <v>0</v>
      </c>
      <c r="J158" s="13">
        <v>10</v>
      </c>
    </row>
    <row r="159" spans="1:10">
      <c r="A159" s="20" t="s">
        <v>369</v>
      </c>
      <c r="B159" s="12" t="s">
        <v>18</v>
      </c>
      <c r="C159" s="12" t="s">
        <v>24</v>
      </c>
      <c r="D159" s="20" t="s">
        <v>209</v>
      </c>
      <c r="E159" s="23"/>
      <c r="F159" s="14">
        <v>42921</v>
      </c>
      <c r="G159" s="12" t="s">
        <v>210</v>
      </c>
      <c r="H159" s="13">
        <v>54</v>
      </c>
      <c r="I159" s="13">
        <v>0</v>
      </c>
      <c r="J159" s="13">
        <v>19</v>
      </c>
    </row>
    <row r="160" spans="1:10">
      <c r="A160" s="20" t="s">
        <v>61</v>
      </c>
      <c r="B160" s="12" t="s">
        <v>18</v>
      </c>
      <c r="C160" s="12" t="s">
        <v>11</v>
      </c>
      <c r="D160" s="20" t="s">
        <v>209</v>
      </c>
      <c r="E160" s="23">
        <v>30765.41</v>
      </c>
      <c r="F160" s="14">
        <v>42934</v>
      </c>
      <c r="G160" s="12" t="s">
        <v>210</v>
      </c>
      <c r="H160" s="13">
        <v>25</v>
      </c>
      <c r="I160" s="13">
        <v>1</v>
      </c>
      <c r="J160" s="13">
        <v>6</v>
      </c>
    </row>
    <row r="161" spans="1:10">
      <c r="A161" s="20" t="s">
        <v>370</v>
      </c>
      <c r="B161" s="12" t="s">
        <v>30</v>
      </c>
      <c r="C161" s="12" t="s">
        <v>11</v>
      </c>
      <c r="D161" s="20" t="s">
        <v>218</v>
      </c>
      <c r="E161" s="23">
        <v>3297.94</v>
      </c>
      <c r="F161" s="14">
        <v>42919</v>
      </c>
      <c r="G161" s="12" t="s">
        <v>210</v>
      </c>
      <c r="H161" s="13">
        <v>14</v>
      </c>
      <c r="I161" s="13">
        <v>0</v>
      </c>
      <c r="J161" s="13">
        <v>21</v>
      </c>
    </row>
    <row r="162" spans="1:10">
      <c r="A162" s="20" t="s">
        <v>371</v>
      </c>
      <c r="B162" s="12" t="s">
        <v>18</v>
      </c>
      <c r="C162" s="12" t="s">
        <v>11</v>
      </c>
      <c r="D162" s="20" t="s">
        <v>209</v>
      </c>
      <c r="E162" s="23"/>
      <c r="F162" s="14">
        <v>42934</v>
      </c>
      <c r="G162" s="12" t="s">
        <v>210</v>
      </c>
      <c r="H162" s="13">
        <v>134</v>
      </c>
      <c r="I162" s="13">
        <v>1</v>
      </c>
      <c r="J162" s="13">
        <v>6</v>
      </c>
    </row>
    <row r="163" spans="1:10">
      <c r="A163" s="20" t="s">
        <v>372</v>
      </c>
      <c r="B163" s="12" t="s">
        <v>18</v>
      </c>
      <c r="C163" s="12" t="s">
        <v>11</v>
      </c>
      <c r="D163" s="20" t="s">
        <v>209</v>
      </c>
      <c r="E163" s="23"/>
      <c r="F163" s="14">
        <v>42927</v>
      </c>
      <c r="G163" s="12" t="s">
        <v>210</v>
      </c>
      <c r="H163" s="13">
        <v>54</v>
      </c>
      <c r="I163" s="13">
        <v>2</v>
      </c>
      <c r="J163" s="13">
        <v>13</v>
      </c>
    </row>
    <row r="164" spans="1:10">
      <c r="A164" s="20" t="s">
        <v>373</v>
      </c>
      <c r="B164" s="12" t="s">
        <v>12</v>
      </c>
      <c r="C164" s="12" t="s">
        <v>11</v>
      </c>
      <c r="D164" s="20" t="s">
        <v>209</v>
      </c>
      <c r="E164" s="23"/>
      <c r="F164" s="14">
        <v>42927</v>
      </c>
      <c r="G164" s="12" t="s">
        <v>210</v>
      </c>
      <c r="H164" s="13">
        <v>88</v>
      </c>
      <c r="I164" s="13">
        <v>1</v>
      </c>
      <c r="J164" s="13">
        <v>13</v>
      </c>
    </row>
    <row r="165" spans="1:10">
      <c r="A165" s="20" t="s">
        <v>374</v>
      </c>
      <c r="B165" s="12" t="s">
        <v>18</v>
      </c>
      <c r="C165" s="12" t="s">
        <v>11</v>
      </c>
      <c r="D165" s="20" t="s">
        <v>209</v>
      </c>
      <c r="E165" s="23"/>
      <c r="F165" s="14">
        <v>42926</v>
      </c>
      <c r="G165" s="12" t="s">
        <v>210</v>
      </c>
      <c r="H165" s="13">
        <v>56</v>
      </c>
      <c r="I165" s="13">
        <v>1</v>
      </c>
      <c r="J165" s="13">
        <v>14</v>
      </c>
    </row>
    <row r="166" spans="1:10">
      <c r="A166" s="20" t="s">
        <v>375</v>
      </c>
      <c r="B166" s="12" t="s">
        <v>30</v>
      </c>
      <c r="C166" s="12" t="s">
        <v>11</v>
      </c>
      <c r="D166" s="20" t="s">
        <v>218</v>
      </c>
      <c r="E166" s="23">
        <v>8022.39</v>
      </c>
      <c r="F166" s="14">
        <v>42923</v>
      </c>
      <c r="G166" s="12" t="s">
        <v>210</v>
      </c>
      <c r="H166" s="13">
        <v>106</v>
      </c>
      <c r="I166" s="13">
        <v>0</v>
      </c>
      <c r="J166" s="13">
        <v>17</v>
      </c>
    </row>
    <row r="167" spans="1:10">
      <c r="A167" s="20" t="s">
        <v>376</v>
      </c>
      <c r="B167" s="12" t="s">
        <v>18</v>
      </c>
      <c r="C167" s="12" t="s">
        <v>11</v>
      </c>
      <c r="D167" s="20" t="s">
        <v>209</v>
      </c>
      <c r="E167" s="23"/>
      <c r="F167" s="14">
        <v>42922</v>
      </c>
      <c r="G167" s="12" t="s">
        <v>210</v>
      </c>
      <c r="H167" s="13">
        <v>133</v>
      </c>
      <c r="I167" s="13">
        <v>1</v>
      </c>
      <c r="J167" s="13">
        <v>18</v>
      </c>
    </row>
    <row r="168" spans="1:10">
      <c r="A168" s="20" t="s">
        <v>62</v>
      </c>
      <c r="B168" s="12" t="s">
        <v>18</v>
      </c>
      <c r="C168" s="12" t="s">
        <v>24</v>
      </c>
      <c r="D168" s="20" t="s">
        <v>209</v>
      </c>
      <c r="E168" s="23">
        <v>2200</v>
      </c>
      <c r="F168" s="14">
        <v>42927</v>
      </c>
      <c r="G168" s="12" t="s">
        <v>256</v>
      </c>
      <c r="H168" s="13">
        <v>40</v>
      </c>
      <c r="I168" s="13">
        <v>2</v>
      </c>
      <c r="J168" s="13">
        <v>13</v>
      </c>
    </row>
    <row r="169" spans="1:10">
      <c r="A169" s="20" t="s">
        <v>377</v>
      </c>
      <c r="B169" s="12" t="s">
        <v>18</v>
      </c>
      <c r="C169" s="12" t="s">
        <v>49</v>
      </c>
      <c r="D169" s="20" t="s">
        <v>209</v>
      </c>
      <c r="E169" s="23">
        <v>12870.65</v>
      </c>
      <c r="F169" s="14">
        <v>42921</v>
      </c>
      <c r="G169" s="12" t="s">
        <v>256</v>
      </c>
      <c r="H169" s="13">
        <v>36</v>
      </c>
      <c r="I169" s="13">
        <v>1</v>
      </c>
      <c r="J169" s="13">
        <v>19</v>
      </c>
    </row>
    <row r="170" spans="1:10">
      <c r="A170" s="20" t="s">
        <v>378</v>
      </c>
      <c r="B170" s="12" t="s">
        <v>18</v>
      </c>
      <c r="C170" s="12" t="s">
        <v>11</v>
      </c>
      <c r="D170" s="20" t="s">
        <v>209</v>
      </c>
      <c r="E170" s="23"/>
      <c r="F170" s="14">
        <v>42935</v>
      </c>
      <c r="G170" s="12" t="s">
        <v>210</v>
      </c>
      <c r="H170" s="13">
        <v>21</v>
      </c>
      <c r="I170" s="13">
        <v>0</v>
      </c>
      <c r="J170" s="13">
        <v>5</v>
      </c>
    </row>
    <row r="171" spans="1:10">
      <c r="A171" s="20" t="s">
        <v>379</v>
      </c>
      <c r="B171" s="12" t="s">
        <v>18</v>
      </c>
      <c r="C171" s="12" t="s">
        <v>11</v>
      </c>
      <c r="D171" s="20" t="s">
        <v>209</v>
      </c>
      <c r="E171" s="23">
        <v>30434.73</v>
      </c>
      <c r="F171" s="14">
        <v>42921</v>
      </c>
      <c r="G171" s="12" t="s">
        <v>210</v>
      </c>
      <c r="H171" s="13">
        <v>152</v>
      </c>
      <c r="I171" s="13">
        <v>4</v>
      </c>
      <c r="J171" s="13">
        <v>19</v>
      </c>
    </row>
    <row r="172" spans="1:10">
      <c r="A172" s="20" t="s">
        <v>380</v>
      </c>
      <c r="B172" s="12" t="s">
        <v>18</v>
      </c>
      <c r="C172" s="12" t="s">
        <v>11</v>
      </c>
      <c r="D172" s="20" t="s">
        <v>209</v>
      </c>
      <c r="E172" s="23"/>
      <c r="F172" s="14">
        <v>42922</v>
      </c>
      <c r="G172" s="12" t="s">
        <v>210</v>
      </c>
      <c r="H172" s="13">
        <v>181</v>
      </c>
      <c r="I172" s="13">
        <v>4</v>
      </c>
      <c r="J172" s="13">
        <v>18</v>
      </c>
    </row>
    <row r="173" spans="1:10">
      <c r="A173" s="20" t="s">
        <v>381</v>
      </c>
      <c r="B173" s="12" t="s">
        <v>18</v>
      </c>
      <c r="C173" s="12" t="s">
        <v>11</v>
      </c>
      <c r="D173" s="20" t="s">
        <v>209</v>
      </c>
      <c r="E173" s="23">
        <v>11509.12</v>
      </c>
      <c r="F173" s="14">
        <v>42937</v>
      </c>
      <c r="G173" s="12" t="s">
        <v>256</v>
      </c>
      <c r="H173" s="13">
        <v>28</v>
      </c>
      <c r="I173" s="13">
        <v>0</v>
      </c>
      <c r="J173" s="13">
        <v>3</v>
      </c>
    </row>
    <row r="174" spans="1:10">
      <c r="A174" s="20" t="s">
        <v>382</v>
      </c>
      <c r="B174" s="12" t="s">
        <v>12</v>
      </c>
      <c r="C174" s="12" t="s">
        <v>11</v>
      </c>
      <c r="D174" s="20" t="s">
        <v>209</v>
      </c>
      <c r="E174" s="23">
        <v>3862.41</v>
      </c>
      <c r="F174" s="14">
        <v>42928</v>
      </c>
      <c r="G174" s="12" t="s">
        <v>256</v>
      </c>
      <c r="H174" s="13">
        <v>14</v>
      </c>
      <c r="I174" s="13">
        <v>0</v>
      </c>
      <c r="J174" s="13">
        <v>12</v>
      </c>
    </row>
    <row r="175" spans="1:10">
      <c r="A175" s="20" t="s">
        <v>383</v>
      </c>
      <c r="B175" s="12" t="s">
        <v>18</v>
      </c>
      <c r="C175" s="12" t="s">
        <v>24</v>
      </c>
      <c r="D175" s="20" t="s">
        <v>209</v>
      </c>
      <c r="E175" s="23"/>
      <c r="F175" s="14">
        <v>42936</v>
      </c>
      <c r="G175" s="12" t="s">
        <v>210</v>
      </c>
      <c r="H175" s="13">
        <v>66</v>
      </c>
      <c r="I175" s="13">
        <v>0</v>
      </c>
      <c r="J175" s="13">
        <v>4</v>
      </c>
    </row>
    <row r="176" spans="1:10">
      <c r="A176" s="20" t="s">
        <v>384</v>
      </c>
      <c r="B176" s="12" t="s">
        <v>18</v>
      </c>
      <c r="C176" s="12" t="s">
        <v>11</v>
      </c>
      <c r="D176" s="20" t="s">
        <v>209</v>
      </c>
      <c r="E176" s="23"/>
      <c r="F176" s="14">
        <v>42926</v>
      </c>
      <c r="G176" s="12" t="s">
        <v>210</v>
      </c>
      <c r="H176" s="13">
        <v>53</v>
      </c>
      <c r="I176" s="13">
        <v>0</v>
      </c>
      <c r="J176" s="13">
        <v>14</v>
      </c>
    </row>
    <row r="177" spans="1:10">
      <c r="A177" s="20" t="s">
        <v>385</v>
      </c>
      <c r="B177" s="12" t="s">
        <v>18</v>
      </c>
      <c r="C177" s="12" t="s">
        <v>11</v>
      </c>
      <c r="D177" s="20" t="s">
        <v>209</v>
      </c>
      <c r="E177" s="23"/>
      <c r="F177" s="14">
        <v>42930</v>
      </c>
      <c r="G177" s="12" t="s">
        <v>210</v>
      </c>
      <c r="H177" s="13">
        <v>39</v>
      </c>
      <c r="I177" s="13">
        <v>0</v>
      </c>
      <c r="J177" s="13">
        <v>10</v>
      </c>
    </row>
    <row r="178" spans="1:10">
      <c r="A178" s="20" t="s">
        <v>386</v>
      </c>
      <c r="B178" s="12" t="s">
        <v>18</v>
      </c>
      <c r="C178" s="12" t="s">
        <v>11</v>
      </c>
      <c r="D178" s="20" t="s">
        <v>209</v>
      </c>
      <c r="E178" s="23"/>
      <c r="F178" s="14">
        <v>42934</v>
      </c>
      <c r="G178" s="12" t="s">
        <v>210</v>
      </c>
      <c r="H178" s="13">
        <v>83</v>
      </c>
      <c r="I178" s="13">
        <v>1</v>
      </c>
      <c r="J178" s="13">
        <v>6</v>
      </c>
    </row>
    <row r="179" spans="1:10">
      <c r="A179" s="20" t="s">
        <v>63</v>
      </c>
      <c r="B179" s="12" t="s">
        <v>18</v>
      </c>
      <c r="C179" s="12" t="s">
        <v>24</v>
      </c>
      <c r="D179" s="20" t="s">
        <v>209</v>
      </c>
      <c r="E179" s="23">
        <v>22134.1</v>
      </c>
      <c r="F179" s="14">
        <v>42935</v>
      </c>
      <c r="G179" s="12" t="s">
        <v>210</v>
      </c>
      <c r="H179" s="13">
        <v>70</v>
      </c>
      <c r="I179" s="13">
        <v>3</v>
      </c>
      <c r="J179" s="13">
        <v>5</v>
      </c>
    </row>
    <row r="180" spans="1:10">
      <c r="A180" s="20" t="s">
        <v>387</v>
      </c>
      <c r="B180" s="12" t="s">
        <v>30</v>
      </c>
      <c r="C180" s="12" t="s">
        <v>214</v>
      </c>
      <c r="D180" s="20" t="s">
        <v>243</v>
      </c>
      <c r="E180" s="23">
        <v>94749.6</v>
      </c>
      <c r="F180" s="14">
        <v>42935</v>
      </c>
      <c r="G180" s="12" t="s">
        <v>223</v>
      </c>
      <c r="H180" s="13">
        <v>362</v>
      </c>
      <c r="I180" s="13">
        <v>0</v>
      </c>
      <c r="J180" s="13">
        <v>5</v>
      </c>
    </row>
    <row r="181" spans="1:10">
      <c r="A181" s="20" t="s">
        <v>388</v>
      </c>
      <c r="B181" s="12" t="s">
        <v>27</v>
      </c>
      <c r="C181" s="12" t="s">
        <v>214</v>
      </c>
      <c r="D181" s="20" t="s">
        <v>209</v>
      </c>
      <c r="E181" s="23">
        <v>2133.2800000000002</v>
      </c>
      <c r="F181" s="14">
        <v>42935</v>
      </c>
      <c r="G181" s="12" t="s">
        <v>223</v>
      </c>
      <c r="H181" s="13">
        <v>265</v>
      </c>
      <c r="I181" s="13">
        <v>0</v>
      </c>
      <c r="J181" s="13">
        <v>5</v>
      </c>
    </row>
    <row r="182" spans="1:10">
      <c r="A182" s="20" t="s">
        <v>65</v>
      </c>
      <c r="B182" s="12" t="s">
        <v>12</v>
      </c>
      <c r="C182" s="12" t="s">
        <v>11</v>
      </c>
      <c r="D182" s="20" t="s">
        <v>209</v>
      </c>
      <c r="E182" s="23">
        <v>3860.74</v>
      </c>
      <c r="F182" s="14">
        <v>42927</v>
      </c>
      <c r="G182" s="12" t="s">
        <v>256</v>
      </c>
      <c r="H182" s="13">
        <v>28</v>
      </c>
      <c r="I182" s="13">
        <v>1</v>
      </c>
      <c r="J182" s="13">
        <v>13</v>
      </c>
    </row>
    <row r="183" spans="1:10">
      <c r="A183" s="20" t="s">
        <v>389</v>
      </c>
      <c r="B183" s="12" t="s">
        <v>18</v>
      </c>
      <c r="C183" s="12" t="s">
        <v>214</v>
      </c>
      <c r="D183" s="20" t="s">
        <v>209</v>
      </c>
      <c r="E183" s="23">
        <v>8382.06</v>
      </c>
      <c r="F183" s="14">
        <v>42934</v>
      </c>
      <c r="G183" s="12" t="s">
        <v>223</v>
      </c>
      <c r="H183" s="13">
        <v>614</v>
      </c>
      <c r="I183" s="13">
        <v>3</v>
      </c>
      <c r="J183" s="13">
        <v>6</v>
      </c>
    </row>
    <row r="184" spans="1:10">
      <c r="A184" s="20" t="s">
        <v>390</v>
      </c>
      <c r="B184" s="12" t="s">
        <v>18</v>
      </c>
      <c r="C184" s="12" t="s">
        <v>11</v>
      </c>
      <c r="D184" s="20" t="s">
        <v>209</v>
      </c>
      <c r="E184" s="23">
        <v>11533.16</v>
      </c>
      <c r="F184" s="14">
        <v>42921</v>
      </c>
      <c r="G184" s="12" t="s">
        <v>210</v>
      </c>
      <c r="H184" s="13">
        <v>202</v>
      </c>
      <c r="I184" s="13">
        <v>5</v>
      </c>
      <c r="J184" s="13">
        <v>19</v>
      </c>
    </row>
    <row r="185" spans="1:10">
      <c r="A185" s="20" t="s">
        <v>391</v>
      </c>
      <c r="B185" s="12" t="s">
        <v>18</v>
      </c>
      <c r="C185" s="12" t="s">
        <v>11</v>
      </c>
      <c r="D185" s="20" t="s">
        <v>209</v>
      </c>
      <c r="E185" s="23"/>
      <c r="F185" s="14">
        <v>42923</v>
      </c>
      <c r="G185" s="12" t="s">
        <v>210</v>
      </c>
      <c r="H185" s="13">
        <v>24</v>
      </c>
      <c r="I185" s="13">
        <v>0</v>
      </c>
      <c r="J185" s="13">
        <v>17</v>
      </c>
    </row>
    <row r="186" spans="1:10">
      <c r="A186" s="20" t="s">
        <v>392</v>
      </c>
      <c r="B186" s="12" t="s">
        <v>18</v>
      </c>
      <c r="C186" s="12" t="s">
        <v>11</v>
      </c>
      <c r="D186" s="20" t="s">
        <v>209</v>
      </c>
      <c r="E186" s="23"/>
      <c r="F186" s="14">
        <v>42923</v>
      </c>
      <c r="G186" s="12" t="s">
        <v>210</v>
      </c>
      <c r="H186" s="13">
        <v>30</v>
      </c>
      <c r="I186" s="13">
        <v>0</v>
      </c>
      <c r="J186" s="13">
        <v>17</v>
      </c>
    </row>
    <row r="187" spans="1:10">
      <c r="A187" s="20" t="s">
        <v>393</v>
      </c>
      <c r="B187" s="12" t="s">
        <v>12</v>
      </c>
      <c r="C187" s="12" t="s">
        <v>11</v>
      </c>
      <c r="D187" s="20" t="s">
        <v>209</v>
      </c>
      <c r="E187" s="23"/>
      <c r="F187" s="14">
        <v>42923</v>
      </c>
      <c r="G187" s="12" t="s">
        <v>210</v>
      </c>
      <c r="H187" s="13">
        <v>9</v>
      </c>
      <c r="I187" s="13">
        <v>0</v>
      </c>
      <c r="J187" s="13">
        <v>17</v>
      </c>
    </row>
    <row r="188" spans="1:10">
      <c r="A188" s="20" t="s">
        <v>394</v>
      </c>
      <c r="B188" s="12" t="s">
        <v>18</v>
      </c>
      <c r="C188" s="12" t="s">
        <v>11</v>
      </c>
      <c r="D188" s="20" t="s">
        <v>209</v>
      </c>
      <c r="E188" s="23"/>
      <c r="F188" s="14">
        <v>42926</v>
      </c>
      <c r="G188" s="12" t="s">
        <v>210</v>
      </c>
      <c r="H188" s="13">
        <v>66</v>
      </c>
      <c r="I188" s="13">
        <v>1</v>
      </c>
      <c r="J188" s="13">
        <v>14</v>
      </c>
    </row>
    <row r="189" spans="1:10">
      <c r="A189" s="20" t="s">
        <v>395</v>
      </c>
      <c r="B189" s="12" t="s">
        <v>18</v>
      </c>
      <c r="C189" s="12" t="s">
        <v>214</v>
      </c>
      <c r="D189" s="20" t="s">
        <v>209</v>
      </c>
      <c r="E189" s="23">
        <v>23936.240000000002</v>
      </c>
      <c r="F189" s="14">
        <v>42923</v>
      </c>
      <c r="G189" s="12" t="s">
        <v>223</v>
      </c>
      <c r="H189" s="13">
        <v>44</v>
      </c>
      <c r="I189" s="13">
        <v>1</v>
      </c>
      <c r="J189" s="13">
        <v>17</v>
      </c>
    </row>
    <row r="190" spans="1:10">
      <c r="A190" s="20" t="s">
        <v>396</v>
      </c>
      <c r="B190" s="12" t="s">
        <v>18</v>
      </c>
      <c r="C190" s="12" t="s">
        <v>11</v>
      </c>
      <c r="D190" s="20" t="s">
        <v>209</v>
      </c>
      <c r="E190" s="23">
        <v>18325</v>
      </c>
      <c r="F190" s="14">
        <v>42926</v>
      </c>
      <c r="G190" s="12" t="s">
        <v>210</v>
      </c>
      <c r="H190" s="13">
        <v>108</v>
      </c>
      <c r="I190" s="13">
        <v>2</v>
      </c>
      <c r="J190" s="13">
        <v>14</v>
      </c>
    </row>
    <row r="191" spans="1:10">
      <c r="A191" s="20" t="s">
        <v>397</v>
      </c>
      <c r="B191" s="12" t="s">
        <v>18</v>
      </c>
      <c r="C191" s="12" t="s">
        <v>24</v>
      </c>
      <c r="D191" s="20" t="s">
        <v>209</v>
      </c>
      <c r="E191" s="23"/>
      <c r="F191" s="14">
        <v>42934</v>
      </c>
      <c r="G191" s="12" t="s">
        <v>210</v>
      </c>
      <c r="H191" s="13">
        <v>1</v>
      </c>
      <c r="I191" s="13">
        <v>1</v>
      </c>
      <c r="J191" s="13">
        <v>6</v>
      </c>
    </row>
    <row r="192" spans="1:10">
      <c r="A192" s="20" t="s">
        <v>66</v>
      </c>
      <c r="B192" s="12" t="s">
        <v>30</v>
      </c>
      <c r="C192" s="12" t="s">
        <v>11</v>
      </c>
      <c r="D192" s="20" t="s">
        <v>218</v>
      </c>
      <c r="E192" s="23">
        <v>10539.39</v>
      </c>
      <c r="F192" s="14">
        <v>42927</v>
      </c>
      <c r="G192" s="12" t="s">
        <v>210</v>
      </c>
      <c r="H192" s="13">
        <v>153</v>
      </c>
      <c r="I192" s="13">
        <v>4</v>
      </c>
      <c r="J192" s="13">
        <v>13</v>
      </c>
    </row>
    <row r="193" spans="1:10">
      <c r="A193" s="20" t="s">
        <v>398</v>
      </c>
      <c r="B193" s="12" t="s">
        <v>18</v>
      </c>
      <c r="C193" s="12" t="s">
        <v>11</v>
      </c>
      <c r="D193" s="20" t="s">
        <v>209</v>
      </c>
      <c r="E193" s="23"/>
      <c r="F193" s="14">
        <v>42926</v>
      </c>
      <c r="G193" s="12" t="s">
        <v>210</v>
      </c>
      <c r="H193" s="13">
        <v>54</v>
      </c>
      <c r="I193" s="13">
        <v>0</v>
      </c>
      <c r="J193" s="13">
        <v>14</v>
      </c>
    </row>
    <row r="194" spans="1:10">
      <c r="A194" s="20" t="s">
        <v>399</v>
      </c>
      <c r="B194" s="12" t="s">
        <v>18</v>
      </c>
      <c r="C194" s="12" t="s">
        <v>11</v>
      </c>
      <c r="D194" s="20" t="s">
        <v>209</v>
      </c>
      <c r="E194" s="23">
        <v>16700</v>
      </c>
      <c r="F194" s="14">
        <v>42921</v>
      </c>
      <c r="G194" s="12" t="s">
        <v>210</v>
      </c>
      <c r="H194" s="13">
        <v>98</v>
      </c>
      <c r="I194" s="13">
        <v>3</v>
      </c>
      <c r="J194" s="13">
        <v>19</v>
      </c>
    </row>
    <row r="195" spans="1:10">
      <c r="A195" s="20" t="s">
        <v>400</v>
      </c>
      <c r="B195" s="12" t="s">
        <v>18</v>
      </c>
      <c r="C195" s="12" t="s">
        <v>11</v>
      </c>
      <c r="D195" s="20" t="s">
        <v>209</v>
      </c>
      <c r="E195" s="23"/>
      <c r="F195" s="14">
        <v>42919</v>
      </c>
      <c r="G195" s="12" t="s">
        <v>210</v>
      </c>
      <c r="H195" s="13">
        <v>105</v>
      </c>
      <c r="I195" s="13">
        <v>0</v>
      </c>
      <c r="J195" s="13">
        <v>21</v>
      </c>
    </row>
    <row r="196" spans="1:10">
      <c r="A196" s="20" t="s">
        <v>400</v>
      </c>
      <c r="B196" s="12" t="s">
        <v>18</v>
      </c>
      <c r="C196" s="12" t="s">
        <v>11</v>
      </c>
      <c r="D196" s="20" t="s">
        <v>209</v>
      </c>
      <c r="E196" s="23"/>
      <c r="F196" s="14">
        <v>42921</v>
      </c>
      <c r="G196" s="12" t="s">
        <v>210</v>
      </c>
      <c r="H196" s="13">
        <v>107</v>
      </c>
      <c r="I196" s="13">
        <v>0</v>
      </c>
      <c r="J196" s="13">
        <v>19</v>
      </c>
    </row>
    <row r="197" spans="1:10">
      <c r="A197" s="20" t="s">
        <v>401</v>
      </c>
      <c r="B197" s="12" t="s">
        <v>18</v>
      </c>
      <c r="C197" s="12" t="s">
        <v>11</v>
      </c>
      <c r="D197" s="20" t="s">
        <v>209</v>
      </c>
      <c r="E197" s="23"/>
      <c r="F197" s="14">
        <v>42923</v>
      </c>
      <c r="G197" s="12" t="s">
        <v>210</v>
      </c>
      <c r="H197" s="13">
        <v>94</v>
      </c>
      <c r="I197" s="13">
        <v>1</v>
      </c>
      <c r="J197" s="13">
        <v>17</v>
      </c>
    </row>
    <row r="198" spans="1:10">
      <c r="A198" s="20" t="s">
        <v>402</v>
      </c>
      <c r="B198" s="12" t="s">
        <v>12</v>
      </c>
      <c r="C198" s="12" t="s">
        <v>11</v>
      </c>
      <c r="D198" s="20" t="s">
        <v>209</v>
      </c>
      <c r="E198" s="23"/>
      <c r="F198" s="14">
        <v>42929</v>
      </c>
      <c r="G198" s="12" t="s">
        <v>210</v>
      </c>
      <c r="H198" s="13">
        <v>24</v>
      </c>
      <c r="I198" s="13">
        <v>0</v>
      </c>
      <c r="J198" s="13">
        <v>11</v>
      </c>
    </row>
    <row r="199" spans="1:10">
      <c r="A199" s="20" t="s">
        <v>403</v>
      </c>
      <c r="B199" s="12" t="s">
        <v>18</v>
      </c>
      <c r="C199" s="12" t="s">
        <v>24</v>
      </c>
      <c r="D199" s="20" t="s">
        <v>209</v>
      </c>
      <c r="E199" s="23">
        <v>8303.2800000000007</v>
      </c>
      <c r="F199" s="14">
        <v>42927</v>
      </c>
      <c r="G199" s="12" t="s">
        <v>210</v>
      </c>
      <c r="H199" s="13">
        <v>39</v>
      </c>
      <c r="I199" s="13">
        <v>0</v>
      </c>
      <c r="J199" s="13">
        <v>13</v>
      </c>
    </row>
    <row r="200" spans="1:10">
      <c r="A200" s="20" t="s">
        <v>404</v>
      </c>
      <c r="B200" s="12" t="s">
        <v>30</v>
      </c>
      <c r="C200" s="12" t="s">
        <v>11</v>
      </c>
      <c r="D200" s="20" t="s">
        <v>218</v>
      </c>
      <c r="E200" s="23">
        <v>2322.84</v>
      </c>
      <c r="F200" s="14">
        <v>42940</v>
      </c>
      <c r="G200" s="12" t="s">
        <v>210</v>
      </c>
      <c r="H200" s="13">
        <v>40</v>
      </c>
      <c r="I200" s="13">
        <v>0</v>
      </c>
      <c r="J200" s="13">
        <v>0</v>
      </c>
    </row>
    <row r="201" spans="1:10">
      <c r="A201" s="20" t="s">
        <v>405</v>
      </c>
      <c r="B201" s="12" t="s">
        <v>12</v>
      </c>
      <c r="C201" s="12" t="s">
        <v>11</v>
      </c>
      <c r="D201" s="20" t="s">
        <v>209</v>
      </c>
      <c r="E201" s="23"/>
      <c r="F201" s="14">
        <v>42929</v>
      </c>
      <c r="G201" s="12" t="s">
        <v>210</v>
      </c>
      <c r="H201" s="13">
        <v>7</v>
      </c>
      <c r="I201" s="13">
        <v>0</v>
      </c>
      <c r="J201" s="13">
        <v>11</v>
      </c>
    </row>
    <row r="202" spans="1:10">
      <c r="A202" s="20" t="s">
        <v>406</v>
      </c>
      <c r="B202" s="12" t="s">
        <v>18</v>
      </c>
      <c r="C202" s="12" t="s">
        <v>11</v>
      </c>
      <c r="D202" s="20" t="s">
        <v>209</v>
      </c>
      <c r="E202" s="23"/>
      <c r="F202" s="14">
        <v>42921</v>
      </c>
      <c r="G202" s="12" t="s">
        <v>210</v>
      </c>
      <c r="H202" s="13">
        <v>57</v>
      </c>
      <c r="I202" s="13">
        <v>0</v>
      </c>
      <c r="J202" s="13">
        <v>19</v>
      </c>
    </row>
    <row r="203" spans="1:10">
      <c r="A203" s="20" t="s">
        <v>407</v>
      </c>
      <c r="B203" s="12" t="s">
        <v>12</v>
      </c>
      <c r="C203" s="12" t="s">
        <v>11</v>
      </c>
      <c r="D203" s="20" t="s">
        <v>209</v>
      </c>
      <c r="E203" s="23">
        <v>7542.79</v>
      </c>
      <c r="F203" s="14">
        <v>42923</v>
      </c>
      <c r="G203" s="12" t="s">
        <v>210</v>
      </c>
      <c r="H203" s="13">
        <v>36</v>
      </c>
      <c r="I203" s="13">
        <v>0</v>
      </c>
      <c r="J203" s="13">
        <v>17</v>
      </c>
    </row>
    <row r="204" spans="1:10">
      <c r="A204" s="20" t="s">
        <v>408</v>
      </c>
      <c r="B204" s="12" t="s">
        <v>12</v>
      </c>
      <c r="C204" s="12" t="s">
        <v>11</v>
      </c>
      <c r="D204" s="20" t="s">
        <v>209</v>
      </c>
      <c r="E204" s="23"/>
      <c r="F204" s="14">
        <v>42926</v>
      </c>
      <c r="G204" s="12" t="s">
        <v>210</v>
      </c>
      <c r="H204" s="13">
        <v>20</v>
      </c>
      <c r="I204" s="13">
        <v>0</v>
      </c>
      <c r="J204" s="13">
        <v>14</v>
      </c>
    </row>
    <row r="205" spans="1:10">
      <c r="A205" s="20" t="s">
        <v>409</v>
      </c>
      <c r="B205" s="12" t="s">
        <v>12</v>
      </c>
      <c r="C205" s="12" t="s">
        <v>24</v>
      </c>
      <c r="D205" s="20" t="s">
        <v>209</v>
      </c>
      <c r="E205" s="23"/>
      <c r="F205" s="14">
        <v>42922</v>
      </c>
      <c r="G205" s="12" t="s">
        <v>210</v>
      </c>
      <c r="H205" s="13">
        <v>0</v>
      </c>
      <c r="I205" s="13">
        <v>0</v>
      </c>
      <c r="J205" s="13">
        <v>18</v>
      </c>
    </row>
    <row r="206" spans="1:10">
      <c r="A206" s="20" t="s">
        <v>410</v>
      </c>
      <c r="B206" s="12" t="s">
        <v>18</v>
      </c>
      <c r="C206" s="12" t="s">
        <v>24</v>
      </c>
      <c r="D206" s="20" t="s">
        <v>209</v>
      </c>
      <c r="E206" s="23">
        <v>8907.15</v>
      </c>
      <c r="F206" s="14">
        <v>42930</v>
      </c>
      <c r="G206" s="12" t="s">
        <v>210</v>
      </c>
      <c r="H206" s="13">
        <v>77</v>
      </c>
      <c r="I206" s="13">
        <v>2</v>
      </c>
      <c r="J206" s="13">
        <v>10</v>
      </c>
    </row>
    <row r="207" spans="1:10">
      <c r="A207" s="20" t="s">
        <v>411</v>
      </c>
      <c r="B207" s="12" t="s">
        <v>30</v>
      </c>
      <c r="C207" s="12" t="s">
        <v>11</v>
      </c>
      <c r="D207" s="20" t="s">
        <v>218</v>
      </c>
      <c r="E207" s="23">
        <v>6939.76</v>
      </c>
      <c r="F207" s="14">
        <v>42933</v>
      </c>
      <c r="G207" s="12" t="s">
        <v>210</v>
      </c>
      <c r="H207" s="13">
        <v>35</v>
      </c>
      <c r="I207" s="13">
        <v>0</v>
      </c>
      <c r="J207" s="13">
        <v>7</v>
      </c>
    </row>
    <row r="208" spans="1:10">
      <c r="A208" s="20" t="s">
        <v>412</v>
      </c>
      <c r="B208" s="12" t="s">
        <v>18</v>
      </c>
      <c r="C208" s="12" t="s">
        <v>11</v>
      </c>
      <c r="D208" s="20" t="s">
        <v>209</v>
      </c>
      <c r="E208" s="23"/>
      <c r="F208" s="14">
        <v>42940</v>
      </c>
      <c r="G208" s="12" t="s">
        <v>210</v>
      </c>
      <c r="H208" s="13">
        <v>18</v>
      </c>
      <c r="I208" s="13">
        <v>0</v>
      </c>
      <c r="J208" s="13">
        <v>0</v>
      </c>
    </row>
    <row r="209" spans="1:10">
      <c r="A209" s="20" t="s">
        <v>413</v>
      </c>
      <c r="B209" s="12" t="s">
        <v>18</v>
      </c>
      <c r="C209" s="12" t="s">
        <v>11</v>
      </c>
      <c r="D209" s="20" t="s">
        <v>209</v>
      </c>
      <c r="E209" s="23">
        <v>11073.72</v>
      </c>
      <c r="F209" s="14">
        <v>42926</v>
      </c>
      <c r="G209" s="12" t="s">
        <v>210</v>
      </c>
      <c r="H209" s="13">
        <v>55</v>
      </c>
      <c r="I209" s="13">
        <v>2</v>
      </c>
      <c r="J209" s="13">
        <v>14</v>
      </c>
    </row>
    <row r="210" spans="1:10">
      <c r="A210" s="20" t="s">
        <v>414</v>
      </c>
      <c r="B210" s="12" t="s">
        <v>27</v>
      </c>
      <c r="C210" s="12" t="s">
        <v>24</v>
      </c>
      <c r="D210" s="20" t="s">
        <v>209</v>
      </c>
      <c r="E210" s="23">
        <v>9500</v>
      </c>
      <c r="F210" s="14">
        <v>42928</v>
      </c>
      <c r="G210" s="12" t="s">
        <v>210</v>
      </c>
      <c r="H210" s="13">
        <v>127</v>
      </c>
      <c r="I210" s="13">
        <v>3</v>
      </c>
      <c r="J210" s="13">
        <v>12</v>
      </c>
    </row>
    <row r="211" spans="1:10">
      <c r="A211" s="20" t="s">
        <v>415</v>
      </c>
      <c r="B211" s="12" t="s">
        <v>27</v>
      </c>
      <c r="C211" s="12" t="s">
        <v>24</v>
      </c>
      <c r="D211" s="20" t="s">
        <v>209</v>
      </c>
      <c r="E211" s="23"/>
      <c r="F211" s="14">
        <v>42928</v>
      </c>
      <c r="G211" s="12" t="s">
        <v>210</v>
      </c>
      <c r="H211" s="13">
        <v>15</v>
      </c>
      <c r="I211" s="13">
        <v>0</v>
      </c>
      <c r="J211" s="13">
        <v>12</v>
      </c>
    </row>
    <row r="212" spans="1:10">
      <c r="A212" s="20" t="s">
        <v>416</v>
      </c>
      <c r="B212" s="12" t="s">
        <v>27</v>
      </c>
      <c r="C212" s="12" t="s">
        <v>214</v>
      </c>
      <c r="D212" s="20" t="s">
        <v>209</v>
      </c>
      <c r="E212" s="23">
        <v>2907.8</v>
      </c>
      <c r="F212" s="14">
        <v>42934</v>
      </c>
      <c r="G212" s="12" t="s">
        <v>223</v>
      </c>
      <c r="H212" s="13">
        <v>147</v>
      </c>
      <c r="I212" s="13">
        <v>0</v>
      </c>
      <c r="J212" s="13">
        <v>6</v>
      </c>
    </row>
    <row r="213" spans="1:10">
      <c r="A213" s="20" t="s">
        <v>417</v>
      </c>
      <c r="B213" s="12" t="s">
        <v>18</v>
      </c>
      <c r="C213" s="12" t="s">
        <v>214</v>
      </c>
      <c r="D213" s="20" t="s">
        <v>209</v>
      </c>
      <c r="E213" s="23">
        <v>27306.3</v>
      </c>
      <c r="F213" s="14">
        <v>42935</v>
      </c>
      <c r="G213" s="12" t="s">
        <v>223</v>
      </c>
      <c r="H213" s="13">
        <v>265</v>
      </c>
      <c r="I213" s="13">
        <v>0</v>
      </c>
      <c r="J213" s="13">
        <v>5</v>
      </c>
    </row>
    <row r="214" spans="1:10">
      <c r="A214" s="20" t="s">
        <v>418</v>
      </c>
      <c r="B214" s="12" t="s">
        <v>18</v>
      </c>
      <c r="C214" s="12" t="s">
        <v>24</v>
      </c>
      <c r="D214" s="20" t="s">
        <v>209</v>
      </c>
      <c r="E214" s="23">
        <v>15996.51</v>
      </c>
      <c r="F214" s="14">
        <v>42922</v>
      </c>
      <c r="G214" s="12" t="s">
        <v>210</v>
      </c>
      <c r="H214" s="13">
        <v>0</v>
      </c>
      <c r="I214" s="13">
        <v>0</v>
      </c>
      <c r="J214" s="13">
        <v>18</v>
      </c>
    </row>
    <row r="215" spans="1:10">
      <c r="A215" s="20" t="s">
        <v>419</v>
      </c>
      <c r="B215" s="12" t="s">
        <v>30</v>
      </c>
      <c r="C215" s="12" t="s">
        <v>11</v>
      </c>
      <c r="D215" s="20" t="s">
        <v>218</v>
      </c>
      <c r="E215" s="23">
        <v>3572.77</v>
      </c>
      <c r="F215" s="14">
        <v>42927</v>
      </c>
      <c r="G215" s="12" t="s">
        <v>210</v>
      </c>
      <c r="H215" s="13">
        <v>22</v>
      </c>
      <c r="I215" s="13">
        <v>0</v>
      </c>
      <c r="J215" s="13">
        <v>13</v>
      </c>
    </row>
    <row r="216" spans="1:10">
      <c r="A216" s="20" t="s">
        <v>420</v>
      </c>
      <c r="B216" s="12" t="s">
        <v>12</v>
      </c>
      <c r="C216" s="12" t="s">
        <v>11</v>
      </c>
      <c r="D216" s="20" t="s">
        <v>209</v>
      </c>
      <c r="E216" s="23"/>
      <c r="F216" s="14">
        <v>42926</v>
      </c>
      <c r="G216" s="12" t="s">
        <v>210</v>
      </c>
      <c r="H216" s="13">
        <v>18</v>
      </c>
      <c r="I216" s="13">
        <v>0</v>
      </c>
      <c r="J216" s="13">
        <v>14</v>
      </c>
    </row>
    <row r="217" spans="1:10">
      <c r="A217" s="20" t="s">
        <v>421</v>
      </c>
      <c r="B217" s="12" t="s">
        <v>18</v>
      </c>
      <c r="C217" s="12" t="s">
        <v>11</v>
      </c>
      <c r="D217" s="20" t="s">
        <v>209</v>
      </c>
      <c r="E217" s="23">
        <v>27692.33</v>
      </c>
      <c r="F217" s="14">
        <v>42930</v>
      </c>
      <c r="G217" s="12" t="s">
        <v>210</v>
      </c>
      <c r="H217" s="13">
        <v>3</v>
      </c>
      <c r="I217" s="13">
        <v>0</v>
      </c>
      <c r="J217" s="13">
        <v>10</v>
      </c>
    </row>
    <row r="218" spans="1:10">
      <c r="A218" s="20" t="s">
        <v>422</v>
      </c>
      <c r="B218" s="12" t="s">
        <v>30</v>
      </c>
      <c r="C218" s="12" t="s">
        <v>11</v>
      </c>
      <c r="D218" s="20" t="s">
        <v>218</v>
      </c>
      <c r="E218" s="23"/>
      <c r="F218" s="14">
        <v>42921</v>
      </c>
      <c r="G218" s="12" t="s">
        <v>210</v>
      </c>
      <c r="H218" s="13">
        <v>16</v>
      </c>
      <c r="I218" s="13">
        <v>1</v>
      </c>
      <c r="J218" s="13">
        <v>19</v>
      </c>
    </row>
    <row r="219" spans="1:10">
      <c r="A219" s="20" t="s">
        <v>423</v>
      </c>
      <c r="B219" s="12" t="s">
        <v>12</v>
      </c>
      <c r="C219" s="12" t="s">
        <v>11</v>
      </c>
      <c r="D219" s="20" t="s">
        <v>209</v>
      </c>
      <c r="E219" s="23"/>
      <c r="F219" s="14">
        <v>42940</v>
      </c>
      <c r="G219" s="12" t="s">
        <v>210</v>
      </c>
      <c r="H219" s="13">
        <v>34</v>
      </c>
      <c r="I219" s="13">
        <v>0</v>
      </c>
      <c r="J219" s="13">
        <v>0</v>
      </c>
    </row>
    <row r="220" spans="1:10">
      <c r="A220" s="20" t="s">
        <v>424</v>
      </c>
      <c r="B220" s="12" t="s">
        <v>18</v>
      </c>
      <c r="C220" s="12" t="s">
        <v>11</v>
      </c>
      <c r="D220" s="20" t="s">
        <v>209</v>
      </c>
      <c r="E220" s="23"/>
      <c r="F220" s="14">
        <v>42922</v>
      </c>
      <c r="G220" s="12" t="s">
        <v>210</v>
      </c>
      <c r="H220" s="13">
        <v>29</v>
      </c>
      <c r="I220" s="13">
        <v>0</v>
      </c>
      <c r="J220" s="13">
        <v>18</v>
      </c>
    </row>
    <row r="221" spans="1:10">
      <c r="A221" s="20" t="s">
        <v>425</v>
      </c>
      <c r="B221" s="12" t="s">
        <v>27</v>
      </c>
      <c r="C221" s="12" t="s">
        <v>24</v>
      </c>
      <c r="D221" s="20" t="s">
        <v>209</v>
      </c>
      <c r="E221" s="23"/>
      <c r="F221" s="14">
        <v>42929</v>
      </c>
      <c r="G221" s="12" t="s">
        <v>210</v>
      </c>
      <c r="H221" s="13">
        <v>35</v>
      </c>
      <c r="I221" s="13">
        <v>0</v>
      </c>
      <c r="J221" s="13">
        <v>11</v>
      </c>
    </row>
    <row r="222" spans="1:10">
      <c r="A222" s="20" t="s">
        <v>426</v>
      </c>
      <c r="B222" s="12" t="s">
        <v>18</v>
      </c>
      <c r="C222" s="12" t="s">
        <v>214</v>
      </c>
      <c r="D222" s="20" t="s">
        <v>209</v>
      </c>
      <c r="E222" s="23">
        <v>3873.59</v>
      </c>
      <c r="F222" s="14">
        <v>42935</v>
      </c>
      <c r="G222" s="12" t="s">
        <v>223</v>
      </c>
      <c r="H222" s="13">
        <v>267</v>
      </c>
      <c r="I222" s="13">
        <v>0</v>
      </c>
      <c r="J222" s="13">
        <v>5</v>
      </c>
    </row>
    <row r="223" spans="1:10">
      <c r="A223" s="20" t="s">
        <v>427</v>
      </c>
      <c r="B223" s="12" t="s">
        <v>18</v>
      </c>
      <c r="C223" s="12" t="s">
        <v>11</v>
      </c>
      <c r="D223" s="20" t="s">
        <v>209</v>
      </c>
      <c r="E223" s="23"/>
      <c r="F223" s="14">
        <v>42928</v>
      </c>
      <c r="G223" s="12" t="s">
        <v>210</v>
      </c>
      <c r="H223" s="13">
        <v>120</v>
      </c>
      <c r="I223" s="13">
        <v>4</v>
      </c>
      <c r="J223" s="13">
        <v>12</v>
      </c>
    </row>
    <row r="224" spans="1:10">
      <c r="A224" s="20" t="s">
        <v>428</v>
      </c>
      <c r="B224" s="12" t="s">
        <v>30</v>
      </c>
      <c r="C224" s="12" t="s">
        <v>11</v>
      </c>
      <c r="D224" s="20" t="s">
        <v>243</v>
      </c>
      <c r="E224" s="23">
        <v>12084</v>
      </c>
      <c r="F224" s="14">
        <v>42919</v>
      </c>
      <c r="G224" s="12" t="s">
        <v>210</v>
      </c>
      <c r="H224" s="13">
        <v>84</v>
      </c>
      <c r="I224" s="13">
        <v>0</v>
      </c>
      <c r="J224" s="13">
        <v>21</v>
      </c>
    </row>
    <row r="225" spans="1:10">
      <c r="A225" s="20" t="s">
        <v>429</v>
      </c>
      <c r="B225" s="12" t="s">
        <v>27</v>
      </c>
      <c r="C225" s="12" t="s">
        <v>24</v>
      </c>
      <c r="D225" s="20" t="s">
        <v>209</v>
      </c>
      <c r="E225" s="23">
        <v>2494.79</v>
      </c>
      <c r="F225" s="14">
        <v>42937</v>
      </c>
      <c r="G225" s="12" t="s">
        <v>256</v>
      </c>
      <c r="H225" s="13">
        <v>1</v>
      </c>
      <c r="I225" s="13">
        <v>0</v>
      </c>
      <c r="J225" s="13">
        <v>3</v>
      </c>
    </row>
    <row r="226" spans="1:10">
      <c r="A226" s="20" t="s">
        <v>430</v>
      </c>
      <c r="B226" s="12" t="s">
        <v>12</v>
      </c>
      <c r="C226" s="12" t="s">
        <v>11</v>
      </c>
      <c r="D226" s="20" t="s">
        <v>209</v>
      </c>
      <c r="E226" s="23"/>
      <c r="F226" s="14">
        <v>42937</v>
      </c>
      <c r="G226" s="12" t="s">
        <v>210</v>
      </c>
      <c r="H226" s="13">
        <v>4</v>
      </c>
      <c r="I226" s="13">
        <v>0</v>
      </c>
      <c r="J226" s="13">
        <v>3</v>
      </c>
    </row>
    <row r="227" spans="1:10">
      <c r="A227" s="20" t="s">
        <v>80</v>
      </c>
      <c r="B227" s="12" t="s">
        <v>12</v>
      </c>
      <c r="C227" s="12" t="s">
        <v>24</v>
      </c>
      <c r="D227" s="20" t="s">
        <v>209</v>
      </c>
      <c r="E227" s="23">
        <v>8322.7999999999993</v>
      </c>
      <c r="F227" s="14">
        <v>42930</v>
      </c>
      <c r="G227" s="12" t="s">
        <v>210</v>
      </c>
      <c r="H227" s="13">
        <v>73</v>
      </c>
      <c r="I227" s="13">
        <v>1</v>
      </c>
      <c r="J227" s="13">
        <v>10</v>
      </c>
    </row>
    <row r="228" spans="1:10">
      <c r="A228" s="20" t="s">
        <v>431</v>
      </c>
      <c r="B228" s="12" t="s">
        <v>12</v>
      </c>
      <c r="C228" s="12" t="s">
        <v>11</v>
      </c>
      <c r="D228" s="20" t="s">
        <v>209</v>
      </c>
      <c r="E228" s="23"/>
      <c r="F228" s="14">
        <v>42928</v>
      </c>
      <c r="G228" s="12" t="s">
        <v>210</v>
      </c>
      <c r="H228" s="13">
        <v>22</v>
      </c>
      <c r="I228" s="13">
        <v>0</v>
      </c>
      <c r="J228" s="13">
        <v>12</v>
      </c>
    </row>
    <row r="229" spans="1:10">
      <c r="A229" s="20" t="s">
        <v>432</v>
      </c>
      <c r="B229" s="12" t="s">
        <v>18</v>
      </c>
      <c r="C229" s="12" t="s">
        <v>11</v>
      </c>
      <c r="D229" s="20" t="s">
        <v>209</v>
      </c>
      <c r="E229" s="23"/>
      <c r="F229" s="14">
        <v>42919</v>
      </c>
      <c r="G229" s="12" t="s">
        <v>210</v>
      </c>
      <c r="H229" s="13">
        <v>201</v>
      </c>
      <c r="I229" s="13">
        <v>3</v>
      </c>
      <c r="J229" s="13">
        <v>21</v>
      </c>
    </row>
    <row r="230" spans="1:10">
      <c r="A230" s="20" t="s">
        <v>433</v>
      </c>
      <c r="B230" s="12" t="s">
        <v>12</v>
      </c>
      <c r="C230" s="12" t="s">
        <v>11</v>
      </c>
      <c r="D230" s="20" t="s">
        <v>209</v>
      </c>
      <c r="E230" s="23"/>
      <c r="F230" s="14">
        <v>42936</v>
      </c>
      <c r="G230" s="12" t="s">
        <v>210</v>
      </c>
      <c r="H230" s="13">
        <v>36</v>
      </c>
      <c r="I230" s="13">
        <v>1</v>
      </c>
      <c r="J230" s="13">
        <v>4</v>
      </c>
    </row>
    <row r="231" spans="1:10">
      <c r="A231" s="20" t="s">
        <v>434</v>
      </c>
      <c r="B231" s="12" t="s">
        <v>18</v>
      </c>
      <c r="C231" s="12" t="s">
        <v>11</v>
      </c>
      <c r="D231" s="20" t="s">
        <v>209</v>
      </c>
      <c r="E231" s="23"/>
      <c r="F231" s="14">
        <v>42926</v>
      </c>
      <c r="G231" s="12" t="s">
        <v>210</v>
      </c>
      <c r="H231" s="13">
        <v>90</v>
      </c>
      <c r="I231" s="13">
        <v>1</v>
      </c>
      <c r="J231" s="13">
        <v>14</v>
      </c>
    </row>
    <row r="232" spans="1:10">
      <c r="A232" s="20" t="s">
        <v>435</v>
      </c>
      <c r="B232" s="12" t="s">
        <v>12</v>
      </c>
      <c r="C232" s="12" t="s">
        <v>24</v>
      </c>
      <c r="D232" s="20" t="s">
        <v>209</v>
      </c>
      <c r="E232" s="23"/>
      <c r="F232" s="14">
        <v>42933</v>
      </c>
      <c r="G232" s="12" t="s">
        <v>210</v>
      </c>
      <c r="H232" s="13">
        <v>56</v>
      </c>
      <c r="I232" s="13">
        <v>0</v>
      </c>
      <c r="J232" s="13">
        <v>7</v>
      </c>
    </row>
    <row r="233" spans="1:10">
      <c r="A233" s="20" t="s">
        <v>436</v>
      </c>
      <c r="B233" s="12" t="s">
        <v>18</v>
      </c>
      <c r="C233" s="12" t="s">
        <v>11</v>
      </c>
      <c r="D233" s="20" t="s">
        <v>209</v>
      </c>
      <c r="E233" s="23"/>
      <c r="F233" s="14">
        <v>42936</v>
      </c>
      <c r="G233" s="12" t="s">
        <v>210</v>
      </c>
      <c r="H233" s="13">
        <v>15</v>
      </c>
      <c r="I233" s="13">
        <v>0</v>
      </c>
      <c r="J233" s="13">
        <v>4</v>
      </c>
    </row>
    <row r="234" spans="1:10">
      <c r="A234" s="20" t="s">
        <v>85</v>
      </c>
      <c r="B234" s="12" t="s">
        <v>18</v>
      </c>
      <c r="C234" s="12" t="s">
        <v>11</v>
      </c>
      <c r="D234" s="20" t="s">
        <v>209</v>
      </c>
      <c r="E234" s="23">
        <v>9178.9500000000007</v>
      </c>
      <c r="F234" s="14">
        <v>42930</v>
      </c>
      <c r="G234" s="12" t="s">
        <v>256</v>
      </c>
      <c r="H234" s="13">
        <v>15</v>
      </c>
      <c r="I234" s="13">
        <v>0</v>
      </c>
      <c r="J234" s="13">
        <v>10</v>
      </c>
    </row>
    <row r="235" spans="1:10">
      <c r="A235" s="20" t="s">
        <v>437</v>
      </c>
      <c r="B235" s="12" t="s">
        <v>30</v>
      </c>
      <c r="C235" s="12" t="s">
        <v>11</v>
      </c>
      <c r="D235" s="20" t="s">
        <v>218</v>
      </c>
      <c r="E235" s="23">
        <v>27421.4</v>
      </c>
      <c r="F235" s="14">
        <v>42940</v>
      </c>
      <c r="G235" s="12" t="s">
        <v>210</v>
      </c>
      <c r="H235" s="13">
        <v>40</v>
      </c>
      <c r="I235" s="13">
        <v>0</v>
      </c>
      <c r="J235" s="13">
        <v>0</v>
      </c>
    </row>
    <row r="236" spans="1:10">
      <c r="A236" s="20" t="s">
        <v>438</v>
      </c>
      <c r="B236" s="12" t="s">
        <v>18</v>
      </c>
      <c r="C236" s="12" t="s">
        <v>24</v>
      </c>
      <c r="D236" s="20" t="s">
        <v>209</v>
      </c>
      <c r="E236" s="23"/>
      <c r="F236" s="14">
        <v>42934</v>
      </c>
      <c r="G236" s="12" t="s">
        <v>210</v>
      </c>
      <c r="H236" s="13">
        <v>57</v>
      </c>
      <c r="I236" s="13">
        <v>0</v>
      </c>
      <c r="J236" s="13">
        <v>6</v>
      </c>
    </row>
    <row r="237" spans="1:10">
      <c r="A237" s="20" t="s">
        <v>439</v>
      </c>
      <c r="B237" s="12" t="s">
        <v>12</v>
      </c>
      <c r="C237" s="12" t="s">
        <v>11</v>
      </c>
      <c r="D237" s="20" t="s">
        <v>209</v>
      </c>
      <c r="E237" s="23"/>
      <c r="F237" s="14">
        <v>42927</v>
      </c>
      <c r="G237" s="12" t="s">
        <v>210</v>
      </c>
      <c r="H237" s="13">
        <v>22</v>
      </c>
      <c r="I237" s="13">
        <v>0</v>
      </c>
      <c r="J237" s="13">
        <v>13</v>
      </c>
    </row>
    <row r="238" spans="1:10">
      <c r="A238" s="20" t="s">
        <v>440</v>
      </c>
      <c r="B238" s="12" t="s">
        <v>18</v>
      </c>
      <c r="C238" s="12" t="s">
        <v>11</v>
      </c>
      <c r="D238" s="20" t="s">
        <v>209</v>
      </c>
      <c r="E238" s="23"/>
      <c r="F238" s="14">
        <v>42921</v>
      </c>
      <c r="G238" s="12" t="s">
        <v>210</v>
      </c>
      <c r="H238" s="13">
        <v>48</v>
      </c>
      <c r="I238" s="13">
        <v>0</v>
      </c>
      <c r="J238" s="13">
        <v>19</v>
      </c>
    </row>
    <row r="239" spans="1:10">
      <c r="A239" s="20" t="s">
        <v>441</v>
      </c>
      <c r="B239" s="12" t="s">
        <v>18</v>
      </c>
      <c r="C239" s="12" t="s">
        <v>11</v>
      </c>
      <c r="D239" s="20" t="s">
        <v>209</v>
      </c>
      <c r="E239" s="23"/>
      <c r="F239" s="14">
        <v>42933</v>
      </c>
      <c r="G239" s="12" t="s">
        <v>210</v>
      </c>
      <c r="H239" s="13">
        <v>132</v>
      </c>
      <c r="I239" s="13">
        <v>1</v>
      </c>
      <c r="J239" s="13">
        <v>7</v>
      </c>
    </row>
    <row r="240" spans="1:10">
      <c r="A240" s="20" t="s">
        <v>442</v>
      </c>
      <c r="B240" s="12" t="s">
        <v>18</v>
      </c>
      <c r="C240" s="12" t="s">
        <v>11</v>
      </c>
      <c r="D240" s="20" t="s">
        <v>209</v>
      </c>
      <c r="E240" s="23"/>
      <c r="F240" s="14">
        <v>42930</v>
      </c>
      <c r="G240" s="12" t="s">
        <v>210</v>
      </c>
      <c r="H240" s="13">
        <v>99</v>
      </c>
      <c r="I240" s="13">
        <v>2</v>
      </c>
      <c r="J240" s="13">
        <v>10</v>
      </c>
    </row>
    <row r="241" spans="1:10">
      <c r="A241" s="20" t="s">
        <v>443</v>
      </c>
      <c r="B241" s="12" t="s">
        <v>18</v>
      </c>
      <c r="C241" s="12" t="s">
        <v>11</v>
      </c>
      <c r="D241" s="20" t="s">
        <v>209</v>
      </c>
      <c r="E241" s="23"/>
      <c r="F241" s="14">
        <v>42936</v>
      </c>
      <c r="G241" s="12" t="s">
        <v>210</v>
      </c>
      <c r="H241" s="13">
        <v>22</v>
      </c>
      <c r="I241" s="13">
        <v>1</v>
      </c>
      <c r="J241" s="13">
        <v>4</v>
      </c>
    </row>
    <row r="242" spans="1:10">
      <c r="A242" s="20" t="s">
        <v>444</v>
      </c>
      <c r="B242" s="12" t="s">
        <v>18</v>
      </c>
      <c r="C242" s="12" t="s">
        <v>11</v>
      </c>
      <c r="D242" s="20" t="s">
        <v>209</v>
      </c>
      <c r="E242" s="23">
        <v>31777.83</v>
      </c>
      <c r="F242" s="14">
        <v>42921</v>
      </c>
      <c r="G242" s="12" t="s">
        <v>210</v>
      </c>
      <c r="H242" s="13">
        <v>71</v>
      </c>
      <c r="I242" s="13">
        <v>1</v>
      </c>
      <c r="J242" s="13">
        <v>19</v>
      </c>
    </row>
    <row r="243" spans="1:10">
      <c r="A243" s="20" t="s">
        <v>87</v>
      </c>
      <c r="B243" s="12" t="s">
        <v>18</v>
      </c>
      <c r="C243" s="12" t="s">
        <v>11</v>
      </c>
      <c r="D243" s="20" t="s">
        <v>209</v>
      </c>
      <c r="E243" s="23">
        <v>19315</v>
      </c>
      <c r="F243" s="14">
        <v>42927</v>
      </c>
      <c r="G243" s="12" t="s">
        <v>210</v>
      </c>
      <c r="H243" s="13">
        <v>74</v>
      </c>
      <c r="I243" s="13">
        <v>1</v>
      </c>
      <c r="J243" s="13">
        <v>13</v>
      </c>
    </row>
    <row r="244" spans="1:10">
      <c r="A244" s="20" t="s">
        <v>445</v>
      </c>
      <c r="B244" s="12" t="s">
        <v>27</v>
      </c>
      <c r="C244" s="12" t="s">
        <v>24</v>
      </c>
      <c r="D244" s="20" t="s">
        <v>209</v>
      </c>
      <c r="E244" s="23">
        <v>75409.69</v>
      </c>
      <c r="F244" s="14">
        <v>42935</v>
      </c>
      <c r="G244" s="12" t="s">
        <v>210</v>
      </c>
      <c r="H244" s="13">
        <v>79</v>
      </c>
      <c r="I244" s="13">
        <v>1</v>
      </c>
      <c r="J244" s="13">
        <v>5</v>
      </c>
    </row>
    <row r="245" spans="1:10">
      <c r="A245" s="20" t="s">
        <v>446</v>
      </c>
      <c r="B245" s="12" t="s">
        <v>18</v>
      </c>
      <c r="C245" s="12" t="s">
        <v>11</v>
      </c>
      <c r="D245" s="20" t="s">
        <v>209</v>
      </c>
      <c r="E245" s="23">
        <v>19525.16</v>
      </c>
      <c r="F245" s="14">
        <v>42930</v>
      </c>
      <c r="G245" s="12" t="s">
        <v>210</v>
      </c>
      <c r="H245" s="13">
        <v>59</v>
      </c>
      <c r="I245" s="13">
        <v>0</v>
      </c>
      <c r="J245" s="13">
        <v>10</v>
      </c>
    </row>
    <row r="246" spans="1:10">
      <c r="A246" s="20" t="s">
        <v>447</v>
      </c>
      <c r="B246" s="12" t="s">
        <v>18</v>
      </c>
      <c r="C246" s="12" t="s">
        <v>11</v>
      </c>
      <c r="D246" s="20" t="s">
        <v>209</v>
      </c>
      <c r="E246" s="23"/>
      <c r="F246" s="14">
        <v>42926</v>
      </c>
      <c r="G246" s="12" t="s">
        <v>210</v>
      </c>
      <c r="H246" s="13">
        <v>104</v>
      </c>
      <c r="I246" s="13">
        <v>1</v>
      </c>
      <c r="J246" s="13">
        <v>14</v>
      </c>
    </row>
    <row r="247" spans="1:10">
      <c r="A247" s="20" t="s">
        <v>448</v>
      </c>
      <c r="B247" s="12" t="s">
        <v>18</v>
      </c>
      <c r="C247" s="12" t="s">
        <v>214</v>
      </c>
      <c r="D247" s="20" t="s">
        <v>209</v>
      </c>
      <c r="E247" s="23">
        <v>36199.86</v>
      </c>
      <c r="F247" s="14">
        <v>42935</v>
      </c>
      <c r="G247" s="12" t="s">
        <v>223</v>
      </c>
      <c r="H247" s="13">
        <v>288</v>
      </c>
      <c r="I247" s="13">
        <v>0</v>
      </c>
      <c r="J247" s="13">
        <v>5</v>
      </c>
    </row>
    <row r="248" spans="1:10">
      <c r="A248" s="20" t="s">
        <v>449</v>
      </c>
      <c r="B248" s="12" t="s">
        <v>18</v>
      </c>
      <c r="C248" s="12" t="s">
        <v>11</v>
      </c>
      <c r="D248" s="20" t="s">
        <v>209</v>
      </c>
      <c r="E248" s="23"/>
      <c r="F248" s="14">
        <v>42933</v>
      </c>
      <c r="G248" s="12" t="s">
        <v>210</v>
      </c>
      <c r="H248" s="13">
        <v>62</v>
      </c>
      <c r="I248" s="13">
        <v>0</v>
      </c>
      <c r="J248" s="13">
        <v>7</v>
      </c>
    </row>
    <row r="249" spans="1:10">
      <c r="A249" s="20" t="s">
        <v>450</v>
      </c>
      <c r="B249" s="12" t="s">
        <v>18</v>
      </c>
      <c r="C249" s="12" t="s">
        <v>24</v>
      </c>
      <c r="D249" s="20" t="s">
        <v>209</v>
      </c>
      <c r="E249" s="23"/>
      <c r="F249" s="14">
        <v>42923</v>
      </c>
      <c r="G249" s="12" t="s">
        <v>210</v>
      </c>
      <c r="H249" s="13">
        <v>79</v>
      </c>
      <c r="I249" s="13">
        <v>1</v>
      </c>
      <c r="J249" s="13">
        <v>17</v>
      </c>
    </row>
    <row r="250" spans="1:10">
      <c r="A250" s="20" t="s">
        <v>451</v>
      </c>
      <c r="B250" s="12" t="s">
        <v>30</v>
      </c>
      <c r="C250" s="12" t="s">
        <v>11</v>
      </c>
      <c r="D250" s="20" t="s">
        <v>243</v>
      </c>
      <c r="E250" s="23"/>
      <c r="F250" s="14">
        <v>42923</v>
      </c>
      <c r="G250" s="12" t="s">
        <v>210</v>
      </c>
      <c r="H250" s="13">
        <v>156</v>
      </c>
      <c r="I250" s="13">
        <v>2</v>
      </c>
      <c r="J250" s="13">
        <v>17</v>
      </c>
    </row>
    <row r="251" spans="1:10">
      <c r="A251" s="20" t="s">
        <v>452</v>
      </c>
      <c r="B251" s="12" t="s">
        <v>18</v>
      </c>
      <c r="C251" s="12" t="s">
        <v>11</v>
      </c>
      <c r="D251" s="20" t="s">
        <v>209</v>
      </c>
      <c r="E251" s="23"/>
      <c r="F251" s="14">
        <v>42923</v>
      </c>
      <c r="G251" s="12" t="s">
        <v>210</v>
      </c>
      <c r="H251" s="13">
        <v>10</v>
      </c>
      <c r="I251" s="13">
        <v>0</v>
      </c>
      <c r="J251" s="13">
        <v>17</v>
      </c>
    </row>
    <row r="252" spans="1:10">
      <c r="A252" s="20" t="s">
        <v>453</v>
      </c>
      <c r="B252" s="12" t="s">
        <v>18</v>
      </c>
      <c r="C252" s="12" t="s">
        <v>11</v>
      </c>
      <c r="D252" s="20" t="s">
        <v>209</v>
      </c>
      <c r="E252" s="23"/>
      <c r="F252" s="14">
        <v>42926</v>
      </c>
      <c r="G252" s="12" t="s">
        <v>210</v>
      </c>
      <c r="H252" s="13">
        <v>77</v>
      </c>
      <c r="I252" s="13">
        <v>0</v>
      </c>
      <c r="J252" s="13">
        <v>14</v>
      </c>
    </row>
    <row r="253" spans="1:10">
      <c r="A253" s="20" t="s">
        <v>454</v>
      </c>
      <c r="B253" s="12" t="s">
        <v>12</v>
      </c>
      <c r="C253" s="12" t="s">
        <v>11</v>
      </c>
      <c r="D253" s="20" t="s">
        <v>209</v>
      </c>
      <c r="E253" s="23">
        <v>4799</v>
      </c>
      <c r="F253" s="14">
        <v>42926</v>
      </c>
      <c r="G253" s="12" t="s">
        <v>210</v>
      </c>
      <c r="H253" s="13">
        <v>103</v>
      </c>
      <c r="I253" s="13">
        <v>3</v>
      </c>
      <c r="J253" s="13">
        <v>14</v>
      </c>
    </row>
    <row r="254" spans="1:10">
      <c r="A254" s="20" t="s">
        <v>455</v>
      </c>
      <c r="B254" s="12" t="s">
        <v>12</v>
      </c>
      <c r="C254" s="12" t="s">
        <v>11</v>
      </c>
      <c r="D254" s="20" t="s">
        <v>209</v>
      </c>
      <c r="E254" s="23"/>
      <c r="F254" s="14">
        <v>42935</v>
      </c>
      <c r="G254" s="12" t="s">
        <v>210</v>
      </c>
      <c r="H254" s="13">
        <v>9</v>
      </c>
      <c r="I254" s="13">
        <v>2</v>
      </c>
      <c r="J254" s="13">
        <v>5</v>
      </c>
    </row>
    <row r="255" spans="1:10">
      <c r="A255" s="20" t="s">
        <v>456</v>
      </c>
      <c r="B255" s="12" t="s">
        <v>12</v>
      </c>
      <c r="C255" s="12" t="s">
        <v>11</v>
      </c>
      <c r="D255" s="20" t="s">
        <v>209</v>
      </c>
      <c r="E255" s="23">
        <v>10760</v>
      </c>
      <c r="F255" s="14">
        <v>42929</v>
      </c>
      <c r="G255" s="12" t="s">
        <v>210</v>
      </c>
      <c r="H255" s="13">
        <v>59</v>
      </c>
      <c r="I255" s="13">
        <v>2</v>
      </c>
      <c r="J255" s="13">
        <v>11</v>
      </c>
    </row>
    <row r="256" spans="1:10">
      <c r="A256" s="20" t="s">
        <v>457</v>
      </c>
      <c r="B256" s="12" t="s">
        <v>18</v>
      </c>
      <c r="C256" s="12" t="s">
        <v>11</v>
      </c>
      <c r="D256" s="20" t="s">
        <v>209</v>
      </c>
      <c r="E256" s="23">
        <v>8475.56</v>
      </c>
      <c r="F256" s="14">
        <v>42921</v>
      </c>
      <c r="G256" s="12" t="s">
        <v>210</v>
      </c>
      <c r="H256" s="13">
        <v>93</v>
      </c>
      <c r="I256" s="13">
        <v>3</v>
      </c>
      <c r="J256" s="13">
        <v>19</v>
      </c>
    </row>
    <row r="257" spans="1:10">
      <c r="A257" s="20" t="s">
        <v>458</v>
      </c>
      <c r="B257" s="12" t="s">
        <v>18</v>
      </c>
      <c r="C257" s="12" t="s">
        <v>11</v>
      </c>
      <c r="D257" s="20" t="s">
        <v>209</v>
      </c>
      <c r="E257" s="23">
        <v>40550.400000000001</v>
      </c>
      <c r="F257" s="14">
        <v>42937</v>
      </c>
      <c r="G257" s="12" t="s">
        <v>210</v>
      </c>
      <c r="H257" s="13">
        <v>114</v>
      </c>
      <c r="I257" s="13">
        <v>2</v>
      </c>
      <c r="J257" s="13">
        <v>3</v>
      </c>
    </row>
    <row r="258" spans="1:10">
      <c r="A258" s="20" t="s">
        <v>459</v>
      </c>
      <c r="B258" s="12" t="s">
        <v>12</v>
      </c>
      <c r="C258" s="12" t="s">
        <v>11</v>
      </c>
      <c r="D258" s="20" t="s">
        <v>209</v>
      </c>
      <c r="E258" s="23"/>
      <c r="F258" s="14">
        <v>42922</v>
      </c>
      <c r="G258" s="12" t="s">
        <v>210</v>
      </c>
      <c r="H258" s="13">
        <v>14</v>
      </c>
      <c r="I258" s="13">
        <v>0</v>
      </c>
      <c r="J258" s="13">
        <v>18</v>
      </c>
    </row>
    <row r="259" spans="1:10">
      <c r="A259" s="20" t="s">
        <v>460</v>
      </c>
      <c r="B259" s="12" t="s">
        <v>12</v>
      </c>
      <c r="C259" s="12" t="s">
        <v>11</v>
      </c>
      <c r="D259" s="20" t="s">
        <v>209</v>
      </c>
      <c r="E259" s="23"/>
      <c r="F259" s="14">
        <v>42929</v>
      </c>
      <c r="G259" s="12" t="s">
        <v>210</v>
      </c>
      <c r="H259" s="13">
        <v>15</v>
      </c>
      <c r="I259" s="13">
        <v>0</v>
      </c>
      <c r="J259" s="13">
        <v>11</v>
      </c>
    </row>
    <row r="260" spans="1:10">
      <c r="A260" s="20" t="s">
        <v>461</v>
      </c>
      <c r="B260" s="12" t="s">
        <v>18</v>
      </c>
      <c r="C260" s="12" t="s">
        <v>11</v>
      </c>
      <c r="D260" s="20" t="s">
        <v>209</v>
      </c>
      <c r="E260" s="23"/>
      <c r="F260" s="14">
        <v>42940</v>
      </c>
      <c r="G260" s="12" t="s">
        <v>210</v>
      </c>
      <c r="H260" s="13">
        <v>17</v>
      </c>
      <c r="I260" s="13">
        <v>1</v>
      </c>
      <c r="J260" s="13">
        <v>0</v>
      </c>
    </row>
    <row r="261" spans="1:10">
      <c r="A261" s="20" t="s">
        <v>462</v>
      </c>
      <c r="B261" s="12" t="s">
        <v>18</v>
      </c>
      <c r="C261" s="12" t="s">
        <v>24</v>
      </c>
      <c r="D261" s="20" t="s">
        <v>209</v>
      </c>
      <c r="E261" s="23"/>
      <c r="F261" s="14">
        <v>42933</v>
      </c>
      <c r="G261" s="12" t="s">
        <v>210</v>
      </c>
      <c r="H261" s="13">
        <v>59</v>
      </c>
      <c r="I261" s="13">
        <v>0</v>
      </c>
      <c r="J261" s="13">
        <v>7</v>
      </c>
    </row>
    <row r="262" spans="1:10">
      <c r="A262" s="20" t="s">
        <v>463</v>
      </c>
      <c r="B262" s="12" t="s">
        <v>18</v>
      </c>
      <c r="C262" s="12" t="s">
        <v>11</v>
      </c>
      <c r="D262" s="20" t="s">
        <v>209</v>
      </c>
      <c r="E262" s="23">
        <v>8139</v>
      </c>
      <c r="F262" s="14">
        <v>42921</v>
      </c>
      <c r="G262" s="12" t="s">
        <v>210</v>
      </c>
      <c r="H262" s="13">
        <v>104</v>
      </c>
      <c r="I262" s="13">
        <v>2</v>
      </c>
      <c r="J262" s="13">
        <v>19</v>
      </c>
    </row>
    <row r="263" spans="1:10">
      <c r="A263" s="20" t="s">
        <v>464</v>
      </c>
      <c r="B263" s="12" t="s">
        <v>12</v>
      </c>
      <c r="C263" s="12" t="s">
        <v>11</v>
      </c>
      <c r="D263" s="20" t="s">
        <v>209</v>
      </c>
      <c r="E263" s="23"/>
      <c r="F263" s="14">
        <v>42930</v>
      </c>
      <c r="G263" s="12" t="s">
        <v>210</v>
      </c>
      <c r="H263" s="13">
        <v>22</v>
      </c>
      <c r="I263" s="13">
        <v>1</v>
      </c>
      <c r="J263" s="13">
        <v>10</v>
      </c>
    </row>
    <row r="264" spans="1:10">
      <c r="A264" s="20" t="s">
        <v>465</v>
      </c>
      <c r="B264" s="12" t="s">
        <v>27</v>
      </c>
      <c r="C264" s="12" t="s">
        <v>24</v>
      </c>
      <c r="D264" s="20" t="s">
        <v>209</v>
      </c>
      <c r="E264" s="23"/>
      <c r="F264" s="14">
        <v>42935</v>
      </c>
      <c r="G264" s="12" t="s">
        <v>210</v>
      </c>
      <c r="H264" s="13">
        <v>26</v>
      </c>
      <c r="I264" s="13">
        <v>0</v>
      </c>
      <c r="J264" s="13">
        <v>5</v>
      </c>
    </row>
    <row r="265" spans="1:10">
      <c r="A265" s="20" t="s">
        <v>466</v>
      </c>
      <c r="B265" s="12" t="s">
        <v>12</v>
      </c>
      <c r="C265" s="12" t="s">
        <v>11</v>
      </c>
      <c r="D265" s="20" t="s">
        <v>209</v>
      </c>
      <c r="E265" s="23"/>
      <c r="F265" s="14">
        <v>42933</v>
      </c>
      <c r="G265" s="12" t="s">
        <v>210</v>
      </c>
      <c r="H265" s="13">
        <v>12</v>
      </c>
      <c r="I265" s="13">
        <v>0</v>
      </c>
      <c r="J265" s="13">
        <v>7</v>
      </c>
    </row>
    <row r="266" spans="1:10">
      <c r="A266" s="20" t="s">
        <v>467</v>
      </c>
      <c r="B266" s="12" t="s">
        <v>18</v>
      </c>
      <c r="C266" s="12" t="s">
        <v>11</v>
      </c>
      <c r="D266" s="20" t="s">
        <v>209</v>
      </c>
      <c r="E266" s="23"/>
      <c r="F266" s="14">
        <v>42929</v>
      </c>
      <c r="G266" s="12" t="s">
        <v>210</v>
      </c>
      <c r="H266" s="13">
        <v>38</v>
      </c>
      <c r="I266" s="13">
        <v>0</v>
      </c>
      <c r="J266" s="13">
        <v>11</v>
      </c>
    </row>
    <row r="267" spans="1:10">
      <c r="A267" s="20" t="s">
        <v>468</v>
      </c>
      <c r="B267" s="12" t="s">
        <v>18</v>
      </c>
      <c r="C267" s="12" t="s">
        <v>11</v>
      </c>
      <c r="D267" s="20" t="s">
        <v>209</v>
      </c>
      <c r="E267" s="23">
        <v>22925.51</v>
      </c>
      <c r="F267" s="14">
        <v>42933</v>
      </c>
      <c r="G267" s="12" t="s">
        <v>210</v>
      </c>
      <c r="H267" s="13">
        <v>46</v>
      </c>
      <c r="I267" s="13">
        <v>0</v>
      </c>
      <c r="J267" s="13">
        <v>7</v>
      </c>
    </row>
    <row r="268" spans="1:10">
      <c r="A268" s="20" t="s">
        <v>469</v>
      </c>
      <c r="B268" s="12" t="s">
        <v>18</v>
      </c>
      <c r="C268" s="12" t="s">
        <v>24</v>
      </c>
      <c r="D268" s="20" t="s">
        <v>209</v>
      </c>
      <c r="E268" s="23"/>
      <c r="F268" s="14">
        <v>42934</v>
      </c>
      <c r="G268" s="12" t="s">
        <v>210</v>
      </c>
      <c r="H268" s="13">
        <v>20</v>
      </c>
      <c r="I268" s="13">
        <v>0</v>
      </c>
      <c r="J268" s="13">
        <v>6</v>
      </c>
    </row>
    <row r="269" spans="1:10">
      <c r="A269" s="20" t="s">
        <v>470</v>
      </c>
      <c r="B269" s="12" t="s">
        <v>18</v>
      </c>
      <c r="C269" s="12" t="s">
        <v>24</v>
      </c>
      <c r="D269" s="20" t="s">
        <v>209</v>
      </c>
      <c r="E269" s="23"/>
      <c r="F269" s="14">
        <v>42936</v>
      </c>
      <c r="G269" s="12" t="s">
        <v>210</v>
      </c>
      <c r="H269" s="13">
        <v>21</v>
      </c>
      <c r="I269" s="13">
        <v>0</v>
      </c>
      <c r="J269" s="13">
        <v>4</v>
      </c>
    </row>
    <row r="270" spans="1:10">
      <c r="A270" s="20" t="s">
        <v>471</v>
      </c>
      <c r="B270" s="12" t="s">
        <v>12</v>
      </c>
      <c r="C270" s="12" t="s">
        <v>11</v>
      </c>
      <c r="D270" s="20" t="s">
        <v>209</v>
      </c>
      <c r="E270" s="23">
        <v>18800</v>
      </c>
      <c r="F270" s="14">
        <v>42921</v>
      </c>
      <c r="G270" s="12" t="s">
        <v>256</v>
      </c>
      <c r="H270" s="13">
        <v>114</v>
      </c>
      <c r="I270" s="13">
        <v>2</v>
      </c>
      <c r="J270" s="13">
        <v>19</v>
      </c>
    </row>
    <row r="271" spans="1:10">
      <c r="A271" s="20" t="s">
        <v>472</v>
      </c>
      <c r="B271" s="12" t="s">
        <v>12</v>
      </c>
      <c r="C271" s="12" t="s">
        <v>11</v>
      </c>
      <c r="D271" s="20" t="s">
        <v>209</v>
      </c>
      <c r="E271" s="23"/>
      <c r="F271" s="14">
        <v>42930</v>
      </c>
      <c r="G271" s="12" t="s">
        <v>210</v>
      </c>
      <c r="H271" s="13">
        <v>37</v>
      </c>
      <c r="I271" s="13">
        <v>0</v>
      </c>
      <c r="J271" s="13">
        <v>10</v>
      </c>
    </row>
    <row r="272" spans="1:10">
      <c r="A272" s="20" t="s">
        <v>473</v>
      </c>
      <c r="B272" s="12" t="s">
        <v>27</v>
      </c>
      <c r="C272" s="12" t="s">
        <v>11</v>
      </c>
      <c r="D272" s="20" t="s">
        <v>209</v>
      </c>
      <c r="E272" s="23"/>
      <c r="F272" s="14">
        <v>42933</v>
      </c>
      <c r="G272" s="12" t="s">
        <v>210</v>
      </c>
      <c r="H272" s="13">
        <v>18</v>
      </c>
      <c r="I272" s="13">
        <v>0</v>
      </c>
      <c r="J272" s="13">
        <v>7</v>
      </c>
    </row>
    <row r="273" spans="1:10">
      <c r="A273" s="20" t="s">
        <v>474</v>
      </c>
      <c r="B273" s="12" t="s">
        <v>12</v>
      </c>
      <c r="C273" s="12" t="s">
        <v>11</v>
      </c>
      <c r="D273" s="20" t="s">
        <v>209</v>
      </c>
      <c r="E273" s="23"/>
      <c r="F273" s="14">
        <v>42928</v>
      </c>
      <c r="G273" s="12" t="s">
        <v>210</v>
      </c>
      <c r="H273" s="13">
        <v>42</v>
      </c>
      <c r="I273" s="13">
        <v>1</v>
      </c>
      <c r="J273" s="13">
        <v>12</v>
      </c>
    </row>
    <row r="274" spans="1:10">
      <c r="A274" s="20" t="s">
        <v>475</v>
      </c>
      <c r="B274" s="12" t="s">
        <v>12</v>
      </c>
      <c r="C274" s="12" t="s">
        <v>11</v>
      </c>
      <c r="D274" s="20" t="s">
        <v>209</v>
      </c>
      <c r="E274" s="23">
        <v>4880</v>
      </c>
      <c r="F274" s="14">
        <v>42926</v>
      </c>
      <c r="G274" s="12" t="s">
        <v>210</v>
      </c>
      <c r="H274" s="13">
        <v>56</v>
      </c>
      <c r="I274" s="13">
        <v>1</v>
      </c>
      <c r="J274" s="13">
        <v>14</v>
      </c>
    </row>
    <row r="275" spans="1:10">
      <c r="A275" s="20" t="s">
        <v>476</v>
      </c>
      <c r="B275" s="12" t="s">
        <v>12</v>
      </c>
      <c r="C275" s="12" t="s">
        <v>11</v>
      </c>
      <c r="D275" s="20" t="s">
        <v>209</v>
      </c>
      <c r="E275" s="23">
        <v>7592.61</v>
      </c>
      <c r="F275" s="14">
        <v>42935</v>
      </c>
      <c r="G275" s="12" t="s">
        <v>210</v>
      </c>
      <c r="H275" s="13">
        <v>9</v>
      </c>
      <c r="I275" s="13">
        <v>0</v>
      </c>
      <c r="J275" s="13">
        <v>5</v>
      </c>
    </row>
    <row r="276" spans="1:10">
      <c r="A276" s="20" t="s">
        <v>477</v>
      </c>
      <c r="B276" s="12" t="s">
        <v>30</v>
      </c>
      <c r="C276" s="12" t="s">
        <v>214</v>
      </c>
      <c r="D276" s="20" t="s">
        <v>243</v>
      </c>
      <c r="E276" s="23">
        <v>3014.36</v>
      </c>
      <c r="F276" s="14">
        <v>42929</v>
      </c>
      <c r="G276" s="12" t="s">
        <v>223</v>
      </c>
      <c r="H276" s="13">
        <v>731</v>
      </c>
      <c r="I276" s="13">
        <v>2</v>
      </c>
      <c r="J276" s="13">
        <v>11</v>
      </c>
    </row>
    <row r="277" spans="1:10">
      <c r="A277" s="20" t="s">
        <v>478</v>
      </c>
      <c r="B277" s="12" t="s">
        <v>12</v>
      </c>
      <c r="C277" s="12" t="s">
        <v>11</v>
      </c>
      <c r="D277" s="20" t="s">
        <v>209</v>
      </c>
      <c r="E277" s="23"/>
      <c r="F277" s="14">
        <v>42929</v>
      </c>
      <c r="G277" s="12" t="s">
        <v>210</v>
      </c>
      <c r="H277" s="13">
        <v>87</v>
      </c>
      <c r="I277" s="13">
        <v>2</v>
      </c>
      <c r="J277" s="13">
        <v>11</v>
      </c>
    </row>
    <row r="278" spans="1:10">
      <c r="A278" s="20" t="s">
        <v>95</v>
      </c>
      <c r="B278" s="12" t="s">
        <v>12</v>
      </c>
      <c r="C278" s="12" t="s">
        <v>11</v>
      </c>
      <c r="D278" s="20" t="s">
        <v>209</v>
      </c>
      <c r="E278" s="23">
        <v>6750.92</v>
      </c>
      <c r="F278" s="14">
        <v>42933</v>
      </c>
      <c r="G278" s="12" t="s">
        <v>210</v>
      </c>
      <c r="H278" s="13">
        <v>24</v>
      </c>
      <c r="I278" s="13">
        <v>0</v>
      </c>
      <c r="J278" s="13">
        <v>7</v>
      </c>
    </row>
    <row r="279" spans="1:10">
      <c r="A279" s="20" t="s">
        <v>479</v>
      </c>
      <c r="B279" s="12" t="s">
        <v>18</v>
      </c>
      <c r="C279" s="12" t="s">
        <v>214</v>
      </c>
      <c r="D279" s="20" t="s">
        <v>209</v>
      </c>
      <c r="E279" s="23">
        <v>1901.82</v>
      </c>
      <c r="F279" s="14">
        <v>42933</v>
      </c>
      <c r="G279" s="12" t="s">
        <v>223</v>
      </c>
      <c r="H279" s="13">
        <v>10</v>
      </c>
      <c r="I279" s="13">
        <v>0</v>
      </c>
      <c r="J279" s="13">
        <v>7</v>
      </c>
    </row>
    <row r="280" spans="1:10">
      <c r="A280" s="20" t="s">
        <v>480</v>
      </c>
      <c r="B280" s="12" t="s">
        <v>18</v>
      </c>
      <c r="C280" s="12" t="s">
        <v>24</v>
      </c>
      <c r="D280" s="20" t="s">
        <v>209</v>
      </c>
      <c r="E280" s="23"/>
      <c r="F280" s="14">
        <v>42926</v>
      </c>
      <c r="G280" s="12" t="s">
        <v>210</v>
      </c>
      <c r="H280" s="13">
        <v>69</v>
      </c>
      <c r="I280" s="13">
        <v>0</v>
      </c>
      <c r="J280" s="13">
        <v>14</v>
      </c>
    </row>
    <row r="281" spans="1:10">
      <c r="A281" s="20" t="s">
        <v>481</v>
      </c>
      <c r="B281" s="12" t="s">
        <v>12</v>
      </c>
      <c r="C281" s="12" t="s">
        <v>24</v>
      </c>
      <c r="D281" s="20" t="s">
        <v>209</v>
      </c>
      <c r="E281" s="23"/>
      <c r="F281" s="14">
        <v>42928</v>
      </c>
      <c r="G281" s="12" t="s">
        <v>210</v>
      </c>
      <c r="H281" s="13">
        <v>12</v>
      </c>
      <c r="I281" s="13">
        <v>0</v>
      </c>
      <c r="J281" s="13">
        <v>12</v>
      </c>
    </row>
    <row r="282" spans="1:10">
      <c r="A282" s="20" t="s">
        <v>482</v>
      </c>
      <c r="B282" s="12" t="s">
        <v>12</v>
      </c>
      <c r="C282" s="12" t="s">
        <v>11</v>
      </c>
      <c r="D282" s="20" t="s">
        <v>209</v>
      </c>
      <c r="E282" s="23">
        <v>15031.52</v>
      </c>
      <c r="F282" s="14">
        <v>42937</v>
      </c>
      <c r="G282" s="12" t="s">
        <v>210</v>
      </c>
      <c r="H282" s="13">
        <v>32</v>
      </c>
      <c r="I282" s="13">
        <v>0</v>
      </c>
      <c r="J282" s="13">
        <v>3</v>
      </c>
    </row>
    <row r="283" spans="1:10">
      <c r="A283" s="20" t="s">
        <v>483</v>
      </c>
      <c r="B283" s="12" t="s">
        <v>12</v>
      </c>
      <c r="C283" s="12" t="s">
        <v>214</v>
      </c>
      <c r="D283" s="20" t="s">
        <v>209</v>
      </c>
      <c r="E283" s="23">
        <v>8564.7000000000007</v>
      </c>
      <c r="F283" s="14">
        <v>42921</v>
      </c>
      <c r="G283" s="12" t="s">
        <v>484</v>
      </c>
      <c r="H283" s="13">
        <v>48</v>
      </c>
      <c r="I283" s="13">
        <v>0</v>
      </c>
      <c r="J283" s="13">
        <v>19</v>
      </c>
    </row>
    <row r="284" spans="1:10">
      <c r="A284" s="20" t="s">
        <v>485</v>
      </c>
      <c r="B284" s="12" t="s">
        <v>12</v>
      </c>
      <c r="C284" s="12" t="s">
        <v>24</v>
      </c>
      <c r="D284" s="20" t="s">
        <v>209</v>
      </c>
      <c r="E284" s="23">
        <v>3235.16</v>
      </c>
      <c r="F284" s="14">
        <v>42930</v>
      </c>
      <c r="G284" s="12" t="s">
        <v>256</v>
      </c>
      <c r="H284" s="13">
        <v>1</v>
      </c>
      <c r="I284" s="13">
        <v>0</v>
      </c>
      <c r="J284" s="13">
        <v>10</v>
      </c>
    </row>
    <row r="285" spans="1:10">
      <c r="A285" s="20" t="s">
        <v>486</v>
      </c>
      <c r="B285" s="12" t="s">
        <v>12</v>
      </c>
      <c r="C285" s="12" t="s">
        <v>11</v>
      </c>
      <c r="D285" s="20" t="s">
        <v>209</v>
      </c>
      <c r="E285" s="23">
        <v>6550</v>
      </c>
      <c r="F285" s="14">
        <v>42922</v>
      </c>
      <c r="G285" s="12" t="s">
        <v>256</v>
      </c>
      <c r="H285" s="13">
        <v>52</v>
      </c>
      <c r="I285" s="13">
        <v>0</v>
      </c>
      <c r="J285" s="13">
        <v>18</v>
      </c>
    </row>
    <row r="286" spans="1:10">
      <c r="A286" s="20" t="s">
        <v>487</v>
      </c>
      <c r="B286" s="12" t="s">
        <v>27</v>
      </c>
      <c r="C286" s="12" t="s">
        <v>214</v>
      </c>
      <c r="D286" s="20" t="s">
        <v>209</v>
      </c>
      <c r="E286" s="23">
        <v>3984</v>
      </c>
      <c r="F286" s="14">
        <v>42934</v>
      </c>
      <c r="G286" s="12" t="s">
        <v>223</v>
      </c>
      <c r="H286" s="13">
        <v>12</v>
      </c>
      <c r="I286" s="13">
        <v>0</v>
      </c>
      <c r="J286" s="13">
        <v>6</v>
      </c>
    </row>
    <row r="287" spans="1:10">
      <c r="A287" s="20" t="s">
        <v>488</v>
      </c>
      <c r="B287" s="12" t="s">
        <v>18</v>
      </c>
      <c r="C287" s="12" t="s">
        <v>24</v>
      </c>
      <c r="D287" s="20" t="s">
        <v>209</v>
      </c>
      <c r="E287" s="23"/>
      <c r="F287" s="14">
        <v>42940</v>
      </c>
      <c r="G287" s="12" t="s">
        <v>210</v>
      </c>
      <c r="H287" s="13">
        <v>25</v>
      </c>
      <c r="I287" s="13">
        <v>0</v>
      </c>
      <c r="J287" s="13">
        <v>0</v>
      </c>
    </row>
    <row r="288" spans="1:10">
      <c r="A288" s="20" t="s">
        <v>489</v>
      </c>
      <c r="B288" s="12" t="s">
        <v>18</v>
      </c>
      <c r="C288" s="12" t="s">
        <v>11</v>
      </c>
      <c r="D288" s="20" t="s">
        <v>209</v>
      </c>
      <c r="E288" s="23"/>
      <c r="F288" s="14">
        <v>42923</v>
      </c>
      <c r="G288" s="12" t="s">
        <v>210</v>
      </c>
      <c r="H288" s="13">
        <v>28</v>
      </c>
      <c r="I288" s="13">
        <v>0</v>
      </c>
      <c r="J288" s="13">
        <v>17</v>
      </c>
    </row>
    <row r="289" spans="1:10">
      <c r="A289" s="20" t="s">
        <v>490</v>
      </c>
      <c r="B289" s="12" t="s">
        <v>18</v>
      </c>
      <c r="C289" s="12" t="s">
        <v>24</v>
      </c>
      <c r="D289" s="20" t="s">
        <v>209</v>
      </c>
      <c r="E289" s="23">
        <v>4745</v>
      </c>
      <c r="F289" s="14">
        <v>42921</v>
      </c>
      <c r="G289" s="12" t="s">
        <v>210</v>
      </c>
      <c r="H289" s="13">
        <v>142</v>
      </c>
      <c r="I289" s="13">
        <v>4</v>
      </c>
      <c r="J289" s="13">
        <v>19</v>
      </c>
    </row>
    <row r="290" spans="1:10">
      <c r="A290" s="20" t="s">
        <v>491</v>
      </c>
      <c r="B290" s="12" t="s">
        <v>12</v>
      </c>
      <c r="C290" s="12" t="s">
        <v>11</v>
      </c>
      <c r="D290" s="20" t="s">
        <v>209</v>
      </c>
      <c r="E290" s="23">
        <v>4603.2299999999996</v>
      </c>
      <c r="F290" s="14">
        <v>42929</v>
      </c>
      <c r="G290" s="12" t="s">
        <v>256</v>
      </c>
      <c r="H290" s="13">
        <v>0</v>
      </c>
      <c r="I290" s="13">
        <v>0</v>
      </c>
      <c r="J290" s="13">
        <v>11</v>
      </c>
    </row>
    <row r="291" spans="1:10">
      <c r="A291" s="20" t="s">
        <v>492</v>
      </c>
      <c r="B291" s="12" t="s">
        <v>18</v>
      </c>
      <c r="C291" s="12" t="s">
        <v>214</v>
      </c>
      <c r="D291" s="20" t="s">
        <v>209</v>
      </c>
      <c r="E291" s="23">
        <v>4677.75</v>
      </c>
      <c r="F291" s="14">
        <v>42935</v>
      </c>
      <c r="G291" s="12" t="s">
        <v>223</v>
      </c>
      <c r="H291" s="13">
        <v>267</v>
      </c>
      <c r="I291" s="13">
        <v>0</v>
      </c>
      <c r="J291" s="13">
        <v>5</v>
      </c>
    </row>
    <row r="292" spans="1:10">
      <c r="A292" s="20" t="s">
        <v>493</v>
      </c>
      <c r="B292" s="12" t="s">
        <v>18</v>
      </c>
      <c r="C292" s="12" t="s">
        <v>24</v>
      </c>
      <c r="D292" s="20" t="s">
        <v>209</v>
      </c>
      <c r="E292" s="23">
        <v>25371.83</v>
      </c>
      <c r="F292" s="14">
        <v>42930</v>
      </c>
      <c r="G292" s="12" t="s">
        <v>210</v>
      </c>
      <c r="H292" s="13">
        <v>32</v>
      </c>
      <c r="I292" s="13">
        <v>0</v>
      </c>
      <c r="J292" s="13">
        <v>10</v>
      </c>
    </row>
    <row r="293" spans="1:10">
      <c r="A293" s="20" t="s">
        <v>494</v>
      </c>
      <c r="B293" s="12" t="s">
        <v>27</v>
      </c>
      <c r="C293" s="12" t="s">
        <v>230</v>
      </c>
      <c r="D293" s="20" t="s">
        <v>209</v>
      </c>
      <c r="E293" s="23">
        <v>900</v>
      </c>
      <c r="F293" s="14">
        <v>42937</v>
      </c>
      <c r="G293" s="12" t="s">
        <v>256</v>
      </c>
      <c r="H293" s="13">
        <v>0</v>
      </c>
      <c r="I293" s="13">
        <v>0</v>
      </c>
      <c r="J293" s="13">
        <v>3</v>
      </c>
    </row>
    <row r="294" spans="1:10">
      <c r="A294" s="20" t="s">
        <v>495</v>
      </c>
      <c r="B294" s="12" t="s">
        <v>12</v>
      </c>
      <c r="C294" s="12" t="s">
        <v>11</v>
      </c>
      <c r="D294" s="20" t="s">
        <v>209</v>
      </c>
      <c r="E294" s="23">
        <v>10484.36</v>
      </c>
      <c r="F294" s="14">
        <v>42923</v>
      </c>
      <c r="G294" s="12" t="s">
        <v>210</v>
      </c>
      <c r="H294" s="13">
        <v>10</v>
      </c>
      <c r="I294" s="13">
        <v>0</v>
      </c>
      <c r="J294" s="13">
        <v>17</v>
      </c>
    </row>
    <row r="295" spans="1:10">
      <c r="A295" s="20" t="s">
        <v>98</v>
      </c>
      <c r="B295" s="12" t="s">
        <v>12</v>
      </c>
      <c r="C295" s="12" t="s">
        <v>11</v>
      </c>
      <c r="D295" s="20" t="s">
        <v>209</v>
      </c>
      <c r="E295" s="23">
        <v>4904</v>
      </c>
      <c r="F295" s="14">
        <v>42926</v>
      </c>
      <c r="G295" s="12" t="s">
        <v>210</v>
      </c>
      <c r="H295" s="13">
        <v>63</v>
      </c>
      <c r="I295" s="13">
        <v>1</v>
      </c>
      <c r="J295" s="13">
        <v>14</v>
      </c>
    </row>
    <row r="296" spans="1:10">
      <c r="A296" s="20" t="s">
        <v>496</v>
      </c>
      <c r="B296" s="12" t="s">
        <v>12</v>
      </c>
      <c r="C296" s="12" t="s">
        <v>230</v>
      </c>
      <c r="D296" s="20" t="s">
        <v>209</v>
      </c>
      <c r="E296" s="23">
        <v>250</v>
      </c>
      <c r="F296" s="14">
        <v>42936</v>
      </c>
      <c r="G296" s="12" t="s">
        <v>256</v>
      </c>
      <c r="H296" s="13">
        <v>0</v>
      </c>
      <c r="I296" s="13">
        <v>0</v>
      </c>
      <c r="J296" s="13">
        <v>4</v>
      </c>
    </row>
    <row r="297" spans="1:10">
      <c r="A297" s="20" t="s">
        <v>497</v>
      </c>
      <c r="B297" s="12" t="s">
        <v>18</v>
      </c>
      <c r="C297" s="12" t="s">
        <v>11</v>
      </c>
      <c r="D297" s="20" t="s">
        <v>209</v>
      </c>
      <c r="E297" s="23">
        <v>23581.200000000001</v>
      </c>
      <c r="F297" s="14">
        <v>42934</v>
      </c>
      <c r="G297" s="12" t="s">
        <v>210</v>
      </c>
      <c r="H297" s="13">
        <v>125</v>
      </c>
      <c r="I297" s="13">
        <v>0</v>
      </c>
      <c r="J297" s="13">
        <v>6</v>
      </c>
    </row>
    <row r="298" spans="1:10">
      <c r="A298" s="20" t="s">
        <v>498</v>
      </c>
      <c r="B298" s="12" t="s">
        <v>12</v>
      </c>
      <c r="C298" s="12" t="s">
        <v>24</v>
      </c>
      <c r="D298" s="20" t="s">
        <v>209</v>
      </c>
      <c r="E298" s="23"/>
      <c r="F298" s="14">
        <v>42923</v>
      </c>
      <c r="G298" s="12" t="s">
        <v>210</v>
      </c>
      <c r="H298" s="13">
        <v>1</v>
      </c>
      <c r="I298" s="13">
        <v>0</v>
      </c>
      <c r="J298" s="13">
        <v>17</v>
      </c>
    </row>
    <row r="299" spans="1:10">
      <c r="A299" s="20" t="s">
        <v>499</v>
      </c>
      <c r="B299" s="12" t="s">
        <v>18</v>
      </c>
      <c r="C299" s="12" t="s">
        <v>11</v>
      </c>
      <c r="D299" s="20" t="s">
        <v>209</v>
      </c>
      <c r="E299" s="23"/>
      <c r="F299" s="14">
        <v>42923</v>
      </c>
      <c r="G299" s="12" t="s">
        <v>210</v>
      </c>
      <c r="H299" s="13">
        <v>85</v>
      </c>
      <c r="I299" s="13">
        <v>0</v>
      </c>
      <c r="J299" s="13">
        <v>17</v>
      </c>
    </row>
    <row r="300" spans="1:10">
      <c r="A300" s="20" t="s">
        <v>500</v>
      </c>
      <c r="B300" s="12" t="s">
        <v>12</v>
      </c>
      <c r="C300" s="12" t="s">
        <v>11</v>
      </c>
      <c r="D300" s="20" t="s">
        <v>209</v>
      </c>
      <c r="E300" s="23"/>
      <c r="F300" s="14">
        <v>42922</v>
      </c>
      <c r="G300" s="12" t="s">
        <v>210</v>
      </c>
      <c r="H300" s="13">
        <v>35</v>
      </c>
      <c r="I300" s="13">
        <v>0</v>
      </c>
      <c r="J300" s="13">
        <v>18</v>
      </c>
    </row>
    <row r="301" spans="1:10">
      <c r="A301" s="20" t="s">
        <v>501</v>
      </c>
      <c r="B301" s="12" t="s">
        <v>12</v>
      </c>
      <c r="C301" s="12" t="s">
        <v>11</v>
      </c>
      <c r="D301" s="20" t="s">
        <v>209</v>
      </c>
      <c r="E301" s="23"/>
      <c r="F301" s="14">
        <v>42927</v>
      </c>
      <c r="G301" s="12" t="s">
        <v>210</v>
      </c>
      <c r="H301" s="13">
        <v>4</v>
      </c>
      <c r="I301" s="13">
        <v>0</v>
      </c>
      <c r="J301" s="13">
        <v>13</v>
      </c>
    </row>
    <row r="302" spans="1:10">
      <c r="A302" s="20" t="s">
        <v>502</v>
      </c>
      <c r="B302" s="12" t="s">
        <v>27</v>
      </c>
      <c r="C302" s="12" t="s">
        <v>230</v>
      </c>
      <c r="D302" s="20" t="s">
        <v>209</v>
      </c>
      <c r="E302" s="23">
        <v>1000</v>
      </c>
      <c r="F302" s="14">
        <v>42928</v>
      </c>
      <c r="G302" s="12" t="s">
        <v>256</v>
      </c>
      <c r="H302" s="13">
        <v>0</v>
      </c>
      <c r="I302" s="13">
        <v>0</v>
      </c>
      <c r="J302" s="13">
        <v>12</v>
      </c>
    </row>
    <row r="303" spans="1:10">
      <c r="A303" s="20" t="s">
        <v>503</v>
      </c>
      <c r="B303" s="12" t="s">
        <v>18</v>
      </c>
      <c r="C303" s="12" t="s">
        <v>214</v>
      </c>
      <c r="D303" s="20" t="s">
        <v>209</v>
      </c>
      <c r="E303" s="23">
        <v>674.16</v>
      </c>
      <c r="F303" s="14">
        <v>42935</v>
      </c>
      <c r="G303" s="12" t="s">
        <v>223</v>
      </c>
      <c r="H303" s="13">
        <v>419</v>
      </c>
      <c r="I303" s="13">
        <v>0</v>
      </c>
      <c r="J303" s="13">
        <v>5</v>
      </c>
    </row>
    <row r="304" spans="1:10">
      <c r="A304" s="20" t="s">
        <v>504</v>
      </c>
      <c r="B304" s="12" t="s">
        <v>18</v>
      </c>
      <c r="C304" s="12" t="s">
        <v>24</v>
      </c>
      <c r="D304" s="20" t="s">
        <v>209</v>
      </c>
      <c r="E304" s="23"/>
      <c r="F304" s="14">
        <v>42926</v>
      </c>
      <c r="G304" s="12" t="s">
        <v>210</v>
      </c>
      <c r="H304" s="13">
        <v>24</v>
      </c>
      <c r="I304" s="13">
        <v>0</v>
      </c>
      <c r="J304" s="13">
        <v>14</v>
      </c>
    </row>
    <row r="305" spans="1:10">
      <c r="A305" s="20" t="s">
        <v>505</v>
      </c>
      <c r="B305" s="12" t="s">
        <v>18</v>
      </c>
      <c r="C305" s="12" t="s">
        <v>11</v>
      </c>
      <c r="D305" s="20" t="s">
        <v>209</v>
      </c>
      <c r="E305" s="23">
        <v>16362.96</v>
      </c>
      <c r="F305" s="14">
        <v>42923</v>
      </c>
      <c r="G305" s="12" t="s">
        <v>210</v>
      </c>
      <c r="H305" s="13">
        <v>72</v>
      </c>
      <c r="I305" s="13">
        <v>2</v>
      </c>
      <c r="J305" s="13">
        <v>17</v>
      </c>
    </row>
    <row r="306" spans="1:10">
      <c r="A306" s="20" t="s">
        <v>506</v>
      </c>
      <c r="B306" s="12" t="s">
        <v>18</v>
      </c>
      <c r="C306" s="12" t="s">
        <v>11</v>
      </c>
      <c r="D306" s="20" t="s">
        <v>209</v>
      </c>
      <c r="E306" s="23"/>
      <c r="F306" s="14">
        <v>42923</v>
      </c>
      <c r="G306" s="12" t="s">
        <v>210</v>
      </c>
      <c r="H306" s="13">
        <v>31</v>
      </c>
      <c r="I306" s="13">
        <v>1</v>
      </c>
      <c r="J306" s="13">
        <v>17</v>
      </c>
    </row>
    <row r="307" spans="1:10">
      <c r="A307" s="20" t="s">
        <v>108</v>
      </c>
      <c r="B307" s="12" t="s">
        <v>12</v>
      </c>
      <c r="C307" s="12" t="s">
        <v>11</v>
      </c>
      <c r="D307" s="20" t="s">
        <v>209</v>
      </c>
      <c r="E307" s="23">
        <v>13834</v>
      </c>
      <c r="F307" s="14">
        <v>42933</v>
      </c>
      <c r="G307" s="12" t="s">
        <v>210</v>
      </c>
      <c r="H307" s="13">
        <v>56</v>
      </c>
      <c r="I307" s="13">
        <v>0</v>
      </c>
      <c r="J307" s="13">
        <v>7</v>
      </c>
    </row>
    <row r="308" spans="1:10">
      <c r="A308" s="20" t="s">
        <v>507</v>
      </c>
      <c r="B308" s="12" t="s">
        <v>12</v>
      </c>
      <c r="C308" s="12" t="s">
        <v>11</v>
      </c>
      <c r="D308" s="20" t="s">
        <v>209</v>
      </c>
      <c r="E308" s="23"/>
      <c r="F308" s="14">
        <v>42929</v>
      </c>
      <c r="G308" s="12" t="s">
        <v>210</v>
      </c>
      <c r="H308" s="13">
        <v>24</v>
      </c>
      <c r="I308" s="13">
        <v>0</v>
      </c>
      <c r="J308" s="13">
        <v>11</v>
      </c>
    </row>
    <row r="309" spans="1:10">
      <c r="A309" s="20" t="s">
        <v>508</v>
      </c>
      <c r="B309" s="12" t="s">
        <v>12</v>
      </c>
      <c r="C309" s="12" t="s">
        <v>11</v>
      </c>
      <c r="D309" s="20" t="s">
        <v>209</v>
      </c>
      <c r="E309" s="23"/>
      <c r="F309" s="14">
        <v>42936</v>
      </c>
      <c r="G309" s="12" t="s">
        <v>210</v>
      </c>
      <c r="H309" s="13">
        <v>42</v>
      </c>
      <c r="I309" s="13">
        <v>0</v>
      </c>
      <c r="J309" s="13">
        <v>4</v>
      </c>
    </row>
    <row r="310" spans="1:10">
      <c r="A310" s="20" t="s">
        <v>509</v>
      </c>
      <c r="B310" s="12" t="s">
        <v>18</v>
      </c>
      <c r="C310" s="12" t="s">
        <v>11</v>
      </c>
      <c r="D310" s="20" t="s">
        <v>209</v>
      </c>
      <c r="E310" s="23"/>
      <c r="F310" s="14">
        <v>42930</v>
      </c>
      <c r="G310" s="12" t="s">
        <v>210</v>
      </c>
      <c r="H310" s="13">
        <v>22</v>
      </c>
      <c r="I310" s="13">
        <v>0</v>
      </c>
      <c r="J310" s="13">
        <v>10</v>
      </c>
    </row>
    <row r="311" spans="1:10">
      <c r="A311" s="20" t="s">
        <v>510</v>
      </c>
      <c r="B311" s="12" t="s">
        <v>18</v>
      </c>
      <c r="C311" s="12" t="s">
        <v>11</v>
      </c>
      <c r="D311" s="20" t="s">
        <v>209</v>
      </c>
      <c r="E311" s="23"/>
      <c r="F311" s="14">
        <v>42930</v>
      </c>
      <c r="G311" s="12" t="s">
        <v>210</v>
      </c>
      <c r="H311" s="13">
        <v>36</v>
      </c>
      <c r="I311" s="13">
        <v>0</v>
      </c>
      <c r="J311" s="13">
        <v>10</v>
      </c>
    </row>
    <row r="312" spans="1:10">
      <c r="A312" s="20" t="s">
        <v>511</v>
      </c>
      <c r="B312" s="12" t="s">
        <v>18</v>
      </c>
      <c r="C312" s="12" t="s">
        <v>11</v>
      </c>
      <c r="D312" s="20" t="s">
        <v>209</v>
      </c>
      <c r="E312" s="23"/>
      <c r="F312" s="14">
        <v>42940</v>
      </c>
      <c r="G312" s="12" t="s">
        <v>210</v>
      </c>
      <c r="H312" s="13">
        <v>74</v>
      </c>
      <c r="I312" s="13">
        <v>2</v>
      </c>
      <c r="J312" s="13">
        <v>0</v>
      </c>
    </row>
    <row r="313" spans="1:10">
      <c r="A313" s="20" t="s">
        <v>512</v>
      </c>
      <c r="B313" s="12" t="s">
        <v>27</v>
      </c>
      <c r="C313" s="12" t="s">
        <v>24</v>
      </c>
      <c r="D313" s="20" t="s">
        <v>209</v>
      </c>
      <c r="E313" s="23">
        <v>49823</v>
      </c>
      <c r="F313" s="14">
        <v>42919</v>
      </c>
      <c r="G313" s="12" t="s">
        <v>210</v>
      </c>
      <c r="H313" s="13">
        <v>45</v>
      </c>
      <c r="I313" s="13">
        <v>0</v>
      </c>
      <c r="J313" s="13">
        <v>21</v>
      </c>
    </row>
    <row r="314" spans="1:10">
      <c r="A314" s="20" t="s">
        <v>513</v>
      </c>
      <c r="B314" s="12" t="s">
        <v>12</v>
      </c>
      <c r="C314" s="12" t="s">
        <v>24</v>
      </c>
      <c r="D314" s="20" t="s">
        <v>209</v>
      </c>
      <c r="E314" s="23">
        <v>3670.13</v>
      </c>
      <c r="F314" s="14">
        <v>42937</v>
      </c>
      <c r="G314" s="12" t="s">
        <v>256</v>
      </c>
      <c r="H314" s="13">
        <v>8</v>
      </c>
      <c r="I314" s="13">
        <v>0</v>
      </c>
      <c r="J314" s="13">
        <v>3</v>
      </c>
    </row>
    <row r="315" spans="1:10">
      <c r="A315" s="20" t="s">
        <v>514</v>
      </c>
      <c r="B315" s="12" t="s">
        <v>12</v>
      </c>
      <c r="C315" s="12" t="s">
        <v>24</v>
      </c>
      <c r="D315" s="20" t="s">
        <v>209</v>
      </c>
      <c r="E315" s="23"/>
      <c r="F315" s="14">
        <v>42933</v>
      </c>
      <c r="G315" s="12" t="s">
        <v>210</v>
      </c>
      <c r="H315" s="13">
        <v>27</v>
      </c>
      <c r="I315" s="13">
        <v>1</v>
      </c>
      <c r="J315" s="13">
        <v>7</v>
      </c>
    </row>
    <row r="316" spans="1:10">
      <c r="A316" s="20" t="s">
        <v>515</v>
      </c>
      <c r="B316" s="12" t="s">
        <v>18</v>
      </c>
      <c r="C316" s="12" t="s">
        <v>24</v>
      </c>
      <c r="D316" s="20" t="s">
        <v>209</v>
      </c>
      <c r="E316" s="23"/>
      <c r="F316" s="14">
        <v>42926</v>
      </c>
      <c r="G316" s="12" t="s">
        <v>210</v>
      </c>
      <c r="H316" s="13">
        <v>49</v>
      </c>
      <c r="I316" s="13">
        <v>0</v>
      </c>
      <c r="J316" s="13">
        <v>14</v>
      </c>
    </row>
    <row r="317" spans="1:10">
      <c r="A317" s="20" t="s">
        <v>516</v>
      </c>
      <c r="B317" s="12" t="s">
        <v>12</v>
      </c>
      <c r="C317" s="12" t="s">
        <v>24</v>
      </c>
      <c r="D317" s="20" t="s">
        <v>209</v>
      </c>
      <c r="E317" s="23">
        <v>12887.91</v>
      </c>
      <c r="F317" s="14">
        <v>42922</v>
      </c>
      <c r="G317" s="12" t="s">
        <v>256</v>
      </c>
      <c r="H317" s="13">
        <v>31</v>
      </c>
      <c r="I317" s="13">
        <v>0</v>
      </c>
      <c r="J317" s="13">
        <v>18</v>
      </c>
    </row>
    <row r="318" spans="1:10">
      <c r="A318" s="20" t="s">
        <v>517</v>
      </c>
      <c r="B318" s="12" t="s">
        <v>12</v>
      </c>
      <c r="C318" s="12" t="s">
        <v>11</v>
      </c>
      <c r="D318" s="20" t="s">
        <v>209</v>
      </c>
      <c r="E318" s="23">
        <v>29642</v>
      </c>
      <c r="F318" s="14">
        <v>42929</v>
      </c>
      <c r="G318" s="12" t="s">
        <v>210</v>
      </c>
      <c r="H318" s="13">
        <v>15</v>
      </c>
      <c r="I318" s="13">
        <v>0</v>
      </c>
      <c r="J318" s="13">
        <v>11</v>
      </c>
    </row>
    <row r="319" spans="1:10">
      <c r="A319" s="20" t="s">
        <v>518</v>
      </c>
      <c r="B319" s="12" t="s">
        <v>18</v>
      </c>
      <c r="C319" s="12" t="s">
        <v>11</v>
      </c>
      <c r="D319" s="20" t="s">
        <v>209</v>
      </c>
      <c r="E319" s="23">
        <v>12372.99</v>
      </c>
      <c r="F319" s="14">
        <v>42922</v>
      </c>
      <c r="G319" s="12" t="s">
        <v>210</v>
      </c>
      <c r="H319" s="13">
        <v>149</v>
      </c>
      <c r="I319" s="13">
        <v>2</v>
      </c>
      <c r="J319" s="13">
        <v>18</v>
      </c>
    </row>
    <row r="320" spans="1:10">
      <c r="A320" s="20" t="s">
        <v>519</v>
      </c>
      <c r="B320" s="12" t="s">
        <v>18</v>
      </c>
      <c r="C320" s="12" t="s">
        <v>11</v>
      </c>
      <c r="D320" s="20" t="s">
        <v>209</v>
      </c>
      <c r="E320" s="23"/>
      <c r="F320" s="14">
        <v>42922</v>
      </c>
      <c r="G320" s="12" t="s">
        <v>210</v>
      </c>
      <c r="H320" s="13">
        <v>98</v>
      </c>
      <c r="I320" s="13">
        <v>3</v>
      </c>
      <c r="J320" s="13">
        <v>18</v>
      </c>
    </row>
    <row r="321" spans="1:10">
      <c r="A321" s="20" t="s">
        <v>520</v>
      </c>
      <c r="B321" s="12" t="s">
        <v>12</v>
      </c>
      <c r="C321" s="12" t="s">
        <v>214</v>
      </c>
      <c r="D321" s="20" t="s">
        <v>209</v>
      </c>
      <c r="E321" s="23">
        <v>2792.42</v>
      </c>
      <c r="F321" s="14">
        <v>42935</v>
      </c>
      <c r="G321" s="12" t="s">
        <v>223</v>
      </c>
      <c r="H321" s="13">
        <v>719</v>
      </c>
      <c r="I321" s="13">
        <v>2</v>
      </c>
      <c r="J321" s="13">
        <v>5</v>
      </c>
    </row>
    <row r="322" spans="1:10">
      <c r="A322" s="20" t="s">
        <v>521</v>
      </c>
      <c r="B322" s="12" t="s">
        <v>12</v>
      </c>
      <c r="C322" s="12" t="s">
        <v>11</v>
      </c>
      <c r="D322" s="20" t="s">
        <v>209</v>
      </c>
      <c r="E322" s="23">
        <v>11940.61</v>
      </c>
      <c r="F322" s="14">
        <v>42929</v>
      </c>
      <c r="G322" s="12" t="s">
        <v>210</v>
      </c>
      <c r="H322" s="13">
        <v>14</v>
      </c>
      <c r="I322" s="13">
        <v>0</v>
      </c>
      <c r="J322" s="13">
        <v>11</v>
      </c>
    </row>
    <row r="323" spans="1:10">
      <c r="A323" s="20" t="s">
        <v>522</v>
      </c>
      <c r="B323" s="12" t="s">
        <v>18</v>
      </c>
      <c r="C323" s="12" t="s">
        <v>214</v>
      </c>
      <c r="D323" s="20" t="s">
        <v>209</v>
      </c>
      <c r="E323" s="23">
        <v>1826.22</v>
      </c>
      <c r="F323" s="14">
        <v>42935</v>
      </c>
      <c r="G323" s="12" t="s">
        <v>223</v>
      </c>
      <c r="H323" s="13">
        <v>419</v>
      </c>
      <c r="I323" s="13">
        <v>0</v>
      </c>
      <c r="J323" s="13">
        <v>5</v>
      </c>
    </row>
    <row r="324" spans="1:10">
      <c r="A324" s="20" t="s">
        <v>523</v>
      </c>
      <c r="B324" s="12" t="s">
        <v>18</v>
      </c>
      <c r="C324" s="12" t="s">
        <v>11</v>
      </c>
      <c r="D324" s="20" t="s">
        <v>209</v>
      </c>
      <c r="E324" s="23"/>
      <c r="F324" s="14">
        <v>42926</v>
      </c>
      <c r="G324" s="12" t="s">
        <v>210</v>
      </c>
      <c r="H324" s="13">
        <v>84</v>
      </c>
      <c r="I324" s="13">
        <v>3</v>
      </c>
      <c r="J324" s="13">
        <v>14</v>
      </c>
    </row>
    <row r="325" spans="1:10">
      <c r="A325" s="20" t="s">
        <v>524</v>
      </c>
      <c r="B325" s="12" t="s">
        <v>18</v>
      </c>
      <c r="C325" s="12" t="s">
        <v>11</v>
      </c>
      <c r="D325" s="20" t="s">
        <v>209</v>
      </c>
      <c r="E325" s="23"/>
      <c r="F325" s="14">
        <v>42927</v>
      </c>
      <c r="G325" s="12" t="s">
        <v>210</v>
      </c>
      <c r="H325" s="13">
        <v>64</v>
      </c>
      <c r="I325" s="13">
        <v>1</v>
      </c>
      <c r="J325" s="13">
        <v>13</v>
      </c>
    </row>
    <row r="326" spans="1:10">
      <c r="A326" s="20" t="s">
        <v>525</v>
      </c>
      <c r="B326" s="12" t="s">
        <v>18</v>
      </c>
      <c r="C326" s="12" t="s">
        <v>24</v>
      </c>
      <c r="D326" s="20" t="s">
        <v>209</v>
      </c>
      <c r="E326" s="23"/>
      <c r="F326" s="14">
        <v>42923</v>
      </c>
      <c r="G326" s="12" t="s">
        <v>210</v>
      </c>
      <c r="H326" s="13">
        <v>53</v>
      </c>
      <c r="I326" s="13">
        <v>0</v>
      </c>
      <c r="J326" s="13">
        <v>17</v>
      </c>
    </row>
    <row r="327" spans="1:10">
      <c r="A327" s="20" t="s">
        <v>526</v>
      </c>
      <c r="B327" s="12" t="s">
        <v>27</v>
      </c>
      <c r="C327" s="12" t="s">
        <v>214</v>
      </c>
      <c r="D327" s="20" t="s">
        <v>209</v>
      </c>
      <c r="E327" s="23">
        <v>14371.15</v>
      </c>
      <c r="F327" s="14">
        <v>42935</v>
      </c>
      <c r="G327" s="12" t="s">
        <v>223</v>
      </c>
      <c r="H327" s="13">
        <v>350</v>
      </c>
      <c r="I327" s="13">
        <v>0</v>
      </c>
      <c r="J327" s="13">
        <v>5</v>
      </c>
    </row>
    <row r="328" spans="1:10">
      <c r="A328" s="20" t="s">
        <v>527</v>
      </c>
      <c r="B328" s="12" t="s">
        <v>18</v>
      </c>
      <c r="C328" s="12" t="s">
        <v>11</v>
      </c>
      <c r="D328" s="20" t="s">
        <v>209</v>
      </c>
      <c r="E328" s="23"/>
      <c r="F328" s="14">
        <v>42934</v>
      </c>
      <c r="G328" s="12" t="s">
        <v>210</v>
      </c>
      <c r="H328" s="13">
        <v>84</v>
      </c>
      <c r="I328" s="13">
        <v>1</v>
      </c>
      <c r="J328" s="13">
        <v>6</v>
      </c>
    </row>
    <row r="329" spans="1:10">
      <c r="A329" s="20" t="s">
        <v>528</v>
      </c>
      <c r="B329" s="12" t="s">
        <v>18</v>
      </c>
      <c r="C329" s="12" t="s">
        <v>11</v>
      </c>
      <c r="D329" s="20" t="s">
        <v>209</v>
      </c>
      <c r="E329" s="23"/>
      <c r="F329" s="14">
        <v>42937</v>
      </c>
      <c r="G329" s="12" t="s">
        <v>210</v>
      </c>
      <c r="H329" s="13">
        <v>2</v>
      </c>
      <c r="I329" s="13">
        <v>0</v>
      </c>
      <c r="J329" s="13">
        <v>3</v>
      </c>
    </row>
    <row r="330" spans="1:10">
      <c r="A330" s="20" t="s">
        <v>529</v>
      </c>
      <c r="B330" s="12" t="s">
        <v>12</v>
      </c>
      <c r="C330" s="12" t="s">
        <v>11</v>
      </c>
      <c r="D330" s="20" t="s">
        <v>209</v>
      </c>
      <c r="E330" s="23"/>
      <c r="F330" s="14">
        <v>42936</v>
      </c>
      <c r="G330" s="12" t="s">
        <v>210</v>
      </c>
      <c r="H330" s="13">
        <v>0</v>
      </c>
      <c r="I330" s="13">
        <v>0</v>
      </c>
      <c r="J330" s="13">
        <v>4</v>
      </c>
    </row>
    <row r="331" spans="1:10">
      <c r="A331" s="20" t="s">
        <v>530</v>
      </c>
      <c r="B331" s="12" t="s">
        <v>12</v>
      </c>
      <c r="C331" s="12" t="s">
        <v>11</v>
      </c>
      <c r="D331" s="20" t="s">
        <v>209</v>
      </c>
      <c r="E331" s="23"/>
      <c r="F331" s="14">
        <v>42937</v>
      </c>
      <c r="G331" s="12" t="s">
        <v>210</v>
      </c>
      <c r="H331" s="13">
        <v>3</v>
      </c>
      <c r="I331" s="13">
        <v>1</v>
      </c>
      <c r="J331" s="13">
        <v>3</v>
      </c>
    </row>
    <row r="332" spans="1:10">
      <c r="A332" s="20" t="s">
        <v>531</v>
      </c>
      <c r="B332" s="12" t="s">
        <v>12</v>
      </c>
      <c r="C332" s="12" t="s">
        <v>11</v>
      </c>
      <c r="D332" s="20" t="s">
        <v>209</v>
      </c>
      <c r="E332" s="23"/>
      <c r="F332" s="14">
        <v>42937</v>
      </c>
      <c r="G332" s="12" t="s">
        <v>210</v>
      </c>
      <c r="H332" s="13">
        <v>10</v>
      </c>
      <c r="I332" s="13">
        <v>0</v>
      </c>
      <c r="J332" s="13">
        <v>3</v>
      </c>
    </row>
    <row r="333" spans="1:10">
      <c r="A333" s="20" t="s">
        <v>532</v>
      </c>
      <c r="B333" s="12" t="s">
        <v>12</v>
      </c>
      <c r="C333" s="12" t="s">
        <v>11</v>
      </c>
      <c r="D333" s="20" t="s">
        <v>209</v>
      </c>
      <c r="E333" s="23">
        <v>5311.94</v>
      </c>
      <c r="F333" s="14">
        <v>42936</v>
      </c>
      <c r="G333" s="12" t="s">
        <v>210</v>
      </c>
      <c r="H333" s="13">
        <v>14</v>
      </c>
      <c r="I333" s="13">
        <v>0</v>
      </c>
      <c r="J333" s="13">
        <v>4</v>
      </c>
    </row>
    <row r="334" spans="1:10">
      <c r="A334" s="20" t="s">
        <v>533</v>
      </c>
      <c r="B334" s="12" t="s">
        <v>12</v>
      </c>
      <c r="C334" s="12" t="s">
        <v>11</v>
      </c>
      <c r="D334" s="20" t="s">
        <v>209</v>
      </c>
      <c r="E334" s="23"/>
      <c r="F334" s="14">
        <v>42926</v>
      </c>
      <c r="G334" s="12" t="s">
        <v>210</v>
      </c>
      <c r="H334" s="13">
        <v>70</v>
      </c>
      <c r="I334" s="13">
        <v>1</v>
      </c>
      <c r="J334" s="13">
        <v>14</v>
      </c>
    </row>
    <row r="335" spans="1:10">
      <c r="A335" s="20" t="s">
        <v>534</v>
      </c>
      <c r="B335" s="12" t="s">
        <v>18</v>
      </c>
      <c r="C335" s="12" t="s">
        <v>11</v>
      </c>
      <c r="D335" s="20" t="s">
        <v>209</v>
      </c>
      <c r="E335" s="23"/>
      <c r="F335" s="14">
        <v>42935</v>
      </c>
      <c r="G335" s="12" t="s">
        <v>210</v>
      </c>
      <c r="H335" s="13">
        <v>27</v>
      </c>
      <c r="I335" s="13">
        <v>0</v>
      </c>
      <c r="J335" s="13">
        <v>5</v>
      </c>
    </row>
    <row r="336" spans="1:10">
      <c r="A336" s="20" t="s">
        <v>535</v>
      </c>
      <c r="B336" s="12" t="s">
        <v>18</v>
      </c>
      <c r="C336" s="12" t="s">
        <v>11</v>
      </c>
      <c r="D336" s="20" t="s">
        <v>209</v>
      </c>
      <c r="E336" s="23"/>
      <c r="F336" s="14">
        <v>42936</v>
      </c>
      <c r="G336" s="12" t="s">
        <v>210</v>
      </c>
      <c r="H336" s="13">
        <v>13</v>
      </c>
      <c r="I336" s="13">
        <v>0</v>
      </c>
      <c r="J336" s="13">
        <v>4</v>
      </c>
    </row>
    <row r="337" spans="1:10">
      <c r="A337" s="20" t="s">
        <v>536</v>
      </c>
      <c r="B337" s="12" t="s">
        <v>12</v>
      </c>
      <c r="C337" s="12" t="s">
        <v>11</v>
      </c>
      <c r="D337" s="20" t="s">
        <v>209</v>
      </c>
      <c r="E337" s="23"/>
      <c r="F337" s="14">
        <v>42935</v>
      </c>
      <c r="G337" s="12" t="s">
        <v>210</v>
      </c>
      <c r="H337" s="13">
        <v>6</v>
      </c>
      <c r="I337" s="13">
        <v>0</v>
      </c>
      <c r="J337" s="13">
        <v>5</v>
      </c>
    </row>
    <row r="338" spans="1:10">
      <c r="A338" s="20" t="s">
        <v>537</v>
      </c>
      <c r="B338" s="12" t="s">
        <v>18</v>
      </c>
      <c r="C338" s="12" t="s">
        <v>11</v>
      </c>
      <c r="D338" s="20" t="s">
        <v>209</v>
      </c>
      <c r="E338" s="23"/>
      <c r="F338" s="14">
        <v>42940</v>
      </c>
      <c r="G338" s="12" t="s">
        <v>210</v>
      </c>
      <c r="H338" s="13">
        <v>26</v>
      </c>
      <c r="I338" s="13">
        <v>0</v>
      </c>
      <c r="J338" s="13">
        <v>0</v>
      </c>
    </row>
    <row r="339" spans="1:10">
      <c r="A339" s="20" t="s">
        <v>538</v>
      </c>
      <c r="B339" s="12" t="s">
        <v>12</v>
      </c>
      <c r="C339" s="12" t="s">
        <v>11</v>
      </c>
      <c r="D339" s="20" t="s">
        <v>209</v>
      </c>
      <c r="E339" s="23"/>
      <c r="F339" s="14">
        <v>42935</v>
      </c>
      <c r="G339" s="12" t="s">
        <v>210</v>
      </c>
      <c r="H339" s="13">
        <v>65</v>
      </c>
      <c r="I339" s="13">
        <v>1</v>
      </c>
      <c r="J339" s="13">
        <v>5</v>
      </c>
    </row>
    <row r="340" spans="1:10">
      <c r="A340" s="20" t="s">
        <v>539</v>
      </c>
      <c r="B340" s="12" t="s">
        <v>18</v>
      </c>
      <c r="C340" s="12" t="s">
        <v>24</v>
      </c>
      <c r="D340" s="20" t="s">
        <v>209</v>
      </c>
      <c r="E340" s="23">
        <v>15247.12</v>
      </c>
      <c r="F340" s="14">
        <v>42936</v>
      </c>
      <c r="G340" s="12" t="s">
        <v>210</v>
      </c>
      <c r="H340" s="13">
        <v>69</v>
      </c>
      <c r="I340" s="13">
        <v>3</v>
      </c>
      <c r="J340" s="13">
        <v>4</v>
      </c>
    </row>
    <row r="341" spans="1:10">
      <c r="A341" s="20" t="s">
        <v>540</v>
      </c>
      <c r="B341" s="12" t="s">
        <v>12</v>
      </c>
      <c r="C341" s="12" t="s">
        <v>11</v>
      </c>
      <c r="D341" s="20" t="s">
        <v>209</v>
      </c>
      <c r="E341" s="23"/>
      <c r="F341" s="14">
        <v>42926</v>
      </c>
      <c r="G341" s="12" t="s">
        <v>210</v>
      </c>
      <c r="H341" s="13">
        <v>129</v>
      </c>
      <c r="I341" s="13">
        <v>3</v>
      </c>
      <c r="J341" s="13">
        <v>14</v>
      </c>
    </row>
    <row r="342" spans="1:10">
      <c r="A342" s="20" t="s">
        <v>541</v>
      </c>
      <c r="B342" s="12" t="s">
        <v>12</v>
      </c>
      <c r="C342" s="12" t="s">
        <v>11</v>
      </c>
      <c r="D342" s="20" t="s">
        <v>209</v>
      </c>
      <c r="E342" s="23">
        <v>6755</v>
      </c>
      <c r="F342" s="14">
        <v>42930</v>
      </c>
      <c r="G342" s="12" t="s">
        <v>256</v>
      </c>
      <c r="H342" s="13">
        <v>1</v>
      </c>
      <c r="I342" s="13">
        <v>1</v>
      </c>
      <c r="J342" s="13">
        <v>10</v>
      </c>
    </row>
    <row r="343" spans="1:10">
      <c r="A343" s="20" t="s">
        <v>542</v>
      </c>
      <c r="B343" s="12" t="s">
        <v>18</v>
      </c>
      <c r="C343" s="12" t="s">
        <v>24</v>
      </c>
      <c r="D343" s="20" t="s">
        <v>209</v>
      </c>
      <c r="E343" s="23"/>
      <c r="F343" s="14">
        <v>42926</v>
      </c>
      <c r="G343" s="12" t="s">
        <v>210</v>
      </c>
      <c r="H343" s="13">
        <v>5</v>
      </c>
      <c r="I343" s="13">
        <v>0</v>
      </c>
      <c r="J343" s="13">
        <v>14</v>
      </c>
    </row>
    <row r="344" spans="1:10">
      <c r="A344" s="20" t="s">
        <v>543</v>
      </c>
      <c r="B344" s="12" t="s">
        <v>12</v>
      </c>
      <c r="C344" s="12" t="s">
        <v>11</v>
      </c>
      <c r="D344" s="20" t="s">
        <v>209</v>
      </c>
      <c r="E344" s="23"/>
      <c r="F344" s="14">
        <v>42933</v>
      </c>
      <c r="G344" s="12" t="s">
        <v>210</v>
      </c>
      <c r="H344" s="13">
        <v>31</v>
      </c>
      <c r="I344" s="13">
        <v>0</v>
      </c>
      <c r="J344" s="13">
        <v>7</v>
      </c>
    </row>
    <row r="345" spans="1:10">
      <c r="A345" s="20" t="s">
        <v>544</v>
      </c>
      <c r="B345" s="12" t="s">
        <v>12</v>
      </c>
      <c r="C345" s="12" t="s">
        <v>11</v>
      </c>
      <c r="D345" s="20" t="s">
        <v>209</v>
      </c>
      <c r="E345" s="23"/>
      <c r="F345" s="14">
        <v>42929</v>
      </c>
      <c r="G345" s="12" t="s">
        <v>210</v>
      </c>
      <c r="H345" s="13">
        <v>57</v>
      </c>
      <c r="I345" s="13">
        <v>0</v>
      </c>
      <c r="J345" s="13">
        <v>11</v>
      </c>
    </row>
    <row r="346" spans="1:10">
      <c r="A346" s="20" t="s">
        <v>545</v>
      </c>
      <c r="B346" s="12" t="s">
        <v>18</v>
      </c>
      <c r="C346" s="12" t="s">
        <v>11</v>
      </c>
      <c r="D346" s="20" t="s">
        <v>209</v>
      </c>
      <c r="E346" s="23">
        <v>15062.04</v>
      </c>
      <c r="F346" s="14">
        <v>42937</v>
      </c>
      <c r="G346" s="12" t="s">
        <v>210</v>
      </c>
      <c r="H346" s="13">
        <v>93</v>
      </c>
      <c r="I346" s="13">
        <v>3</v>
      </c>
      <c r="J346" s="13">
        <v>3</v>
      </c>
    </row>
    <row r="347" spans="1:10">
      <c r="A347" s="20" t="s">
        <v>546</v>
      </c>
      <c r="B347" s="12" t="s">
        <v>12</v>
      </c>
      <c r="C347" s="12" t="s">
        <v>11</v>
      </c>
      <c r="D347" s="20" t="s">
        <v>209</v>
      </c>
      <c r="E347" s="23"/>
      <c r="F347" s="14">
        <v>42930</v>
      </c>
      <c r="G347" s="12" t="s">
        <v>210</v>
      </c>
      <c r="H347" s="13">
        <v>59</v>
      </c>
      <c r="I347" s="13">
        <v>0</v>
      </c>
      <c r="J347" s="13">
        <v>10</v>
      </c>
    </row>
    <row r="348" spans="1:10">
      <c r="A348" s="20" t="s">
        <v>547</v>
      </c>
      <c r="B348" s="12" t="s">
        <v>30</v>
      </c>
      <c r="C348" s="12" t="s">
        <v>214</v>
      </c>
      <c r="D348" s="20" t="s">
        <v>243</v>
      </c>
      <c r="E348" s="23">
        <v>15338.54</v>
      </c>
      <c r="F348" s="14">
        <v>42935</v>
      </c>
      <c r="G348" s="12" t="s">
        <v>223</v>
      </c>
      <c r="H348" s="13">
        <v>614</v>
      </c>
      <c r="I348" s="13">
        <v>2</v>
      </c>
      <c r="J348" s="13">
        <v>5</v>
      </c>
    </row>
    <row r="349" spans="1:10">
      <c r="A349" s="20" t="s">
        <v>548</v>
      </c>
      <c r="B349" s="12" t="s">
        <v>30</v>
      </c>
      <c r="C349" s="12" t="s">
        <v>214</v>
      </c>
      <c r="D349" s="20" t="s">
        <v>243</v>
      </c>
      <c r="E349" s="23">
        <v>7584.2</v>
      </c>
      <c r="F349" s="14">
        <v>42929</v>
      </c>
      <c r="G349" s="12" t="s">
        <v>223</v>
      </c>
      <c r="H349" s="13">
        <v>764</v>
      </c>
      <c r="I349" s="13">
        <v>1</v>
      </c>
      <c r="J349" s="13">
        <v>11</v>
      </c>
    </row>
    <row r="350" spans="1:10">
      <c r="A350" s="20" t="s">
        <v>549</v>
      </c>
      <c r="B350" s="12" t="s">
        <v>18</v>
      </c>
      <c r="C350" s="12" t="s">
        <v>11</v>
      </c>
      <c r="D350" s="20" t="s">
        <v>209</v>
      </c>
      <c r="E350" s="23">
        <v>2950.01</v>
      </c>
      <c r="F350" s="14">
        <v>42934</v>
      </c>
      <c r="G350" s="12" t="s">
        <v>256</v>
      </c>
      <c r="H350" s="13">
        <v>64</v>
      </c>
      <c r="I350" s="13">
        <v>0</v>
      </c>
      <c r="J350" s="13">
        <v>6</v>
      </c>
    </row>
    <row r="351" spans="1:10">
      <c r="A351" s="20" t="s">
        <v>550</v>
      </c>
      <c r="B351" s="12" t="s">
        <v>30</v>
      </c>
      <c r="C351" s="12" t="s">
        <v>214</v>
      </c>
      <c r="D351" s="20" t="s">
        <v>243</v>
      </c>
      <c r="E351" s="23">
        <v>3924.66</v>
      </c>
      <c r="F351" s="14">
        <v>42929</v>
      </c>
      <c r="G351" s="12" t="s">
        <v>223</v>
      </c>
      <c r="H351" s="13">
        <v>759</v>
      </c>
      <c r="I351" s="13">
        <v>2</v>
      </c>
      <c r="J351" s="13">
        <v>11</v>
      </c>
    </row>
    <row r="352" spans="1:10">
      <c r="A352" s="20" t="s">
        <v>551</v>
      </c>
      <c r="B352" s="12" t="s">
        <v>18</v>
      </c>
      <c r="C352" s="12" t="s">
        <v>11</v>
      </c>
      <c r="D352" s="20" t="s">
        <v>209</v>
      </c>
      <c r="E352" s="23">
        <v>6971.82</v>
      </c>
      <c r="F352" s="14">
        <v>42921</v>
      </c>
      <c r="G352" s="12" t="s">
        <v>210</v>
      </c>
      <c r="H352" s="13">
        <v>142</v>
      </c>
      <c r="I352" s="13">
        <v>3</v>
      </c>
      <c r="J352" s="13">
        <v>19</v>
      </c>
    </row>
    <row r="353" spans="1:10">
      <c r="A353" s="20" t="s">
        <v>552</v>
      </c>
      <c r="B353" s="12" t="s">
        <v>30</v>
      </c>
      <c r="C353" s="12" t="s">
        <v>11</v>
      </c>
      <c r="D353" s="20" t="s">
        <v>218</v>
      </c>
      <c r="E353" s="23">
        <v>4137.72</v>
      </c>
      <c r="F353" s="14">
        <v>42934</v>
      </c>
      <c r="G353" s="12" t="s">
        <v>256</v>
      </c>
      <c r="H353" s="13">
        <v>26</v>
      </c>
      <c r="I353" s="13">
        <v>0</v>
      </c>
      <c r="J353" s="13">
        <v>6</v>
      </c>
    </row>
    <row r="354" spans="1:10">
      <c r="A354" s="20" t="s">
        <v>553</v>
      </c>
      <c r="B354" s="12" t="s">
        <v>12</v>
      </c>
      <c r="C354" s="12" t="s">
        <v>11</v>
      </c>
      <c r="D354" s="20" t="s">
        <v>209</v>
      </c>
      <c r="E354" s="23"/>
      <c r="F354" s="14">
        <v>42922</v>
      </c>
      <c r="G354" s="12" t="s">
        <v>210</v>
      </c>
      <c r="H354" s="13">
        <v>15</v>
      </c>
      <c r="I354" s="13">
        <v>0</v>
      </c>
      <c r="J354" s="13">
        <v>18</v>
      </c>
    </row>
    <row r="355" spans="1:10">
      <c r="A355" s="20" t="s">
        <v>554</v>
      </c>
      <c r="B355" s="12" t="s">
        <v>12</v>
      </c>
      <c r="C355" s="12" t="s">
        <v>24</v>
      </c>
      <c r="D355" s="20" t="s">
        <v>209</v>
      </c>
      <c r="E355" s="23">
        <v>9824</v>
      </c>
      <c r="F355" s="14">
        <v>42927</v>
      </c>
      <c r="G355" s="12" t="s">
        <v>210</v>
      </c>
      <c r="H355" s="13">
        <v>13</v>
      </c>
      <c r="I355" s="13">
        <v>0</v>
      </c>
      <c r="J355" s="13">
        <v>13</v>
      </c>
    </row>
    <row r="356" spans="1:10">
      <c r="A356" s="20" t="s">
        <v>555</v>
      </c>
      <c r="B356" s="12" t="s">
        <v>30</v>
      </c>
      <c r="C356" s="12" t="s">
        <v>11</v>
      </c>
      <c r="D356" s="20" t="s">
        <v>218</v>
      </c>
      <c r="E356" s="23">
        <v>45554.6</v>
      </c>
      <c r="F356" s="14">
        <v>42920</v>
      </c>
      <c r="G356" s="12" t="s">
        <v>210</v>
      </c>
      <c r="H356" s="13">
        <v>103</v>
      </c>
      <c r="I356" s="13">
        <v>1</v>
      </c>
      <c r="J356" s="13">
        <v>20</v>
      </c>
    </row>
    <row r="357" spans="1:10">
      <c r="A357" s="20" t="s">
        <v>556</v>
      </c>
      <c r="B357" s="12" t="s">
        <v>30</v>
      </c>
      <c r="C357" s="12" t="s">
        <v>11</v>
      </c>
      <c r="D357" s="20" t="s">
        <v>218</v>
      </c>
      <c r="E357" s="23">
        <v>10074.43</v>
      </c>
      <c r="F357" s="14">
        <v>42922</v>
      </c>
      <c r="G357" s="12" t="s">
        <v>210</v>
      </c>
      <c r="H357" s="13">
        <v>48</v>
      </c>
      <c r="I357" s="13">
        <v>0</v>
      </c>
      <c r="J357" s="13">
        <v>18</v>
      </c>
    </row>
    <row r="358" spans="1:10">
      <c r="A358" s="20" t="s">
        <v>557</v>
      </c>
      <c r="B358" s="12" t="s">
        <v>18</v>
      </c>
      <c r="C358" s="12" t="s">
        <v>24</v>
      </c>
      <c r="D358" s="20" t="s">
        <v>209</v>
      </c>
      <c r="E358" s="23">
        <v>27538.400000000001</v>
      </c>
      <c r="F358" s="14">
        <v>42926</v>
      </c>
      <c r="G358" s="12" t="s">
        <v>210</v>
      </c>
      <c r="H358" s="13">
        <v>49</v>
      </c>
      <c r="I358" s="13">
        <v>0</v>
      </c>
      <c r="J358" s="13">
        <v>14</v>
      </c>
    </row>
    <row r="359" spans="1:10">
      <c r="A359" s="20" t="s">
        <v>558</v>
      </c>
      <c r="B359" s="12" t="s">
        <v>18</v>
      </c>
      <c r="C359" s="12" t="s">
        <v>214</v>
      </c>
      <c r="D359" s="20" t="s">
        <v>209</v>
      </c>
      <c r="E359" s="23">
        <v>3335.62</v>
      </c>
      <c r="F359" s="14">
        <v>42933</v>
      </c>
      <c r="G359" s="12" t="s">
        <v>223</v>
      </c>
      <c r="H359" s="13">
        <v>70</v>
      </c>
      <c r="I359" s="13">
        <v>0</v>
      </c>
      <c r="J359" s="13">
        <v>7</v>
      </c>
    </row>
    <row r="360" spans="1:10">
      <c r="A360" s="20" t="s">
        <v>559</v>
      </c>
      <c r="B360" s="12" t="s">
        <v>12</v>
      </c>
      <c r="C360" s="12" t="s">
        <v>11</v>
      </c>
      <c r="D360" s="20" t="s">
        <v>209</v>
      </c>
      <c r="E360" s="23"/>
      <c r="F360" s="14">
        <v>42935</v>
      </c>
      <c r="G360" s="12" t="s">
        <v>210</v>
      </c>
      <c r="H360" s="13">
        <v>5</v>
      </c>
      <c r="I360" s="13">
        <v>0</v>
      </c>
      <c r="J360" s="13">
        <v>5</v>
      </c>
    </row>
    <row r="361" spans="1:10">
      <c r="A361" s="20" t="s">
        <v>560</v>
      </c>
      <c r="B361" s="12" t="s">
        <v>12</v>
      </c>
      <c r="C361" s="12" t="s">
        <v>11</v>
      </c>
      <c r="D361" s="20" t="s">
        <v>209</v>
      </c>
      <c r="E361" s="23"/>
      <c r="F361" s="14">
        <v>42940</v>
      </c>
      <c r="G361" s="12" t="s">
        <v>210</v>
      </c>
      <c r="H361" s="13">
        <v>38</v>
      </c>
      <c r="I361" s="13">
        <v>0</v>
      </c>
      <c r="J361" s="13">
        <v>0</v>
      </c>
    </row>
    <row r="362" spans="1:10">
      <c r="A362" s="20" t="s">
        <v>561</v>
      </c>
      <c r="B362" s="12" t="s">
        <v>18</v>
      </c>
      <c r="C362" s="12" t="s">
        <v>11</v>
      </c>
      <c r="D362" s="20" t="s">
        <v>209</v>
      </c>
      <c r="E362" s="23"/>
      <c r="F362" s="14">
        <v>42927</v>
      </c>
      <c r="G362" s="12" t="s">
        <v>210</v>
      </c>
      <c r="H362" s="13">
        <v>63</v>
      </c>
      <c r="I362" s="13">
        <v>0</v>
      </c>
      <c r="J362" s="13">
        <v>13</v>
      </c>
    </row>
    <row r="363" spans="1:10">
      <c r="A363" s="20" t="s">
        <v>562</v>
      </c>
      <c r="B363" s="12" t="s">
        <v>30</v>
      </c>
      <c r="C363" s="12" t="s">
        <v>11</v>
      </c>
      <c r="D363" s="20" t="s">
        <v>243</v>
      </c>
      <c r="E363" s="23"/>
      <c r="F363" s="14">
        <v>42923</v>
      </c>
      <c r="G363" s="12" t="s">
        <v>210</v>
      </c>
      <c r="H363" s="13">
        <v>70</v>
      </c>
      <c r="I363" s="13">
        <v>0</v>
      </c>
      <c r="J363" s="13">
        <v>17</v>
      </c>
    </row>
    <row r="364" spans="1:10">
      <c r="A364" s="20" t="s">
        <v>563</v>
      </c>
      <c r="B364" s="12" t="s">
        <v>30</v>
      </c>
      <c r="C364" s="12" t="s">
        <v>11</v>
      </c>
      <c r="D364" s="20" t="s">
        <v>218</v>
      </c>
      <c r="E364" s="23">
        <v>3600.48</v>
      </c>
      <c r="F364" s="14">
        <v>42922</v>
      </c>
      <c r="G364" s="12" t="s">
        <v>210</v>
      </c>
      <c r="H364" s="13">
        <v>50</v>
      </c>
      <c r="I364" s="13">
        <v>0</v>
      </c>
      <c r="J364" s="13">
        <v>18</v>
      </c>
    </row>
    <row r="365" spans="1:10">
      <c r="A365" s="20" t="s">
        <v>564</v>
      </c>
      <c r="B365" s="12" t="s">
        <v>27</v>
      </c>
      <c r="C365" s="12" t="s">
        <v>230</v>
      </c>
      <c r="D365" s="20" t="s">
        <v>209</v>
      </c>
      <c r="E365" s="23">
        <v>0</v>
      </c>
      <c r="F365" s="14">
        <v>42936</v>
      </c>
      <c r="G365" s="12" t="s">
        <v>256</v>
      </c>
      <c r="H365" s="13">
        <v>2</v>
      </c>
      <c r="I365" s="13">
        <v>0</v>
      </c>
      <c r="J365" s="13">
        <v>4</v>
      </c>
    </row>
    <row r="366" spans="1:10">
      <c r="A366" s="20" t="s">
        <v>565</v>
      </c>
      <c r="B366" s="12" t="s">
        <v>12</v>
      </c>
      <c r="C366" s="12" t="s">
        <v>11</v>
      </c>
      <c r="D366" s="20" t="s">
        <v>209</v>
      </c>
      <c r="E366" s="23"/>
      <c r="F366" s="14">
        <v>42933</v>
      </c>
      <c r="G366" s="12" t="s">
        <v>210</v>
      </c>
      <c r="H366" s="13">
        <v>18</v>
      </c>
      <c r="I366" s="13">
        <v>0</v>
      </c>
      <c r="J366" s="13">
        <v>7</v>
      </c>
    </row>
    <row r="367" spans="1:10">
      <c r="A367" s="20" t="s">
        <v>566</v>
      </c>
      <c r="B367" s="12" t="s">
        <v>30</v>
      </c>
      <c r="C367" s="12" t="s">
        <v>11</v>
      </c>
      <c r="D367" s="20" t="s">
        <v>218</v>
      </c>
      <c r="E367" s="23">
        <v>16055.82</v>
      </c>
      <c r="F367" s="14">
        <v>42922</v>
      </c>
      <c r="G367" s="12" t="s">
        <v>210</v>
      </c>
      <c r="H367" s="13">
        <v>37</v>
      </c>
      <c r="I367" s="13">
        <v>0</v>
      </c>
      <c r="J367" s="13">
        <v>18</v>
      </c>
    </row>
    <row r="368" spans="1:10">
      <c r="A368" s="20" t="s">
        <v>567</v>
      </c>
      <c r="B368" s="12" t="s">
        <v>12</v>
      </c>
      <c r="C368" s="12" t="s">
        <v>11</v>
      </c>
      <c r="D368" s="20" t="s">
        <v>209</v>
      </c>
      <c r="E368" s="23"/>
      <c r="F368" s="14">
        <v>42933</v>
      </c>
      <c r="G368" s="12" t="s">
        <v>210</v>
      </c>
      <c r="H368" s="13">
        <v>77</v>
      </c>
      <c r="I368" s="13">
        <v>0</v>
      </c>
      <c r="J368" s="13">
        <v>7</v>
      </c>
    </row>
    <row r="369" spans="1:10">
      <c r="A369" s="20" t="s">
        <v>568</v>
      </c>
      <c r="B369" s="12" t="s">
        <v>12</v>
      </c>
      <c r="C369" s="12" t="s">
        <v>11</v>
      </c>
      <c r="D369" s="20" t="s">
        <v>209</v>
      </c>
      <c r="E369" s="23"/>
      <c r="F369" s="14">
        <v>42928</v>
      </c>
      <c r="G369" s="12" t="s">
        <v>210</v>
      </c>
      <c r="H369" s="13">
        <v>16</v>
      </c>
      <c r="I369" s="13">
        <v>0</v>
      </c>
      <c r="J369" s="13">
        <v>12</v>
      </c>
    </row>
    <row r="370" spans="1:10">
      <c r="A370" s="20" t="s">
        <v>569</v>
      </c>
      <c r="B370" s="12" t="s">
        <v>18</v>
      </c>
      <c r="C370" s="12" t="s">
        <v>11</v>
      </c>
      <c r="D370" s="20" t="s">
        <v>209</v>
      </c>
      <c r="E370" s="23"/>
      <c r="F370" s="14">
        <v>42933</v>
      </c>
      <c r="G370" s="12" t="s">
        <v>210</v>
      </c>
      <c r="H370" s="13">
        <v>59</v>
      </c>
      <c r="I370" s="13">
        <v>0</v>
      </c>
      <c r="J370" s="13">
        <v>7</v>
      </c>
    </row>
    <row r="371" spans="1:10">
      <c r="A371" s="20" t="s">
        <v>570</v>
      </c>
      <c r="B371" s="12" t="s">
        <v>18</v>
      </c>
      <c r="C371" s="12" t="s">
        <v>11</v>
      </c>
      <c r="D371" s="20" t="s">
        <v>209</v>
      </c>
      <c r="E371" s="23">
        <v>14808.33</v>
      </c>
      <c r="F371" s="14">
        <v>42937</v>
      </c>
      <c r="G371" s="12" t="s">
        <v>210</v>
      </c>
      <c r="H371" s="13">
        <v>39</v>
      </c>
      <c r="I371" s="13">
        <v>0</v>
      </c>
      <c r="J371" s="13">
        <v>3</v>
      </c>
    </row>
    <row r="372" spans="1:10">
      <c r="A372" s="20" t="s">
        <v>571</v>
      </c>
      <c r="B372" s="12" t="s">
        <v>30</v>
      </c>
      <c r="C372" s="12" t="s">
        <v>11</v>
      </c>
      <c r="D372" s="20" t="s">
        <v>243</v>
      </c>
      <c r="E372" s="23"/>
      <c r="F372" s="14">
        <v>42923</v>
      </c>
      <c r="G372" s="12" t="s">
        <v>210</v>
      </c>
      <c r="H372" s="13">
        <v>15</v>
      </c>
      <c r="I372" s="13">
        <v>0</v>
      </c>
      <c r="J372" s="13">
        <v>17</v>
      </c>
    </row>
    <row r="373" spans="1:10">
      <c r="A373" s="20" t="s">
        <v>572</v>
      </c>
      <c r="B373" s="12" t="s">
        <v>18</v>
      </c>
      <c r="C373" s="12" t="s">
        <v>11</v>
      </c>
      <c r="D373" s="20" t="s">
        <v>209</v>
      </c>
      <c r="E373" s="23"/>
      <c r="F373" s="14">
        <v>42926</v>
      </c>
      <c r="G373" s="12" t="s">
        <v>210</v>
      </c>
      <c r="H373" s="13">
        <v>56</v>
      </c>
      <c r="I373" s="13">
        <v>1</v>
      </c>
      <c r="J373" s="13">
        <v>14</v>
      </c>
    </row>
    <row r="374" spans="1:10">
      <c r="A374" s="20" t="s">
        <v>573</v>
      </c>
      <c r="B374" s="12" t="s">
        <v>12</v>
      </c>
      <c r="C374" s="12" t="s">
        <v>24</v>
      </c>
      <c r="D374" s="20" t="s">
        <v>209</v>
      </c>
      <c r="E374" s="23"/>
      <c r="F374" s="14">
        <v>42929</v>
      </c>
      <c r="G374" s="12" t="s">
        <v>210</v>
      </c>
      <c r="H374" s="13">
        <v>22</v>
      </c>
      <c r="I374" s="13">
        <v>0</v>
      </c>
      <c r="J374" s="13">
        <v>11</v>
      </c>
    </row>
    <row r="375" spans="1:10">
      <c r="A375" s="20" t="s">
        <v>574</v>
      </c>
      <c r="B375" s="12" t="s">
        <v>12</v>
      </c>
      <c r="C375" s="12" t="s">
        <v>11</v>
      </c>
      <c r="D375" s="20" t="s">
        <v>209</v>
      </c>
      <c r="E375" s="23"/>
      <c r="F375" s="14">
        <v>42937</v>
      </c>
      <c r="G375" s="12" t="s">
        <v>210</v>
      </c>
      <c r="H375" s="13">
        <v>60</v>
      </c>
      <c r="I375" s="13">
        <v>0</v>
      </c>
      <c r="J375" s="13">
        <v>3</v>
      </c>
    </row>
    <row r="376" spans="1:10">
      <c r="A376" s="20" t="s">
        <v>134</v>
      </c>
      <c r="B376" s="12" t="s">
        <v>18</v>
      </c>
      <c r="C376" s="12" t="s">
        <v>11</v>
      </c>
      <c r="D376" s="20" t="s">
        <v>209</v>
      </c>
      <c r="E376" s="23">
        <v>2618</v>
      </c>
      <c r="F376" s="14">
        <v>42936</v>
      </c>
      <c r="G376" s="12" t="s">
        <v>210</v>
      </c>
      <c r="H376" s="13">
        <v>70</v>
      </c>
      <c r="I376" s="13">
        <v>2</v>
      </c>
      <c r="J376" s="13">
        <v>4</v>
      </c>
    </row>
    <row r="377" spans="1:10">
      <c r="A377" s="20" t="s">
        <v>575</v>
      </c>
      <c r="B377" s="12" t="s">
        <v>12</v>
      </c>
      <c r="C377" s="12" t="s">
        <v>11</v>
      </c>
      <c r="D377" s="20" t="s">
        <v>209</v>
      </c>
      <c r="E377" s="23"/>
      <c r="F377" s="14">
        <v>42922</v>
      </c>
      <c r="G377" s="12" t="s">
        <v>210</v>
      </c>
      <c r="H377" s="13">
        <v>36</v>
      </c>
      <c r="I377" s="13">
        <v>0</v>
      </c>
      <c r="J377" s="13">
        <v>18</v>
      </c>
    </row>
    <row r="378" spans="1:10">
      <c r="A378" s="20" t="s">
        <v>576</v>
      </c>
      <c r="B378" s="12" t="s">
        <v>27</v>
      </c>
      <c r="C378" s="12" t="s">
        <v>24</v>
      </c>
      <c r="D378" s="20" t="s">
        <v>209</v>
      </c>
      <c r="E378" s="23"/>
      <c r="F378" s="14">
        <v>42933</v>
      </c>
      <c r="G378" s="12" t="s">
        <v>210</v>
      </c>
      <c r="H378" s="13">
        <v>4</v>
      </c>
      <c r="I378" s="13">
        <v>0</v>
      </c>
      <c r="J378" s="13">
        <v>7</v>
      </c>
    </row>
    <row r="379" spans="1:10">
      <c r="A379" s="20" t="s">
        <v>577</v>
      </c>
      <c r="B379" s="12" t="s">
        <v>18</v>
      </c>
      <c r="C379" s="12" t="s">
        <v>11</v>
      </c>
      <c r="D379" s="20" t="s">
        <v>209</v>
      </c>
      <c r="E379" s="23"/>
      <c r="F379" s="14">
        <v>42923</v>
      </c>
      <c r="G379" s="12" t="s">
        <v>210</v>
      </c>
      <c r="H379" s="13">
        <v>72</v>
      </c>
      <c r="I379" s="13">
        <v>0</v>
      </c>
      <c r="J379" s="13">
        <v>17</v>
      </c>
    </row>
    <row r="380" spans="1:10">
      <c r="A380" s="20" t="s">
        <v>578</v>
      </c>
      <c r="B380" s="12" t="s">
        <v>18</v>
      </c>
      <c r="C380" s="12" t="s">
        <v>24</v>
      </c>
      <c r="D380" s="20" t="s">
        <v>209</v>
      </c>
      <c r="E380" s="23">
        <v>10070</v>
      </c>
      <c r="F380" s="14">
        <v>42929</v>
      </c>
      <c r="G380" s="12" t="s">
        <v>210</v>
      </c>
      <c r="H380" s="13">
        <v>43</v>
      </c>
      <c r="I380" s="13">
        <v>1</v>
      </c>
      <c r="J380" s="13">
        <v>11</v>
      </c>
    </row>
    <row r="381" spans="1:10">
      <c r="A381" s="20" t="s">
        <v>579</v>
      </c>
      <c r="B381" s="12" t="s">
        <v>30</v>
      </c>
      <c r="C381" s="12" t="s">
        <v>24</v>
      </c>
      <c r="D381" s="20" t="s">
        <v>209</v>
      </c>
      <c r="E381" s="23"/>
      <c r="F381" s="14">
        <v>42926</v>
      </c>
      <c r="G381" s="12" t="s">
        <v>210</v>
      </c>
      <c r="H381" s="13">
        <v>14</v>
      </c>
      <c r="I381" s="13">
        <v>0</v>
      </c>
      <c r="J381" s="13">
        <v>14</v>
      </c>
    </row>
    <row r="382" spans="1:10">
      <c r="A382" s="20" t="s">
        <v>580</v>
      </c>
      <c r="B382" s="12" t="s">
        <v>12</v>
      </c>
      <c r="C382" s="12" t="s">
        <v>11</v>
      </c>
      <c r="D382" s="20" t="s">
        <v>209</v>
      </c>
      <c r="E382" s="23"/>
      <c r="F382" s="14">
        <v>42937</v>
      </c>
      <c r="G382" s="12" t="s">
        <v>210</v>
      </c>
      <c r="H382" s="13">
        <v>14</v>
      </c>
      <c r="I382" s="13">
        <v>0</v>
      </c>
      <c r="J382" s="13">
        <v>3</v>
      </c>
    </row>
    <row r="383" spans="1:10">
      <c r="A383" s="20" t="s">
        <v>581</v>
      </c>
      <c r="B383" s="12" t="s">
        <v>12</v>
      </c>
      <c r="C383" s="12" t="s">
        <v>11</v>
      </c>
      <c r="D383" s="20" t="s">
        <v>209</v>
      </c>
      <c r="E383" s="23"/>
      <c r="F383" s="14">
        <v>42928</v>
      </c>
      <c r="G383" s="12" t="s">
        <v>210</v>
      </c>
      <c r="H383" s="13">
        <v>56</v>
      </c>
      <c r="I383" s="13">
        <v>0</v>
      </c>
      <c r="J383" s="13">
        <v>12</v>
      </c>
    </row>
    <row r="384" spans="1:10">
      <c r="A384" s="20" t="s">
        <v>582</v>
      </c>
      <c r="B384" s="12" t="s">
        <v>18</v>
      </c>
      <c r="C384" s="12" t="s">
        <v>11</v>
      </c>
      <c r="D384" s="20" t="s">
        <v>209</v>
      </c>
      <c r="E384" s="23"/>
      <c r="F384" s="14">
        <v>42927</v>
      </c>
      <c r="G384" s="12" t="s">
        <v>210</v>
      </c>
      <c r="H384" s="13">
        <v>35</v>
      </c>
      <c r="I384" s="13">
        <v>0</v>
      </c>
      <c r="J384" s="13">
        <v>13</v>
      </c>
    </row>
    <row r="385" spans="1:10">
      <c r="A385" s="20" t="s">
        <v>583</v>
      </c>
      <c r="B385" s="12" t="s">
        <v>18</v>
      </c>
      <c r="C385" s="12" t="s">
        <v>11</v>
      </c>
      <c r="D385" s="20" t="s">
        <v>209</v>
      </c>
      <c r="E385" s="23"/>
      <c r="F385" s="14">
        <v>42927</v>
      </c>
      <c r="G385" s="12" t="s">
        <v>210</v>
      </c>
      <c r="H385" s="13">
        <v>21</v>
      </c>
      <c r="I385" s="13">
        <v>0</v>
      </c>
      <c r="J385" s="13">
        <v>13</v>
      </c>
    </row>
    <row r="386" spans="1:10">
      <c r="A386" s="20" t="s">
        <v>584</v>
      </c>
      <c r="B386" s="12" t="s">
        <v>12</v>
      </c>
      <c r="C386" s="12" t="s">
        <v>11</v>
      </c>
      <c r="D386" s="20" t="s">
        <v>209</v>
      </c>
      <c r="E386" s="23"/>
      <c r="F386" s="14">
        <v>42923</v>
      </c>
      <c r="G386" s="12" t="s">
        <v>210</v>
      </c>
      <c r="H386" s="13">
        <v>129</v>
      </c>
      <c r="I386" s="13">
        <v>3</v>
      </c>
      <c r="J386" s="13">
        <v>17</v>
      </c>
    </row>
    <row r="387" spans="1:10">
      <c r="A387" s="20" t="s">
        <v>585</v>
      </c>
      <c r="B387" s="12" t="s">
        <v>18</v>
      </c>
      <c r="C387" s="12" t="s">
        <v>11</v>
      </c>
      <c r="D387" s="20" t="s">
        <v>209</v>
      </c>
      <c r="E387" s="23"/>
      <c r="F387" s="14">
        <v>42934</v>
      </c>
      <c r="G387" s="12" t="s">
        <v>210</v>
      </c>
      <c r="H387" s="13">
        <v>55</v>
      </c>
      <c r="I387" s="13">
        <v>0</v>
      </c>
      <c r="J387" s="13">
        <v>6</v>
      </c>
    </row>
    <row r="388" spans="1:10">
      <c r="A388" s="20" t="s">
        <v>138</v>
      </c>
      <c r="B388" s="12" t="s">
        <v>12</v>
      </c>
      <c r="C388" s="12" t="s">
        <v>24</v>
      </c>
      <c r="D388" s="20" t="s">
        <v>209</v>
      </c>
      <c r="E388" s="23">
        <v>2650</v>
      </c>
      <c r="F388" s="14">
        <v>42928</v>
      </c>
      <c r="G388" s="12" t="s">
        <v>210</v>
      </c>
      <c r="H388" s="13">
        <v>107</v>
      </c>
      <c r="I388" s="13">
        <v>1</v>
      </c>
      <c r="J388" s="13">
        <v>12</v>
      </c>
    </row>
    <row r="389" spans="1:10">
      <c r="A389" s="20" t="s">
        <v>586</v>
      </c>
      <c r="B389" s="12" t="s">
        <v>12</v>
      </c>
      <c r="C389" s="12" t="s">
        <v>11</v>
      </c>
      <c r="D389" s="20" t="s">
        <v>209</v>
      </c>
      <c r="E389" s="23"/>
      <c r="F389" s="14">
        <v>42926</v>
      </c>
      <c r="G389" s="12" t="s">
        <v>210</v>
      </c>
      <c r="H389" s="13">
        <v>0</v>
      </c>
      <c r="I389" s="13">
        <v>0</v>
      </c>
      <c r="J389" s="13">
        <v>14</v>
      </c>
    </row>
    <row r="390" spans="1:10">
      <c r="A390" s="20" t="s">
        <v>587</v>
      </c>
      <c r="B390" s="12" t="s">
        <v>12</v>
      </c>
      <c r="C390" s="12" t="s">
        <v>11</v>
      </c>
      <c r="D390" s="20" t="s">
        <v>209</v>
      </c>
      <c r="E390" s="23"/>
      <c r="F390" s="14">
        <v>42923</v>
      </c>
      <c r="G390" s="12" t="s">
        <v>210</v>
      </c>
      <c r="H390" s="13">
        <v>36</v>
      </c>
      <c r="I390" s="13">
        <v>0</v>
      </c>
      <c r="J390" s="13">
        <v>17</v>
      </c>
    </row>
    <row r="391" spans="1:10">
      <c r="A391" s="20" t="s">
        <v>588</v>
      </c>
      <c r="B391" s="12" t="s">
        <v>18</v>
      </c>
      <c r="C391" s="12" t="s">
        <v>11</v>
      </c>
      <c r="D391" s="20" t="s">
        <v>209</v>
      </c>
      <c r="E391" s="23"/>
      <c r="F391" s="14">
        <v>42934</v>
      </c>
      <c r="G391" s="12" t="s">
        <v>210</v>
      </c>
      <c r="H391" s="13">
        <v>1</v>
      </c>
      <c r="I391" s="13">
        <v>0</v>
      </c>
      <c r="J391" s="13">
        <v>6</v>
      </c>
    </row>
    <row r="392" spans="1:10">
      <c r="A392" s="20" t="s">
        <v>589</v>
      </c>
      <c r="B392" s="12" t="s">
        <v>18</v>
      </c>
      <c r="C392" s="12" t="s">
        <v>11</v>
      </c>
      <c r="D392" s="20" t="s">
        <v>209</v>
      </c>
      <c r="E392" s="23">
        <v>46659.48</v>
      </c>
      <c r="F392" s="14">
        <v>42936</v>
      </c>
      <c r="G392" s="12" t="s">
        <v>210</v>
      </c>
      <c r="H392" s="13">
        <v>71</v>
      </c>
      <c r="I392" s="13">
        <v>2</v>
      </c>
      <c r="J392" s="13">
        <v>4</v>
      </c>
    </row>
    <row r="393" spans="1:10">
      <c r="A393" s="20" t="s">
        <v>590</v>
      </c>
      <c r="B393" s="12" t="s">
        <v>18</v>
      </c>
      <c r="C393" s="12" t="s">
        <v>24</v>
      </c>
      <c r="D393" s="20" t="s">
        <v>209</v>
      </c>
      <c r="E393" s="23"/>
      <c r="F393" s="14">
        <v>42921</v>
      </c>
      <c r="G393" s="12" t="s">
        <v>210</v>
      </c>
      <c r="H393" s="13">
        <v>7</v>
      </c>
      <c r="I393" s="13">
        <v>0</v>
      </c>
      <c r="J393" s="13">
        <v>19</v>
      </c>
    </row>
    <row r="394" spans="1:10">
      <c r="A394" s="20" t="s">
        <v>591</v>
      </c>
      <c r="B394" s="12" t="s">
        <v>18</v>
      </c>
      <c r="C394" s="12" t="s">
        <v>11</v>
      </c>
      <c r="D394" s="20" t="s">
        <v>209</v>
      </c>
      <c r="E394" s="23"/>
      <c r="F394" s="14">
        <v>42935</v>
      </c>
      <c r="G394" s="12" t="s">
        <v>210</v>
      </c>
      <c r="H394" s="13">
        <v>6</v>
      </c>
      <c r="I394" s="13">
        <v>0</v>
      </c>
      <c r="J394" s="13">
        <v>5</v>
      </c>
    </row>
    <row r="395" spans="1:10">
      <c r="A395" s="20" t="s">
        <v>592</v>
      </c>
      <c r="B395" s="12" t="s">
        <v>12</v>
      </c>
      <c r="C395" s="12" t="s">
        <v>11</v>
      </c>
      <c r="D395" s="20" t="s">
        <v>209</v>
      </c>
      <c r="E395" s="23">
        <v>2200</v>
      </c>
      <c r="F395" s="14">
        <v>42934</v>
      </c>
      <c r="G395" s="12" t="s">
        <v>256</v>
      </c>
      <c r="H395" s="13">
        <v>8</v>
      </c>
      <c r="I395" s="13">
        <v>1</v>
      </c>
      <c r="J395" s="13">
        <v>6</v>
      </c>
    </row>
    <row r="396" spans="1:10">
      <c r="A396" s="20" t="s">
        <v>593</v>
      </c>
      <c r="B396" s="12" t="s">
        <v>12</v>
      </c>
      <c r="C396" s="12" t="s">
        <v>11</v>
      </c>
      <c r="D396" s="20" t="s">
        <v>209</v>
      </c>
      <c r="E396" s="23"/>
      <c r="F396" s="14">
        <v>42937</v>
      </c>
      <c r="G396" s="12" t="s">
        <v>210</v>
      </c>
      <c r="H396" s="13">
        <v>11</v>
      </c>
      <c r="I396" s="13">
        <v>0</v>
      </c>
      <c r="J396" s="13">
        <v>3</v>
      </c>
    </row>
    <row r="397" spans="1:10">
      <c r="A397" s="20" t="s">
        <v>594</v>
      </c>
      <c r="B397" s="12" t="s">
        <v>18</v>
      </c>
      <c r="C397" s="12" t="s">
        <v>11</v>
      </c>
      <c r="D397" s="20" t="s">
        <v>209</v>
      </c>
      <c r="E397" s="23">
        <v>17399</v>
      </c>
      <c r="F397" s="14">
        <v>42922</v>
      </c>
      <c r="G397" s="12" t="s">
        <v>210</v>
      </c>
      <c r="H397" s="13">
        <v>64</v>
      </c>
      <c r="I397" s="13">
        <v>2</v>
      </c>
      <c r="J397" s="13">
        <v>18</v>
      </c>
    </row>
    <row r="398" spans="1:10">
      <c r="A398" s="20" t="s">
        <v>595</v>
      </c>
      <c r="B398" s="12" t="s">
        <v>12</v>
      </c>
      <c r="C398" s="12" t="s">
        <v>11</v>
      </c>
      <c r="D398" s="20" t="s">
        <v>209</v>
      </c>
      <c r="E398" s="23"/>
      <c r="F398" s="14">
        <v>42936</v>
      </c>
      <c r="G398" s="12" t="s">
        <v>210</v>
      </c>
      <c r="H398" s="13">
        <v>134</v>
      </c>
      <c r="I398" s="13">
        <v>1</v>
      </c>
      <c r="J398" s="13">
        <v>4</v>
      </c>
    </row>
    <row r="399" spans="1:10">
      <c r="A399" s="20" t="s">
        <v>596</v>
      </c>
      <c r="B399" s="12" t="s">
        <v>18</v>
      </c>
      <c r="C399" s="12" t="s">
        <v>24</v>
      </c>
      <c r="D399" s="20" t="s">
        <v>209</v>
      </c>
      <c r="E399" s="23">
        <v>3797.7</v>
      </c>
      <c r="F399" s="14">
        <v>42921</v>
      </c>
      <c r="G399" s="12" t="s">
        <v>210</v>
      </c>
      <c r="H399" s="13">
        <v>33</v>
      </c>
      <c r="I399" s="13">
        <v>1</v>
      </c>
      <c r="J399" s="13">
        <v>19</v>
      </c>
    </row>
    <row r="400" spans="1:10">
      <c r="A400" s="20" t="s">
        <v>597</v>
      </c>
      <c r="B400" s="12" t="s">
        <v>18</v>
      </c>
      <c r="C400" s="12" t="s">
        <v>11</v>
      </c>
      <c r="D400" s="20" t="s">
        <v>209</v>
      </c>
      <c r="E400" s="23">
        <v>18850.12</v>
      </c>
      <c r="F400" s="14">
        <v>42936</v>
      </c>
      <c r="G400" s="12" t="s">
        <v>210</v>
      </c>
      <c r="H400" s="13">
        <v>135</v>
      </c>
      <c r="I400" s="13">
        <v>4</v>
      </c>
      <c r="J400" s="13">
        <v>4</v>
      </c>
    </row>
    <row r="401" spans="1:10">
      <c r="A401" s="20" t="s">
        <v>598</v>
      </c>
      <c r="B401" s="12" t="s">
        <v>12</v>
      </c>
      <c r="C401" s="12" t="s">
        <v>11</v>
      </c>
      <c r="D401" s="20" t="s">
        <v>209</v>
      </c>
      <c r="E401" s="23">
        <v>7884.25</v>
      </c>
      <c r="F401" s="14">
        <v>42936</v>
      </c>
      <c r="G401" s="12" t="s">
        <v>210</v>
      </c>
      <c r="H401" s="13">
        <v>99</v>
      </c>
      <c r="I401" s="13">
        <v>2</v>
      </c>
      <c r="J401" s="13">
        <v>4</v>
      </c>
    </row>
    <row r="402" spans="1:10">
      <c r="A402" s="20" t="s">
        <v>599</v>
      </c>
      <c r="B402" s="12" t="s">
        <v>18</v>
      </c>
      <c r="C402" s="12" t="s">
        <v>11</v>
      </c>
      <c r="D402" s="20" t="s">
        <v>209</v>
      </c>
      <c r="E402" s="23"/>
      <c r="F402" s="14">
        <v>42929</v>
      </c>
      <c r="G402" s="12" t="s">
        <v>210</v>
      </c>
      <c r="H402" s="13">
        <v>44</v>
      </c>
      <c r="I402" s="13">
        <v>0</v>
      </c>
      <c r="J402" s="13">
        <v>11</v>
      </c>
    </row>
    <row r="403" spans="1:10">
      <c r="A403" s="20" t="s">
        <v>600</v>
      </c>
      <c r="B403" s="12" t="s">
        <v>12</v>
      </c>
      <c r="C403" s="12" t="s">
        <v>11</v>
      </c>
      <c r="D403" s="20" t="s">
        <v>209</v>
      </c>
      <c r="E403" s="23">
        <v>5890</v>
      </c>
      <c r="F403" s="14">
        <v>42929</v>
      </c>
      <c r="G403" s="12" t="s">
        <v>210</v>
      </c>
      <c r="H403" s="13">
        <v>64</v>
      </c>
      <c r="I403" s="13">
        <v>0</v>
      </c>
      <c r="J403" s="13">
        <v>11</v>
      </c>
    </row>
    <row r="404" spans="1:10">
      <c r="A404" s="20" t="s">
        <v>601</v>
      </c>
      <c r="B404" s="12" t="s">
        <v>18</v>
      </c>
      <c r="C404" s="12" t="s">
        <v>11</v>
      </c>
      <c r="D404" s="20" t="s">
        <v>209</v>
      </c>
      <c r="E404" s="23"/>
      <c r="F404" s="14">
        <v>42930</v>
      </c>
      <c r="G404" s="12" t="s">
        <v>210</v>
      </c>
      <c r="H404" s="13">
        <v>15</v>
      </c>
      <c r="I404" s="13">
        <v>1</v>
      </c>
      <c r="J404" s="13">
        <v>10</v>
      </c>
    </row>
    <row r="405" spans="1:10">
      <c r="A405" s="20" t="s">
        <v>602</v>
      </c>
      <c r="B405" s="12" t="s">
        <v>18</v>
      </c>
      <c r="C405" s="12" t="s">
        <v>11</v>
      </c>
      <c r="D405" s="20" t="s">
        <v>209</v>
      </c>
      <c r="E405" s="23"/>
      <c r="F405" s="14">
        <v>42933</v>
      </c>
      <c r="G405" s="12" t="s">
        <v>210</v>
      </c>
      <c r="H405" s="13">
        <v>69</v>
      </c>
      <c r="I405" s="13">
        <v>1</v>
      </c>
      <c r="J405" s="13">
        <v>7</v>
      </c>
    </row>
    <row r="406" spans="1:10">
      <c r="A406" s="20" t="s">
        <v>603</v>
      </c>
      <c r="B406" s="12" t="s">
        <v>18</v>
      </c>
      <c r="C406" s="12" t="s">
        <v>24</v>
      </c>
      <c r="D406" s="20" t="s">
        <v>209</v>
      </c>
      <c r="E406" s="23"/>
      <c r="F406" s="14">
        <v>42927</v>
      </c>
      <c r="G406" s="12" t="s">
        <v>210</v>
      </c>
      <c r="H406" s="13">
        <v>5</v>
      </c>
      <c r="I406" s="13">
        <v>0</v>
      </c>
      <c r="J406" s="13">
        <v>13</v>
      </c>
    </row>
    <row r="407" spans="1:10">
      <c r="A407" s="20" t="s">
        <v>604</v>
      </c>
      <c r="B407" s="12" t="s">
        <v>30</v>
      </c>
      <c r="C407" s="12" t="s">
        <v>11</v>
      </c>
      <c r="D407" s="20" t="s">
        <v>218</v>
      </c>
      <c r="E407" s="23">
        <v>3997.34</v>
      </c>
      <c r="F407" s="14">
        <v>42937</v>
      </c>
      <c r="G407" s="12" t="s">
        <v>210</v>
      </c>
      <c r="H407" s="13">
        <v>87</v>
      </c>
      <c r="I407" s="13">
        <v>1</v>
      </c>
      <c r="J407" s="13">
        <v>3</v>
      </c>
    </row>
    <row r="408" spans="1:10">
      <c r="A408" s="20" t="s">
        <v>605</v>
      </c>
      <c r="B408" s="12" t="s">
        <v>12</v>
      </c>
      <c r="C408" s="12" t="s">
        <v>24</v>
      </c>
      <c r="D408" s="20" t="s">
        <v>209</v>
      </c>
      <c r="E408" s="23">
        <v>9642.8700000000008</v>
      </c>
      <c r="F408" s="14">
        <v>42922</v>
      </c>
      <c r="G408" s="12" t="s">
        <v>210</v>
      </c>
      <c r="H408" s="13">
        <v>142</v>
      </c>
      <c r="I408" s="13">
        <v>4</v>
      </c>
      <c r="J408" s="13">
        <v>18</v>
      </c>
    </row>
    <row r="409" spans="1:10">
      <c r="A409" s="20" t="s">
        <v>606</v>
      </c>
      <c r="B409" s="12" t="s">
        <v>18</v>
      </c>
      <c r="C409" s="12" t="s">
        <v>214</v>
      </c>
      <c r="D409" s="20" t="s">
        <v>209</v>
      </c>
      <c r="E409" s="23">
        <v>16480.36</v>
      </c>
      <c r="F409" s="14">
        <v>42921</v>
      </c>
      <c r="G409" s="12" t="s">
        <v>271</v>
      </c>
      <c r="H409" s="13">
        <v>422</v>
      </c>
      <c r="I409" s="13">
        <v>3</v>
      </c>
      <c r="J409" s="13">
        <v>19</v>
      </c>
    </row>
    <row r="410" spans="1:10">
      <c r="A410" s="20" t="s">
        <v>607</v>
      </c>
      <c r="B410" s="12" t="s">
        <v>12</v>
      </c>
      <c r="C410" s="12" t="s">
        <v>214</v>
      </c>
      <c r="D410" s="20" t="s">
        <v>209</v>
      </c>
      <c r="E410" s="23">
        <v>13676.16</v>
      </c>
      <c r="F410" s="14">
        <v>42934</v>
      </c>
      <c r="G410" s="12" t="s">
        <v>223</v>
      </c>
      <c r="H410" s="13">
        <v>350</v>
      </c>
      <c r="I410" s="13">
        <v>0</v>
      </c>
      <c r="J410" s="13">
        <v>6</v>
      </c>
    </row>
    <row r="411" spans="1:10">
      <c r="A411" s="20" t="s">
        <v>608</v>
      </c>
      <c r="B411" s="12" t="s">
        <v>18</v>
      </c>
      <c r="C411" s="12" t="s">
        <v>11</v>
      </c>
      <c r="D411" s="20" t="s">
        <v>209</v>
      </c>
      <c r="E411" s="23">
        <v>30279.29</v>
      </c>
      <c r="F411" s="14">
        <v>42921</v>
      </c>
      <c r="G411" s="12" t="s">
        <v>210</v>
      </c>
      <c r="H411" s="13">
        <v>100</v>
      </c>
      <c r="I411" s="13">
        <v>1</v>
      </c>
      <c r="J411" s="13">
        <v>19</v>
      </c>
    </row>
    <row r="412" spans="1:10">
      <c r="A412" s="20" t="s">
        <v>609</v>
      </c>
      <c r="B412" s="12" t="s">
        <v>18</v>
      </c>
      <c r="C412" s="12" t="s">
        <v>11</v>
      </c>
      <c r="D412" s="20" t="s">
        <v>209</v>
      </c>
      <c r="E412" s="23"/>
      <c r="F412" s="14">
        <v>42926</v>
      </c>
      <c r="G412" s="12" t="s">
        <v>210</v>
      </c>
      <c r="H412" s="13">
        <v>73</v>
      </c>
      <c r="I412" s="13">
        <v>0</v>
      </c>
      <c r="J412" s="13">
        <v>14</v>
      </c>
    </row>
    <row r="413" spans="1:10">
      <c r="A413" s="20" t="s">
        <v>610</v>
      </c>
      <c r="B413" s="12" t="s">
        <v>18</v>
      </c>
      <c r="C413" s="12" t="s">
        <v>11</v>
      </c>
      <c r="D413" s="20" t="s">
        <v>209</v>
      </c>
      <c r="E413" s="23"/>
      <c r="F413" s="14">
        <v>42919</v>
      </c>
      <c r="G413" s="12" t="s">
        <v>210</v>
      </c>
      <c r="H413" s="13">
        <v>118</v>
      </c>
      <c r="I413" s="13">
        <v>1</v>
      </c>
      <c r="J413" s="13">
        <v>21</v>
      </c>
    </row>
    <row r="414" spans="1:10">
      <c r="A414" s="20" t="s">
        <v>611</v>
      </c>
      <c r="B414" s="12" t="s">
        <v>18</v>
      </c>
      <c r="C414" s="12" t="s">
        <v>24</v>
      </c>
      <c r="D414" s="20" t="s">
        <v>209</v>
      </c>
      <c r="E414" s="23"/>
      <c r="F414" s="14">
        <v>42940</v>
      </c>
      <c r="G414" s="12" t="s">
        <v>210</v>
      </c>
      <c r="H414" s="13">
        <v>26</v>
      </c>
      <c r="I414" s="13">
        <v>1</v>
      </c>
      <c r="J414" s="13">
        <v>0</v>
      </c>
    </row>
    <row r="415" spans="1:10">
      <c r="A415" s="20" t="s">
        <v>612</v>
      </c>
      <c r="B415" s="12" t="s">
        <v>12</v>
      </c>
      <c r="C415" s="12" t="s">
        <v>11</v>
      </c>
      <c r="D415" s="20" t="s">
        <v>209</v>
      </c>
      <c r="E415" s="23">
        <v>4947</v>
      </c>
      <c r="F415" s="14">
        <v>42930</v>
      </c>
      <c r="G415" s="12" t="s">
        <v>256</v>
      </c>
      <c r="H415" s="13">
        <v>15</v>
      </c>
      <c r="I415" s="13">
        <v>0</v>
      </c>
      <c r="J415" s="13">
        <v>10</v>
      </c>
    </row>
    <row r="416" spans="1:10">
      <c r="A416" s="20" t="s">
        <v>613</v>
      </c>
      <c r="B416" s="12" t="s">
        <v>18</v>
      </c>
      <c r="C416" s="12" t="s">
        <v>24</v>
      </c>
      <c r="D416" s="20" t="s">
        <v>209</v>
      </c>
      <c r="E416" s="23">
        <v>18748.439999999999</v>
      </c>
      <c r="F416" s="14">
        <v>42923</v>
      </c>
      <c r="G416" s="12" t="s">
        <v>210</v>
      </c>
      <c r="H416" s="13">
        <v>15</v>
      </c>
      <c r="I416" s="13">
        <v>0</v>
      </c>
      <c r="J416" s="13">
        <v>17</v>
      </c>
    </row>
    <row r="417" spans="1:10">
      <c r="A417" s="20" t="s">
        <v>614</v>
      </c>
      <c r="B417" s="12" t="s">
        <v>12</v>
      </c>
      <c r="C417" s="12" t="s">
        <v>11</v>
      </c>
      <c r="D417" s="20" t="s">
        <v>209</v>
      </c>
      <c r="E417" s="23">
        <v>11834.93</v>
      </c>
      <c r="F417" s="14">
        <v>42935</v>
      </c>
      <c r="G417" s="12" t="s">
        <v>256</v>
      </c>
      <c r="H417" s="13">
        <v>30</v>
      </c>
      <c r="I417" s="13">
        <v>0</v>
      </c>
      <c r="J417" s="13">
        <v>5</v>
      </c>
    </row>
    <row r="418" spans="1:10">
      <c r="A418" s="20" t="s">
        <v>615</v>
      </c>
      <c r="B418" s="12" t="s">
        <v>12</v>
      </c>
      <c r="C418" s="12" t="s">
        <v>11</v>
      </c>
      <c r="D418" s="20" t="s">
        <v>209</v>
      </c>
      <c r="E418" s="23"/>
      <c r="F418" s="14">
        <v>42935</v>
      </c>
      <c r="G418" s="12" t="s">
        <v>210</v>
      </c>
      <c r="H418" s="13">
        <v>20</v>
      </c>
      <c r="I418" s="13">
        <v>0</v>
      </c>
      <c r="J418" s="13">
        <v>5</v>
      </c>
    </row>
    <row r="419" spans="1:10">
      <c r="A419" s="20" t="s">
        <v>616</v>
      </c>
      <c r="B419" s="12" t="s">
        <v>18</v>
      </c>
      <c r="C419" s="12" t="s">
        <v>11</v>
      </c>
      <c r="D419" s="20" t="s">
        <v>209</v>
      </c>
      <c r="E419" s="23"/>
      <c r="F419" s="14">
        <v>42929</v>
      </c>
      <c r="G419" s="12" t="s">
        <v>210</v>
      </c>
      <c r="H419" s="13">
        <v>113</v>
      </c>
      <c r="I419" s="13">
        <v>3</v>
      </c>
      <c r="J419" s="13">
        <v>11</v>
      </c>
    </row>
    <row r="420" spans="1:10">
      <c r="A420" s="20" t="s">
        <v>147</v>
      </c>
      <c r="B420" s="12" t="s">
        <v>27</v>
      </c>
      <c r="C420" s="12" t="s">
        <v>24</v>
      </c>
      <c r="D420" s="20" t="s">
        <v>209</v>
      </c>
      <c r="E420" s="23">
        <v>5329.09</v>
      </c>
      <c r="F420" s="14">
        <v>42937</v>
      </c>
      <c r="G420" s="12" t="s">
        <v>256</v>
      </c>
      <c r="H420" s="13">
        <v>64</v>
      </c>
      <c r="I420" s="13">
        <v>1</v>
      </c>
      <c r="J420" s="13">
        <v>3</v>
      </c>
    </row>
    <row r="421" spans="1:10">
      <c r="A421" s="20" t="s">
        <v>617</v>
      </c>
      <c r="B421" s="12" t="s">
        <v>18</v>
      </c>
      <c r="C421" s="12" t="s">
        <v>11</v>
      </c>
      <c r="D421" s="20" t="s">
        <v>209</v>
      </c>
      <c r="E421" s="23"/>
      <c r="F421" s="14">
        <v>42928</v>
      </c>
      <c r="G421" s="12" t="s">
        <v>210</v>
      </c>
      <c r="H421" s="13">
        <v>77</v>
      </c>
      <c r="I421" s="13">
        <v>1</v>
      </c>
      <c r="J421" s="13">
        <v>12</v>
      </c>
    </row>
    <row r="422" spans="1:10">
      <c r="A422" s="20" t="s">
        <v>618</v>
      </c>
      <c r="B422" s="12" t="s">
        <v>18</v>
      </c>
      <c r="C422" s="12" t="s">
        <v>11</v>
      </c>
      <c r="D422" s="20" t="s">
        <v>209</v>
      </c>
      <c r="E422" s="23"/>
      <c r="F422" s="14">
        <v>42936</v>
      </c>
      <c r="G422" s="12" t="s">
        <v>210</v>
      </c>
      <c r="H422" s="13">
        <v>35</v>
      </c>
      <c r="I422" s="13">
        <v>0</v>
      </c>
      <c r="J422" s="13">
        <v>4</v>
      </c>
    </row>
    <row r="423" spans="1:10">
      <c r="A423" s="20" t="s">
        <v>619</v>
      </c>
      <c r="B423" s="12" t="s">
        <v>18</v>
      </c>
      <c r="C423" s="12" t="s">
        <v>11</v>
      </c>
      <c r="D423" s="20" t="s">
        <v>209</v>
      </c>
      <c r="E423" s="23"/>
      <c r="F423" s="14">
        <v>42927</v>
      </c>
      <c r="G423" s="12" t="s">
        <v>210</v>
      </c>
      <c r="H423" s="13">
        <v>14</v>
      </c>
      <c r="I423" s="13">
        <v>0</v>
      </c>
      <c r="J423" s="13">
        <v>13</v>
      </c>
    </row>
    <row r="424" spans="1:10">
      <c r="A424" s="20" t="s">
        <v>620</v>
      </c>
      <c r="B424" s="12" t="s">
        <v>30</v>
      </c>
      <c r="C424" s="12" t="s">
        <v>11</v>
      </c>
      <c r="D424" s="20" t="s">
        <v>218</v>
      </c>
      <c r="E424" s="23">
        <v>12504.32</v>
      </c>
      <c r="F424" s="14">
        <v>42936</v>
      </c>
      <c r="G424" s="12" t="s">
        <v>210</v>
      </c>
      <c r="H424" s="13">
        <v>43</v>
      </c>
      <c r="I424" s="13">
        <v>0</v>
      </c>
      <c r="J424" s="13">
        <v>4</v>
      </c>
    </row>
    <row r="425" spans="1:10">
      <c r="A425" s="20" t="s">
        <v>621</v>
      </c>
      <c r="B425" s="12" t="s">
        <v>30</v>
      </c>
      <c r="C425" s="12" t="s">
        <v>11</v>
      </c>
      <c r="D425" s="20" t="s">
        <v>218</v>
      </c>
      <c r="E425" s="23">
        <v>12457.56</v>
      </c>
      <c r="F425" s="14">
        <v>42940</v>
      </c>
      <c r="G425" s="12" t="s">
        <v>210</v>
      </c>
      <c r="H425" s="13">
        <v>21</v>
      </c>
      <c r="I425" s="13">
        <v>0</v>
      </c>
      <c r="J425" s="13">
        <v>0</v>
      </c>
    </row>
    <row r="426" spans="1:10">
      <c r="A426" s="20" t="s">
        <v>622</v>
      </c>
      <c r="B426" s="12" t="s">
        <v>30</v>
      </c>
      <c r="C426" s="12" t="s">
        <v>11</v>
      </c>
      <c r="D426" s="20" t="s">
        <v>218</v>
      </c>
      <c r="E426" s="23">
        <v>3921.89</v>
      </c>
      <c r="F426" s="14">
        <v>42930</v>
      </c>
      <c r="G426" s="12" t="s">
        <v>210</v>
      </c>
      <c r="H426" s="13">
        <v>24</v>
      </c>
      <c r="I426" s="13">
        <v>0</v>
      </c>
      <c r="J426" s="13">
        <v>10</v>
      </c>
    </row>
    <row r="427" spans="1:10">
      <c r="A427" s="20" t="s">
        <v>623</v>
      </c>
      <c r="B427" s="12" t="s">
        <v>18</v>
      </c>
      <c r="C427" s="12" t="s">
        <v>11</v>
      </c>
      <c r="D427" s="20" t="s">
        <v>209</v>
      </c>
      <c r="E427" s="23">
        <v>8139</v>
      </c>
      <c r="F427" s="14">
        <v>42921</v>
      </c>
      <c r="G427" s="12" t="s">
        <v>210</v>
      </c>
      <c r="H427" s="13">
        <v>79</v>
      </c>
      <c r="I427" s="13">
        <v>0</v>
      </c>
      <c r="J427" s="13">
        <v>19</v>
      </c>
    </row>
    <row r="428" spans="1:10">
      <c r="A428" s="20" t="s">
        <v>624</v>
      </c>
      <c r="B428" s="12" t="s">
        <v>12</v>
      </c>
      <c r="C428" s="12" t="s">
        <v>11</v>
      </c>
      <c r="D428" s="20" t="s">
        <v>209</v>
      </c>
      <c r="E428" s="23"/>
      <c r="F428" s="14">
        <v>42928</v>
      </c>
      <c r="G428" s="12" t="s">
        <v>210</v>
      </c>
      <c r="H428" s="13">
        <v>13</v>
      </c>
      <c r="I428" s="13">
        <v>0</v>
      </c>
      <c r="J428" s="13">
        <v>12</v>
      </c>
    </row>
    <row r="429" spans="1:10">
      <c r="A429" s="20" t="s">
        <v>148</v>
      </c>
      <c r="B429" s="12" t="s">
        <v>30</v>
      </c>
      <c r="C429" s="12" t="s">
        <v>24</v>
      </c>
      <c r="D429" s="20" t="s">
        <v>218</v>
      </c>
      <c r="E429" s="23">
        <v>3938.36</v>
      </c>
      <c r="F429" s="14">
        <v>42926</v>
      </c>
      <c r="G429" s="12" t="s">
        <v>210</v>
      </c>
      <c r="H429" s="13">
        <v>67</v>
      </c>
      <c r="I429" s="13">
        <v>1</v>
      </c>
      <c r="J429" s="13">
        <v>14</v>
      </c>
    </row>
    <row r="430" spans="1:10">
      <c r="A430" s="20" t="s">
        <v>625</v>
      </c>
      <c r="B430" s="12" t="s">
        <v>18</v>
      </c>
      <c r="C430" s="12" t="s">
        <v>11</v>
      </c>
      <c r="D430" s="20" t="s">
        <v>209</v>
      </c>
      <c r="E430" s="23">
        <v>21421.83</v>
      </c>
      <c r="F430" s="14">
        <v>42923</v>
      </c>
      <c r="G430" s="12" t="s">
        <v>210</v>
      </c>
      <c r="H430" s="13">
        <v>17</v>
      </c>
      <c r="I430" s="13">
        <v>0</v>
      </c>
      <c r="J430" s="13">
        <v>17</v>
      </c>
    </row>
    <row r="431" spans="1:10">
      <c r="A431" s="20" t="s">
        <v>626</v>
      </c>
      <c r="B431" s="12" t="s">
        <v>12</v>
      </c>
      <c r="C431" s="12" t="s">
        <v>24</v>
      </c>
      <c r="D431" s="20" t="s">
        <v>209</v>
      </c>
      <c r="E431" s="23"/>
      <c r="F431" s="14">
        <v>42929</v>
      </c>
      <c r="G431" s="12" t="s">
        <v>210</v>
      </c>
      <c r="H431" s="13">
        <v>139</v>
      </c>
      <c r="I431" s="13">
        <v>2</v>
      </c>
      <c r="J431" s="13">
        <v>11</v>
      </c>
    </row>
    <row r="432" spans="1:10">
      <c r="A432" s="20" t="s">
        <v>627</v>
      </c>
      <c r="B432" s="12" t="s">
        <v>18</v>
      </c>
      <c r="C432" s="12" t="s">
        <v>11</v>
      </c>
      <c r="D432" s="20" t="s">
        <v>209</v>
      </c>
      <c r="E432" s="23"/>
      <c r="F432" s="14">
        <v>42923</v>
      </c>
      <c r="G432" s="12" t="s">
        <v>210</v>
      </c>
      <c r="H432" s="13">
        <v>28</v>
      </c>
      <c r="I432" s="13">
        <v>1</v>
      </c>
      <c r="J432" s="13">
        <v>17</v>
      </c>
    </row>
    <row r="433" spans="1:10">
      <c r="A433" s="20" t="s">
        <v>628</v>
      </c>
      <c r="B433" s="12" t="s">
        <v>18</v>
      </c>
      <c r="C433" s="12" t="s">
        <v>11</v>
      </c>
      <c r="D433" s="20" t="s">
        <v>209</v>
      </c>
      <c r="E433" s="23"/>
      <c r="F433" s="14">
        <v>42933</v>
      </c>
      <c r="G433" s="12" t="s">
        <v>210</v>
      </c>
      <c r="H433" s="13">
        <v>48</v>
      </c>
      <c r="I433" s="13">
        <v>0</v>
      </c>
      <c r="J433" s="13">
        <v>7</v>
      </c>
    </row>
    <row r="434" spans="1:10">
      <c r="A434" s="20" t="s">
        <v>629</v>
      </c>
      <c r="B434" s="12" t="s">
        <v>12</v>
      </c>
      <c r="C434" s="12" t="s">
        <v>11</v>
      </c>
      <c r="D434" s="20" t="s">
        <v>209</v>
      </c>
      <c r="E434" s="23"/>
      <c r="F434" s="14">
        <v>42929</v>
      </c>
      <c r="G434" s="12" t="s">
        <v>210</v>
      </c>
      <c r="H434" s="13">
        <v>15</v>
      </c>
      <c r="I434" s="13">
        <v>0</v>
      </c>
      <c r="J434" s="13">
        <v>11</v>
      </c>
    </row>
    <row r="435" spans="1:10">
      <c r="A435" s="20" t="s">
        <v>152</v>
      </c>
      <c r="B435" s="12" t="s">
        <v>18</v>
      </c>
      <c r="C435" s="12" t="s">
        <v>11</v>
      </c>
      <c r="D435" s="20" t="s">
        <v>209</v>
      </c>
      <c r="E435" s="23">
        <v>16182</v>
      </c>
      <c r="F435" s="14">
        <v>42926</v>
      </c>
      <c r="G435" s="12" t="s">
        <v>210</v>
      </c>
      <c r="H435" s="13">
        <v>48</v>
      </c>
      <c r="I435" s="13">
        <v>0</v>
      </c>
      <c r="J435" s="13">
        <v>14</v>
      </c>
    </row>
    <row r="436" spans="1:10">
      <c r="A436" s="20" t="s">
        <v>630</v>
      </c>
      <c r="B436" s="12" t="s">
        <v>27</v>
      </c>
      <c r="C436" s="12" t="s">
        <v>24</v>
      </c>
      <c r="D436" s="20" t="s">
        <v>209</v>
      </c>
      <c r="E436" s="23"/>
      <c r="F436" s="14">
        <v>42935</v>
      </c>
      <c r="G436" s="12" t="s">
        <v>210</v>
      </c>
      <c r="H436" s="13">
        <v>57</v>
      </c>
      <c r="I436" s="13">
        <v>0</v>
      </c>
      <c r="J436" s="13">
        <v>5</v>
      </c>
    </row>
    <row r="437" spans="1:10">
      <c r="A437" s="20" t="s">
        <v>631</v>
      </c>
      <c r="B437" s="12" t="s">
        <v>18</v>
      </c>
      <c r="C437" s="12" t="s">
        <v>24</v>
      </c>
      <c r="D437" s="20" t="s">
        <v>209</v>
      </c>
      <c r="E437" s="23"/>
      <c r="F437" s="14">
        <v>42922</v>
      </c>
      <c r="G437" s="12" t="s">
        <v>210</v>
      </c>
      <c r="H437" s="13">
        <v>44</v>
      </c>
      <c r="I437" s="13">
        <v>0</v>
      </c>
      <c r="J437" s="13">
        <v>18</v>
      </c>
    </row>
    <row r="438" spans="1:10">
      <c r="A438" s="20" t="s">
        <v>632</v>
      </c>
      <c r="B438" s="12" t="s">
        <v>27</v>
      </c>
      <c r="C438" s="12" t="s">
        <v>230</v>
      </c>
      <c r="D438" s="20" t="s">
        <v>209</v>
      </c>
      <c r="E438" s="23">
        <v>0</v>
      </c>
      <c r="F438" s="14">
        <v>42928</v>
      </c>
      <c r="G438" s="12" t="s">
        <v>256</v>
      </c>
      <c r="H438" s="13">
        <v>1</v>
      </c>
      <c r="I438" s="13">
        <v>0</v>
      </c>
      <c r="J438" s="13">
        <v>12</v>
      </c>
    </row>
    <row r="439" spans="1:10">
      <c r="A439" s="20" t="s">
        <v>155</v>
      </c>
      <c r="B439" s="12" t="s">
        <v>12</v>
      </c>
      <c r="C439" s="12" t="s">
        <v>11</v>
      </c>
      <c r="D439" s="20" t="s">
        <v>209</v>
      </c>
      <c r="E439" s="23">
        <v>9830</v>
      </c>
      <c r="F439" s="14">
        <v>42929</v>
      </c>
      <c r="G439" s="12" t="s">
        <v>210</v>
      </c>
      <c r="H439" s="13">
        <v>22</v>
      </c>
      <c r="I439" s="13">
        <v>0</v>
      </c>
      <c r="J439" s="13">
        <v>11</v>
      </c>
    </row>
    <row r="440" spans="1:10">
      <c r="A440" s="20" t="s">
        <v>633</v>
      </c>
      <c r="B440" s="12" t="s">
        <v>18</v>
      </c>
      <c r="C440" s="12" t="s">
        <v>11</v>
      </c>
      <c r="D440" s="20" t="s">
        <v>209</v>
      </c>
      <c r="E440" s="23">
        <v>12471.75</v>
      </c>
      <c r="F440" s="14">
        <v>42919</v>
      </c>
      <c r="G440" s="12" t="s">
        <v>210</v>
      </c>
      <c r="H440" s="13">
        <v>96</v>
      </c>
      <c r="I440" s="13">
        <v>0</v>
      </c>
      <c r="J440" s="13">
        <v>21</v>
      </c>
    </row>
    <row r="441" spans="1:10">
      <c r="A441" s="20" t="s">
        <v>634</v>
      </c>
      <c r="B441" s="12" t="s">
        <v>18</v>
      </c>
      <c r="C441" s="12" t="s">
        <v>11</v>
      </c>
      <c r="D441" s="20" t="s">
        <v>209</v>
      </c>
      <c r="E441" s="23"/>
      <c r="F441" s="14">
        <v>42937</v>
      </c>
      <c r="G441" s="12" t="s">
        <v>210</v>
      </c>
      <c r="H441" s="13">
        <v>24</v>
      </c>
      <c r="I441" s="13">
        <v>0</v>
      </c>
      <c r="J441" s="13">
        <v>3</v>
      </c>
    </row>
    <row r="442" spans="1:10">
      <c r="A442" s="20" t="s">
        <v>156</v>
      </c>
      <c r="B442" s="12" t="s">
        <v>12</v>
      </c>
      <c r="C442" s="12" t="s">
        <v>11</v>
      </c>
      <c r="D442" s="20" t="s">
        <v>209</v>
      </c>
      <c r="E442" s="23">
        <v>4638.5600000000004</v>
      </c>
      <c r="F442" s="14">
        <v>42936</v>
      </c>
      <c r="G442" s="12" t="s">
        <v>256</v>
      </c>
      <c r="H442" s="13">
        <v>66</v>
      </c>
      <c r="I442" s="13">
        <v>1</v>
      </c>
      <c r="J442" s="13">
        <v>4</v>
      </c>
    </row>
    <row r="443" spans="1:10">
      <c r="A443" s="20" t="s">
        <v>157</v>
      </c>
      <c r="B443" s="12" t="s">
        <v>18</v>
      </c>
      <c r="C443" s="12" t="s">
        <v>24</v>
      </c>
      <c r="D443" s="20" t="s">
        <v>209</v>
      </c>
      <c r="E443" s="23">
        <v>7299.56</v>
      </c>
      <c r="F443" s="14">
        <v>42934</v>
      </c>
      <c r="G443" s="12" t="s">
        <v>210</v>
      </c>
      <c r="H443" s="13">
        <v>132</v>
      </c>
      <c r="I443" s="13">
        <v>2</v>
      </c>
      <c r="J443" s="13">
        <v>6</v>
      </c>
    </row>
    <row r="444" spans="1:10">
      <c r="A444" s="20" t="s">
        <v>158</v>
      </c>
      <c r="B444" s="12" t="s">
        <v>12</v>
      </c>
      <c r="C444" s="12" t="s">
        <v>24</v>
      </c>
      <c r="D444" s="20" t="s">
        <v>209</v>
      </c>
      <c r="E444" s="23">
        <v>2500</v>
      </c>
      <c r="F444" s="14">
        <v>42926</v>
      </c>
      <c r="G444" s="12" t="s">
        <v>256</v>
      </c>
      <c r="H444" s="13">
        <v>26</v>
      </c>
      <c r="I444" s="13">
        <v>1</v>
      </c>
      <c r="J444" s="13">
        <v>14</v>
      </c>
    </row>
    <row r="445" spans="1:10">
      <c r="A445" s="20" t="s">
        <v>635</v>
      </c>
      <c r="B445" s="12" t="s">
        <v>18</v>
      </c>
      <c r="C445" s="12" t="s">
        <v>11</v>
      </c>
      <c r="D445" s="20" t="s">
        <v>209</v>
      </c>
      <c r="E445" s="23"/>
      <c r="F445" s="14">
        <v>42930</v>
      </c>
      <c r="G445" s="12" t="s">
        <v>210</v>
      </c>
      <c r="H445" s="13">
        <v>162</v>
      </c>
      <c r="I445" s="13">
        <v>3</v>
      </c>
      <c r="J445" s="13">
        <v>10</v>
      </c>
    </row>
    <row r="446" spans="1:10">
      <c r="A446" s="20" t="s">
        <v>636</v>
      </c>
      <c r="B446" s="12" t="s">
        <v>12</v>
      </c>
      <c r="C446" s="12" t="s">
        <v>11</v>
      </c>
      <c r="D446" s="20" t="s">
        <v>209</v>
      </c>
      <c r="E446" s="23"/>
      <c r="F446" s="14">
        <v>42926</v>
      </c>
      <c r="G446" s="12" t="s">
        <v>210</v>
      </c>
      <c r="H446" s="13">
        <v>27</v>
      </c>
      <c r="I446" s="13">
        <v>0</v>
      </c>
      <c r="J446" s="13">
        <v>14</v>
      </c>
    </row>
    <row r="447" spans="1:10">
      <c r="A447" s="20" t="s">
        <v>637</v>
      </c>
      <c r="B447" s="12" t="s">
        <v>12</v>
      </c>
      <c r="C447" s="12" t="s">
        <v>11</v>
      </c>
      <c r="D447" s="20" t="s">
        <v>209</v>
      </c>
      <c r="E447" s="23"/>
      <c r="F447" s="14">
        <v>42933</v>
      </c>
      <c r="G447" s="12" t="s">
        <v>210</v>
      </c>
      <c r="H447" s="13">
        <v>3</v>
      </c>
      <c r="I447" s="13">
        <v>0</v>
      </c>
      <c r="J447" s="13">
        <v>7</v>
      </c>
    </row>
    <row r="448" spans="1:10">
      <c r="A448" s="20" t="s">
        <v>638</v>
      </c>
      <c r="B448" s="12" t="s">
        <v>18</v>
      </c>
      <c r="C448" s="12" t="s">
        <v>11</v>
      </c>
      <c r="D448" s="20" t="s">
        <v>209</v>
      </c>
      <c r="E448" s="23">
        <v>152237</v>
      </c>
      <c r="F448" s="14">
        <v>42921</v>
      </c>
      <c r="G448" s="12" t="s">
        <v>210</v>
      </c>
      <c r="H448" s="13">
        <v>96</v>
      </c>
      <c r="I448" s="13">
        <v>3</v>
      </c>
      <c r="J448" s="13">
        <v>19</v>
      </c>
    </row>
    <row r="449" spans="1:10">
      <c r="A449" s="20" t="s">
        <v>639</v>
      </c>
      <c r="B449" s="12" t="s">
        <v>30</v>
      </c>
      <c r="C449" s="12" t="s">
        <v>11</v>
      </c>
      <c r="D449" s="20" t="s">
        <v>243</v>
      </c>
      <c r="E449" s="23"/>
      <c r="F449" s="14">
        <v>42919</v>
      </c>
      <c r="G449" s="12" t="s">
        <v>210</v>
      </c>
      <c r="H449" s="13">
        <v>129</v>
      </c>
      <c r="I449" s="13">
        <v>1</v>
      </c>
      <c r="J449" s="13">
        <v>21</v>
      </c>
    </row>
    <row r="450" spans="1:10">
      <c r="A450" s="20" t="s">
        <v>640</v>
      </c>
      <c r="B450" s="12" t="s">
        <v>30</v>
      </c>
      <c r="C450" s="12" t="s">
        <v>11</v>
      </c>
      <c r="D450" s="20" t="s">
        <v>218</v>
      </c>
      <c r="E450" s="23">
        <v>2204.16</v>
      </c>
      <c r="F450" s="14">
        <v>42936</v>
      </c>
      <c r="G450" s="12" t="s">
        <v>210</v>
      </c>
      <c r="H450" s="13">
        <v>28</v>
      </c>
      <c r="I450" s="13">
        <v>0</v>
      </c>
      <c r="J450" s="13">
        <v>4</v>
      </c>
    </row>
    <row r="451" spans="1:10">
      <c r="A451" s="20" t="s">
        <v>641</v>
      </c>
      <c r="B451" s="12" t="s">
        <v>27</v>
      </c>
      <c r="C451" s="12" t="s">
        <v>24</v>
      </c>
      <c r="D451" s="20" t="s">
        <v>209</v>
      </c>
      <c r="E451" s="23">
        <v>8000.4</v>
      </c>
      <c r="F451" s="14">
        <v>42927</v>
      </c>
      <c r="G451" s="12" t="s">
        <v>256</v>
      </c>
      <c r="H451" s="13">
        <v>29</v>
      </c>
      <c r="I451" s="13">
        <v>0</v>
      </c>
      <c r="J451" s="13">
        <v>13</v>
      </c>
    </row>
    <row r="452" spans="1:10">
      <c r="A452" s="20" t="s">
        <v>642</v>
      </c>
      <c r="B452" s="12" t="s">
        <v>12</v>
      </c>
      <c r="C452" s="12" t="s">
        <v>11</v>
      </c>
      <c r="D452" s="20" t="s">
        <v>209</v>
      </c>
      <c r="E452" s="23"/>
      <c r="F452" s="14">
        <v>42934</v>
      </c>
      <c r="G452" s="12" t="s">
        <v>210</v>
      </c>
      <c r="H452" s="13">
        <v>27</v>
      </c>
      <c r="I452" s="13">
        <v>0</v>
      </c>
      <c r="J452" s="13">
        <v>6</v>
      </c>
    </row>
    <row r="453" spans="1:10">
      <c r="A453" s="20" t="s">
        <v>643</v>
      </c>
      <c r="B453" s="12" t="s">
        <v>27</v>
      </c>
      <c r="C453" s="12" t="s">
        <v>24</v>
      </c>
      <c r="D453" s="20" t="s">
        <v>209</v>
      </c>
      <c r="E453" s="23">
        <v>40583.46</v>
      </c>
      <c r="F453" s="14">
        <v>42935</v>
      </c>
      <c r="G453" s="12" t="s">
        <v>210</v>
      </c>
      <c r="H453" s="13">
        <v>57</v>
      </c>
      <c r="I453" s="13">
        <v>1</v>
      </c>
      <c r="J453" s="13">
        <v>5</v>
      </c>
    </row>
    <row r="454" spans="1:10">
      <c r="A454" s="20" t="s">
        <v>644</v>
      </c>
      <c r="B454" s="12" t="s">
        <v>18</v>
      </c>
      <c r="C454" s="12" t="s">
        <v>11</v>
      </c>
      <c r="D454" s="20" t="s">
        <v>209</v>
      </c>
      <c r="E454" s="23"/>
      <c r="F454" s="14">
        <v>42935</v>
      </c>
      <c r="G454" s="12" t="s">
        <v>210</v>
      </c>
      <c r="H454" s="13">
        <v>160</v>
      </c>
      <c r="I454" s="13">
        <v>4</v>
      </c>
      <c r="J454" s="13">
        <v>5</v>
      </c>
    </row>
    <row r="455" spans="1:10">
      <c r="A455" s="20" t="s">
        <v>645</v>
      </c>
      <c r="B455" s="12" t="s">
        <v>30</v>
      </c>
      <c r="C455" s="12" t="s">
        <v>11</v>
      </c>
      <c r="D455" s="20" t="s">
        <v>218</v>
      </c>
      <c r="E455" s="23">
        <v>7999.45</v>
      </c>
      <c r="F455" s="14">
        <v>42922</v>
      </c>
      <c r="G455" s="12" t="s">
        <v>210</v>
      </c>
      <c r="H455" s="13">
        <v>49</v>
      </c>
      <c r="I455" s="13">
        <v>0</v>
      </c>
      <c r="J455" s="13">
        <v>18</v>
      </c>
    </row>
    <row r="456" spans="1:10">
      <c r="A456" s="20" t="s">
        <v>646</v>
      </c>
      <c r="B456" s="12" t="s">
        <v>18</v>
      </c>
      <c r="C456" s="12" t="s">
        <v>24</v>
      </c>
      <c r="D456" s="20" t="s">
        <v>209</v>
      </c>
      <c r="E456" s="23"/>
      <c r="F456" s="14">
        <v>42923</v>
      </c>
      <c r="G456" s="12" t="s">
        <v>210</v>
      </c>
      <c r="H456" s="13">
        <v>30</v>
      </c>
      <c r="I456" s="13">
        <v>0</v>
      </c>
      <c r="J456" s="13">
        <v>17</v>
      </c>
    </row>
    <row r="457" spans="1:10">
      <c r="A457" s="20" t="s">
        <v>647</v>
      </c>
      <c r="B457" s="12" t="s">
        <v>27</v>
      </c>
      <c r="C457" s="12" t="s">
        <v>214</v>
      </c>
      <c r="D457" s="20" t="s">
        <v>209</v>
      </c>
      <c r="E457" s="23">
        <v>1555.74</v>
      </c>
      <c r="F457" s="14">
        <v>42935</v>
      </c>
      <c r="G457" s="12" t="s">
        <v>215</v>
      </c>
      <c r="H457" s="13">
        <v>55</v>
      </c>
      <c r="I457" s="13">
        <v>0</v>
      </c>
      <c r="J457" s="13">
        <v>5</v>
      </c>
    </row>
    <row r="458" spans="1:10">
      <c r="A458" s="20" t="s">
        <v>648</v>
      </c>
      <c r="B458" s="12" t="s">
        <v>18</v>
      </c>
      <c r="C458" s="12" t="s">
        <v>11</v>
      </c>
      <c r="D458" s="20" t="s">
        <v>209</v>
      </c>
      <c r="E458" s="23">
        <v>4799</v>
      </c>
      <c r="F458" s="14">
        <v>42933</v>
      </c>
      <c r="G458" s="12" t="s">
        <v>210</v>
      </c>
      <c r="H458" s="13">
        <v>88</v>
      </c>
      <c r="I458" s="13">
        <v>1</v>
      </c>
      <c r="J458" s="13">
        <v>7</v>
      </c>
    </row>
    <row r="459" spans="1:10">
      <c r="A459" s="20" t="s">
        <v>649</v>
      </c>
      <c r="B459" s="12" t="s">
        <v>18</v>
      </c>
      <c r="C459" s="12" t="s">
        <v>11</v>
      </c>
      <c r="D459" s="20" t="s">
        <v>209</v>
      </c>
      <c r="E459" s="23">
        <v>3498.33</v>
      </c>
      <c r="F459" s="14">
        <v>42933</v>
      </c>
      <c r="G459" s="12" t="s">
        <v>256</v>
      </c>
      <c r="H459" s="13">
        <v>0</v>
      </c>
      <c r="I459" s="13">
        <v>0</v>
      </c>
      <c r="J459" s="13">
        <v>7</v>
      </c>
    </row>
    <row r="460" spans="1:10">
      <c r="A460" s="20" t="s">
        <v>650</v>
      </c>
      <c r="B460" s="12" t="s">
        <v>18</v>
      </c>
      <c r="C460" s="12" t="s">
        <v>11</v>
      </c>
      <c r="D460" s="20" t="s">
        <v>209</v>
      </c>
      <c r="E460" s="23"/>
      <c r="F460" s="14">
        <v>42921</v>
      </c>
      <c r="G460" s="12" t="s">
        <v>210</v>
      </c>
      <c r="H460" s="13">
        <v>30</v>
      </c>
      <c r="I460" s="13">
        <v>0</v>
      </c>
      <c r="J460" s="13">
        <v>19</v>
      </c>
    </row>
    <row r="461" spans="1:10">
      <c r="A461" s="20" t="s">
        <v>651</v>
      </c>
      <c r="B461" s="12" t="s">
        <v>12</v>
      </c>
      <c r="C461" s="12" t="s">
        <v>11</v>
      </c>
      <c r="D461" s="20" t="s">
        <v>209</v>
      </c>
      <c r="E461" s="23"/>
      <c r="F461" s="14">
        <v>42935</v>
      </c>
      <c r="G461" s="12" t="s">
        <v>210</v>
      </c>
      <c r="H461" s="13">
        <v>21</v>
      </c>
      <c r="I461" s="13">
        <v>0</v>
      </c>
      <c r="J461" s="13">
        <v>5</v>
      </c>
    </row>
    <row r="462" spans="1:10">
      <c r="A462" s="20" t="s">
        <v>652</v>
      </c>
      <c r="B462" s="12" t="s">
        <v>12</v>
      </c>
      <c r="C462" s="12" t="s">
        <v>11</v>
      </c>
      <c r="D462" s="20" t="s">
        <v>209</v>
      </c>
      <c r="E462" s="23"/>
      <c r="F462" s="14">
        <v>42933</v>
      </c>
      <c r="G462" s="12" t="s">
        <v>210</v>
      </c>
      <c r="H462" s="13">
        <v>70</v>
      </c>
      <c r="I462" s="13">
        <v>0</v>
      </c>
      <c r="J462" s="13">
        <v>7</v>
      </c>
    </row>
    <row r="463" spans="1:10">
      <c r="A463" s="20" t="s">
        <v>653</v>
      </c>
      <c r="B463" s="12" t="s">
        <v>12</v>
      </c>
      <c r="C463" s="12" t="s">
        <v>11</v>
      </c>
      <c r="D463" s="20" t="s">
        <v>209</v>
      </c>
      <c r="E463" s="23"/>
      <c r="F463" s="14">
        <v>42933</v>
      </c>
      <c r="G463" s="12" t="s">
        <v>210</v>
      </c>
      <c r="H463" s="13">
        <v>63</v>
      </c>
      <c r="I463" s="13">
        <v>0</v>
      </c>
      <c r="J463" s="13">
        <v>7</v>
      </c>
    </row>
    <row r="464" spans="1:10">
      <c r="A464" s="20" t="s">
        <v>654</v>
      </c>
      <c r="B464" s="12" t="s">
        <v>18</v>
      </c>
      <c r="C464" s="12" t="s">
        <v>11</v>
      </c>
      <c r="D464" s="20" t="s">
        <v>209</v>
      </c>
      <c r="E464" s="23"/>
      <c r="F464" s="14">
        <v>42927</v>
      </c>
      <c r="G464" s="12" t="s">
        <v>210</v>
      </c>
      <c r="H464" s="13">
        <v>56</v>
      </c>
      <c r="I464" s="13">
        <v>0</v>
      </c>
      <c r="J464" s="13">
        <v>13</v>
      </c>
    </row>
    <row r="465" spans="1:10">
      <c r="A465" s="20" t="s">
        <v>655</v>
      </c>
      <c r="B465" s="12" t="s">
        <v>18</v>
      </c>
      <c r="C465" s="12" t="s">
        <v>11</v>
      </c>
      <c r="D465" s="20" t="s">
        <v>209</v>
      </c>
      <c r="E465" s="23"/>
      <c r="F465" s="14">
        <v>42927</v>
      </c>
      <c r="G465" s="12" t="s">
        <v>210</v>
      </c>
      <c r="H465" s="13">
        <v>48</v>
      </c>
      <c r="I465" s="13">
        <v>0</v>
      </c>
      <c r="J465" s="13">
        <v>13</v>
      </c>
    </row>
    <row r="466" spans="1:10">
      <c r="A466" s="20" t="s">
        <v>656</v>
      </c>
      <c r="B466" s="12" t="s">
        <v>18</v>
      </c>
      <c r="C466" s="12" t="s">
        <v>24</v>
      </c>
      <c r="D466" s="20" t="s">
        <v>209</v>
      </c>
      <c r="E466" s="23"/>
      <c r="F466" s="14">
        <v>42936</v>
      </c>
      <c r="G466" s="12" t="s">
        <v>210</v>
      </c>
      <c r="H466" s="13">
        <v>17</v>
      </c>
      <c r="I466" s="13">
        <v>0</v>
      </c>
      <c r="J466" s="13">
        <v>4</v>
      </c>
    </row>
    <row r="467" spans="1:10">
      <c r="A467" s="20" t="s">
        <v>657</v>
      </c>
      <c r="B467" s="12" t="s">
        <v>18</v>
      </c>
      <c r="C467" s="12" t="s">
        <v>11</v>
      </c>
      <c r="D467" s="20" t="s">
        <v>209</v>
      </c>
      <c r="E467" s="23"/>
      <c r="F467" s="14">
        <v>42935</v>
      </c>
      <c r="G467" s="12" t="s">
        <v>210</v>
      </c>
      <c r="H467" s="13">
        <v>33</v>
      </c>
      <c r="I467" s="13">
        <v>0</v>
      </c>
      <c r="J467" s="13">
        <v>5</v>
      </c>
    </row>
    <row r="468" spans="1:10">
      <c r="A468" s="20" t="s">
        <v>658</v>
      </c>
      <c r="B468" s="12" t="s">
        <v>18</v>
      </c>
      <c r="C468" s="12" t="s">
        <v>11</v>
      </c>
      <c r="D468" s="20" t="s">
        <v>209</v>
      </c>
      <c r="E468" s="23"/>
      <c r="F468" s="14">
        <v>42921</v>
      </c>
      <c r="G468" s="12" t="s">
        <v>210</v>
      </c>
      <c r="H468" s="13">
        <v>34</v>
      </c>
      <c r="I468" s="13">
        <v>0</v>
      </c>
      <c r="J468" s="13">
        <v>19</v>
      </c>
    </row>
    <row r="469" spans="1:10">
      <c r="A469" s="20" t="s">
        <v>659</v>
      </c>
      <c r="B469" s="12" t="s">
        <v>18</v>
      </c>
      <c r="C469" s="12" t="s">
        <v>24</v>
      </c>
      <c r="D469" s="20" t="s">
        <v>209</v>
      </c>
      <c r="E469" s="23"/>
      <c r="F469" s="14">
        <v>42922</v>
      </c>
      <c r="G469" s="12" t="s">
        <v>210</v>
      </c>
      <c r="H469" s="13">
        <v>90</v>
      </c>
      <c r="I469" s="13">
        <v>1</v>
      </c>
      <c r="J469" s="13">
        <v>18</v>
      </c>
    </row>
    <row r="470" spans="1:10">
      <c r="A470" s="20" t="s">
        <v>160</v>
      </c>
      <c r="B470" s="12" t="s">
        <v>18</v>
      </c>
      <c r="C470" s="12" t="s">
        <v>24</v>
      </c>
      <c r="D470" s="20" t="s">
        <v>209</v>
      </c>
      <c r="E470" s="23">
        <v>6642.18</v>
      </c>
      <c r="F470" s="14">
        <v>42940</v>
      </c>
      <c r="G470" s="12" t="s">
        <v>210</v>
      </c>
      <c r="H470" s="13">
        <v>69</v>
      </c>
      <c r="I470" s="13">
        <v>0</v>
      </c>
      <c r="J470" s="13">
        <v>0</v>
      </c>
    </row>
    <row r="471" spans="1:10">
      <c r="A471" s="20" t="s">
        <v>660</v>
      </c>
      <c r="B471" s="12" t="s">
        <v>12</v>
      </c>
      <c r="C471" s="12" t="s">
        <v>11</v>
      </c>
      <c r="D471" s="20" t="s">
        <v>209</v>
      </c>
      <c r="E471" s="23"/>
      <c r="F471" s="14">
        <v>42928</v>
      </c>
      <c r="G471" s="12" t="s">
        <v>210</v>
      </c>
      <c r="H471" s="13">
        <v>21</v>
      </c>
      <c r="I471" s="13">
        <v>1</v>
      </c>
      <c r="J471" s="13">
        <v>12</v>
      </c>
    </row>
    <row r="472" spans="1:10">
      <c r="A472" s="20" t="s">
        <v>661</v>
      </c>
      <c r="B472" s="12" t="s">
        <v>30</v>
      </c>
      <c r="C472" s="12" t="s">
        <v>214</v>
      </c>
      <c r="D472" s="20" t="s">
        <v>243</v>
      </c>
      <c r="E472" s="23">
        <v>5662.02</v>
      </c>
      <c r="F472" s="14">
        <v>42929</v>
      </c>
      <c r="G472" s="12" t="s">
        <v>223</v>
      </c>
      <c r="H472" s="13">
        <v>609</v>
      </c>
      <c r="I472" s="13">
        <v>1</v>
      </c>
      <c r="J472" s="13">
        <v>11</v>
      </c>
    </row>
    <row r="473" spans="1:10">
      <c r="A473" s="20" t="s">
        <v>662</v>
      </c>
      <c r="B473" s="12" t="s">
        <v>18</v>
      </c>
      <c r="C473" s="12" t="s">
        <v>11</v>
      </c>
      <c r="D473" s="20" t="s">
        <v>209</v>
      </c>
      <c r="E473" s="23"/>
      <c r="F473" s="14">
        <v>42933</v>
      </c>
      <c r="G473" s="12" t="s">
        <v>210</v>
      </c>
      <c r="H473" s="13">
        <v>42</v>
      </c>
      <c r="I473" s="13">
        <v>0</v>
      </c>
      <c r="J473" s="13">
        <v>7</v>
      </c>
    </row>
    <row r="474" spans="1:10">
      <c r="A474" s="20" t="s">
        <v>663</v>
      </c>
      <c r="B474" s="12" t="s">
        <v>12</v>
      </c>
      <c r="C474" s="12" t="s">
        <v>11</v>
      </c>
      <c r="D474" s="20" t="s">
        <v>209</v>
      </c>
      <c r="E474" s="23"/>
      <c r="F474" s="14">
        <v>42928</v>
      </c>
      <c r="G474" s="12" t="s">
        <v>210</v>
      </c>
      <c r="H474" s="13">
        <v>43</v>
      </c>
      <c r="I474" s="13">
        <v>1</v>
      </c>
      <c r="J474" s="13">
        <v>12</v>
      </c>
    </row>
    <row r="475" spans="1:10">
      <c r="A475" s="20" t="s">
        <v>664</v>
      </c>
      <c r="B475" s="12" t="s">
        <v>12</v>
      </c>
      <c r="C475" s="12" t="s">
        <v>11</v>
      </c>
      <c r="D475" s="20" t="s">
        <v>209</v>
      </c>
      <c r="E475" s="23"/>
      <c r="F475" s="14">
        <v>42926</v>
      </c>
      <c r="G475" s="12" t="s">
        <v>210</v>
      </c>
      <c r="H475" s="13">
        <v>26</v>
      </c>
      <c r="I475" s="13">
        <v>0</v>
      </c>
      <c r="J475" s="13">
        <v>14</v>
      </c>
    </row>
    <row r="476" spans="1:10">
      <c r="A476" s="20" t="s">
        <v>665</v>
      </c>
      <c r="B476" s="12" t="s">
        <v>30</v>
      </c>
      <c r="C476" s="12" t="s">
        <v>11</v>
      </c>
      <c r="D476" s="20" t="s">
        <v>243</v>
      </c>
      <c r="E476" s="23"/>
      <c r="F476" s="14">
        <v>42923</v>
      </c>
      <c r="G476" s="12" t="s">
        <v>210</v>
      </c>
      <c r="H476" s="13">
        <v>60</v>
      </c>
      <c r="I476" s="13">
        <v>0</v>
      </c>
      <c r="J476" s="13">
        <v>17</v>
      </c>
    </row>
    <row r="477" spans="1:10">
      <c r="A477" s="20" t="s">
        <v>666</v>
      </c>
      <c r="B477" s="12" t="s">
        <v>18</v>
      </c>
      <c r="C477" s="12" t="s">
        <v>24</v>
      </c>
      <c r="D477" s="20" t="s">
        <v>209</v>
      </c>
      <c r="E477" s="23"/>
      <c r="F477" s="14">
        <v>42926</v>
      </c>
      <c r="G477" s="12" t="s">
        <v>210</v>
      </c>
      <c r="H477" s="13">
        <v>18</v>
      </c>
      <c r="I477" s="13">
        <v>0</v>
      </c>
      <c r="J477" s="13">
        <v>14</v>
      </c>
    </row>
    <row r="478" spans="1:10">
      <c r="A478" s="20" t="s">
        <v>667</v>
      </c>
      <c r="B478" s="12" t="s">
        <v>18</v>
      </c>
      <c r="C478" s="12" t="s">
        <v>11</v>
      </c>
      <c r="D478" s="20" t="s">
        <v>209</v>
      </c>
      <c r="E478" s="23">
        <v>16516</v>
      </c>
      <c r="F478" s="14">
        <v>42921</v>
      </c>
      <c r="G478" s="12" t="s">
        <v>210</v>
      </c>
      <c r="H478" s="13">
        <v>153</v>
      </c>
      <c r="I478" s="13">
        <v>6</v>
      </c>
      <c r="J478" s="13">
        <v>19</v>
      </c>
    </row>
    <row r="479" spans="1:10">
      <c r="A479" s="20" t="s">
        <v>668</v>
      </c>
      <c r="B479" s="12" t="s">
        <v>18</v>
      </c>
      <c r="C479" s="12" t="s">
        <v>11</v>
      </c>
      <c r="D479" s="20" t="s">
        <v>209</v>
      </c>
      <c r="E479" s="23">
        <v>24586</v>
      </c>
      <c r="F479" s="14">
        <v>42921</v>
      </c>
      <c r="G479" s="12" t="s">
        <v>210</v>
      </c>
      <c r="H479" s="13">
        <v>47</v>
      </c>
      <c r="I479" s="13">
        <v>1</v>
      </c>
      <c r="J479" s="13">
        <v>19</v>
      </c>
    </row>
    <row r="480" spans="1:10">
      <c r="A480" s="20" t="s">
        <v>669</v>
      </c>
      <c r="B480" s="12" t="s">
        <v>18</v>
      </c>
      <c r="C480" s="12" t="s">
        <v>11</v>
      </c>
      <c r="D480" s="20" t="s">
        <v>209</v>
      </c>
      <c r="E480" s="23"/>
      <c r="F480" s="14">
        <v>42940</v>
      </c>
      <c r="G480" s="12" t="s">
        <v>210</v>
      </c>
      <c r="H480" s="13">
        <v>144</v>
      </c>
      <c r="I480" s="13">
        <v>3</v>
      </c>
      <c r="J480" s="13">
        <v>0</v>
      </c>
    </row>
    <row r="481" spans="1:10">
      <c r="A481" s="20" t="s">
        <v>670</v>
      </c>
      <c r="B481" s="12" t="s">
        <v>12</v>
      </c>
      <c r="C481" s="12" t="s">
        <v>11</v>
      </c>
      <c r="D481" s="20" t="s">
        <v>209</v>
      </c>
      <c r="E481" s="23">
        <v>13958.24</v>
      </c>
      <c r="F481" s="14">
        <v>42935</v>
      </c>
      <c r="G481" s="12" t="s">
        <v>210</v>
      </c>
      <c r="H481" s="13">
        <v>33</v>
      </c>
      <c r="I481" s="13">
        <v>0</v>
      </c>
      <c r="J481" s="13">
        <v>5</v>
      </c>
    </row>
    <row r="482" spans="1:10">
      <c r="A482" s="20" t="s">
        <v>671</v>
      </c>
      <c r="B482" s="12" t="s">
        <v>18</v>
      </c>
      <c r="C482" s="12" t="s">
        <v>11</v>
      </c>
      <c r="D482" s="20" t="s">
        <v>209</v>
      </c>
      <c r="E482" s="23">
        <v>5183</v>
      </c>
      <c r="F482" s="14">
        <v>42935</v>
      </c>
      <c r="G482" s="12" t="s">
        <v>210</v>
      </c>
      <c r="H482" s="13">
        <v>42</v>
      </c>
      <c r="I482" s="13">
        <v>0</v>
      </c>
      <c r="J482" s="13">
        <v>5</v>
      </c>
    </row>
    <row r="483" spans="1:10">
      <c r="A483" s="20" t="s">
        <v>672</v>
      </c>
      <c r="B483" s="12" t="s">
        <v>18</v>
      </c>
      <c r="C483" s="12" t="s">
        <v>11</v>
      </c>
      <c r="D483" s="20" t="s">
        <v>209</v>
      </c>
      <c r="E483" s="23"/>
      <c r="F483" s="14">
        <v>42930</v>
      </c>
      <c r="G483" s="12" t="s">
        <v>210</v>
      </c>
      <c r="H483" s="13">
        <v>51</v>
      </c>
      <c r="I483" s="13">
        <v>1</v>
      </c>
      <c r="J483" s="13">
        <v>10</v>
      </c>
    </row>
    <row r="484" spans="1:10">
      <c r="A484" s="20" t="s">
        <v>673</v>
      </c>
      <c r="B484" s="12" t="s">
        <v>30</v>
      </c>
      <c r="C484" s="12" t="s">
        <v>11</v>
      </c>
      <c r="D484" s="20" t="s">
        <v>218</v>
      </c>
      <c r="E484" s="23">
        <v>5151.62</v>
      </c>
      <c r="F484" s="14">
        <v>42919</v>
      </c>
      <c r="G484" s="12" t="s">
        <v>210</v>
      </c>
      <c r="H484" s="13">
        <v>69</v>
      </c>
      <c r="I484" s="13">
        <v>3</v>
      </c>
      <c r="J484" s="13">
        <v>21</v>
      </c>
    </row>
    <row r="485" spans="1:10">
      <c r="A485" s="20" t="s">
        <v>674</v>
      </c>
      <c r="B485" s="12" t="s">
        <v>18</v>
      </c>
      <c r="C485" s="12" t="s">
        <v>11</v>
      </c>
      <c r="D485" s="20" t="s">
        <v>209</v>
      </c>
      <c r="E485" s="23"/>
      <c r="F485" s="14">
        <v>42929</v>
      </c>
      <c r="G485" s="12" t="s">
        <v>210</v>
      </c>
      <c r="H485" s="13">
        <v>7</v>
      </c>
      <c r="I485" s="13">
        <v>0</v>
      </c>
      <c r="J485" s="13">
        <v>11</v>
      </c>
    </row>
    <row r="486" spans="1:10">
      <c r="A486" s="20" t="s">
        <v>675</v>
      </c>
      <c r="B486" s="12" t="s">
        <v>30</v>
      </c>
      <c r="C486" s="12" t="s">
        <v>11</v>
      </c>
      <c r="D486" s="20" t="s">
        <v>243</v>
      </c>
      <c r="E486" s="23"/>
      <c r="F486" s="14">
        <v>42923</v>
      </c>
      <c r="G486" s="12" t="s">
        <v>210</v>
      </c>
      <c r="H486" s="13">
        <v>450</v>
      </c>
      <c r="I486" s="13">
        <v>4</v>
      </c>
      <c r="J486" s="13">
        <v>17</v>
      </c>
    </row>
    <row r="487" spans="1:10">
      <c r="A487" s="20" t="s">
        <v>676</v>
      </c>
      <c r="B487" s="12" t="s">
        <v>12</v>
      </c>
      <c r="C487" s="12" t="s">
        <v>24</v>
      </c>
      <c r="D487" s="20" t="s">
        <v>209</v>
      </c>
      <c r="E487" s="23">
        <v>5971.05</v>
      </c>
      <c r="F487" s="14">
        <v>42922</v>
      </c>
      <c r="G487" s="12" t="s">
        <v>210</v>
      </c>
      <c r="H487" s="13">
        <v>90</v>
      </c>
      <c r="I487" s="13">
        <v>2</v>
      </c>
      <c r="J487" s="13">
        <v>18</v>
      </c>
    </row>
    <row r="488" spans="1:10">
      <c r="A488" s="20" t="s">
        <v>677</v>
      </c>
      <c r="B488" s="12" t="s">
        <v>30</v>
      </c>
      <c r="C488" s="12" t="s">
        <v>11</v>
      </c>
      <c r="D488" s="20" t="s">
        <v>243</v>
      </c>
      <c r="E488" s="23">
        <v>5984.4</v>
      </c>
      <c r="F488" s="14">
        <v>42934</v>
      </c>
      <c r="G488" s="12" t="s">
        <v>210</v>
      </c>
      <c r="H488" s="13">
        <v>27</v>
      </c>
      <c r="I488" s="13">
        <v>0</v>
      </c>
      <c r="J488" s="13">
        <v>6</v>
      </c>
    </row>
    <row r="489" spans="1:10">
      <c r="A489" s="20" t="s">
        <v>678</v>
      </c>
      <c r="B489" s="12" t="s">
        <v>12</v>
      </c>
      <c r="C489" s="12" t="s">
        <v>11</v>
      </c>
      <c r="D489" s="20" t="s">
        <v>209</v>
      </c>
      <c r="E489" s="23"/>
      <c r="F489" s="14">
        <v>42935</v>
      </c>
      <c r="G489" s="12" t="s">
        <v>210</v>
      </c>
      <c r="H489" s="13">
        <v>8</v>
      </c>
      <c r="I489" s="13">
        <v>0</v>
      </c>
      <c r="J489" s="13">
        <v>5</v>
      </c>
    </row>
    <row r="490" spans="1:10">
      <c r="A490" s="20" t="s">
        <v>679</v>
      </c>
      <c r="B490" s="12" t="s">
        <v>18</v>
      </c>
      <c r="C490" s="12" t="s">
        <v>11</v>
      </c>
      <c r="D490" s="20" t="s">
        <v>209</v>
      </c>
      <c r="E490" s="23"/>
      <c r="F490" s="14">
        <v>42928</v>
      </c>
      <c r="G490" s="12" t="s">
        <v>210</v>
      </c>
      <c r="H490" s="13">
        <v>19</v>
      </c>
      <c r="I490" s="13">
        <v>0</v>
      </c>
      <c r="J490" s="13">
        <v>12</v>
      </c>
    </row>
    <row r="491" spans="1:10">
      <c r="A491" s="20" t="s">
        <v>680</v>
      </c>
      <c r="B491" s="12" t="s">
        <v>18</v>
      </c>
      <c r="C491" s="12" t="s">
        <v>11</v>
      </c>
      <c r="D491" s="20" t="s">
        <v>209</v>
      </c>
      <c r="E491" s="23">
        <v>40808.720000000001</v>
      </c>
      <c r="F491" s="14">
        <v>42923</v>
      </c>
      <c r="G491" s="12" t="s">
        <v>210</v>
      </c>
      <c r="H491" s="13">
        <v>37</v>
      </c>
      <c r="I491" s="13">
        <v>0</v>
      </c>
      <c r="J491" s="13">
        <v>17</v>
      </c>
    </row>
    <row r="492" spans="1:10">
      <c r="A492" s="20" t="s">
        <v>166</v>
      </c>
      <c r="B492" s="12" t="s">
        <v>27</v>
      </c>
      <c r="C492" s="12" t="s">
        <v>11</v>
      </c>
      <c r="D492" s="20" t="s">
        <v>209</v>
      </c>
      <c r="E492" s="23">
        <v>48651.8</v>
      </c>
      <c r="F492" s="14">
        <v>42936</v>
      </c>
      <c r="G492" s="12" t="s">
        <v>210</v>
      </c>
      <c r="H492" s="13">
        <v>188</v>
      </c>
      <c r="I492" s="13">
        <v>3</v>
      </c>
      <c r="J492" s="13">
        <v>4</v>
      </c>
    </row>
    <row r="493" spans="1:10">
      <c r="A493" s="20" t="s">
        <v>681</v>
      </c>
      <c r="B493" s="12" t="s">
        <v>18</v>
      </c>
      <c r="C493" s="12" t="s">
        <v>214</v>
      </c>
      <c r="D493" s="20" t="s">
        <v>209</v>
      </c>
      <c r="E493" s="23">
        <v>13258.65</v>
      </c>
      <c r="F493" s="14">
        <v>42936</v>
      </c>
      <c r="G493" s="12" t="s">
        <v>223</v>
      </c>
      <c r="H493" s="13">
        <v>756</v>
      </c>
      <c r="I493" s="13">
        <v>1</v>
      </c>
      <c r="J493" s="13">
        <v>4</v>
      </c>
    </row>
    <row r="494" spans="1:10">
      <c r="A494" s="20" t="s">
        <v>682</v>
      </c>
      <c r="B494" s="12" t="s">
        <v>12</v>
      </c>
      <c r="C494" s="12" t="s">
        <v>11</v>
      </c>
      <c r="D494" s="20" t="s">
        <v>209</v>
      </c>
      <c r="E494" s="23">
        <v>6111</v>
      </c>
      <c r="F494" s="14">
        <v>42937</v>
      </c>
      <c r="G494" s="12" t="s">
        <v>210</v>
      </c>
      <c r="H494" s="13">
        <v>87</v>
      </c>
      <c r="I494" s="13">
        <v>2</v>
      </c>
      <c r="J494" s="13">
        <v>3</v>
      </c>
    </row>
    <row r="495" spans="1:10">
      <c r="A495" s="20" t="s">
        <v>683</v>
      </c>
      <c r="B495" s="12" t="s">
        <v>12</v>
      </c>
      <c r="C495" s="12" t="s">
        <v>11</v>
      </c>
      <c r="D495" s="20" t="s">
        <v>209</v>
      </c>
      <c r="E495" s="23"/>
      <c r="F495" s="14">
        <v>42926</v>
      </c>
      <c r="G495" s="12" t="s">
        <v>210</v>
      </c>
      <c r="H495" s="13">
        <v>56</v>
      </c>
      <c r="I495" s="13">
        <v>0</v>
      </c>
      <c r="J495" s="13">
        <v>14</v>
      </c>
    </row>
    <row r="496" spans="1:10">
      <c r="A496" s="20" t="s">
        <v>684</v>
      </c>
      <c r="B496" s="12" t="s">
        <v>12</v>
      </c>
      <c r="C496" s="12" t="s">
        <v>11</v>
      </c>
      <c r="D496" s="20" t="s">
        <v>209</v>
      </c>
      <c r="E496" s="23"/>
      <c r="F496" s="14">
        <v>42921</v>
      </c>
      <c r="G496" s="12" t="s">
        <v>210</v>
      </c>
      <c r="H496" s="13">
        <v>6</v>
      </c>
      <c r="I496" s="13">
        <v>0</v>
      </c>
      <c r="J496" s="13">
        <v>19</v>
      </c>
    </row>
    <row r="497" spans="1:10">
      <c r="A497" s="20" t="s">
        <v>685</v>
      </c>
      <c r="B497" s="12" t="s">
        <v>12</v>
      </c>
      <c r="C497" s="12" t="s">
        <v>11</v>
      </c>
      <c r="D497" s="20" t="s">
        <v>209</v>
      </c>
      <c r="E497" s="23">
        <v>16008.84</v>
      </c>
      <c r="F497" s="14">
        <v>42930</v>
      </c>
      <c r="G497" s="12" t="s">
        <v>210</v>
      </c>
      <c r="H497" s="13">
        <v>45</v>
      </c>
      <c r="I497" s="13">
        <v>0</v>
      </c>
      <c r="J497" s="13">
        <v>10</v>
      </c>
    </row>
    <row r="498" spans="1:10">
      <c r="A498" s="20" t="s">
        <v>168</v>
      </c>
      <c r="B498" s="12" t="s">
        <v>18</v>
      </c>
      <c r="C498" s="12" t="s">
        <v>11</v>
      </c>
      <c r="D498" s="20" t="s">
        <v>209</v>
      </c>
      <c r="E498" s="23">
        <v>14266.47</v>
      </c>
      <c r="F498" s="14">
        <v>42937</v>
      </c>
      <c r="G498" s="12" t="s">
        <v>210</v>
      </c>
      <c r="H498" s="13">
        <v>71</v>
      </c>
      <c r="I498" s="13">
        <v>0</v>
      </c>
      <c r="J498" s="13">
        <v>3</v>
      </c>
    </row>
    <row r="499" spans="1:10">
      <c r="A499" s="20" t="s">
        <v>686</v>
      </c>
      <c r="B499" s="12" t="s">
        <v>12</v>
      </c>
      <c r="C499" s="12" t="s">
        <v>11</v>
      </c>
      <c r="D499" s="20" t="s">
        <v>209</v>
      </c>
      <c r="E499" s="23"/>
      <c r="F499" s="14">
        <v>42930</v>
      </c>
      <c r="G499" s="12" t="s">
        <v>210</v>
      </c>
      <c r="H499" s="13">
        <v>2</v>
      </c>
      <c r="I499" s="13">
        <v>0</v>
      </c>
      <c r="J499" s="13">
        <v>10</v>
      </c>
    </row>
    <row r="500" spans="1:10">
      <c r="A500" s="20" t="s">
        <v>687</v>
      </c>
      <c r="B500" s="12" t="s">
        <v>18</v>
      </c>
      <c r="C500" s="12" t="s">
        <v>24</v>
      </c>
      <c r="D500" s="20" t="s">
        <v>209</v>
      </c>
      <c r="E500" s="23"/>
      <c r="F500" s="14">
        <v>42928</v>
      </c>
      <c r="G500" s="12" t="s">
        <v>210</v>
      </c>
      <c r="H500" s="13">
        <v>6</v>
      </c>
      <c r="I500" s="13">
        <v>0</v>
      </c>
      <c r="J500" s="13">
        <v>12</v>
      </c>
    </row>
    <row r="501" spans="1:10">
      <c r="A501" s="20" t="s">
        <v>688</v>
      </c>
      <c r="B501" s="12" t="s">
        <v>18</v>
      </c>
      <c r="C501" s="12" t="s">
        <v>11</v>
      </c>
      <c r="D501" s="20" t="s">
        <v>209</v>
      </c>
      <c r="E501" s="23"/>
      <c r="F501" s="14">
        <v>42929</v>
      </c>
      <c r="G501" s="12" t="s">
        <v>210</v>
      </c>
      <c r="H501" s="13">
        <v>35</v>
      </c>
      <c r="I501" s="13">
        <v>0</v>
      </c>
      <c r="J501" s="13">
        <v>11</v>
      </c>
    </row>
    <row r="502" spans="1:10">
      <c r="A502" s="20" t="s">
        <v>689</v>
      </c>
      <c r="B502" s="12" t="s">
        <v>18</v>
      </c>
      <c r="C502" s="12" t="s">
        <v>11</v>
      </c>
      <c r="D502" s="20" t="s">
        <v>209</v>
      </c>
      <c r="E502" s="23"/>
      <c r="F502" s="14">
        <v>42936</v>
      </c>
      <c r="G502" s="12" t="s">
        <v>210</v>
      </c>
      <c r="H502" s="13">
        <v>30</v>
      </c>
      <c r="I502" s="13">
        <v>0</v>
      </c>
      <c r="J502" s="13">
        <v>4</v>
      </c>
    </row>
    <row r="503" spans="1:10">
      <c r="A503" s="20" t="s">
        <v>171</v>
      </c>
      <c r="B503" s="12" t="s">
        <v>18</v>
      </c>
      <c r="C503" s="12" t="s">
        <v>11</v>
      </c>
      <c r="D503" s="20" t="s">
        <v>209</v>
      </c>
      <c r="E503" s="23">
        <v>9882.68</v>
      </c>
      <c r="F503" s="14">
        <v>42935</v>
      </c>
      <c r="G503" s="12" t="s">
        <v>210</v>
      </c>
      <c r="H503" s="13">
        <v>68</v>
      </c>
      <c r="I503" s="13">
        <v>1</v>
      </c>
      <c r="J503" s="13">
        <v>5</v>
      </c>
    </row>
    <row r="504" spans="1:10">
      <c r="A504" s="20" t="s">
        <v>690</v>
      </c>
      <c r="B504" s="12" t="s">
        <v>18</v>
      </c>
      <c r="C504" s="12" t="s">
        <v>11</v>
      </c>
      <c r="D504" s="20" t="s">
        <v>209</v>
      </c>
      <c r="E504" s="23"/>
      <c r="F504" s="14">
        <v>42921</v>
      </c>
      <c r="G504" s="12" t="s">
        <v>210</v>
      </c>
      <c r="H504" s="13">
        <v>64</v>
      </c>
      <c r="I504" s="13">
        <v>0</v>
      </c>
      <c r="J504" s="13">
        <v>19</v>
      </c>
    </row>
    <row r="505" spans="1:10">
      <c r="A505" s="20" t="s">
        <v>691</v>
      </c>
      <c r="B505" s="12" t="s">
        <v>12</v>
      </c>
      <c r="C505" s="12" t="s">
        <v>11</v>
      </c>
      <c r="D505" s="20" t="s">
        <v>209</v>
      </c>
      <c r="E505" s="23"/>
      <c r="F505" s="14">
        <v>42933</v>
      </c>
      <c r="G505" s="12" t="s">
        <v>210</v>
      </c>
      <c r="H505" s="13">
        <v>39</v>
      </c>
      <c r="I505" s="13">
        <v>0</v>
      </c>
      <c r="J505" s="13">
        <v>7</v>
      </c>
    </row>
    <row r="506" spans="1:10">
      <c r="A506" s="20" t="s">
        <v>692</v>
      </c>
      <c r="B506" s="12" t="s">
        <v>30</v>
      </c>
      <c r="C506" s="12" t="s">
        <v>11</v>
      </c>
      <c r="D506" s="20" t="s">
        <v>243</v>
      </c>
      <c r="E506" s="23"/>
      <c r="F506" s="14">
        <v>42923</v>
      </c>
      <c r="G506" s="12" t="s">
        <v>210</v>
      </c>
      <c r="H506" s="13">
        <v>80</v>
      </c>
      <c r="I506" s="13">
        <v>1</v>
      </c>
      <c r="J506" s="13">
        <v>17</v>
      </c>
    </row>
    <row r="507" spans="1:10">
      <c r="A507" s="20" t="s">
        <v>693</v>
      </c>
      <c r="B507" s="12" t="s">
        <v>12</v>
      </c>
      <c r="C507" s="12" t="s">
        <v>11</v>
      </c>
      <c r="D507" s="20" t="s">
        <v>209</v>
      </c>
      <c r="E507" s="23">
        <v>4487</v>
      </c>
      <c r="F507" s="14">
        <v>42934</v>
      </c>
      <c r="G507" s="12" t="s">
        <v>210</v>
      </c>
      <c r="H507" s="13">
        <v>28</v>
      </c>
      <c r="I507" s="13">
        <v>0</v>
      </c>
      <c r="J507" s="13">
        <v>6</v>
      </c>
    </row>
    <row r="508" spans="1:10">
      <c r="A508" s="20" t="s">
        <v>694</v>
      </c>
      <c r="B508" s="12" t="s">
        <v>18</v>
      </c>
      <c r="C508" s="12" t="s">
        <v>11</v>
      </c>
      <c r="D508" s="20" t="s">
        <v>209</v>
      </c>
      <c r="E508" s="23">
        <v>2641.32</v>
      </c>
      <c r="F508" s="14">
        <v>42934</v>
      </c>
      <c r="G508" s="12" t="s">
        <v>256</v>
      </c>
      <c r="H508" s="13">
        <v>8</v>
      </c>
      <c r="I508" s="13">
        <v>0</v>
      </c>
      <c r="J508" s="13">
        <v>6</v>
      </c>
    </row>
    <row r="509" spans="1:10">
      <c r="A509" s="20" t="s">
        <v>695</v>
      </c>
      <c r="B509" s="12" t="s">
        <v>12</v>
      </c>
      <c r="C509" s="12" t="s">
        <v>11</v>
      </c>
      <c r="D509" s="20" t="s">
        <v>209</v>
      </c>
      <c r="E509" s="23"/>
      <c r="F509" s="14">
        <v>42930</v>
      </c>
      <c r="G509" s="12" t="s">
        <v>210</v>
      </c>
      <c r="H509" s="13">
        <v>2</v>
      </c>
      <c r="I509" s="13">
        <v>0</v>
      </c>
      <c r="J509" s="13">
        <v>10</v>
      </c>
    </row>
    <row r="510" spans="1:10">
      <c r="A510" s="20" t="s">
        <v>696</v>
      </c>
      <c r="B510" s="12" t="s">
        <v>18</v>
      </c>
      <c r="C510" s="12" t="s">
        <v>11</v>
      </c>
      <c r="D510" s="20" t="s">
        <v>209</v>
      </c>
      <c r="E510" s="23"/>
      <c r="F510" s="14">
        <v>42923</v>
      </c>
      <c r="G510" s="12" t="s">
        <v>210</v>
      </c>
      <c r="H510" s="13">
        <v>63</v>
      </c>
      <c r="I510" s="13">
        <v>0</v>
      </c>
      <c r="J510" s="13">
        <v>17</v>
      </c>
    </row>
    <row r="511" spans="1:10">
      <c r="A511" s="20" t="s">
        <v>697</v>
      </c>
      <c r="B511" s="12" t="s">
        <v>18</v>
      </c>
      <c r="C511" s="12" t="s">
        <v>49</v>
      </c>
      <c r="D511" s="20" t="s">
        <v>209</v>
      </c>
      <c r="E511" s="23">
        <v>13226.74</v>
      </c>
      <c r="F511" s="14">
        <v>42936</v>
      </c>
      <c r="G511" s="12" t="s">
        <v>256</v>
      </c>
      <c r="H511" s="13">
        <v>3</v>
      </c>
      <c r="I511" s="13">
        <v>0</v>
      </c>
      <c r="J511" s="13">
        <v>4</v>
      </c>
    </row>
    <row r="512" spans="1:10">
      <c r="A512" s="20" t="s">
        <v>176</v>
      </c>
      <c r="B512" s="12" t="s">
        <v>12</v>
      </c>
      <c r="C512" s="12" t="s">
        <v>11</v>
      </c>
      <c r="D512" s="20" t="s">
        <v>209</v>
      </c>
      <c r="E512" s="23">
        <v>8342.61</v>
      </c>
      <c r="F512" s="14">
        <v>42936</v>
      </c>
      <c r="G512" s="12" t="s">
        <v>210</v>
      </c>
      <c r="H512" s="13">
        <v>70</v>
      </c>
      <c r="I512" s="13">
        <v>2</v>
      </c>
      <c r="J512" s="13">
        <v>4</v>
      </c>
    </row>
    <row r="513" spans="1:10">
      <c r="A513" s="20" t="s">
        <v>698</v>
      </c>
      <c r="B513" s="12" t="s">
        <v>27</v>
      </c>
      <c r="C513" s="12" t="s">
        <v>214</v>
      </c>
      <c r="D513" s="20" t="s">
        <v>209</v>
      </c>
      <c r="E513" s="23">
        <v>80856.09</v>
      </c>
      <c r="F513" s="14">
        <v>42935</v>
      </c>
      <c r="G513" s="12" t="s">
        <v>223</v>
      </c>
      <c r="H513" s="13">
        <v>266</v>
      </c>
      <c r="I513" s="13">
        <v>0</v>
      </c>
      <c r="J513" s="13">
        <v>5</v>
      </c>
    </row>
    <row r="514" spans="1:10">
      <c r="A514" s="20" t="s">
        <v>699</v>
      </c>
      <c r="B514" s="12" t="s">
        <v>12</v>
      </c>
      <c r="C514" s="12" t="s">
        <v>11</v>
      </c>
      <c r="D514" s="20" t="s">
        <v>209</v>
      </c>
      <c r="E514" s="23"/>
      <c r="F514" s="14">
        <v>42927</v>
      </c>
      <c r="G514" s="12" t="s">
        <v>210</v>
      </c>
      <c r="H514" s="13">
        <v>5</v>
      </c>
      <c r="I514" s="13">
        <v>0</v>
      </c>
      <c r="J514" s="13">
        <v>13</v>
      </c>
    </row>
    <row r="515" spans="1:10">
      <c r="A515" s="20" t="s">
        <v>700</v>
      </c>
      <c r="B515" s="12" t="s">
        <v>12</v>
      </c>
      <c r="C515" s="12" t="s">
        <v>11</v>
      </c>
      <c r="D515" s="20" t="s">
        <v>209</v>
      </c>
      <c r="E515" s="23">
        <v>17866.72</v>
      </c>
      <c r="F515" s="14">
        <v>42922</v>
      </c>
      <c r="G515" s="12" t="s">
        <v>210</v>
      </c>
      <c r="H515" s="13">
        <v>128</v>
      </c>
      <c r="I515" s="13">
        <v>3</v>
      </c>
      <c r="J515" s="13">
        <v>18</v>
      </c>
    </row>
    <row r="516" spans="1:10">
      <c r="A516" s="20" t="s">
        <v>701</v>
      </c>
      <c r="B516" s="12" t="s">
        <v>18</v>
      </c>
      <c r="C516" s="12" t="s">
        <v>11</v>
      </c>
      <c r="D516" s="20" t="s">
        <v>209</v>
      </c>
      <c r="E516" s="23">
        <v>7288.98</v>
      </c>
      <c r="F516" s="14">
        <v>42937</v>
      </c>
      <c r="G516" s="12" t="s">
        <v>256</v>
      </c>
      <c r="H516" s="13">
        <v>22</v>
      </c>
      <c r="I516" s="13">
        <v>0</v>
      </c>
      <c r="J516" s="13">
        <v>3</v>
      </c>
    </row>
    <row r="517" spans="1:10">
      <c r="A517" s="20" t="s">
        <v>702</v>
      </c>
      <c r="B517" s="12" t="s">
        <v>12</v>
      </c>
      <c r="C517" s="12" t="s">
        <v>24</v>
      </c>
      <c r="D517" s="20" t="s">
        <v>209</v>
      </c>
      <c r="E517" s="23"/>
      <c r="F517" s="14">
        <v>42930</v>
      </c>
      <c r="G517" s="12" t="s">
        <v>210</v>
      </c>
      <c r="H517" s="13">
        <v>22</v>
      </c>
      <c r="I517" s="13">
        <v>0</v>
      </c>
      <c r="J517" s="13">
        <v>10</v>
      </c>
    </row>
    <row r="518" spans="1:10">
      <c r="A518" s="20" t="s">
        <v>703</v>
      </c>
      <c r="B518" s="12" t="s">
        <v>18</v>
      </c>
      <c r="C518" s="12" t="s">
        <v>11</v>
      </c>
      <c r="D518" s="20" t="s">
        <v>209</v>
      </c>
      <c r="E518" s="23">
        <v>37196.800000000003</v>
      </c>
      <c r="F518" s="14">
        <v>42921</v>
      </c>
      <c r="G518" s="12" t="s">
        <v>210</v>
      </c>
      <c r="H518" s="13">
        <v>131</v>
      </c>
      <c r="I518" s="13">
        <v>3</v>
      </c>
      <c r="J518" s="13">
        <v>19</v>
      </c>
    </row>
    <row r="519" spans="1:10">
      <c r="A519" s="20" t="s">
        <v>704</v>
      </c>
      <c r="B519" s="12" t="s">
        <v>27</v>
      </c>
      <c r="C519" s="12" t="s">
        <v>24</v>
      </c>
      <c r="D519" s="20" t="s">
        <v>209</v>
      </c>
      <c r="E519" s="23"/>
      <c r="F519" s="14">
        <v>42929</v>
      </c>
      <c r="G519" s="12" t="s">
        <v>210</v>
      </c>
      <c r="H519" s="13">
        <v>0</v>
      </c>
      <c r="I519" s="13">
        <v>0</v>
      </c>
      <c r="J519" s="13">
        <v>11</v>
      </c>
    </row>
    <row r="520" spans="1:10">
      <c r="A520" s="20" t="s">
        <v>705</v>
      </c>
      <c r="B520" s="12" t="s">
        <v>18</v>
      </c>
      <c r="C520" s="12" t="s">
        <v>24</v>
      </c>
      <c r="D520" s="20" t="s">
        <v>209</v>
      </c>
      <c r="E520" s="23">
        <v>20014.77</v>
      </c>
      <c r="F520" s="14">
        <v>42917</v>
      </c>
      <c r="G520" s="12" t="s">
        <v>256</v>
      </c>
      <c r="H520" s="13">
        <v>57</v>
      </c>
      <c r="I520" s="13">
        <v>1</v>
      </c>
      <c r="J520" s="13">
        <v>23</v>
      </c>
    </row>
    <row r="521" spans="1:10">
      <c r="A521" s="20" t="s">
        <v>706</v>
      </c>
      <c r="B521" s="12" t="s">
        <v>30</v>
      </c>
      <c r="C521" s="12" t="s">
        <v>11</v>
      </c>
      <c r="D521" s="20" t="s">
        <v>218</v>
      </c>
      <c r="E521" s="23">
        <v>1836.8</v>
      </c>
      <c r="F521" s="14">
        <v>42921</v>
      </c>
      <c r="G521" s="12" t="s">
        <v>210</v>
      </c>
      <c r="H521" s="13">
        <v>75</v>
      </c>
      <c r="I521" s="13">
        <v>0</v>
      </c>
      <c r="J521" s="13">
        <v>19</v>
      </c>
    </row>
    <row r="522" spans="1:10">
      <c r="A522" s="20" t="s">
        <v>707</v>
      </c>
      <c r="B522" s="12" t="s">
        <v>12</v>
      </c>
      <c r="C522" s="12" t="s">
        <v>24</v>
      </c>
      <c r="D522" s="20" t="s">
        <v>209</v>
      </c>
      <c r="E522" s="23"/>
      <c r="F522" s="14">
        <v>42930</v>
      </c>
      <c r="G522" s="12" t="s">
        <v>210</v>
      </c>
      <c r="H522" s="13">
        <v>53</v>
      </c>
      <c r="I522" s="13">
        <v>0</v>
      </c>
      <c r="J522" s="13">
        <v>10</v>
      </c>
    </row>
    <row r="523" spans="1:10">
      <c r="A523" s="20" t="s">
        <v>708</v>
      </c>
      <c r="B523" s="12" t="s">
        <v>18</v>
      </c>
      <c r="C523" s="12" t="s">
        <v>11</v>
      </c>
      <c r="D523" s="20" t="s">
        <v>209</v>
      </c>
      <c r="E523" s="23"/>
      <c r="F523" s="14">
        <v>42934</v>
      </c>
      <c r="G523" s="12" t="s">
        <v>210</v>
      </c>
      <c r="H523" s="13">
        <v>26</v>
      </c>
      <c r="I523" s="13">
        <v>0</v>
      </c>
      <c r="J523" s="13">
        <v>6</v>
      </c>
    </row>
    <row r="524" spans="1:10">
      <c r="A524" s="20" t="s">
        <v>709</v>
      </c>
      <c r="B524" s="12" t="s">
        <v>18</v>
      </c>
      <c r="C524" s="12" t="s">
        <v>11</v>
      </c>
      <c r="D524" s="20" t="s">
        <v>209</v>
      </c>
      <c r="E524" s="23"/>
      <c r="F524" s="14">
        <v>42936</v>
      </c>
      <c r="G524" s="12" t="s">
        <v>210</v>
      </c>
      <c r="H524" s="13">
        <v>27</v>
      </c>
      <c r="I524" s="13">
        <v>0</v>
      </c>
      <c r="J524" s="13">
        <v>4</v>
      </c>
    </row>
    <row r="525" spans="1:10">
      <c r="A525" s="20" t="s">
        <v>710</v>
      </c>
      <c r="B525" s="12" t="s">
        <v>18</v>
      </c>
      <c r="C525" s="12" t="s">
        <v>24</v>
      </c>
      <c r="D525" s="20" t="s">
        <v>209</v>
      </c>
      <c r="E525" s="23"/>
      <c r="F525" s="14">
        <v>42930</v>
      </c>
      <c r="G525" s="12" t="s">
        <v>210</v>
      </c>
      <c r="H525" s="13">
        <v>51</v>
      </c>
      <c r="I525" s="13">
        <v>0</v>
      </c>
      <c r="J525" s="13">
        <v>10</v>
      </c>
    </row>
    <row r="526" spans="1:10">
      <c r="A526" s="20" t="s">
        <v>711</v>
      </c>
      <c r="B526" s="12" t="s">
        <v>18</v>
      </c>
      <c r="C526" s="12" t="s">
        <v>11</v>
      </c>
      <c r="D526" s="20" t="s">
        <v>209</v>
      </c>
      <c r="E526" s="23"/>
      <c r="F526" s="14">
        <v>42922</v>
      </c>
      <c r="G526" s="12" t="s">
        <v>210</v>
      </c>
      <c r="H526" s="13">
        <v>71</v>
      </c>
      <c r="I526" s="13">
        <v>1</v>
      </c>
      <c r="J526" s="13">
        <v>18</v>
      </c>
    </row>
    <row r="527" spans="1:10">
      <c r="A527" s="20" t="s">
        <v>179</v>
      </c>
      <c r="B527" s="12" t="s">
        <v>18</v>
      </c>
      <c r="C527" s="12" t="s">
        <v>11</v>
      </c>
      <c r="D527" s="20" t="s">
        <v>209</v>
      </c>
      <c r="E527" s="23">
        <v>26188.3</v>
      </c>
      <c r="F527" s="14">
        <v>42929</v>
      </c>
      <c r="G527" s="12" t="s">
        <v>210</v>
      </c>
      <c r="H527" s="13">
        <v>101</v>
      </c>
      <c r="I527" s="13">
        <v>2</v>
      </c>
      <c r="J527" s="13">
        <v>11</v>
      </c>
    </row>
    <row r="528" spans="1:10">
      <c r="A528" s="20" t="s">
        <v>712</v>
      </c>
      <c r="B528" s="12" t="s">
        <v>27</v>
      </c>
      <c r="C528" s="12" t="s">
        <v>24</v>
      </c>
      <c r="D528" s="20" t="s">
        <v>209</v>
      </c>
      <c r="E528" s="23"/>
      <c r="F528" s="14">
        <v>42919</v>
      </c>
      <c r="G528" s="12" t="s">
        <v>210</v>
      </c>
      <c r="H528" s="13">
        <v>17</v>
      </c>
      <c r="I528" s="13">
        <v>0</v>
      </c>
      <c r="J528" s="13">
        <v>21</v>
      </c>
    </row>
    <row r="529" spans="1:10">
      <c r="A529" s="20" t="s">
        <v>713</v>
      </c>
      <c r="B529" s="12" t="s">
        <v>18</v>
      </c>
      <c r="C529" s="12" t="s">
        <v>230</v>
      </c>
      <c r="D529" s="20" t="s">
        <v>209</v>
      </c>
      <c r="E529" s="23">
        <v>2000</v>
      </c>
      <c r="F529" s="14">
        <v>42927</v>
      </c>
      <c r="G529" s="12" t="s">
        <v>256</v>
      </c>
      <c r="H529" s="13">
        <v>5</v>
      </c>
      <c r="I529" s="13">
        <v>0</v>
      </c>
      <c r="J529" s="13">
        <v>13</v>
      </c>
    </row>
    <row r="530" spans="1:10">
      <c r="A530" s="20" t="s">
        <v>714</v>
      </c>
      <c r="B530" s="12" t="s">
        <v>27</v>
      </c>
      <c r="C530" s="12" t="s">
        <v>230</v>
      </c>
      <c r="D530" s="20" t="s">
        <v>209</v>
      </c>
      <c r="E530" s="23">
        <v>0</v>
      </c>
      <c r="F530" s="14">
        <v>42928</v>
      </c>
      <c r="G530" s="12" t="s">
        <v>256</v>
      </c>
      <c r="H530" s="13">
        <v>0</v>
      </c>
      <c r="I530" s="13">
        <v>0</v>
      </c>
      <c r="J530" s="13">
        <v>12</v>
      </c>
    </row>
    <row r="531" spans="1:10">
      <c r="A531" s="20" t="s">
        <v>715</v>
      </c>
      <c r="B531" s="12" t="s">
        <v>12</v>
      </c>
      <c r="C531" s="12" t="s">
        <v>230</v>
      </c>
      <c r="D531" s="20" t="s">
        <v>209</v>
      </c>
      <c r="E531" s="23">
        <v>0</v>
      </c>
      <c r="F531" s="14">
        <v>42928</v>
      </c>
      <c r="G531" s="12" t="s">
        <v>256</v>
      </c>
      <c r="H531" s="13">
        <v>0</v>
      </c>
      <c r="I531" s="13">
        <v>0</v>
      </c>
      <c r="J531" s="13">
        <v>12</v>
      </c>
    </row>
    <row r="532" spans="1:10">
      <c r="A532" s="20" t="s">
        <v>716</v>
      </c>
      <c r="B532" s="12" t="s">
        <v>27</v>
      </c>
      <c r="C532" s="12" t="s">
        <v>230</v>
      </c>
      <c r="D532" s="20" t="s">
        <v>209</v>
      </c>
      <c r="E532" s="23">
        <v>1000</v>
      </c>
      <c r="F532" s="14">
        <v>42933</v>
      </c>
      <c r="G532" s="12" t="s">
        <v>256</v>
      </c>
      <c r="H532" s="13">
        <v>0</v>
      </c>
      <c r="I532" s="13">
        <v>1</v>
      </c>
      <c r="J532" s="13">
        <v>7</v>
      </c>
    </row>
    <row r="533" spans="1:10">
      <c r="A533" s="20" t="s">
        <v>717</v>
      </c>
      <c r="B533" s="12" t="s">
        <v>12</v>
      </c>
      <c r="C533" s="12" t="s">
        <v>230</v>
      </c>
      <c r="D533" s="20" t="s">
        <v>209</v>
      </c>
      <c r="E533" s="23">
        <v>650</v>
      </c>
      <c r="F533" s="14">
        <v>42923</v>
      </c>
      <c r="G533" s="12" t="s">
        <v>256</v>
      </c>
      <c r="H533" s="13">
        <v>0</v>
      </c>
      <c r="I533" s="13">
        <v>0</v>
      </c>
      <c r="J533" s="13">
        <v>17</v>
      </c>
    </row>
    <row r="534" spans="1:10">
      <c r="A534" s="20" t="s">
        <v>718</v>
      </c>
      <c r="B534" s="12" t="s">
        <v>27</v>
      </c>
      <c r="C534" s="12" t="s">
        <v>230</v>
      </c>
      <c r="D534" s="20" t="s">
        <v>209</v>
      </c>
      <c r="E534" s="23">
        <v>250</v>
      </c>
      <c r="F534" s="14">
        <v>42935</v>
      </c>
      <c r="G534" s="12" t="s">
        <v>256</v>
      </c>
      <c r="H534" s="13">
        <v>2</v>
      </c>
      <c r="I534" s="13">
        <v>0</v>
      </c>
      <c r="J534" s="13">
        <v>5</v>
      </c>
    </row>
    <row r="535" spans="1:10">
      <c r="A535" s="20" t="s">
        <v>719</v>
      </c>
      <c r="B535" s="12" t="s">
        <v>12</v>
      </c>
      <c r="C535" s="12" t="s">
        <v>11</v>
      </c>
      <c r="D535" s="20" t="s">
        <v>209</v>
      </c>
      <c r="E535" s="23">
        <v>9426.92</v>
      </c>
      <c r="F535" s="14">
        <v>42929</v>
      </c>
      <c r="G535" s="12" t="s">
        <v>210</v>
      </c>
      <c r="H535" s="13">
        <v>2</v>
      </c>
      <c r="I535" s="13">
        <v>0</v>
      </c>
      <c r="J535" s="13">
        <v>11</v>
      </c>
    </row>
    <row r="536" spans="1:10">
      <c r="A536" s="20" t="s">
        <v>720</v>
      </c>
      <c r="B536" s="12" t="s">
        <v>18</v>
      </c>
      <c r="C536" s="12" t="s">
        <v>11</v>
      </c>
      <c r="D536" s="20" t="s">
        <v>209</v>
      </c>
      <c r="E536" s="23"/>
      <c r="F536" s="14">
        <v>42929</v>
      </c>
      <c r="G536" s="12" t="s">
        <v>210</v>
      </c>
      <c r="H536" s="13">
        <v>50</v>
      </c>
      <c r="I536" s="13">
        <v>0</v>
      </c>
      <c r="J536" s="13">
        <v>11</v>
      </c>
    </row>
    <row r="537" spans="1:10">
      <c r="A537" s="20" t="s">
        <v>721</v>
      </c>
      <c r="B537" s="12" t="s">
        <v>18</v>
      </c>
      <c r="C537" s="12" t="s">
        <v>11</v>
      </c>
      <c r="D537" s="20" t="s">
        <v>209</v>
      </c>
      <c r="E537" s="23"/>
      <c r="F537" s="14">
        <v>42936</v>
      </c>
      <c r="G537" s="12" t="s">
        <v>210</v>
      </c>
      <c r="H537" s="13">
        <v>24</v>
      </c>
      <c r="I537" s="13">
        <v>0</v>
      </c>
      <c r="J537" s="13">
        <v>4</v>
      </c>
    </row>
    <row r="538" spans="1:10">
      <c r="A538" s="20" t="s">
        <v>722</v>
      </c>
      <c r="B538" s="12" t="s">
        <v>18</v>
      </c>
      <c r="C538" s="12" t="s">
        <v>11</v>
      </c>
      <c r="D538" s="20" t="s">
        <v>209</v>
      </c>
      <c r="E538" s="23"/>
      <c r="F538" s="14">
        <v>42923</v>
      </c>
      <c r="G538" s="12" t="s">
        <v>210</v>
      </c>
      <c r="H538" s="13">
        <v>81</v>
      </c>
      <c r="I538" s="13">
        <v>0</v>
      </c>
      <c r="J538" s="13">
        <v>17</v>
      </c>
    </row>
    <row r="539" spans="1:10">
      <c r="A539" s="20" t="s">
        <v>723</v>
      </c>
      <c r="B539" s="12" t="s">
        <v>12</v>
      </c>
      <c r="C539" s="12" t="s">
        <v>11</v>
      </c>
      <c r="D539" s="20" t="s">
        <v>209</v>
      </c>
      <c r="E539" s="23"/>
      <c r="F539" s="14">
        <v>42934</v>
      </c>
      <c r="G539" s="12" t="s">
        <v>210</v>
      </c>
      <c r="H539" s="13">
        <v>15</v>
      </c>
      <c r="I539" s="13">
        <v>0</v>
      </c>
      <c r="J539" s="13">
        <v>6</v>
      </c>
    </row>
    <row r="540" spans="1:10">
      <c r="A540" s="20" t="s">
        <v>724</v>
      </c>
      <c r="B540" s="12" t="s">
        <v>12</v>
      </c>
      <c r="C540" s="12" t="s">
        <v>11</v>
      </c>
      <c r="D540" s="20" t="s">
        <v>209</v>
      </c>
      <c r="E540" s="23"/>
      <c r="F540" s="14">
        <v>42921</v>
      </c>
      <c r="G540" s="12" t="s">
        <v>210</v>
      </c>
      <c r="H540" s="13">
        <v>132</v>
      </c>
      <c r="I540" s="13">
        <v>3</v>
      </c>
      <c r="J540" s="13">
        <v>19</v>
      </c>
    </row>
    <row r="541" spans="1:10">
      <c r="A541" s="20" t="s">
        <v>725</v>
      </c>
      <c r="B541" s="12" t="s">
        <v>18</v>
      </c>
      <c r="C541" s="12" t="s">
        <v>24</v>
      </c>
      <c r="D541" s="20" t="s">
        <v>209</v>
      </c>
      <c r="E541" s="23">
        <v>5650.7</v>
      </c>
      <c r="F541" s="14">
        <v>42930</v>
      </c>
      <c r="G541" s="12" t="s">
        <v>210</v>
      </c>
      <c r="H541" s="13">
        <v>163</v>
      </c>
      <c r="I541" s="13">
        <v>5</v>
      </c>
      <c r="J541" s="13">
        <v>10</v>
      </c>
    </row>
    <row r="542" spans="1:10">
      <c r="A542" s="20" t="s">
        <v>726</v>
      </c>
      <c r="B542" s="12" t="s">
        <v>30</v>
      </c>
      <c r="C542" s="12" t="s">
        <v>11</v>
      </c>
      <c r="D542" s="20" t="s">
        <v>243</v>
      </c>
      <c r="E542" s="23">
        <v>20604</v>
      </c>
      <c r="F542" s="14">
        <v>42919</v>
      </c>
      <c r="G542" s="12" t="s">
        <v>210</v>
      </c>
      <c r="H542" s="13">
        <v>39</v>
      </c>
      <c r="I542" s="13">
        <v>3</v>
      </c>
      <c r="J542" s="13">
        <v>21</v>
      </c>
    </row>
    <row r="543" spans="1:10">
      <c r="A543" s="20" t="s">
        <v>727</v>
      </c>
      <c r="B543" s="12" t="s">
        <v>18</v>
      </c>
      <c r="C543" s="12" t="s">
        <v>11</v>
      </c>
      <c r="D543" s="20" t="s">
        <v>209</v>
      </c>
      <c r="E543" s="23">
        <v>13069.58</v>
      </c>
      <c r="F543" s="14">
        <v>42922</v>
      </c>
      <c r="G543" s="12" t="s">
        <v>210</v>
      </c>
      <c r="H543" s="13">
        <v>57</v>
      </c>
      <c r="I543" s="13">
        <v>0</v>
      </c>
      <c r="J543" s="13">
        <v>18</v>
      </c>
    </row>
    <row r="544" spans="1:10">
      <c r="A544" s="20" t="s">
        <v>728</v>
      </c>
      <c r="B544" s="12" t="s">
        <v>18</v>
      </c>
      <c r="C544" s="12" t="s">
        <v>11</v>
      </c>
      <c r="D544" s="20" t="s">
        <v>209</v>
      </c>
      <c r="E544" s="23"/>
      <c r="F544" s="14">
        <v>42921</v>
      </c>
      <c r="G544" s="12" t="s">
        <v>210</v>
      </c>
      <c r="H544" s="13">
        <v>141</v>
      </c>
      <c r="I544" s="13">
        <v>2</v>
      </c>
      <c r="J544" s="13">
        <v>19</v>
      </c>
    </row>
    <row r="545" spans="1:10">
      <c r="A545" s="20" t="s">
        <v>186</v>
      </c>
      <c r="B545" s="12" t="s">
        <v>18</v>
      </c>
      <c r="C545" s="12" t="s">
        <v>24</v>
      </c>
      <c r="D545" s="20" t="s">
        <v>209</v>
      </c>
      <c r="E545" s="23">
        <v>14510.4</v>
      </c>
      <c r="F545" s="14">
        <v>42933</v>
      </c>
      <c r="G545" s="12" t="s">
        <v>210</v>
      </c>
      <c r="H545" s="13">
        <v>118</v>
      </c>
      <c r="I545" s="13">
        <v>3</v>
      </c>
      <c r="J545" s="13">
        <v>7</v>
      </c>
    </row>
    <row r="546" spans="1:10">
      <c r="A546" s="20" t="s">
        <v>729</v>
      </c>
      <c r="B546" s="12" t="s">
        <v>18</v>
      </c>
      <c r="C546" s="12" t="s">
        <v>11</v>
      </c>
      <c r="D546" s="20" t="s">
        <v>209</v>
      </c>
      <c r="E546" s="23"/>
      <c r="F546" s="14">
        <v>42930</v>
      </c>
      <c r="G546" s="12" t="s">
        <v>210</v>
      </c>
      <c r="H546" s="13">
        <v>23</v>
      </c>
      <c r="I546" s="13">
        <v>1</v>
      </c>
      <c r="J546" s="13">
        <v>10</v>
      </c>
    </row>
    <row r="547" spans="1:10">
      <c r="A547" s="20" t="s">
        <v>730</v>
      </c>
      <c r="B547" s="12" t="s">
        <v>18</v>
      </c>
      <c r="C547" s="12" t="s">
        <v>214</v>
      </c>
      <c r="D547" s="20" t="s">
        <v>209</v>
      </c>
      <c r="E547" s="23">
        <v>6604.44</v>
      </c>
      <c r="F547" s="14">
        <v>42935</v>
      </c>
      <c r="G547" s="12" t="s">
        <v>223</v>
      </c>
      <c r="H547" s="13">
        <v>265</v>
      </c>
      <c r="I547" s="13">
        <v>0</v>
      </c>
      <c r="J547" s="13">
        <v>5</v>
      </c>
    </row>
    <row r="548" spans="1:10">
      <c r="A548" s="20" t="s">
        <v>731</v>
      </c>
      <c r="B548" s="12" t="s">
        <v>12</v>
      </c>
      <c r="C548" s="12" t="s">
        <v>24</v>
      </c>
      <c r="D548" s="20" t="s">
        <v>209</v>
      </c>
      <c r="E548" s="23"/>
      <c r="F548" s="14">
        <v>42929</v>
      </c>
      <c r="G548" s="12" t="s">
        <v>210</v>
      </c>
      <c r="H548" s="13">
        <v>24</v>
      </c>
      <c r="I548" s="13">
        <v>0</v>
      </c>
      <c r="J548" s="13">
        <v>11</v>
      </c>
    </row>
    <row r="549" spans="1:10">
      <c r="A549" s="20" t="s">
        <v>732</v>
      </c>
      <c r="B549" s="12" t="s">
        <v>12</v>
      </c>
      <c r="C549" s="12" t="s">
        <v>11</v>
      </c>
      <c r="D549" s="20" t="s">
        <v>209</v>
      </c>
      <c r="E549" s="23">
        <v>7592.61</v>
      </c>
      <c r="F549" s="14">
        <v>42934</v>
      </c>
      <c r="G549" s="12" t="s">
        <v>210</v>
      </c>
      <c r="H549" s="13">
        <v>28</v>
      </c>
      <c r="I549" s="13">
        <v>0</v>
      </c>
      <c r="J549" s="13">
        <v>6</v>
      </c>
    </row>
    <row r="550" spans="1:10">
      <c r="A550" s="20" t="s">
        <v>733</v>
      </c>
      <c r="B550" s="12" t="s">
        <v>18</v>
      </c>
      <c r="C550" s="12" t="s">
        <v>24</v>
      </c>
      <c r="D550" s="20" t="s">
        <v>209</v>
      </c>
      <c r="E550" s="23">
        <v>19653.919999999998</v>
      </c>
      <c r="F550" s="14">
        <v>42930</v>
      </c>
      <c r="G550" s="12" t="s">
        <v>210</v>
      </c>
      <c r="H550" s="13">
        <v>15</v>
      </c>
      <c r="I550" s="13">
        <v>0</v>
      </c>
      <c r="J550" s="13">
        <v>10</v>
      </c>
    </row>
    <row r="551" spans="1:10">
      <c r="A551" s="20" t="s">
        <v>734</v>
      </c>
      <c r="B551" s="12" t="s">
        <v>30</v>
      </c>
      <c r="C551" s="12" t="s">
        <v>214</v>
      </c>
      <c r="D551" s="20" t="s">
        <v>218</v>
      </c>
      <c r="E551" s="23">
        <v>6396.3</v>
      </c>
      <c r="F551" s="14">
        <v>42935</v>
      </c>
      <c r="G551" s="12" t="s">
        <v>223</v>
      </c>
      <c r="H551" s="13">
        <v>754</v>
      </c>
      <c r="I551" s="13">
        <v>1</v>
      </c>
      <c r="J551" s="13">
        <v>5</v>
      </c>
    </row>
    <row r="552" spans="1:10">
      <c r="A552" s="20" t="s">
        <v>735</v>
      </c>
      <c r="B552" s="12" t="s">
        <v>12</v>
      </c>
      <c r="C552" s="12" t="s">
        <v>24</v>
      </c>
      <c r="D552" s="20" t="s">
        <v>209</v>
      </c>
      <c r="E552" s="23"/>
      <c r="F552" s="14">
        <v>42922</v>
      </c>
      <c r="G552" s="12" t="s">
        <v>210</v>
      </c>
      <c r="H552" s="13">
        <v>42</v>
      </c>
      <c r="I552" s="13">
        <v>0</v>
      </c>
      <c r="J552" s="13">
        <v>18</v>
      </c>
    </row>
    <row r="553" spans="1:10">
      <c r="A553" s="20" t="s">
        <v>736</v>
      </c>
      <c r="B553" s="12" t="s">
        <v>18</v>
      </c>
      <c r="C553" s="12" t="s">
        <v>11</v>
      </c>
      <c r="D553" s="20" t="s">
        <v>209</v>
      </c>
      <c r="E553" s="23">
        <v>10574.48</v>
      </c>
      <c r="F553" s="14">
        <v>42930</v>
      </c>
      <c r="G553" s="12" t="s">
        <v>210</v>
      </c>
      <c r="H553" s="13">
        <v>79</v>
      </c>
      <c r="I553" s="13">
        <v>1</v>
      </c>
      <c r="J553" s="13">
        <v>10</v>
      </c>
    </row>
    <row r="554" spans="1:10">
      <c r="A554" s="20" t="s">
        <v>737</v>
      </c>
      <c r="B554" s="12" t="s">
        <v>18</v>
      </c>
      <c r="C554" s="12" t="s">
        <v>11</v>
      </c>
      <c r="D554" s="20" t="s">
        <v>209</v>
      </c>
      <c r="E554" s="23"/>
      <c r="F554" s="14">
        <v>42930</v>
      </c>
      <c r="G554" s="12" t="s">
        <v>210</v>
      </c>
      <c r="H554" s="13">
        <v>45</v>
      </c>
      <c r="I554" s="13">
        <v>0</v>
      </c>
      <c r="J554" s="13">
        <v>10</v>
      </c>
    </row>
    <row r="555" spans="1:10">
      <c r="A555" s="20" t="s">
        <v>738</v>
      </c>
      <c r="B555" s="12" t="s">
        <v>18</v>
      </c>
      <c r="C555" s="12" t="s">
        <v>24</v>
      </c>
      <c r="D555" s="20" t="s">
        <v>209</v>
      </c>
      <c r="E555" s="23"/>
      <c r="F555" s="14">
        <v>42936</v>
      </c>
      <c r="G555" s="12" t="s">
        <v>210</v>
      </c>
      <c r="H555" s="13">
        <v>21</v>
      </c>
      <c r="I555" s="13">
        <v>0</v>
      </c>
      <c r="J555" s="13">
        <v>4</v>
      </c>
    </row>
    <row r="556" spans="1:10">
      <c r="A556" s="20" t="s">
        <v>739</v>
      </c>
      <c r="B556" s="12" t="s">
        <v>12</v>
      </c>
      <c r="C556" s="12" t="s">
        <v>11</v>
      </c>
      <c r="D556" s="20" t="s">
        <v>209</v>
      </c>
      <c r="E556" s="23"/>
      <c r="F556" s="14">
        <v>42929</v>
      </c>
      <c r="G556" s="12" t="s">
        <v>210</v>
      </c>
      <c r="H556" s="13">
        <v>2</v>
      </c>
      <c r="I556" s="13">
        <v>0</v>
      </c>
      <c r="J556" s="13">
        <v>11</v>
      </c>
    </row>
    <row r="557" spans="1:10">
      <c r="A557" s="20" t="s">
        <v>740</v>
      </c>
      <c r="B557" s="12" t="s">
        <v>18</v>
      </c>
      <c r="C557" s="12" t="s">
        <v>24</v>
      </c>
      <c r="D557" s="20" t="s">
        <v>209</v>
      </c>
      <c r="E557" s="23"/>
      <c r="F557" s="14">
        <v>42934</v>
      </c>
      <c r="G557" s="12" t="s">
        <v>210</v>
      </c>
      <c r="H557" s="13">
        <v>195</v>
      </c>
      <c r="I557" s="13">
        <v>4</v>
      </c>
      <c r="J557" s="13">
        <v>6</v>
      </c>
    </row>
    <row r="558" spans="1:10">
      <c r="A558" s="20" t="s">
        <v>741</v>
      </c>
      <c r="B558" s="12" t="s">
        <v>12</v>
      </c>
      <c r="C558" s="12" t="s">
        <v>11</v>
      </c>
      <c r="D558" s="20" t="s">
        <v>209</v>
      </c>
      <c r="E558" s="23"/>
      <c r="F558" s="14">
        <v>42926</v>
      </c>
      <c r="G558" s="12" t="s">
        <v>210</v>
      </c>
      <c r="H558" s="13">
        <v>31</v>
      </c>
      <c r="I558" s="13">
        <v>0</v>
      </c>
      <c r="J558" s="13">
        <v>14</v>
      </c>
    </row>
    <row r="559" spans="1:10">
      <c r="A559" s="20" t="s">
        <v>193</v>
      </c>
      <c r="B559" s="12" t="s">
        <v>18</v>
      </c>
      <c r="C559" s="12" t="s">
        <v>24</v>
      </c>
      <c r="D559" s="20" t="s">
        <v>209</v>
      </c>
      <c r="E559" s="23">
        <v>8169.31</v>
      </c>
      <c r="F559" s="14">
        <v>42935</v>
      </c>
      <c r="G559" s="12" t="s">
        <v>210</v>
      </c>
      <c r="H559" s="13">
        <v>163</v>
      </c>
      <c r="I559" s="13">
        <v>2</v>
      </c>
      <c r="J559" s="13">
        <v>5</v>
      </c>
    </row>
    <row r="560" spans="1:10">
      <c r="A560" s="20" t="s">
        <v>742</v>
      </c>
      <c r="B560" s="12" t="s">
        <v>12</v>
      </c>
      <c r="C560" s="12" t="s">
        <v>11</v>
      </c>
      <c r="D560" s="20" t="s">
        <v>209</v>
      </c>
      <c r="E560" s="23"/>
      <c r="F560" s="14">
        <v>42921</v>
      </c>
      <c r="G560" s="12" t="s">
        <v>210</v>
      </c>
      <c r="H560" s="13">
        <v>99</v>
      </c>
      <c r="I560" s="13">
        <v>1</v>
      </c>
      <c r="J560" s="13">
        <v>19</v>
      </c>
    </row>
    <row r="561" spans="1:10">
      <c r="A561" s="20" t="s">
        <v>743</v>
      </c>
      <c r="B561" s="12" t="s">
        <v>27</v>
      </c>
      <c r="C561" s="12" t="s">
        <v>214</v>
      </c>
      <c r="D561" s="20" t="s">
        <v>209</v>
      </c>
      <c r="E561" s="23">
        <v>10419.6</v>
      </c>
      <c r="F561" s="14">
        <v>42935</v>
      </c>
      <c r="G561" s="12" t="s">
        <v>223</v>
      </c>
      <c r="H561" s="13">
        <v>421</v>
      </c>
      <c r="I561" s="13">
        <v>6</v>
      </c>
      <c r="J561" s="13">
        <v>5</v>
      </c>
    </row>
    <row r="562" spans="1:10">
      <c r="A562" s="20" t="s">
        <v>744</v>
      </c>
      <c r="B562" s="12" t="s">
        <v>12</v>
      </c>
      <c r="C562" s="12" t="s">
        <v>11</v>
      </c>
      <c r="D562" s="20" t="s">
        <v>209</v>
      </c>
      <c r="E562" s="23"/>
      <c r="F562" s="14">
        <v>42922</v>
      </c>
      <c r="G562" s="12" t="s">
        <v>210</v>
      </c>
      <c r="H562" s="13">
        <v>28</v>
      </c>
      <c r="I562" s="13">
        <v>0</v>
      </c>
      <c r="J562" s="13">
        <v>18</v>
      </c>
    </row>
    <row r="563" spans="1:10">
      <c r="A563" s="20" t="s">
        <v>745</v>
      </c>
      <c r="B563" s="12" t="s">
        <v>18</v>
      </c>
      <c r="C563" s="12" t="s">
        <v>11</v>
      </c>
      <c r="D563" s="20" t="s">
        <v>209</v>
      </c>
      <c r="E563" s="23">
        <v>10281.120000000001</v>
      </c>
      <c r="F563" s="14">
        <v>42936</v>
      </c>
      <c r="G563" s="12" t="s">
        <v>210</v>
      </c>
      <c r="H563" s="13">
        <v>43</v>
      </c>
      <c r="I563" s="13">
        <v>1</v>
      </c>
      <c r="J563" s="13">
        <v>4</v>
      </c>
    </row>
    <row r="564" spans="1:10">
      <c r="A564" s="20" t="s">
        <v>746</v>
      </c>
      <c r="B564" s="12" t="s">
        <v>18</v>
      </c>
      <c r="C564" s="12" t="s">
        <v>11</v>
      </c>
      <c r="D564" s="20" t="s">
        <v>209</v>
      </c>
      <c r="E564" s="23"/>
      <c r="F564" s="14">
        <v>42934</v>
      </c>
      <c r="G564" s="12" t="s">
        <v>210</v>
      </c>
      <c r="H564" s="13">
        <v>74</v>
      </c>
      <c r="I564" s="13">
        <v>1</v>
      </c>
      <c r="J564" s="13">
        <v>6</v>
      </c>
    </row>
    <row r="565" spans="1:10">
      <c r="A565" s="20" t="s">
        <v>747</v>
      </c>
      <c r="B565" s="12" t="s">
        <v>12</v>
      </c>
      <c r="C565" s="12" t="s">
        <v>11</v>
      </c>
      <c r="D565" s="20" t="s">
        <v>209</v>
      </c>
      <c r="E565" s="23"/>
      <c r="F565" s="14">
        <v>42937</v>
      </c>
      <c r="G565" s="12" t="s">
        <v>210</v>
      </c>
      <c r="H565" s="13">
        <v>4</v>
      </c>
      <c r="I565" s="13">
        <v>0</v>
      </c>
      <c r="J565" s="13">
        <v>3</v>
      </c>
    </row>
    <row r="566" spans="1:10">
      <c r="A566" s="20" t="s">
        <v>748</v>
      </c>
      <c r="B566" s="12" t="s">
        <v>12</v>
      </c>
      <c r="C566" s="12" t="s">
        <v>11</v>
      </c>
      <c r="D566" s="20" t="s">
        <v>209</v>
      </c>
      <c r="E566" s="23"/>
      <c r="F566" s="14">
        <v>42937</v>
      </c>
      <c r="G566" s="12" t="s">
        <v>210</v>
      </c>
      <c r="H566" s="13">
        <v>28</v>
      </c>
      <c r="I566" s="13">
        <v>0</v>
      </c>
      <c r="J566" s="13">
        <v>3</v>
      </c>
    </row>
    <row r="567" spans="1:10">
      <c r="A567" s="20" t="s">
        <v>749</v>
      </c>
      <c r="B567" s="12" t="s">
        <v>12</v>
      </c>
      <c r="C567" s="12" t="s">
        <v>11</v>
      </c>
      <c r="D567" s="20" t="s">
        <v>209</v>
      </c>
      <c r="E567" s="23"/>
      <c r="F567" s="14">
        <v>42921</v>
      </c>
      <c r="G567" s="12" t="s">
        <v>210</v>
      </c>
      <c r="H567" s="13">
        <v>6</v>
      </c>
      <c r="I567" s="13">
        <v>0</v>
      </c>
      <c r="J567" s="13">
        <v>19</v>
      </c>
    </row>
    <row r="568" spans="1:10">
      <c r="A568" s="20" t="s">
        <v>750</v>
      </c>
      <c r="B568" s="12" t="s">
        <v>12</v>
      </c>
      <c r="C568" s="12" t="s">
        <v>214</v>
      </c>
      <c r="D568" s="20" t="s">
        <v>209</v>
      </c>
      <c r="E568" s="23">
        <v>4601.42</v>
      </c>
      <c r="F568" s="14">
        <v>42935</v>
      </c>
      <c r="G568" s="12" t="s">
        <v>223</v>
      </c>
      <c r="H568" s="13">
        <v>615</v>
      </c>
      <c r="I568" s="13">
        <v>1</v>
      </c>
      <c r="J568" s="13">
        <v>5</v>
      </c>
    </row>
    <row r="569" spans="1:10">
      <c r="A569" s="20" t="s">
        <v>751</v>
      </c>
      <c r="B569" s="12" t="s">
        <v>12</v>
      </c>
      <c r="C569" s="12" t="s">
        <v>11</v>
      </c>
      <c r="D569" s="20" t="s">
        <v>209</v>
      </c>
      <c r="E569" s="23"/>
      <c r="F569" s="14">
        <v>42930</v>
      </c>
      <c r="G569" s="12" t="s">
        <v>210</v>
      </c>
      <c r="H569" s="13">
        <v>2</v>
      </c>
      <c r="I569" s="13">
        <v>0</v>
      </c>
      <c r="J569" s="13">
        <v>10</v>
      </c>
    </row>
    <row r="570" spans="1:10">
      <c r="A570" s="20" t="s">
        <v>752</v>
      </c>
      <c r="B570" s="12" t="s">
        <v>18</v>
      </c>
      <c r="C570" s="12" t="s">
        <v>11</v>
      </c>
      <c r="D570" s="20" t="s">
        <v>209</v>
      </c>
      <c r="E570" s="23">
        <v>17744.32</v>
      </c>
      <c r="F570" s="14">
        <v>42929</v>
      </c>
      <c r="G570" s="12" t="s">
        <v>210</v>
      </c>
      <c r="H570" s="13">
        <v>17</v>
      </c>
      <c r="I570" s="13">
        <v>1</v>
      </c>
      <c r="J570" s="13">
        <v>11</v>
      </c>
    </row>
    <row r="571" spans="1:10">
      <c r="A571" s="20" t="s">
        <v>753</v>
      </c>
      <c r="B571" s="12" t="s">
        <v>27</v>
      </c>
      <c r="C571" s="12" t="s">
        <v>24</v>
      </c>
      <c r="D571" s="20" t="s">
        <v>209</v>
      </c>
      <c r="E571" s="23">
        <v>53011</v>
      </c>
      <c r="F571" s="14">
        <v>42919</v>
      </c>
      <c r="G571" s="12" t="s">
        <v>210</v>
      </c>
      <c r="H571" s="13">
        <v>129</v>
      </c>
      <c r="I571" s="13">
        <v>0</v>
      </c>
      <c r="J571" s="13">
        <v>21</v>
      </c>
    </row>
    <row r="572" spans="1:10">
      <c r="A572" s="20" t="s">
        <v>754</v>
      </c>
      <c r="B572" s="12" t="s">
        <v>12</v>
      </c>
      <c r="C572" s="12" t="s">
        <v>11</v>
      </c>
      <c r="D572" s="20" t="s">
        <v>209</v>
      </c>
      <c r="E572" s="23">
        <v>3958</v>
      </c>
      <c r="F572" s="14">
        <v>42935</v>
      </c>
      <c r="G572" s="12" t="s">
        <v>256</v>
      </c>
      <c r="H572" s="13">
        <v>2</v>
      </c>
      <c r="I572" s="13">
        <v>0</v>
      </c>
      <c r="J572" s="13">
        <v>5</v>
      </c>
    </row>
    <row r="573" spans="1:10">
      <c r="A573" s="20" t="s">
        <v>755</v>
      </c>
      <c r="B573" s="12" t="s">
        <v>18</v>
      </c>
      <c r="C573" s="12" t="s">
        <v>24</v>
      </c>
      <c r="D573" s="20" t="s">
        <v>209</v>
      </c>
      <c r="E573" s="23"/>
      <c r="F573" s="14">
        <v>42922</v>
      </c>
      <c r="G573" s="12" t="s">
        <v>210</v>
      </c>
      <c r="H573" s="13">
        <v>24</v>
      </c>
      <c r="I573" s="13">
        <v>1</v>
      </c>
      <c r="J573" s="13">
        <v>18</v>
      </c>
    </row>
    <row r="574" spans="1:10">
      <c r="A574" s="20" t="s">
        <v>756</v>
      </c>
      <c r="B574" s="12" t="s">
        <v>18</v>
      </c>
      <c r="C574" s="12" t="s">
        <v>11</v>
      </c>
      <c r="D574" s="20" t="s">
        <v>209</v>
      </c>
      <c r="E574" s="23"/>
      <c r="F574" s="14">
        <v>42928</v>
      </c>
      <c r="G574" s="12" t="s">
        <v>210</v>
      </c>
      <c r="H574" s="13">
        <v>26</v>
      </c>
      <c r="I574" s="13">
        <v>0</v>
      </c>
      <c r="J574" s="13">
        <v>12</v>
      </c>
    </row>
    <row r="575" spans="1:10">
      <c r="A575" s="20" t="s">
        <v>757</v>
      </c>
      <c r="B575" s="12" t="s">
        <v>18</v>
      </c>
      <c r="C575" s="12" t="s">
        <v>24</v>
      </c>
      <c r="D575" s="20" t="s">
        <v>209</v>
      </c>
      <c r="E575" s="23"/>
      <c r="F575" s="14">
        <v>42922</v>
      </c>
      <c r="G575" s="12" t="s">
        <v>210</v>
      </c>
      <c r="H575" s="13">
        <v>27</v>
      </c>
      <c r="I575" s="13">
        <v>0</v>
      </c>
      <c r="J575" s="13">
        <v>18</v>
      </c>
    </row>
    <row r="576" spans="1:10">
      <c r="A576" s="20" t="s">
        <v>758</v>
      </c>
      <c r="B576" s="12" t="s">
        <v>30</v>
      </c>
      <c r="C576" s="12" t="s">
        <v>11</v>
      </c>
      <c r="D576" s="20" t="s">
        <v>218</v>
      </c>
      <c r="E576" s="23"/>
      <c r="F576" s="14">
        <v>42940</v>
      </c>
      <c r="G576" s="12" t="s">
        <v>210</v>
      </c>
      <c r="H576" s="13">
        <v>6</v>
      </c>
      <c r="I576" s="13">
        <v>0</v>
      </c>
      <c r="J576" s="13">
        <v>0</v>
      </c>
    </row>
    <row r="577" spans="1:10">
      <c r="A577" s="20" t="s">
        <v>759</v>
      </c>
      <c r="B577" s="12" t="s">
        <v>18</v>
      </c>
      <c r="C577" s="12" t="s">
        <v>11</v>
      </c>
      <c r="D577" s="20" t="s">
        <v>209</v>
      </c>
      <c r="E577" s="23">
        <v>24427.9</v>
      </c>
      <c r="F577" s="14">
        <v>42923</v>
      </c>
      <c r="G577" s="12" t="s">
        <v>210</v>
      </c>
      <c r="H577" s="13">
        <v>100</v>
      </c>
      <c r="I577" s="13">
        <v>2</v>
      </c>
      <c r="J577" s="13">
        <v>17</v>
      </c>
    </row>
    <row r="578" spans="1:10">
      <c r="A578" s="20" t="s">
        <v>760</v>
      </c>
      <c r="B578" s="12" t="s">
        <v>18</v>
      </c>
      <c r="C578" s="12" t="s">
        <v>11</v>
      </c>
      <c r="D578" s="20" t="s">
        <v>209</v>
      </c>
      <c r="E578" s="23"/>
      <c r="F578" s="14">
        <v>42934</v>
      </c>
      <c r="G578" s="12" t="s">
        <v>210</v>
      </c>
      <c r="H578" s="13">
        <v>42</v>
      </c>
      <c r="I578" s="13">
        <v>0</v>
      </c>
      <c r="J578" s="13">
        <v>6</v>
      </c>
    </row>
    <row r="579" spans="1:10">
      <c r="A579" s="20" t="s">
        <v>761</v>
      </c>
      <c r="B579" s="12" t="s">
        <v>18</v>
      </c>
      <c r="C579" s="12" t="s">
        <v>24</v>
      </c>
      <c r="D579" s="20" t="s">
        <v>209</v>
      </c>
      <c r="E579" s="23"/>
      <c r="F579" s="14">
        <v>42933</v>
      </c>
      <c r="G579" s="12" t="s">
        <v>210</v>
      </c>
      <c r="H579" s="13">
        <v>66</v>
      </c>
      <c r="I579" s="13">
        <v>1</v>
      </c>
      <c r="J579" s="13">
        <v>7</v>
      </c>
    </row>
    <row r="580" spans="1:10">
      <c r="A580" s="20" t="s">
        <v>762</v>
      </c>
      <c r="B580" s="12" t="s">
        <v>18</v>
      </c>
      <c r="C580" s="12" t="s">
        <v>214</v>
      </c>
      <c r="D580" s="20" t="s">
        <v>209</v>
      </c>
      <c r="E580" s="23">
        <v>1844.63</v>
      </c>
      <c r="F580" s="14">
        <v>42922</v>
      </c>
      <c r="G580" s="12" t="s">
        <v>223</v>
      </c>
      <c r="H580" s="13">
        <v>65</v>
      </c>
      <c r="I580" s="13">
        <v>1</v>
      </c>
      <c r="J580" s="13">
        <v>18</v>
      </c>
    </row>
    <row r="581" spans="1:10">
      <c r="A581" s="20" t="s">
        <v>763</v>
      </c>
      <c r="B581" s="12" t="s">
        <v>27</v>
      </c>
      <c r="C581" s="12" t="s">
        <v>214</v>
      </c>
      <c r="D581" s="20" t="s">
        <v>209</v>
      </c>
      <c r="E581" s="23">
        <v>4640.22</v>
      </c>
      <c r="F581" s="14">
        <v>42935</v>
      </c>
      <c r="G581" s="12" t="s">
        <v>223</v>
      </c>
      <c r="H581" s="13">
        <v>266</v>
      </c>
      <c r="I581" s="13">
        <v>0</v>
      </c>
      <c r="J581" s="13">
        <v>5</v>
      </c>
    </row>
    <row r="582" spans="1:10">
      <c r="A582" s="20" t="s">
        <v>199</v>
      </c>
      <c r="B582" s="12" t="s">
        <v>12</v>
      </c>
      <c r="C582" s="12" t="s">
        <v>11</v>
      </c>
      <c r="D582" s="20" t="s">
        <v>209</v>
      </c>
      <c r="E582" s="23">
        <v>4350</v>
      </c>
      <c r="F582" s="14">
        <v>42928</v>
      </c>
      <c r="G582" s="12" t="s">
        <v>210</v>
      </c>
      <c r="H582" s="13">
        <v>41</v>
      </c>
      <c r="I582" s="13">
        <v>0</v>
      </c>
      <c r="J582" s="13">
        <v>12</v>
      </c>
    </row>
    <row r="583" spans="1:10">
      <c r="A583" s="20" t="s">
        <v>764</v>
      </c>
      <c r="B583" s="12" t="s">
        <v>18</v>
      </c>
      <c r="C583" s="12" t="s">
        <v>11</v>
      </c>
      <c r="D583" s="20" t="s">
        <v>209</v>
      </c>
      <c r="E583" s="23"/>
      <c r="F583" s="14">
        <v>42935</v>
      </c>
      <c r="G583" s="12" t="s">
        <v>210</v>
      </c>
      <c r="H583" s="13">
        <v>125</v>
      </c>
      <c r="I583" s="13">
        <v>2</v>
      </c>
      <c r="J583" s="13">
        <v>5</v>
      </c>
    </row>
    <row r="584" spans="1:10">
      <c r="A584" s="20" t="s">
        <v>765</v>
      </c>
      <c r="B584" s="12" t="s">
        <v>18</v>
      </c>
      <c r="C584" s="12" t="s">
        <v>11</v>
      </c>
      <c r="D584" s="20" t="s">
        <v>209</v>
      </c>
      <c r="E584" s="23"/>
      <c r="F584" s="14">
        <v>42922</v>
      </c>
      <c r="G584" s="12" t="s">
        <v>210</v>
      </c>
      <c r="H584" s="13">
        <v>34</v>
      </c>
      <c r="I584" s="13">
        <v>0</v>
      </c>
      <c r="J584" s="13">
        <v>18</v>
      </c>
    </row>
    <row r="585" spans="1:10">
      <c r="A585" s="20" t="s">
        <v>766</v>
      </c>
      <c r="B585" s="12" t="s">
        <v>12</v>
      </c>
      <c r="C585" s="12" t="s">
        <v>11</v>
      </c>
      <c r="D585" s="20" t="s">
        <v>209</v>
      </c>
      <c r="E585" s="23"/>
      <c r="F585" s="14">
        <v>42933</v>
      </c>
      <c r="G585" s="12" t="s">
        <v>210</v>
      </c>
      <c r="H585" s="13">
        <v>27</v>
      </c>
      <c r="I585" s="13">
        <v>0</v>
      </c>
      <c r="J585" s="13">
        <v>7</v>
      </c>
    </row>
    <row r="586" spans="1:10">
      <c r="A586" s="20" t="s">
        <v>767</v>
      </c>
      <c r="B586" s="12" t="s">
        <v>12</v>
      </c>
      <c r="C586" s="12" t="s">
        <v>11</v>
      </c>
      <c r="D586" s="20" t="s">
        <v>209</v>
      </c>
      <c r="E586" s="23"/>
      <c r="F586" s="14">
        <v>42933</v>
      </c>
      <c r="G586" s="12" t="s">
        <v>210</v>
      </c>
      <c r="H586" s="13">
        <v>26</v>
      </c>
      <c r="I586" s="13">
        <v>0</v>
      </c>
      <c r="J586" s="13">
        <v>7</v>
      </c>
    </row>
    <row r="587" spans="1:10">
      <c r="A587" s="20" t="s">
        <v>768</v>
      </c>
      <c r="B587" s="12" t="s">
        <v>18</v>
      </c>
      <c r="C587" s="12" t="s">
        <v>11</v>
      </c>
      <c r="D587" s="20" t="s">
        <v>209</v>
      </c>
      <c r="E587" s="23"/>
      <c r="F587" s="14">
        <v>42929</v>
      </c>
      <c r="G587" s="12" t="s">
        <v>210</v>
      </c>
      <c r="H587" s="13">
        <v>17</v>
      </c>
      <c r="I587" s="13">
        <v>0</v>
      </c>
      <c r="J587" s="13">
        <v>11</v>
      </c>
    </row>
    <row r="588" spans="1:10">
      <c r="A588" s="20" t="s">
        <v>769</v>
      </c>
      <c r="B588" s="12" t="s">
        <v>18</v>
      </c>
      <c r="C588" s="12" t="s">
        <v>11</v>
      </c>
      <c r="D588" s="20" t="s">
        <v>209</v>
      </c>
      <c r="E588" s="23"/>
      <c r="F588" s="14">
        <v>42929</v>
      </c>
      <c r="G588" s="12" t="s">
        <v>210</v>
      </c>
      <c r="H588" s="13">
        <v>49</v>
      </c>
      <c r="I588" s="13">
        <v>0</v>
      </c>
      <c r="J588" s="13">
        <v>11</v>
      </c>
    </row>
    <row r="589" spans="1:10">
      <c r="A589" s="20" t="s">
        <v>770</v>
      </c>
      <c r="B589" s="12" t="s">
        <v>18</v>
      </c>
      <c r="C589" s="12" t="s">
        <v>11</v>
      </c>
      <c r="D589" s="20" t="s">
        <v>209</v>
      </c>
      <c r="E589" s="23"/>
      <c r="F589" s="14">
        <v>42937</v>
      </c>
      <c r="G589" s="12" t="s">
        <v>210</v>
      </c>
      <c r="H589" s="13">
        <v>0</v>
      </c>
      <c r="I589" s="13">
        <v>1</v>
      </c>
      <c r="J589" s="13">
        <v>3</v>
      </c>
    </row>
    <row r="590" spans="1:10">
      <c r="A590" s="20" t="s">
        <v>771</v>
      </c>
      <c r="B590" s="12" t="s">
        <v>18</v>
      </c>
      <c r="C590" s="12" t="s">
        <v>24</v>
      </c>
      <c r="D590" s="20" t="s">
        <v>209</v>
      </c>
      <c r="E590" s="23"/>
      <c r="F590" s="14">
        <v>42922</v>
      </c>
      <c r="G590" s="12" t="s">
        <v>210</v>
      </c>
      <c r="H590" s="13">
        <v>55</v>
      </c>
      <c r="I590" s="13">
        <v>1</v>
      </c>
      <c r="J590" s="13">
        <v>18</v>
      </c>
    </row>
    <row r="591" spans="1:10">
      <c r="A591" s="20" t="s">
        <v>772</v>
      </c>
      <c r="B591" s="12" t="s">
        <v>18</v>
      </c>
      <c r="C591" s="12" t="s">
        <v>11</v>
      </c>
      <c r="D591" s="20" t="s">
        <v>209</v>
      </c>
      <c r="E591" s="23">
        <v>24015.99</v>
      </c>
      <c r="F591" s="14">
        <v>42928</v>
      </c>
      <c r="G591" s="12" t="s">
        <v>210</v>
      </c>
      <c r="H591" s="13">
        <v>236</v>
      </c>
      <c r="I591" s="13">
        <v>4</v>
      </c>
      <c r="J591" s="13">
        <v>12</v>
      </c>
    </row>
    <row r="592" spans="1:10">
      <c r="A592" s="20" t="s">
        <v>773</v>
      </c>
      <c r="B592" s="12" t="s">
        <v>18</v>
      </c>
      <c r="C592" s="12" t="s">
        <v>24</v>
      </c>
      <c r="D592" s="20" t="s">
        <v>209</v>
      </c>
      <c r="E592" s="23"/>
      <c r="F592" s="14">
        <v>42933</v>
      </c>
      <c r="G592" s="12" t="s">
        <v>210</v>
      </c>
      <c r="H592" s="13">
        <v>17</v>
      </c>
      <c r="I592" s="13">
        <v>1</v>
      </c>
      <c r="J592" s="13">
        <v>7</v>
      </c>
    </row>
    <row r="593" spans="1:10">
      <c r="A593" s="20" t="s">
        <v>774</v>
      </c>
      <c r="B593" s="12" t="s">
        <v>18</v>
      </c>
      <c r="C593" s="12" t="s">
        <v>11</v>
      </c>
      <c r="D593" s="20" t="s">
        <v>209</v>
      </c>
      <c r="E593" s="23"/>
      <c r="F593" s="14">
        <v>42935</v>
      </c>
      <c r="G593" s="12" t="s">
        <v>210</v>
      </c>
      <c r="H593" s="13">
        <v>20</v>
      </c>
      <c r="I593" s="13">
        <v>0</v>
      </c>
      <c r="J593" s="13">
        <v>5</v>
      </c>
    </row>
    <row r="594" spans="1:10">
      <c r="A594" s="20" t="s">
        <v>775</v>
      </c>
      <c r="B594" s="12" t="s">
        <v>12</v>
      </c>
      <c r="C594" s="12" t="s">
        <v>11</v>
      </c>
      <c r="D594" s="20" t="s">
        <v>209</v>
      </c>
      <c r="E594" s="23"/>
      <c r="F594" s="14">
        <v>42933</v>
      </c>
      <c r="G594" s="12" t="s">
        <v>210</v>
      </c>
      <c r="H594" s="13">
        <v>4</v>
      </c>
      <c r="I594" s="13">
        <v>0</v>
      </c>
      <c r="J594" s="13">
        <v>7</v>
      </c>
    </row>
    <row r="595" spans="1:10">
      <c r="A595" s="20" t="s">
        <v>776</v>
      </c>
      <c r="B595" s="12" t="s">
        <v>12</v>
      </c>
      <c r="C595" s="12" t="s">
        <v>24</v>
      </c>
      <c r="D595" s="20" t="s">
        <v>209</v>
      </c>
      <c r="E595" s="23">
        <v>0</v>
      </c>
      <c r="F595" s="14">
        <v>42937</v>
      </c>
      <c r="G595" s="12" t="s">
        <v>210</v>
      </c>
      <c r="H595" s="13">
        <v>0</v>
      </c>
      <c r="I595" s="13">
        <v>0</v>
      </c>
      <c r="J595" s="13">
        <v>3</v>
      </c>
    </row>
    <row r="596" spans="1:10">
      <c r="A596" s="20" t="s">
        <v>777</v>
      </c>
      <c r="B596" s="12" t="s">
        <v>18</v>
      </c>
      <c r="C596" s="12" t="s">
        <v>11</v>
      </c>
      <c r="D596" s="20" t="s">
        <v>209</v>
      </c>
      <c r="E596" s="23"/>
      <c r="F596" s="14">
        <v>42921</v>
      </c>
      <c r="G596" s="12" t="s">
        <v>210</v>
      </c>
      <c r="H596" s="13">
        <v>72</v>
      </c>
      <c r="I596" s="13">
        <v>1</v>
      </c>
      <c r="J596" s="13">
        <v>19</v>
      </c>
    </row>
    <row r="597" spans="1:10">
      <c r="A597" s="20" t="s">
        <v>778</v>
      </c>
      <c r="B597" s="12" t="s">
        <v>27</v>
      </c>
      <c r="C597" s="12" t="s">
        <v>24</v>
      </c>
      <c r="D597" s="20" t="s">
        <v>209</v>
      </c>
      <c r="E597" s="23"/>
      <c r="F597" s="14">
        <v>42934</v>
      </c>
      <c r="G597" s="12" t="s">
        <v>210</v>
      </c>
      <c r="H597" s="13">
        <v>120</v>
      </c>
      <c r="I597" s="13">
        <v>4</v>
      </c>
      <c r="J597" s="13">
        <v>6</v>
      </c>
    </row>
    <row r="598" spans="1:10">
      <c r="A598" s="20" t="s">
        <v>779</v>
      </c>
      <c r="B598" s="12" t="s">
        <v>27</v>
      </c>
      <c r="C598" s="12" t="s">
        <v>230</v>
      </c>
      <c r="D598" s="20" t="s">
        <v>209</v>
      </c>
      <c r="E598" s="23">
        <v>1000</v>
      </c>
      <c r="F598" s="14">
        <v>42928</v>
      </c>
      <c r="G598" s="12" t="s">
        <v>256</v>
      </c>
      <c r="H598" s="13">
        <v>0</v>
      </c>
      <c r="I598" s="13">
        <v>0</v>
      </c>
      <c r="J598" s="13">
        <v>12</v>
      </c>
    </row>
    <row r="599" spans="1:10">
      <c r="A599" s="20" t="s">
        <v>780</v>
      </c>
      <c r="B599" s="12" t="s">
        <v>18</v>
      </c>
      <c r="C599" s="12" t="s">
        <v>11</v>
      </c>
      <c r="D599" s="20" t="s">
        <v>209</v>
      </c>
      <c r="E599" s="23"/>
      <c r="F599" s="14">
        <v>42926</v>
      </c>
      <c r="G599" s="12" t="s">
        <v>210</v>
      </c>
      <c r="H599" s="13">
        <v>18</v>
      </c>
      <c r="I599" s="13">
        <v>0</v>
      </c>
      <c r="J599" s="13">
        <v>14</v>
      </c>
    </row>
    <row r="600" spans="1:10">
      <c r="A600" s="20" t="s">
        <v>781</v>
      </c>
      <c r="B600" s="12" t="s">
        <v>18</v>
      </c>
      <c r="C600" s="12" t="s">
        <v>11</v>
      </c>
      <c r="D600" s="20" t="s">
        <v>209</v>
      </c>
      <c r="E600" s="23"/>
      <c r="F600" s="14">
        <v>42919</v>
      </c>
      <c r="G600" s="12" t="s">
        <v>210</v>
      </c>
      <c r="H600" s="13">
        <v>81</v>
      </c>
      <c r="I600" s="13">
        <v>0</v>
      </c>
      <c r="J600" s="13">
        <v>21</v>
      </c>
    </row>
    <row r="601" spans="1:10">
      <c r="A601" s="20" t="s">
        <v>782</v>
      </c>
      <c r="B601" s="12" t="s">
        <v>18</v>
      </c>
      <c r="C601" s="12" t="s">
        <v>11</v>
      </c>
      <c r="D601" s="20" t="s">
        <v>209</v>
      </c>
      <c r="E601" s="23">
        <v>13714.11</v>
      </c>
      <c r="F601" s="14">
        <v>42921</v>
      </c>
      <c r="G601" s="12" t="s">
        <v>210</v>
      </c>
      <c r="H601" s="13">
        <v>103</v>
      </c>
      <c r="I601" s="13">
        <v>2</v>
      </c>
      <c r="J601" s="13">
        <v>19</v>
      </c>
    </row>
    <row r="602" spans="1:10">
      <c r="A602" s="20" t="s">
        <v>783</v>
      </c>
      <c r="B602" s="12" t="s">
        <v>18</v>
      </c>
      <c r="C602" s="12" t="s">
        <v>11</v>
      </c>
      <c r="D602" s="20" t="s">
        <v>209</v>
      </c>
      <c r="E602" s="23">
        <v>19152.79</v>
      </c>
      <c r="F602" s="14">
        <v>42938</v>
      </c>
      <c r="G602" s="12" t="s">
        <v>210</v>
      </c>
      <c r="H602" s="13">
        <v>37</v>
      </c>
      <c r="I602" s="13">
        <v>0</v>
      </c>
      <c r="J602" s="13">
        <v>2</v>
      </c>
    </row>
    <row r="603" spans="1:10">
      <c r="A603" s="20" t="s">
        <v>784</v>
      </c>
      <c r="B603" s="12" t="s">
        <v>18</v>
      </c>
      <c r="C603" s="12" t="s">
        <v>11</v>
      </c>
      <c r="D603" s="20" t="s">
        <v>209</v>
      </c>
      <c r="E603" s="23"/>
      <c r="F603" s="14">
        <v>42933</v>
      </c>
      <c r="G603" s="12" t="s">
        <v>210</v>
      </c>
      <c r="H603" s="13">
        <v>62</v>
      </c>
      <c r="I603" s="13">
        <v>0</v>
      </c>
      <c r="J603" s="13">
        <v>7</v>
      </c>
    </row>
    <row r="604" spans="1:10">
      <c r="A604" s="20" t="s">
        <v>201</v>
      </c>
      <c r="B604" s="12" t="s">
        <v>18</v>
      </c>
      <c r="C604" s="12" t="s">
        <v>11</v>
      </c>
      <c r="D604" s="20" t="s">
        <v>209</v>
      </c>
      <c r="E604" s="23">
        <v>12000</v>
      </c>
      <c r="F604" s="14">
        <v>42926</v>
      </c>
      <c r="G604" s="12" t="s">
        <v>256</v>
      </c>
      <c r="H604" s="13">
        <v>3</v>
      </c>
      <c r="I604" s="13">
        <v>0</v>
      </c>
      <c r="J604" s="13">
        <v>14</v>
      </c>
    </row>
    <row r="605" spans="1:10">
      <c r="A605" s="20" t="s">
        <v>785</v>
      </c>
      <c r="B605" s="12" t="s">
        <v>18</v>
      </c>
      <c r="C605" s="12" t="s">
        <v>24</v>
      </c>
      <c r="D605" s="20" t="s">
        <v>209</v>
      </c>
      <c r="E605" s="23"/>
      <c r="F605" s="14">
        <v>42923</v>
      </c>
      <c r="G605" s="12" t="s">
        <v>210</v>
      </c>
      <c r="H605" s="13">
        <v>14</v>
      </c>
      <c r="I605" s="13">
        <v>1</v>
      </c>
      <c r="J605" s="13">
        <v>17</v>
      </c>
    </row>
    <row r="606" spans="1:10">
      <c r="A606" s="20" t="s">
        <v>786</v>
      </c>
      <c r="B606" s="12" t="s">
        <v>18</v>
      </c>
      <c r="C606" s="12" t="s">
        <v>11</v>
      </c>
      <c r="D606" s="20" t="s">
        <v>209</v>
      </c>
      <c r="E606" s="23"/>
      <c r="F606" s="14">
        <v>42926</v>
      </c>
      <c r="G606" s="12" t="s">
        <v>210</v>
      </c>
      <c r="H606" s="13">
        <v>146</v>
      </c>
      <c r="I606" s="13">
        <v>1</v>
      </c>
      <c r="J606" s="13">
        <v>14</v>
      </c>
    </row>
    <row r="607" spans="1:10">
      <c r="A607" s="20" t="s">
        <v>787</v>
      </c>
      <c r="B607" s="12" t="s">
        <v>12</v>
      </c>
      <c r="C607" s="12" t="s">
        <v>24</v>
      </c>
      <c r="D607" s="20" t="s">
        <v>209</v>
      </c>
      <c r="E607" s="23">
        <v>3670.13</v>
      </c>
      <c r="F607" s="14">
        <v>42921</v>
      </c>
      <c r="G607" s="12" t="s">
        <v>210</v>
      </c>
      <c r="H607" s="13">
        <v>28</v>
      </c>
      <c r="I607" s="13">
        <v>0</v>
      </c>
      <c r="J607" s="13">
        <v>19</v>
      </c>
    </row>
    <row r="608" spans="1:10">
      <c r="A608" s="20" t="s">
        <v>788</v>
      </c>
      <c r="B608" s="12" t="s">
        <v>18</v>
      </c>
      <c r="C608" s="12" t="s">
        <v>11</v>
      </c>
      <c r="D608" s="20" t="s">
        <v>209</v>
      </c>
      <c r="E608" s="23"/>
      <c r="F608" s="14">
        <v>42933</v>
      </c>
      <c r="G608" s="12" t="s">
        <v>210</v>
      </c>
      <c r="H608" s="13">
        <v>59</v>
      </c>
      <c r="I608" s="13">
        <v>0</v>
      </c>
      <c r="J608" s="13">
        <v>7</v>
      </c>
    </row>
    <row r="609" spans="1:10">
      <c r="A609" s="20" t="s">
        <v>789</v>
      </c>
      <c r="B609" s="12" t="s">
        <v>18</v>
      </c>
      <c r="C609" s="12" t="s">
        <v>11</v>
      </c>
      <c r="D609" s="20" t="s">
        <v>209</v>
      </c>
      <c r="E609" s="23">
        <v>27612</v>
      </c>
      <c r="F609" s="14">
        <v>42928</v>
      </c>
      <c r="G609" s="12" t="s">
        <v>210</v>
      </c>
      <c r="H609" s="13">
        <v>103</v>
      </c>
      <c r="I609" s="13">
        <v>2</v>
      </c>
      <c r="J609" s="13">
        <v>12</v>
      </c>
    </row>
    <row r="610" spans="1:10">
      <c r="A610" s="20" t="s">
        <v>790</v>
      </c>
      <c r="B610" s="12" t="s">
        <v>12</v>
      </c>
      <c r="C610" s="12" t="s">
        <v>11</v>
      </c>
      <c r="D610" s="20" t="s">
        <v>209</v>
      </c>
      <c r="E610" s="23"/>
      <c r="F610" s="14">
        <v>42929</v>
      </c>
      <c r="G610" s="12" t="s">
        <v>210</v>
      </c>
      <c r="H610" s="13">
        <v>58</v>
      </c>
      <c r="I610" s="13">
        <v>0</v>
      </c>
      <c r="J610" s="13">
        <v>11</v>
      </c>
    </row>
    <row r="611" spans="1:10">
      <c r="A611" s="20" t="s">
        <v>791</v>
      </c>
      <c r="B611" s="12" t="s">
        <v>18</v>
      </c>
      <c r="C611" s="12" t="s">
        <v>24</v>
      </c>
      <c r="D611" s="20" t="s">
        <v>209</v>
      </c>
      <c r="E611" s="23">
        <v>18868.439999999999</v>
      </c>
      <c r="F611" s="14">
        <v>42928</v>
      </c>
      <c r="G611" s="12" t="s">
        <v>210</v>
      </c>
      <c r="H611" s="13">
        <v>189</v>
      </c>
      <c r="I611" s="13">
        <v>4</v>
      </c>
      <c r="J611" s="13">
        <v>12</v>
      </c>
    </row>
    <row r="612" spans="1:10">
      <c r="A612" s="20" t="s">
        <v>792</v>
      </c>
      <c r="B612" s="12" t="s">
        <v>18</v>
      </c>
      <c r="C612" s="12" t="s">
        <v>24</v>
      </c>
      <c r="D612" s="20" t="s">
        <v>209</v>
      </c>
      <c r="E612" s="23">
        <v>16349.28</v>
      </c>
      <c r="F612" s="14">
        <v>42923</v>
      </c>
      <c r="G612" s="12" t="s">
        <v>210</v>
      </c>
      <c r="H612" s="13">
        <v>171</v>
      </c>
      <c r="I612" s="13">
        <v>5</v>
      </c>
      <c r="J612" s="13">
        <v>17</v>
      </c>
    </row>
    <row r="613" spans="1:10">
      <c r="A613" s="20" t="s">
        <v>793</v>
      </c>
      <c r="B613" s="12" t="s">
        <v>18</v>
      </c>
      <c r="C613" s="12" t="s">
        <v>11</v>
      </c>
      <c r="D613" s="20" t="s">
        <v>209</v>
      </c>
      <c r="E613" s="23">
        <v>5982.88</v>
      </c>
      <c r="F613" s="14">
        <v>42921</v>
      </c>
      <c r="G613" s="12" t="s">
        <v>210</v>
      </c>
      <c r="H613" s="13">
        <v>28</v>
      </c>
      <c r="I613" s="13">
        <v>0</v>
      </c>
      <c r="J613" s="13">
        <v>19</v>
      </c>
    </row>
    <row r="614" spans="1:10">
      <c r="A614" s="20" t="s">
        <v>794</v>
      </c>
      <c r="B614" s="12" t="s">
        <v>12</v>
      </c>
      <c r="C614" s="12" t="s">
        <v>11</v>
      </c>
      <c r="D614" s="20" t="s">
        <v>209</v>
      </c>
      <c r="E614" s="23"/>
      <c r="F614" s="14">
        <v>42930</v>
      </c>
      <c r="G614" s="12" t="s">
        <v>210</v>
      </c>
      <c r="H614" s="13">
        <v>14</v>
      </c>
      <c r="I614" s="13">
        <v>0</v>
      </c>
      <c r="J614" s="13">
        <v>10</v>
      </c>
    </row>
    <row r="615" spans="1:10">
      <c r="A615" s="20" t="s">
        <v>795</v>
      </c>
      <c r="B615" s="12" t="s">
        <v>12</v>
      </c>
      <c r="C615" s="12" t="s">
        <v>11</v>
      </c>
      <c r="D615" s="20" t="s">
        <v>209</v>
      </c>
      <c r="E615" s="23"/>
      <c r="F615" s="14">
        <v>42923</v>
      </c>
      <c r="G615" s="12" t="s">
        <v>210</v>
      </c>
      <c r="H615" s="13">
        <v>16</v>
      </c>
      <c r="I615" s="13">
        <v>0</v>
      </c>
      <c r="J615" s="13">
        <v>17</v>
      </c>
    </row>
    <row r="616" spans="1:10">
      <c r="A616" s="20" t="s">
        <v>796</v>
      </c>
      <c r="B616" s="12" t="s">
        <v>18</v>
      </c>
      <c r="C616" s="12" t="s">
        <v>11</v>
      </c>
      <c r="D616" s="20" t="s">
        <v>209</v>
      </c>
      <c r="E616" s="23"/>
      <c r="F616" s="14">
        <v>42922</v>
      </c>
      <c r="G616" s="12" t="s">
        <v>210</v>
      </c>
      <c r="H616" s="13">
        <v>64</v>
      </c>
      <c r="I616" s="13">
        <v>0</v>
      </c>
      <c r="J616" s="13">
        <v>18</v>
      </c>
    </row>
    <row r="617" spans="1:10">
      <c r="A617" s="20" t="s">
        <v>797</v>
      </c>
      <c r="B617" s="12" t="s">
        <v>27</v>
      </c>
      <c r="C617" s="12" t="s">
        <v>230</v>
      </c>
      <c r="D617" s="20" t="s">
        <v>209</v>
      </c>
      <c r="E617" s="23">
        <v>675</v>
      </c>
      <c r="F617" s="14">
        <v>42933</v>
      </c>
      <c r="G617" s="12" t="s">
        <v>256</v>
      </c>
      <c r="H617" s="13">
        <v>19</v>
      </c>
      <c r="I617" s="13">
        <v>0</v>
      </c>
      <c r="J617" s="13">
        <v>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2"/>
  <sheetViews>
    <sheetView tabSelected="1" workbookViewId="0">
      <selection activeCell="C25" sqref="C25"/>
    </sheetView>
  </sheetViews>
  <sheetFormatPr defaultRowHeight="15"/>
  <cols>
    <col min="1" max="1" width="50.42578125" bestFit="1" customWidth="1"/>
    <col min="2" max="2" width="13.140625" customWidth="1"/>
    <col min="3" max="3" width="26.140625" customWidth="1"/>
    <col min="4" max="4" width="11.85546875" customWidth="1"/>
    <col min="5" max="5" width="13.85546875" customWidth="1"/>
    <col min="6" max="6" width="13.28515625" customWidth="1"/>
    <col min="7" max="7" width="8" customWidth="1"/>
    <col min="8" max="8" width="11" customWidth="1"/>
    <col min="9" max="9" width="16.85546875" bestFit="1" customWidth="1"/>
    <col min="10" max="10" width="22.7109375" bestFit="1" customWidth="1"/>
  </cols>
  <sheetData>
    <row r="1" spans="1:10">
      <c r="A1" t="s">
        <v>0</v>
      </c>
      <c r="B1" t="s">
        <v>798</v>
      </c>
      <c r="C1" t="s">
        <v>799</v>
      </c>
      <c r="D1" t="s">
        <v>800</v>
      </c>
      <c r="E1" t="s">
        <v>801</v>
      </c>
      <c r="F1" t="s">
        <v>802</v>
      </c>
      <c r="G1" t="s">
        <v>803</v>
      </c>
      <c r="H1" t="s">
        <v>804</v>
      </c>
      <c r="I1" t="s">
        <v>805</v>
      </c>
      <c r="J1" t="s">
        <v>806</v>
      </c>
    </row>
    <row r="2" spans="1:10" hidden="1">
      <c r="A2" t="e">
        <f>'[1]Full Set'!A:A</f>
        <v>#REF!</v>
      </c>
      <c r="B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">
        <f>IF('Full Set'!D:D="Stage 5-Negotiate",12,(IF('Full Set'!D:D="Stage 4-Prove",2,(IF('Full Set'!D:D="Stage 3-Develop",1,0)))))</f>
        <v>1</v>
      </c>
      <c r="F2">
        <f>IF('Full Set'!B:B="Additional Product",-2,IF(OR('Full Set'!B:B="New Customer",'Full Set'!B:B="Renewal with New Product"),-1,(IF(OR('Full Set'!B:B="Manual Renewal",'Full Set'!B:B="Professional Services (SOW)"),3,0))))</f>
        <v>-1</v>
      </c>
      <c r="G2">
        <f t="shared" ref="G2:G12" si="0">B:B+C:C+D:D+E:E+F:F</f>
        <v>1</v>
      </c>
      <c r="H2" t="str">
        <f t="shared" ref="H2:H12" si="1">IF(G:G&gt;=15,"Green",IF(G:G&gt;=11,"Blue",IF(G:G&gt;=2,"Orange","Red")))</f>
        <v>Red</v>
      </c>
      <c r="I2" t="str">
        <f>'Full Set'!C:C</f>
        <v>Domestic SMB</v>
      </c>
      <c r="J2" s="11" t="e">
        <f>VLOOKUP(A:A,Table6[[Opportunity Name]:[Stage]],3,FALSE)</f>
        <v>#REF!</v>
      </c>
    </row>
    <row r="3" spans="1:10" hidden="1">
      <c r="A3" t="str">
        <f>'Full Set'!A:A</f>
        <v>A.I. King Insurance Agency, Inc.- PL Suite 2 EE</v>
      </c>
      <c r="B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3">
        <f>IF('Full Set'!D:D="Stage 5-Negotiate",12,(IF('Full Set'!D:D="Stage 4-Prove",2,(IF('Full Set'!D:D="Stage 3-Develop",1,0)))))</f>
        <v>1</v>
      </c>
      <c r="F3">
        <f>IF('Full Set'!B:B="Additional Product",-2,IF(OR('Full Set'!B:B="New Customer",'Full Set'!B:B="Renewal with New Product"),-1,(IF(OR('Full Set'!B:B="Manual Renewal",'Full Set'!B:B="Professional Services (SOW)"),3,0))))</f>
        <v>-1</v>
      </c>
      <c r="G3">
        <f t="shared" si="0"/>
        <v>0</v>
      </c>
      <c r="H3" t="str">
        <f t="shared" si="1"/>
        <v>Red</v>
      </c>
      <c r="I3" t="str">
        <f>'Full Set'!C:C</f>
        <v>Domestic SMB</v>
      </c>
      <c r="J3" s="11" t="e">
        <f>VLOOKUP(A:A,Table6[[Opportunity Name]:[Stage]],3,FALSE)</f>
        <v>#N/A</v>
      </c>
    </row>
    <row r="4" spans="1:10" hidden="1">
      <c r="A4" t="str">
        <f>'Full Set'!A:A</f>
        <v>Acadiana Benefits Group LLC- 2EE- HRc</v>
      </c>
      <c r="B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">
        <f>IF('Full Set'!D:D="Stage 5-Negotiate",12,(IF('Full Set'!D:D="Stage 4-Prove",2,(IF('Full Set'!D:D="Stage 3-Develop",1,0)))))</f>
        <v>2</v>
      </c>
      <c r="F4">
        <f>IF('Full Set'!B:B="Additional Product",-2,IF(OR('Full Set'!B:B="New Customer",'Full Set'!B:B="Renewal with New Product"),-1,(IF(OR('Full Set'!B:B="Manual Renewal",'Full Set'!B:B="Professional Services (SOW)"),3,0))))</f>
        <v>-1</v>
      </c>
      <c r="G4">
        <f t="shared" si="0"/>
        <v>3</v>
      </c>
      <c r="H4" t="str">
        <f t="shared" si="1"/>
        <v>Orange</v>
      </c>
      <c r="I4" t="str">
        <f>'Full Set'!C:C</f>
        <v>Domestic SMB</v>
      </c>
      <c r="J4" s="11" t="str">
        <f>VLOOKUP(A:A,Table6[[Opportunity Name]:[Stage]],3,FALSE)</f>
        <v>Closed Lost</v>
      </c>
    </row>
    <row r="5" spans="1:10" hidden="1">
      <c r="A5" t="str">
        <f>'Full Set'!A:A</f>
        <v>Advanced Insurance Strategies - ATL - BBBE/BBPC/CON (5EE 1EB 4PC)</v>
      </c>
      <c r="B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5">
        <f>IF('Full Set'!D:D="Stage 5-Negotiate",12,(IF('Full Set'!D:D="Stage 4-Prove",2,(IF('Full Set'!D:D="Stage 3-Develop",1,0)))))</f>
        <v>1</v>
      </c>
      <c r="F5">
        <f>IF('Full Set'!B:B="Additional Product",-2,IF(OR('Full Set'!B:B="New Customer",'Full Set'!B:B="Renewal with New Product"),-1,(IF(OR('Full Set'!B:B="Manual Renewal",'Full Set'!B:B="Professional Services (SOW)"),3,0))))</f>
        <v>-1</v>
      </c>
      <c r="G5">
        <f t="shared" si="0"/>
        <v>1</v>
      </c>
      <c r="H5" t="str">
        <f t="shared" si="1"/>
        <v>Red</v>
      </c>
      <c r="I5" t="str">
        <f>'Full Set'!C:C</f>
        <v>Domestic Outside</v>
      </c>
      <c r="J5" s="11" t="e">
        <f>VLOOKUP(A:A,Table6[[Opportunity Name]:[Stage]],3,FALSE)</f>
        <v>#N/A</v>
      </c>
    </row>
    <row r="6" spans="1:10" hidden="1">
      <c r="A6" t="str">
        <f>'Full Set'!A:A</f>
        <v>Advantage Insurers Inc. - INTY</v>
      </c>
      <c r="B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">
        <f>IF('Full Set'!D:D="Stage 5-Negotiate",12,(IF('Full Set'!D:D="Stage 4-Prove",2,(IF('Full Set'!D:D="Stage 3-Develop",1,0)))))</f>
        <v>1</v>
      </c>
      <c r="F6">
        <f>IF('Full Set'!B:B="Additional Product",-2,IF(OR('Full Set'!B:B="New Customer",'Full Set'!B:B="Renewal with New Product"),-1,(IF(OR('Full Set'!B:B="Manual Renewal",'Full Set'!B:B="Professional Services (SOW)"),3,0))))</f>
        <v>-1</v>
      </c>
      <c r="G6">
        <f t="shared" si="0"/>
        <v>7</v>
      </c>
      <c r="H6" t="str">
        <f t="shared" si="1"/>
        <v>Orange</v>
      </c>
      <c r="I6" t="str">
        <f>'Full Set'!C:C</f>
        <v>Domestic Outside</v>
      </c>
      <c r="J6" s="11" t="e">
        <f>VLOOKUP(A:A,Table6[[Opportunity Name]:[Stage]],3,FALSE)</f>
        <v>#N/A</v>
      </c>
    </row>
    <row r="7" spans="1:10" hidden="1">
      <c r="A7" t="str">
        <f>'Full Set'!A:A</f>
        <v>All-Time Insurance Agency- PL Suite 1 EE</v>
      </c>
      <c r="B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7">
        <f>IF('Full Set'!D:D="Stage 5-Negotiate",12,(IF('Full Set'!D:D="Stage 4-Prove",2,(IF('Full Set'!D:D="Stage 3-Develop",1,0)))))</f>
        <v>1</v>
      </c>
      <c r="F7">
        <f>IF('Full Set'!B:B="Additional Product",-2,IF(OR('Full Set'!B:B="New Customer",'Full Set'!B:B="Renewal with New Product"),-1,(IF(OR('Full Set'!B:B="Manual Renewal",'Full Set'!B:B="Professional Services (SOW)"),3,0))))</f>
        <v>-1</v>
      </c>
      <c r="G7">
        <f t="shared" si="0"/>
        <v>1</v>
      </c>
      <c r="H7" t="str">
        <f t="shared" si="1"/>
        <v>Red</v>
      </c>
      <c r="I7" t="str">
        <f>'Full Set'!C:C</f>
        <v>Domestic SMB</v>
      </c>
      <c r="J7" s="11" t="e">
        <f>VLOOKUP(A:A,Table6[[Opportunity Name]:[Stage]],3,FALSE)</f>
        <v>#N/A</v>
      </c>
    </row>
    <row r="8" spans="1:10" hidden="1">
      <c r="A8" t="str">
        <f>'Full Set'!A:A</f>
        <v>Amaden-Gay Agencies - INTY/BBPL (2 CL, priced for 4)</v>
      </c>
      <c r="B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8">
        <f>IF('Full Set'!D:D="Stage 5-Negotiate",12,(IF('Full Set'!D:D="Stage 4-Prove",2,(IF('Full Set'!D:D="Stage 3-Develop",1,0)))))</f>
        <v>1</v>
      </c>
      <c r="F8">
        <f>IF('Full Set'!B:B="Additional Product",-2,IF(OR('Full Set'!B:B="New Customer",'Full Set'!B:B="Renewal with New Product"),-1,(IF(OR('Full Set'!B:B="Manual Renewal",'Full Set'!B:B="Professional Services (SOW)"),3,0))))</f>
        <v>-1</v>
      </c>
      <c r="G8">
        <f t="shared" si="0"/>
        <v>4</v>
      </c>
      <c r="H8" t="str">
        <f t="shared" si="1"/>
        <v>Orange</v>
      </c>
      <c r="I8" t="str">
        <f>'Full Set'!C:C</f>
        <v>Domestic Outside</v>
      </c>
      <c r="J8" s="11" t="str">
        <f>VLOOKUP(A:A,Table6[[Opportunity Name]:[Stage]],3,FALSE)</f>
        <v>Closed Lost</v>
      </c>
    </row>
    <row r="9" spans="1:10" hidden="1">
      <c r="A9" t="str">
        <f>'Full Set'!A:A</f>
        <v>AMERICAN FINANCIAL PLANNERS INS LLC - 4 ee PLS</v>
      </c>
      <c r="B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">
        <f>IF('Full Set'!D:D="Stage 5-Negotiate",12,(IF('Full Set'!D:D="Stage 4-Prove",2,(IF('Full Set'!D:D="Stage 3-Develop",1,0)))))</f>
        <v>1</v>
      </c>
      <c r="F9">
        <f>IF('Full Set'!B:B="Additional Product",-2,IF(OR('Full Set'!B:B="New Customer",'Full Set'!B:B="Renewal with New Product"),-1,(IF(OR('Full Set'!B:B="Manual Renewal",'Full Set'!B:B="Professional Services (SOW)"),3,0))))</f>
        <v>-1</v>
      </c>
      <c r="G9">
        <f t="shared" si="0"/>
        <v>1</v>
      </c>
      <c r="H9" t="str">
        <f t="shared" si="1"/>
        <v>Red</v>
      </c>
      <c r="I9" t="str">
        <f>'Full Set'!C:C</f>
        <v>Domestic SMB</v>
      </c>
      <c r="J9" s="11" t="e">
        <f>VLOOKUP(A:A,Table6[[Opportunity Name]:[Stage]],3,FALSE)</f>
        <v>#N/A</v>
      </c>
    </row>
    <row r="10" spans="1:10" hidden="1">
      <c r="A10" t="str">
        <f>'Full Set'!A:A</f>
        <v>Anchor Insurance - BBPC/MM - 3PC</v>
      </c>
      <c r="B1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0">
        <f>IF('Full Set'!D:D="Stage 5-Negotiate",12,(IF('Full Set'!D:D="Stage 4-Prove",2,(IF('Full Set'!D:D="Stage 3-Develop",1,0)))))</f>
        <v>1</v>
      </c>
      <c r="F10">
        <f>IF('Full Set'!B:B="Additional Product",-2,IF(OR('Full Set'!B:B="New Customer",'Full Set'!B:B="Renewal with New Product"),-1,(IF(OR('Full Set'!B:B="Manual Renewal",'Full Set'!B:B="Professional Services (SOW)"),3,0))))</f>
        <v>-2</v>
      </c>
      <c r="G10">
        <f t="shared" si="0"/>
        <v>6</v>
      </c>
      <c r="H10" t="str">
        <f t="shared" si="1"/>
        <v>Orange</v>
      </c>
      <c r="I10" t="str">
        <f>'Full Set'!C:C</f>
        <v>Domestic Outside</v>
      </c>
      <c r="J10" s="11" t="str">
        <f>VLOOKUP(A:A,Table6[[Opportunity Name]:[Stage]],3,FALSE)</f>
        <v>Closed Lost</v>
      </c>
    </row>
    <row r="11" spans="1:10" hidden="1">
      <c r="A11" t="str">
        <f>'Full Set'!A:A</f>
        <v>Armor Auto Insurance- PL Suite 1 EE</v>
      </c>
      <c r="B1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">
        <f>IF('Full Set'!D:D="Stage 5-Negotiate",12,(IF('Full Set'!D:D="Stage 4-Prove",2,(IF('Full Set'!D:D="Stage 3-Develop",1,0)))))</f>
        <v>1</v>
      </c>
      <c r="F11">
        <f>IF('Full Set'!B:B="Additional Product",-2,IF(OR('Full Set'!B:B="New Customer",'Full Set'!B:B="Renewal with New Product"),-1,(IF(OR('Full Set'!B:B="Manual Renewal",'Full Set'!B:B="Professional Services (SOW)"),3,0))))</f>
        <v>-1</v>
      </c>
      <c r="G11">
        <f t="shared" si="0"/>
        <v>5</v>
      </c>
      <c r="H11" t="str">
        <f t="shared" si="1"/>
        <v>Orange</v>
      </c>
      <c r="I11" t="str">
        <f>'Full Set'!C:C</f>
        <v>Domestic SMB</v>
      </c>
      <c r="J11" s="11" t="e">
        <f>VLOOKUP(A:A,Table6[[Opportunity Name]:[Stage]],3,FALSE)</f>
        <v>#N/A</v>
      </c>
    </row>
    <row r="12" spans="1:10" hidden="1">
      <c r="A12" t="str">
        <f>'Full Set'!A:A</f>
        <v>Ascension - Walnut Creek (HQ) -- Single HRC site</v>
      </c>
      <c r="B1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-1</v>
      </c>
      <c r="D1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">
        <f>IF('Full Set'!D:D="Stage 5-Negotiate",12,(IF('Full Set'!D:D="Stage 4-Prove",2,(IF('Full Set'!D:D="Stage 3-Develop",1,0)))))</f>
        <v>12</v>
      </c>
      <c r="F12">
        <f>IF('Full Set'!B:B="Additional Product",-2,IF(OR('Full Set'!B:B="New Customer",'Full Set'!B:B="Renewal with New Product"),-1,(IF(OR('Full Set'!B:B="Manual Renewal",'Full Set'!B:B="Professional Services (SOW)"),3,0))))</f>
        <v>-2</v>
      </c>
      <c r="G12">
        <f t="shared" si="0"/>
        <v>10</v>
      </c>
      <c r="H12" t="str">
        <f t="shared" si="1"/>
        <v>Orange</v>
      </c>
      <c r="I12" t="str">
        <f>'Full Set'!C:C</f>
        <v>Select</v>
      </c>
      <c r="J12" s="11" t="e">
        <f>VLOOKUP(A:A,Table6[[Opportunity Name]:[Stage]],3,FALSE)</f>
        <v>#N/A</v>
      </c>
    </row>
    <row r="13" spans="1:10">
      <c r="A13" s="24" t="str">
        <f>'Full Set'!A:A</f>
        <v>Ashley Page 5ee BBUK/MCW</v>
      </c>
      <c r="B1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">
        <f>IF('Full Set'!D:D="Stage 5-Negotiate",12,(IF('Full Set'!D:D="Stage 4-Prove",2,(IF('Full Set'!D:D="Stage 3-Develop",1,0)))))</f>
        <v>1</v>
      </c>
      <c r="F13">
        <f>IF('Full Set'!B:B="Additional Product",-2,IF(OR('Full Set'!B:B="New Customer",'Full Set'!B:B="Renewal with New Product"),-1,(IF(OR('Full Set'!B:B="Manual Renewal",'Full Set'!B:B="Professional Services (SOW)"),3,0))))</f>
        <v>-1</v>
      </c>
      <c r="G13">
        <f t="shared" ref="G13:G44" si="2">B:B+C:C+D:D+E:E+F:F</f>
        <v>1</v>
      </c>
      <c r="H13" t="str">
        <f t="shared" ref="H13:H44" si="3">IF(G:G&gt;=15,"Green",IF(G:G&gt;=11,"Blue",IF(G:G&gt;=2,"Orange","Red")))</f>
        <v>Red</v>
      </c>
      <c r="I13" t="str">
        <f>'Full Set'!C:C</f>
        <v>International</v>
      </c>
      <c r="J13" s="16" t="str">
        <f>VLOOKUP(A:A,Table6[[Opportunity Name]:[Stage]],3,FALSE)</f>
        <v>Closed Lost</v>
      </c>
    </row>
    <row r="14" spans="1:10" hidden="1">
      <c r="A14" t="str">
        <f>'Full Set'!A:A</f>
        <v>Avrit Insurance Agency 8EE BBPC</v>
      </c>
      <c r="B1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">
        <f>IF('Full Set'!D:D="Stage 5-Negotiate",12,(IF('Full Set'!D:D="Stage 4-Prove",2,(IF('Full Set'!D:D="Stage 3-Develop",1,0)))))</f>
        <v>1</v>
      </c>
      <c r="F14">
        <f>IF('Full Set'!B:B="Additional Product",-2,IF(OR('Full Set'!B:B="New Customer",'Full Set'!B:B="Renewal with New Product"),-1,(IF(OR('Full Set'!B:B="Manual Renewal",'Full Set'!B:B="Professional Services (SOW)"),3,0))))</f>
        <v>-1</v>
      </c>
      <c r="G14">
        <f t="shared" si="2"/>
        <v>7</v>
      </c>
      <c r="H14" t="str">
        <f t="shared" si="3"/>
        <v>Orange</v>
      </c>
      <c r="I14" t="str">
        <f>'Full Set'!C:C</f>
        <v>Domestic Outside</v>
      </c>
      <c r="J14" t="e">
        <f>VLOOKUP(A:A,Table6[[Opportunity Name]:[Stage]],3,FALSE)</f>
        <v>#N/A</v>
      </c>
    </row>
    <row r="15" spans="1:10" hidden="1">
      <c r="A15" t="str">
        <f>'Full Set'!A:A</f>
        <v>Babb. Inc. - BBPC, BBEB, ELE</v>
      </c>
      <c r="B1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">
        <f>IF('Full Set'!D:D="Stage 5-Negotiate",12,(IF('Full Set'!D:D="Stage 4-Prove",2,(IF('Full Set'!D:D="Stage 3-Develop",1,0)))))</f>
        <v>2</v>
      </c>
      <c r="F15">
        <f>IF('Full Set'!B:B="Additional Product",-2,IF(OR('Full Set'!B:B="New Customer",'Full Set'!B:B="Renewal with New Product"),-1,(IF(OR('Full Set'!B:B="Manual Renewal",'Full Set'!B:B="Professional Services (SOW)"),3,0))))</f>
        <v>-2</v>
      </c>
      <c r="G15">
        <f t="shared" si="2"/>
        <v>1</v>
      </c>
      <c r="H15" t="str">
        <f t="shared" si="3"/>
        <v>Red</v>
      </c>
      <c r="I15" t="str">
        <f>'Full Set'!C:C</f>
        <v>Select</v>
      </c>
      <c r="J15" t="e">
        <f>VLOOKUP(A:A,Table6[[Opportunity Name]:[Stage]],3,FALSE)</f>
        <v>#N/A</v>
      </c>
    </row>
    <row r="16" spans="1:10">
      <c r="A16" s="24" t="str">
        <f>'Full Set'!A:A</f>
        <v>Baird MacGregor Insurance Brokers Inc - Zywave</v>
      </c>
      <c r="B1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6">
        <f>IF('Full Set'!D:D="Stage 5-Negotiate",12,(IF('Full Set'!D:D="Stage 4-Prove",2,(IF('Full Set'!D:D="Stage 3-Develop",1,0)))))</f>
        <v>0</v>
      </c>
      <c r="F16">
        <f>IF('Full Set'!B:B="Additional Product",-2,IF(OR('Full Set'!B:B="New Customer",'Full Set'!B:B="Renewal with New Product"),-1,(IF(OR('Full Set'!B:B="Manual Renewal",'Full Set'!B:B="Professional Services (SOW)"),3,0))))</f>
        <v>-1</v>
      </c>
      <c r="G16">
        <f t="shared" si="2"/>
        <v>6</v>
      </c>
      <c r="H16" t="str">
        <f t="shared" si="3"/>
        <v>Orange</v>
      </c>
      <c r="I16" t="str">
        <f>'Full Set'!C:C</f>
        <v>International</v>
      </c>
      <c r="J16" t="e">
        <f>VLOOKUP(A:A,Table6[[Opportunity Name]:[Stage]],3,FALSE)</f>
        <v>#N/A</v>
      </c>
    </row>
    <row r="17" spans="1:10" hidden="1">
      <c r="A17" t="str">
        <f>'Full Set'!A:A</f>
        <v>Barkley Insurance &amp; Risk Management MM BBPC 2017</v>
      </c>
      <c r="B1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7">
        <f>IF('Full Set'!D:D="Stage 5-Negotiate",12,(IF('Full Set'!D:D="Stage 4-Prove",2,(IF('Full Set'!D:D="Stage 3-Develop",1,0)))))</f>
        <v>1</v>
      </c>
      <c r="F17">
        <f>IF('Full Set'!B:B="Additional Product",-2,IF(OR('Full Set'!B:B="New Customer",'Full Set'!B:B="Renewal with New Product"),-1,(IF(OR('Full Set'!B:B="Manual Renewal",'Full Set'!B:B="Professional Services (SOW)"),3,0))))</f>
        <v>-2</v>
      </c>
      <c r="G17">
        <f t="shared" si="2"/>
        <v>6</v>
      </c>
      <c r="H17" t="str">
        <f t="shared" si="3"/>
        <v>Orange</v>
      </c>
      <c r="I17" t="str">
        <f>'Full Set'!C:C</f>
        <v>Domestic Outside</v>
      </c>
      <c r="J17" t="e">
        <f>VLOOKUP(A:A,Table6[[Opportunity Name]:[Stage]],3,FALSE)</f>
        <v>#N/A</v>
      </c>
    </row>
    <row r="18" spans="1:10" hidden="1">
      <c r="A18" t="str">
        <f>'Full Set'!A:A</f>
        <v>Barkley Insurance &amp; Risk Management Product Swap MWC for MWE</v>
      </c>
      <c r="B1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8">
        <f>IF('Full Set'!D:D="Stage 5-Negotiate",12,(IF('Full Set'!D:D="Stage 4-Prove",2,(IF('Full Set'!D:D="Stage 3-Develop",1,0)))))</f>
        <v>1</v>
      </c>
      <c r="F18">
        <f>IF('Full Set'!B:B="Additional Product",-2,IF(OR('Full Set'!B:B="New Customer",'Full Set'!B:B="Renewal with New Product"),-1,(IF(OR('Full Set'!B:B="Manual Renewal",'Full Set'!B:B="Professional Services (SOW)"),3,0))))</f>
        <v>-2</v>
      </c>
      <c r="G18">
        <f t="shared" si="2"/>
        <v>6</v>
      </c>
      <c r="H18" t="str">
        <f t="shared" si="3"/>
        <v>Orange</v>
      </c>
      <c r="I18" t="str">
        <f>'Full Set'!C:C</f>
        <v>Domestic Outside</v>
      </c>
      <c r="J18" t="e">
        <f>VLOOKUP(A:A,Table6[[Opportunity Name]:[Stage]],3,FALSE)</f>
        <v>#N/A</v>
      </c>
    </row>
    <row r="19" spans="1:10" hidden="1">
      <c r="A19" t="str">
        <f>'Full Set'!A:A</f>
        <v>Beehive Insurance - MM</v>
      </c>
      <c r="B1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19">
        <f>IF('Full Set'!D:D="Stage 5-Negotiate",12,(IF('Full Set'!D:D="Stage 4-Prove",2,(IF('Full Set'!D:D="Stage 3-Develop",1,0)))))</f>
        <v>1</v>
      </c>
      <c r="F19">
        <f>IF('Full Set'!B:B="Additional Product",-2,IF(OR('Full Set'!B:B="New Customer",'Full Set'!B:B="Renewal with New Product"),-1,(IF(OR('Full Set'!B:B="Manual Renewal",'Full Set'!B:B="Professional Services (SOW)"),3,0))))</f>
        <v>-1</v>
      </c>
      <c r="G19">
        <f t="shared" si="2"/>
        <v>7</v>
      </c>
      <c r="H19" t="str">
        <f t="shared" si="3"/>
        <v>Orange</v>
      </c>
      <c r="I19" t="str">
        <f>'Full Set'!C:C</f>
        <v>Select</v>
      </c>
      <c r="J19" t="str">
        <f>VLOOKUP(A:A,Table6[[Opportunity Name]:[Stage]],3,FALSE)</f>
        <v>Closed Won</v>
      </c>
    </row>
    <row r="20" spans="1:10" hidden="1">
      <c r="A20" t="str">
        <f>'Full Set'!A:A</f>
        <v>Bell &amp; Hudson Insurance Agency Inc - MASS - MM</v>
      </c>
      <c r="B2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2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2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0">
        <f>IF('Full Set'!D:D="Stage 5-Negotiate",12,(IF('Full Set'!D:D="Stage 4-Prove",2,(IF('Full Set'!D:D="Stage 3-Develop",1,0)))))</f>
        <v>1</v>
      </c>
      <c r="F20">
        <f>IF('Full Set'!B:B="Additional Product",-2,IF(OR('Full Set'!B:B="New Customer",'Full Set'!B:B="Renewal with New Product"),-1,(IF(OR('Full Set'!B:B="Manual Renewal",'Full Set'!B:B="Professional Services (SOW)"),3,0))))</f>
        <v>-1</v>
      </c>
      <c r="G20">
        <f t="shared" si="2"/>
        <v>1</v>
      </c>
      <c r="H20" t="str">
        <f t="shared" si="3"/>
        <v>Red</v>
      </c>
      <c r="I20" t="str">
        <f>'Full Set'!C:C</f>
        <v>Domestic Outside</v>
      </c>
      <c r="J20" t="e">
        <f>VLOOKUP(A:A,Table6[[Opportunity Name]:[Stage]],3,FALSE)</f>
        <v>#N/A</v>
      </c>
    </row>
    <row r="21" spans="1:10" hidden="1">
      <c r="A21" t="str">
        <f>'Full Set'!A:A</f>
        <v>Benefit Management Systems BBEB, MWC, HRHL, HRC</v>
      </c>
      <c r="B2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2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2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1">
        <f>IF('Full Set'!D:D="Stage 5-Negotiate",12,(IF('Full Set'!D:D="Stage 4-Prove",2,(IF('Full Set'!D:D="Stage 3-Develop",1,0)))))</f>
        <v>2</v>
      </c>
      <c r="F21">
        <f>IF('Full Set'!B:B="Additional Product",-2,IF(OR('Full Set'!B:B="New Customer",'Full Set'!B:B="Renewal with New Product"),-1,(IF(OR('Full Set'!B:B="Manual Renewal",'Full Set'!B:B="Professional Services (SOW)"),3,0))))</f>
        <v>-1</v>
      </c>
      <c r="G21">
        <f t="shared" si="2"/>
        <v>8</v>
      </c>
      <c r="H21" t="str">
        <f t="shared" si="3"/>
        <v>Orange</v>
      </c>
      <c r="I21" t="str">
        <f>'Full Set'!C:C</f>
        <v>Domestic Outside</v>
      </c>
      <c r="J21" t="e">
        <f>VLOOKUP(A:A,Table6[[Opportunity Name]:[Stage]],3,FALSE)</f>
        <v>#N/A</v>
      </c>
    </row>
    <row r="22" spans="1:10" hidden="1">
      <c r="A22" t="str">
        <f>'Full Set'!A:A</f>
        <v>Bikofsky Insurance Agency 1 EE PC</v>
      </c>
      <c r="B2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2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2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2">
        <f>IF('Full Set'!D:D="Stage 5-Negotiate",12,(IF('Full Set'!D:D="Stage 4-Prove",2,(IF('Full Set'!D:D="Stage 3-Develop",1,0)))))</f>
        <v>1</v>
      </c>
      <c r="F22">
        <f>IF('Full Set'!B:B="Additional Product",-2,IF(OR('Full Set'!B:B="New Customer",'Full Set'!B:B="Renewal with New Product"),-1,(IF(OR('Full Set'!B:B="Manual Renewal",'Full Set'!B:B="Professional Services (SOW)"),3,0))))</f>
        <v>-1</v>
      </c>
      <c r="G22">
        <f t="shared" si="2"/>
        <v>5</v>
      </c>
      <c r="H22" t="str">
        <f t="shared" si="3"/>
        <v>Orange</v>
      </c>
      <c r="I22" t="str">
        <f>'Full Set'!C:C</f>
        <v>Domestic SMB</v>
      </c>
      <c r="J22" t="e">
        <f>VLOOKUP(A:A,Table6[[Opportunity Name]:[Stage]],3,FALSE)</f>
        <v>#N/A</v>
      </c>
    </row>
    <row r="23" spans="1:10" hidden="1">
      <c r="A23" t="str">
        <f>'Full Set'!A:A</f>
        <v>Blue Chip Insurance Services 1 EE EB</v>
      </c>
      <c r="B2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2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2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3">
        <f>IF('Full Set'!D:D="Stage 5-Negotiate",12,(IF('Full Set'!D:D="Stage 4-Prove",2,(IF('Full Set'!D:D="Stage 3-Develop",1,0)))))</f>
        <v>1</v>
      </c>
      <c r="F23">
        <f>IF('Full Set'!B:B="Additional Product",-2,IF(OR('Full Set'!B:B="New Customer",'Full Set'!B:B="Renewal with New Product"),-1,(IF(OR('Full Set'!B:B="Manual Renewal",'Full Set'!B:B="Professional Services (SOW)"),3,0))))</f>
        <v>-1</v>
      </c>
      <c r="G23">
        <f t="shared" si="2"/>
        <v>5</v>
      </c>
      <c r="H23" t="str">
        <f t="shared" si="3"/>
        <v>Orange</v>
      </c>
      <c r="I23" t="str">
        <f>'Full Set'!C:C</f>
        <v>Domestic SMB</v>
      </c>
      <c r="J23" t="e">
        <f>VLOOKUP(A:A,Table6[[Opportunity Name]:[Stage]],3,FALSE)</f>
        <v>#N/A</v>
      </c>
    </row>
    <row r="24" spans="1:10" hidden="1">
      <c r="A24" t="str">
        <f>'Full Set'!A:A</f>
        <v>Boswell Group - BBPC, BBBen, MWC, MM</v>
      </c>
      <c r="B2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2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2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4">
        <f>IF('Full Set'!D:D="Stage 5-Negotiate",12,(IF('Full Set'!D:D="Stage 4-Prove",2,(IF('Full Set'!D:D="Stage 3-Develop",1,0)))))</f>
        <v>1</v>
      </c>
      <c r="F24">
        <f>IF('Full Set'!B:B="Additional Product",-2,IF(OR('Full Set'!B:B="New Customer",'Full Set'!B:B="Renewal with New Product"),-1,(IF(OR('Full Set'!B:B="Manual Renewal",'Full Set'!B:B="Professional Services (SOW)"),3,0))))</f>
        <v>-1</v>
      </c>
      <c r="G24">
        <f t="shared" si="2"/>
        <v>1</v>
      </c>
      <c r="H24" t="str">
        <f t="shared" si="3"/>
        <v>Red</v>
      </c>
      <c r="I24" t="str">
        <f>'Full Set'!C:C</f>
        <v>Domestic Outside</v>
      </c>
      <c r="J24" t="e">
        <f>VLOOKUP(A:A,Table6[[Opportunity Name]:[Stage]],3,FALSE)</f>
        <v>#N/A</v>
      </c>
    </row>
    <row r="25" spans="1:10">
      <c r="A25" s="24" t="str">
        <f>'Full Set'!A:A</f>
        <v>Bridge IS BB 1ee</v>
      </c>
      <c r="B2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2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2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5">
        <f>IF('Full Set'!D:D="Stage 5-Negotiate",12,(IF('Full Set'!D:D="Stage 4-Prove",2,(IF('Full Set'!D:D="Stage 3-Develop",1,0)))))</f>
        <v>2</v>
      </c>
      <c r="F25">
        <f>IF('Full Set'!B:B="Additional Product",-2,IF(OR('Full Set'!B:B="New Customer",'Full Set'!B:B="Renewal with New Product"),-1,(IF(OR('Full Set'!B:B="Manual Renewal",'Full Set'!B:B="Professional Services (SOW)"),3,0))))</f>
        <v>-1</v>
      </c>
      <c r="G25">
        <f t="shared" si="2"/>
        <v>3</v>
      </c>
      <c r="H25" t="str">
        <f t="shared" si="3"/>
        <v>Orange</v>
      </c>
      <c r="I25" t="str">
        <f>'Full Set'!C:C</f>
        <v>International</v>
      </c>
      <c r="J25" t="str">
        <f>VLOOKUP(A:A,Table6[[Opportunity Name]:[Stage]],3,FALSE)</f>
        <v>Closed Lost</v>
      </c>
    </row>
    <row r="26" spans="1:10" hidden="1">
      <c r="A26" t="str">
        <f>'Full Set'!A:A</f>
        <v>Brown &amp; Brown - Toledo</v>
      </c>
      <c r="B2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2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2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26">
        <f>IF('Full Set'!D:D="Stage 5-Negotiate",12,(IF('Full Set'!D:D="Stage 4-Prove",2,(IF('Full Set'!D:D="Stage 3-Develop",1,0)))))</f>
        <v>0</v>
      </c>
      <c r="F26">
        <f>IF('Full Set'!B:B="Additional Product",-2,IF(OR('Full Set'!B:B="New Customer",'Full Set'!B:B="Renewal with New Product"),-1,(IF(OR('Full Set'!B:B="Manual Renewal",'Full Set'!B:B="Professional Services (SOW)"),3,0))))</f>
        <v>-2</v>
      </c>
      <c r="G26">
        <f t="shared" si="2"/>
        <v>7</v>
      </c>
      <c r="H26" t="str">
        <f t="shared" si="3"/>
        <v>Orange</v>
      </c>
      <c r="I26" t="str">
        <f>'Full Set'!C:C</f>
        <v>Select</v>
      </c>
      <c r="J26" t="e">
        <f>VLOOKUP(A:A,Table6[[Opportunity Name]:[Stage]],3,FALSE)</f>
        <v>#N/A</v>
      </c>
    </row>
    <row r="27" spans="1:10" hidden="1">
      <c r="A27" t="str">
        <f>'Full Set'!A:A</f>
        <v>Bruce Farnham Associates, Ltd. 3 ees hrc</v>
      </c>
      <c r="B2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2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2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7">
        <f>IF('Full Set'!D:D="Stage 5-Negotiate",12,(IF('Full Set'!D:D="Stage 4-Prove",2,(IF('Full Set'!D:D="Stage 3-Develop",1,0)))))</f>
        <v>1</v>
      </c>
      <c r="F27">
        <f>IF('Full Set'!B:B="Additional Product",-2,IF(OR('Full Set'!B:B="New Customer",'Full Set'!B:B="Renewal with New Product"),-1,(IF(OR('Full Set'!B:B="Manual Renewal",'Full Set'!B:B="Professional Services (SOW)"),3,0))))</f>
        <v>-1</v>
      </c>
      <c r="G27">
        <f t="shared" si="2"/>
        <v>5</v>
      </c>
      <c r="H27" t="str">
        <f t="shared" si="3"/>
        <v>Orange</v>
      </c>
      <c r="I27" t="str">
        <f>'Full Set'!C:C</f>
        <v>Domestic SMB</v>
      </c>
      <c r="J27" t="e">
        <f>VLOOKUP(A:A,Table6[[Opportunity Name]:[Stage]],3,FALSE)</f>
        <v>#N/A</v>
      </c>
    </row>
    <row r="28" spans="1:10">
      <c r="A28" s="24" t="str">
        <f>'Full Set'!A:A</f>
        <v>Brunsdon IB BBUK 8xee</v>
      </c>
      <c r="B2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2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2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8">
        <f>IF('Full Set'!D:D="Stage 5-Negotiate",12,(IF('Full Set'!D:D="Stage 4-Prove",2,(IF('Full Set'!D:D="Stage 3-Develop",1,0)))))</f>
        <v>1</v>
      </c>
      <c r="F28">
        <f>IF('Full Set'!B:B="Additional Product",-2,IF(OR('Full Set'!B:B="New Customer",'Full Set'!B:B="Renewal with New Product"),-1,(IF(OR('Full Set'!B:B="Manual Renewal",'Full Set'!B:B="Professional Services (SOW)"),3,0))))</f>
        <v>-1</v>
      </c>
      <c r="G28">
        <f t="shared" si="2"/>
        <v>1</v>
      </c>
      <c r="H28" t="str">
        <f t="shared" si="3"/>
        <v>Red</v>
      </c>
      <c r="I28" t="str">
        <f>'Full Set'!C:C</f>
        <v>International</v>
      </c>
      <c r="J28" t="e">
        <f>VLOOKUP(A:A,Table6[[Opportunity Name]:[Stage]],3,FALSE)</f>
        <v>#N/A</v>
      </c>
    </row>
    <row r="29" spans="1:10">
      <c r="A29" s="24" t="str">
        <f>'Full Set'!A:A</f>
        <v>Bullerwell MWC/BB 2ee</v>
      </c>
      <c r="B2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2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2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29">
        <f>IF('Full Set'!D:D="Stage 5-Negotiate",12,(IF('Full Set'!D:D="Stage 4-Prove",2,(IF('Full Set'!D:D="Stage 3-Develop",1,0)))))</f>
        <v>2</v>
      </c>
      <c r="F29">
        <f>IF('Full Set'!B:B="Additional Product",-2,IF(OR('Full Set'!B:B="New Customer",'Full Set'!B:B="Renewal with New Product"),-1,(IF(OR('Full Set'!B:B="Manual Renewal",'Full Set'!B:B="Professional Services (SOW)"),3,0))))</f>
        <v>-1</v>
      </c>
      <c r="G29">
        <f t="shared" si="2"/>
        <v>3</v>
      </c>
      <c r="H29" t="str">
        <f t="shared" si="3"/>
        <v>Orange</v>
      </c>
      <c r="I29" t="str">
        <f>'Full Set'!C:C</f>
        <v>International</v>
      </c>
      <c r="J29" t="e">
        <f>VLOOKUP(A:A,Table6[[Opportunity Name]:[Stage]],3,FALSE)</f>
        <v>#N/A</v>
      </c>
    </row>
    <row r="30" spans="1:10" hidden="1">
      <c r="A30" t="str">
        <f>'Full Set'!A:A</f>
        <v>Burke &amp; Burke (HRc 4ee)</v>
      </c>
      <c r="B3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3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3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30">
        <f>IF('Full Set'!D:D="Stage 5-Negotiate",12,(IF('Full Set'!D:D="Stage 4-Prove",2,(IF('Full Set'!D:D="Stage 3-Develop",1,0)))))</f>
        <v>2</v>
      </c>
      <c r="F30">
        <f>IF('Full Set'!B:B="Additional Product",-2,IF(OR('Full Set'!B:B="New Customer",'Full Set'!B:B="Renewal with New Product"),-1,(IF(OR('Full Set'!B:B="Manual Renewal",'Full Set'!B:B="Professional Services (SOW)"),3,0))))</f>
        <v>-1</v>
      </c>
      <c r="G30">
        <f t="shared" si="2"/>
        <v>2</v>
      </c>
      <c r="H30" t="str">
        <f t="shared" si="3"/>
        <v>Orange</v>
      </c>
      <c r="I30" t="str">
        <f>'Full Set'!C:C</f>
        <v>Domestic Outside</v>
      </c>
      <c r="J30" t="str">
        <f>VLOOKUP(A:A,Table6[[Opportunity Name]:[Stage]],3,FALSE)</f>
        <v>Closed Lost</v>
      </c>
    </row>
    <row r="31" spans="1:10" hidden="1">
      <c r="A31" t="str">
        <f>'Full Set'!A:A</f>
        <v>Business Solutions - DMW</v>
      </c>
      <c r="B3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3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3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1</v>
      </c>
      <c r="E31">
        <f>IF('Full Set'!D:D="Stage 5-Negotiate",12,(IF('Full Set'!D:D="Stage 4-Prove",2,(IF('Full Set'!D:D="Stage 3-Develop",1,0)))))</f>
        <v>2</v>
      </c>
      <c r="F31">
        <f>IF('Full Set'!B:B="Additional Product",-2,IF(OR('Full Set'!B:B="New Customer",'Full Set'!B:B="Renewal with New Product"),-1,(IF(OR('Full Set'!B:B="Manual Renewal",'Full Set'!B:B="Professional Services (SOW)"),3,0))))</f>
        <v>-2</v>
      </c>
      <c r="G31">
        <f t="shared" si="2"/>
        <v>9</v>
      </c>
      <c r="H31" t="str">
        <f t="shared" si="3"/>
        <v>Orange</v>
      </c>
      <c r="I31" t="str">
        <f>'Full Set'!C:C</f>
        <v>Domestic Outside</v>
      </c>
      <c r="J31" t="str">
        <f>VLOOKUP(A:A,Table6[[Opportunity Name]:[Stage]],3,FALSE)</f>
        <v>Closed Lost</v>
      </c>
    </row>
    <row r="32" spans="1:10" hidden="1">
      <c r="A32" t="str">
        <f>'Full Set'!A:A</f>
        <v>C &amp; C Insurance Solutions- PL Suite 2 EE</v>
      </c>
      <c r="B3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3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3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32">
        <f>IF('Full Set'!D:D="Stage 5-Negotiate",12,(IF('Full Set'!D:D="Stage 4-Prove",2,(IF('Full Set'!D:D="Stage 3-Develop",1,0)))))</f>
        <v>1</v>
      </c>
      <c r="F32">
        <f>IF('Full Set'!B:B="Additional Product",-2,IF(OR('Full Set'!B:B="New Customer",'Full Set'!B:B="Renewal with New Product"),-1,(IF(OR('Full Set'!B:B="Manual Renewal",'Full Set'!B:B="Professional Services (SOW)"),3,0))))</f>
        <v>-1</v>
      </c>
      <c r="G32">
        <f t="shared" si="2"/>
        <v>1</v>
      </c>
      <c r="H32" t="str">
        <f t="shared" si="3"/>
        <v>Red</v>
      </c>
      <c r="I32" t="str">
        <f>'Full Set'!C:C</f>
        <v>Domestic SMB</v>
      </c>
      <c r="J32" t="e">
        <f>VLOOKUP(A:A,Table6[[Opportunity Name]:[Stage]],3,FALSE)</f>
        <v>#N/A</v>
      </c>
    </row>
    <row r="33" spans="1:10" hidden="1">
      <c r="A33" t="str">
        <f>'Full Set'!A:A</f>
        <v>Cales Insurance PL Suite</v>
      </c>
      <c r="B3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3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3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33">
        <f>IF('Full Set'!D:D="Stage 5-Negotiate",12,(IF('Full Set'!D:D="Stage 4-Prove",2,(IF('Full Set'!D:D="Stage 3-Develop",1,0)))))</f>
        <v>1</v>
      </c>
      <c r="F33">
        <f>IF('Full Set'!B:B="Additional Product",-2,IF(OR('Full Set'!B:B="New Customer",'Full Set'!B:B="Renewal with New Product"),-1,(IF(OR('Full Set'!B:B="Manual Renewal",'Full Set'!B:B="Professional Services (SOW)"),3,0))))</f>
        <v>-1</v>
      </c>
      <c r="G33">
        <f t="shared" si="2"/>
        <v>1</v>
      </c>
      <c r="H33" t="str">
        <f t="shared" si="3"/>
        <v>Red</v>
      </c>
      <c r="I33" t="str">
        <f>'Full Set'!C:C</f>
        <v>Domestic SMB</v>
      </c>
      <c r="J33" t="str">
        <f>VLOOKUP(A:A,Table6[[Opportunity Name]:[Stage]],3,FALSE)</f>
        <v>Closed Lost</v>
      </c>
    </row>
    <row r="34" spans="1:10" hidden="1">
      <c r="A34" t="str">
        <f>'Full Set'!A:A</f>
        <v>Capen Frank Proctor &amp; Bowles, Inc. - BBPC, MWC</v>
      </c>
      <c r="B3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3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3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34">
        <f>IF('Full Set'!D:D="Stage 5-Negotiate",12,(IF('Full Set'!D:D="Stage 4-Prove",2,(IF('Full Set'!D:D="Stage 3-Develop",1,0)))))</f>
        <v>2</v>
      </c>
      <c r="F34">
        <f>IF('Full Set'!B:B="Additional Product",-2,IF(OR('Full Set'!B:B="New Customer",'Full Set'!B:B="Renewal with New Product"),-1,(IF(OR('Full Set'!B:B="Manual Renewal",'Full Set'!B:B="Professional Services (SOW)"),3,0))))</f>
        <v>-1</v>
      </c>
      <c r="G34">
        <f t="shared" si="2"/>
        <v>2</v>
      </c>
      <c r="H34" t="str">
        <f t="shared" si="3"/>
        <v>Orange</v>
      </c>
      <c r="I34" t="str">
        <f>'Full Set'!C:C</f>
        <v>Domestic Outside</v>
      </c>
      <c r="J34" t="e">
        <f>VLOOKUP(A:A,Table6[[Opportunity Name]:[Stage]],3,FALSE)</f>
        <v>#N/A</v>
      </c>
    </row>
    <row r="35" spans="1:10" hidden="1">
      <c r="A35" t="str">
        <f>'Full Set'!A:A</f>
        <v>Carlson &amp; Carlson - BBEB, BBPC</v>
      </c>
      <c r="B3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3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3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35">
        <f>IF('Full Set'!D:D="Stage 5-Negotiate",12,(IF('Full Set'!D:D="Stage 4-Prove",2,(IF('Full Set'!D:D="Stage 3-Develop",1,0)))))</f>
        <v>2</v>
      </c>
      <c r="F35">
        <f>IF('Full Set'!B:B="Additional Product",-2,IF(OR('Full Set'!B:B="New Customer",'Full Set'!B:B="Renewal with New Product"),-1,(IF(OR('Full Set'!B:B="Manual Renewal",'Full Set'!B:B="Professional Services (SOW)"),3,0))))</f>
        <v>-1</v>
      </c>
      <c r="G35">
        <f t="shared" si="2"/>
        <v>7</v>
      </c>
      <c r="H35" t="str">
        <f t="shared" si="3"/>
        <v>Orange</v>
      </c>
      <c r="I35" t="str">
        <f>'Full Set'!C:C</f>
        <v>Domestic Outside</v>
      </c>
      <c r="J35" t="e">
        <f>VLOOKUP(A:A,Table6[[Opportunity Name]:[Stage]],3,FALSE)</f>
        <v>#N/A</v>
      </c>
    </row>
    <row r="36" spans="1:10" hidden="1">
      <c r="A36" t="str">
        <f>'Full Set'!A:A</f>
        <v>CBIZ EB - to Add 1 locs SoCal (San Diego)</v>
      </c>
      <c r="B3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3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-1</v>
      </c>
      <c r="D3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36">
        <f>IF('Full Set'!D:D="Stage 5-Negotiate",12,(IF('Full Set'!D:D="Stage 4-Prove",2,(IF('Full Set'!D:D="Stage 3-Develop",1,0)))))</f>
        <v>12</v>
      </c>
      <c r="F36">
        <f>IF('Full Set'!B:B="Additional Product",-2,IF(OR('Full Set'!B:B="New Customer",'Full Set'!B:B="Renewal with New Product"),-1,(IF(OR('Full Set'!B:B="Manual Renewal",'Full Set'!B:B="Professional Services (SOW)"),3,0))))</f>
        <v>-2</v>
      </c>
      <c r="G36">
        <f t="shared" si="2"/>
        <v>10</v>
      </c>
      <c r="H36" t="str">
        <f t="shared" si="3"/>
        <v>Orange</v>
      </c>
      <c r="I36" t="str">
        <f>'Full Set'!C:C</f>
        <v>Select</v>
      </c>
      <c r="J36" t="str">
        <f>VLOOKUP(A:A,Table6[[Opportunity Name]:[Stage]],3,FALSE)</f>
        <v>Closed Lost</v>
      </c>
    </row>
    <row r="37" spans="1:10" hidden="1">
      <c r="A37" t="str">
        <f>'Full Set'!A:A</f>
        <v>Centurion Insurance Services - 2ee PC 4 ee PL PL Suite</v>
      </c>
      <c r="B3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3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3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37">
        <f>IF('Full Set'!D:D="Stage 5-Negotiate",12,(IF('Full Set'!D:D="Stage 4-Prove",2,(IF('Full Set'!D:D="Stage 3-Develop",1,0)))))</f>
        <v>1</v>
      </c>
      <c r="F37">
        <f>IF('Full Set'!B:B="Additional Product",-2,IF(OR('Full Set'!B:B="New Customer",'Full Set'!B:B="Renewal with New Product"),-1,(IF(OR('Full Set'!B:B="Manual Renewal",'Full Set'!B:B="Professional Services (SOW)"),3,0))))</f>
        <v>-1</v>
      </c>
      <c r="G37">
        <f t="shared" si="2"/>
        <v>5</v>
      </c>
      <c r="H37" t="str">
        <f t="shared" si="3"/>
        <v>Orange</v>
      </c>
      <c r="I37" t="str">
        <f>'Full Set'!C:C</f>
        <v>Domestic SMB</v>
      </c>
      <c r="J37" t="str">
        <f>VLOOKUP(A:A,Table6[[Opportunity Name]:[Stage]],3,FALSE)</f>
        <v>Closed Lost</v>
      </c>
    </row>
    <row r="38" spans="1:10" hidden="1">
      <c r="A38" t="str">
        <f>'Full Set'!A:A</f>
        <v>CIMA - BBPC</v>
      </c>
      <c r="B3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3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3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38">
        <f>IF('Full Set'!D:D="Stage 5-Negotiate",12,(IF('Full Set'!D:D="Stage 4-Prove",2,(IF('Full Set'!D:D="Stage 3-Develop",1,0)))))</f>
        <v>1</v>
      </c>
      <c r="F38">
        <f>IF('Full Set'!B:B="Additional Product",-2,IF(OR('Full Set'!B:B="New Customer",'Full Set'!B:B="Renewal with New Product"),-1,(IF(OR('Full Set'!B:B="Manual Renewal",'Full Set'!B:B="Professional Services (SOW)"),3,0))))</f>
        <v>-2</v>
      </c>
      <c r="G38">
        <f t="shared" si="2"/>
        <v>6</v>
      </c>
      <c r="H38" t="str">
        <f t="shared" si="3"/>
        <v>Orange</v>
      </c>
      <c r="I38" t="str">
        <f>'Full Set'!C:C</f>
        <v>Select</v>
      </c>
      <c r="J38" t="e">
        <f>VLOOKUP(A:A,Table6[[Opportunity Name]:[Stage]],3,FALSE)</f>
        <v>#N/A</v>
      </c>
    </row>
    <row r="39" spans="1:10" hidden="1">
      <c r="A39" t="str">
        <f>'Full Set'!A:A</f>
        <v>Community Insurance of Iowa - Intro w/ Joel</v>
      </c>
      <c r="B3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3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3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39">
        <f>IF('Full Set'!D:D="Stage 5-Negotiate",12,(IF('Full Set'!D:D="Stage 4-Prove",2,(IF('Full Set'!D:D="Stage 3-Develop",1,0)))))</f>
        <v>1</v>
      </c>
      <c r="F39">
        <f>IF('Full Set'!B:B="Additional Product",-2,IF(OR('Full Set'!B:B="New Customer",'Full Set'!B:B="Renewal with New Product"),-1,(IF(OR('Full Set'!B:B="Manual Renewal",'Full Set'!B:B="Professional Services (SOW)"),3,0))))</f>
        <v>-1</v>
      </c>
      <c r="G39">
        <f t="shared" si="2"/>
        <v>5</v>
      </c>
      <c r="H39" t="str">
        <f t="shared" si="3"/>
        <v>Orange</v>
      </c>
      <c r="I39" t="str">
        <f>'Full Set'!C:C</f>
        <v>Domestic Outside</v>
      </c>
      <c r="J39" t="e">
        <f>VLOOKUP(A:A,Table6[[Opportunity Name]:[Stage]],3,FALSE)</f>
        <v>#N/A</v>
      </c>
    </row>
    <row r="40" spans="1:10" hidden="1">
      <c r="A40" t="str">
        <f>'Full Set'!A:A</f>
        <v>Cornerstone Financial - BB/MWC 4 EEs</v>
      </c>
      <c r="B4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4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4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0">
        <f>IF('Full Set'!D:D="Stage 5-Negotiate",12,(IF('Full Set'!D:D="Stage 4-Prove",2,(IF('Full Set'!D:D="Stage 3-Develop",1,0)))))</f>
        <v>2</v>
      </c>
      <c r="F40">
        <f>IF('Full Set'!B:B="Additional Product",-2,IF(OR('Full Set'!B:B="New Customer",'Full Set'!B:B="Renewal with New Product"),-1,(IF(OR('Full Set'!B:B="Manual Renewal",'Full Set'!B:B="Professional Services (SOW)"),3,0))))</f>
        <v>-1</v>
      </c>
      <c r="G40">
        <f t="shared" si="2"/>
        <v>3</v>
      </c>
      <c r="H40" t="str">
        <f t="shared" si="3"/>
        <v>Orange</v>
      </c>
      <c r="I40" t="str">
        <f>'Full Set'!C:C</f>
        <v>Domestic Outside</v>
      </c>
      <c r="J40" t="e">
        <f>VLOOKUP(A:A,Table6[[Opportunity Name]:[Stage]],3,FALSE)</f>
        <v>#N/A</v>
      </c>
    </row>
    <row r="41" spans="1:10" hidden="1">
      <c r="A41" t="str">
        <f>'Full Set'!A:A</f>
        <v>Corporate Employee Benefits-EB-1EE</v>
      </c>
      <c r="B4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4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4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1">
        <f>IF('Full Set'!D:D="Stage 5-Negotiate",12,(IF('Full Set'!D:D="Stage 4-Prove",2,(IF('Full Set'!D:D="Stage 3-Develop",1,0)))))</f>
        <v>1</v>
      </c>
      <c r="F41">
        <f>IF('Full Set'!B:B="Additional Product",-2,IF(OR('Full Set'!B:B="New Customer",'Full Set'!B:B="Renewal with New Product"),-1,(IF(OR('Full Set'!B:B="Manual Renewal",'Full Set'!B:B="Professional Services (SOW)"),3,0))))</f>
        <v>-1</v>
      </c>
      <c r="G41">
        <f t="shared" si="2"/>
        <v>1</v>
      </c>
      <c r="H41" t="str">
        <f t="shared" si="3"/>
        <v>Red</v>
      </c>
      <c r="I41" t="str">
        <f>'Full Set'!C:C</f>
        <v>Domestic SMB</v>
      </c>
      <c r="J41" t="e">
        <f>VLOOKUP(A:A,Table6[[Opportunity Name]:[Stage]],3,FALSE)</f>
        <v>#N/A</v>
      </c>
    </row>
    <row r="42" spans="1:10" hidden="1">
      <c r="A42" t="str">
        <f>'Full Set'!A:A</f>
        <v>Covenant Services Group TPA DMW</v>
      </c>
      <c r="B4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4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4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42">
        <f>IF('Full Set'!D:D="Stage 5-Negotiate",12,(IF('Full Set'!D:D="Stage 4-Prove",2,(IF('Full Set'!D:D="Stage 3-Develop",1,0)))))</f>
        <v>1</v>
      </c>
      <c r="F42">
        <f>IF('Full Set'!B:B="Additional Product",-2,IF(OR('Full Set'!B:B="New Customer",'Full Set'!B:B="Renewal with New Product"),-1,(IF(OR('Full Set'!B:B="Manual Renewal",'Full Set'!B:B="Professional Services (SOW)"),3,0))))</f>
        <v>-1</v>
      </c>
      <c r="G42">
        <f t="shared" si="2"/>
        <v>3</v>
      </c>
      <c r="H42" t="str">
        <f t="shared" si="3"/>
        <v>Orange</v>
      </c>
      <c r="I42" t="str">
        <f>'Full Set'!C:C</f>
        <v>Domestic Outside</v>
      </c>
      <c r="J42" t="str">
        <f>VLOOKUP(A:A,Table6[[Opportunity Name]:[Stage]],3,FALSE)</f>
        <v>Closed Lost</v>
      </c>
    </row>
    <row r="43" spans="1:10" hidden="1">
      <c r="A43" t="str">
        <f>'Full Set'!A:A</f>
        <v>Crum-Halsted PDB 4EE EB</v>
      </c>
      <c r="B4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4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-1</v>
      </c>
      <c r="D4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3">
        <f>IF('Full Set'!D:D="Stage 5-Negotiate",12,(IF('Full Set'!D:D="Stage 4-Prove",2,(IF('Full Set'!D:D="Stage 3-Develop",1,0)))))</f>
        <v>12</v>
      </c>
      <c r="F43">
        <f>IF('Full Set'!B:B="Additional Product",-2,IF(OR('Full Set'!B:B="New Customer",'Full Set'!B:B="Renewal with New Product"),-1,(IF(OR('Full Set'!B:B="Manual Renewal",'Full Set'!B:B="Professional Services (SOW)"),3,0))))</f>
        <v>-2</v>
      </c>
      <c r="G43">
        <f t="shared" si="2"/>
        <v>10</v>
      </c>
      <c r="H43" t="str">
        <f t="shared" si="3"/>
        <v>Orange</v>
      </c>
      <c r="I43" t="str">
        <f>'Full Set'!C:C</f>
        <v>Domestic Outside</v>
      </c>
      <c r="J43" t="str">
        <f>VLOOKUP(A:A,Table6[[Opportunity Name]:[Stage]],3,FALSE)</f>
        <v>Closed Won</v>
      </c>
    </row>
    <row r="44" spans="1:10" hidden="1">
      <c r="A44" t="str">
        <f>'Full Set'!A:A</f>
        <v>Dale Barton Agency (8) - BBPC, MWE</v>
      </c>
      <c r="B4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4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4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4">
        <f>IF('Full Set'!D:D="Stage 5-Negotiate",12,(IF('Full Set'!D:D="Stage 4-Prove",2,(IF('Full Set'!D:D="Stage 3-Develop",1,0)))))</f>
        <v>2</v>
      </c>
      <c r="F44">
        <f>IF('Full Set'!B:B="Additional Product",-2,IF(OR('Full Set'!B:B="New Customer",'Full Set'!B:B="Renewal with New Product"),-1,(IF(OR('Full Set'!B:B="Manual Renewal",'Full Set'!B:B="Professional Services (SOW)"),3,0))))</f>
        <v>-2</v>
      </c>
      <c r="G44">
        <f t="shared" si="2"/>
        <v>2</v>
      </c>
      <c r="H44" t="str">
        <f t="shared" si="3"/>
        <v>Orange</v>
      </c>
      <c r="I44" t="str">
        <f>'Full Set'!C:C</f>
        <v>Domestic Outside</v>
      </c>
      <c r="J44" t="str">
        <f>VLOOKUP(A:A,Table6[[Opportunity Name]:[Stage]],3,FALSE)</f>
        <v>Closed Lost</v>
      </c>
    </row>
    <row r="45" spans="1:10" hidden="1">
      <c r="A45" t="str">
        <f>'Full Set'!A:A</f>
        <v>Dave Mosher &amp; Associates - Intro w/ Scott</v>
      </c>
      <c r="B4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4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4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5">
        <f>IF('Full Set'!D:D="Stage 5-Negotiate",12,(IF('Full Set'!D:D="Stage 4-Prove",2,(IF('Full Set'!D:D="Stage 3-Develop",1,0)))))</f>
        <v>1</v>
      </c>
      <c r="F45">
        <f>IF('Full Set'!B:B="Additional Product",-2,IF(OR('Full Set'!B:B="New Customer",'Full Set'!B:B="Renewal with New Product"),-1,(IF(OR('Full Set'!B:B="Manual Renewal",'Full Set'!B:B="Professional Services (SOW)"),3,0))))</f>
        <v>-1</v>
      </c>
      <c r="G45">
        <f t="shared" ref="G45:G76" si="4">B:B+C:C+D:D+E:E+F:F</f>
        <v>1</v>
      </c>
      <c r="H45" t="str">
        <f t="shared" ref="H45:H76" si="5">IF(G:G&gt;=15,"Green",IF(G:G&gt;=11,"Blue",IF(G:G&gt;=2,"Orange","Red")))</f>
        <v>Red</v>
      </c>
      <c r="I45" t="str">
        <f>'Full Set'!C:C</f>
        <v>Domestic Outside</v>
      </c>
      <c r="J45" t="e">
        <f>VLOOKUP(A:A,Table6[[Opportunity Name]:[Stage]],3,FALSE)</f>
        <v>#N/A</v>
      </c>
    </row>
    <row r="46" spans="1:10" hidden="1">
      <c r="A46" t="str">
        <f>'Full Set'!A:A</f>
        <v>David Ernstam Financial &amp; Insurance Services, Inc.-EB-1 EE-HRc</v>
      </c>
      <c r="B4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4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4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6">
        <f>IF('Full Set'!D:D="Stage 5-Negotiate",12,(IF('Full Set'!D:D="Stage 4-Prove",2,(IF('Full Set'!D:D="Stage 3-Develop",1,0)))))</f>
        <v>1</v>
      </c>
      <c r="F46">
        <f>IF('Full Set'!B:B="Additional Product",-2,IF(OR('Full Set'!B:B="New Customer",'Full Set'!B:B="Renewal with New Product"),-1,(IF(OR('Full Set'!B:B="Manual Renewal",'Full Set'!B:B="Professional Services (SOW)"),3,0))))</f>
        <v>-1</v>
      </c>
      <c r="G46">
        <f t="shared" si="4"/>
        <v>1</v>
      </c>
      <c r="H46" t="str">
        <f t="shared" si="5"/>
        <v>Red</v>
      </c>
      <c r="I46" t="str">
        <f>'Full Set'!C:C</f>
        <v>Domestic SMB</v>
      </c>
      <c r="J46" t="e">
        <f>VLOOKUP(A:A,Table6[[Opportunity Name]:[Stage]],3,FALSE)</f>
        <v>#N/A</v>
      </c>
    </row>
    <row r="47" spans="1:10">
      <c r="A47" s="24" t="str">
        <f>'Full Set'!A:A</f>
        <v>Dennis Watkins 5ee</v>
      </c>
      <c r="B4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4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4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7">
        <f>IF('Full Set'!D:D="Stage 5-Negotiate",12,(IF('Full Set'!D:D="Stage 4-Prove",2,(IF('Full Set'!D:D="Stage 3-Develop",1,0)))))</f>
        <v>2</v>
      </c>
      <c r="F47">
        <f>IF('Full Set'!B:B="Additional Product",-2,IF(OR('Full Set'!B:B="New Customer",'Full Set'!B:B="Renewal with New Product"),-1,(IF(OR('Full Set'!B:B="Manual Renewal",'Full Set'!B:B="Professional Services (SOW)"),3,0))))</f>
        <v>-1</v>
      </c>
      <c r="G47">
        <f t="shared" si="4"/>
        <v>2</v>
      </c>
      <c r="H47" t="str">
        <f t="shared" si="5"/>
        <v>Orange</v>
      </c>
      <c r="I47" t="str">
        <f>'Full Set'!C:C</f>
        <v>International</v>
      </c>
      <c r="J47" t="str">
        <f>VLOOKUP(A:A,Table6[[Opportunity Name]:[Stage]],3,FALSE)</f>
        <v>Closed Lost</v>
      </c>
    </row>
    <row r="48" spans="1:10" hidden="1">
      <c r="A48" t="str">
        <f>'Full Set'!A:A</f>
        <v>Dillon Risk Management</v>
      </c>
      <c r="B4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4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4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8">
        <f>IF('Full Set'!D:D="Stage 5-Negotiate",12,(IF('Full Set'!D:D="Stage 4-Prove",2,(IF('Full Set'!D:D="Stage 3-Develop",1,0)))))</f>
        <v>1</v>
      </c>
      <c r="F48">
        <f>IF('Full Set'!B:B="Additional Product",-2,IF(OR('Full Set'!B:B="New Customer",'Full Set'!B:B="Renewal with New Product"),-1,(IF(OR('Full Set'!B:B="Manual Renewal",'Full Set'!B:B="Professional Services (SOW)"),3,0))))</f>
        <v>-1</v>
      </c>
      <c r="G48">
        <f t="shared" si="4"/>
        <v>0</v>
      </c>
      <c r="H48" t="str">
        <f t="shared" si="5"/>
        <v>Red</v>
      </c>
      <c r="I48" t="str">
        <f>'Full Set'!C:C</f>
        <v>Domestic Outside</v>
      </c>
      <c r="J48" t="e">
        <f>VLOOKUP(A:A,Table6[[Opportunity Name]:[Stage]],3,FALSE)</f>
        <v>#N/A</v>
      </c>
    </row>
    <row r="49" spans="1:10" hidden="1">
      <c r="A49" t="str">
        <f>'Full Set'!A:A</f>
        <v>Dino Martis &amp; Associates-1 EE-EB-BBEB/MWC/25 HRHL</v>
      </c>
      <c r="B4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4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-1</v>
      </c>
      <c r="D4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49">
        <f>IF('Full Set'!D:D="Stage 5-Negotiate",12,(IF('Full Set'!D:D="Stage 4-Prove",2,(IF('Full Set'!D:D="Stage 3-Develop",1,0)))))</f>
        <v>12</v>
      </c>
      <c r="F49">
        <f>IF('Full Set'!B:B="Additional Product",-2,IF(OR('Full Set'!B:B="New Customer",'Full Set'!B:B="Renewal with New Product"),-1,(IF(OR('Full Set'!B:B="Manual Renewal",'Full Set'!B:B="Professional Services (SOW)"),3,0))))</f>
        <v>-1</v>
      </c>
      <c r="G49">
        <f t="shared" si="4"/>
        <v>11</v>
      </c>
      <c r="H49" t="str">
        <f t="shared" si="5"/>
        <v>Blue</v>
      </c>
      <c r="I49" t="str">
        <f>'Full Set'!C:C</f>
        <v>Domestic SMB</v>
      </c>
      <c r="J49" t="e">
        <f>VLOOKUP(A:A,Table6[[Opportunity Name]:[Stage]],3,FALSE)</f>
        <v>#N/A</v>
      </c>
    </row>
    <row r="50" spans="1:10" hidden="1">
      <c r="A50" t="str">
        <f>'Full Set'!A:A</f>
        <v>Direct Service Insurance BBPC 2017</v>
      </c>
      <c r="B5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5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5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50">
        <f>IF('Full Set'!D:D="Stage 5-Negotiate",12,(IF('Full Set'!D:D="Stage 4-Prove",2,(IF('Full Set'!D:D="Stage 3-Develop",1,0)))))</f>
        <v>1</v>
      </c>
      <c r="F50">
        <f>IF('Full Set'!B:B="Additional Product",-2,IF(OR('Full Set'!B:B="New Customer",'Full Set'!B:B="Renewal with New Product"),-1,(IF(OR('Full Set'!B:B="Manual Renewal",'Full Set'!B:B="Professional Services (SOW)"),3,0))))</f>
        <v>-1</v>
      </c>
      <c r="G50">
        <f t="shared" si="4"/>
        <v>7</v>
      </c>
      <c r="H50" t="str">
        <f t="shared" si="5"/>
        <v>Orange</v>
      </c>
      <c r="I50" t="str">
        <f>'Full Set'!C:C</f>
        <v>Domestic Outside</v>
      </c>
      <c r="J50" t="e">
        <f>VLOOKUP(A:A,Table6[[Opportunity Name]:[Stage]],3,FALSE)</f>
        <v>#N/A</v>
      </c>
    </row>
    <row r="51" spans="1:10" hidden="1">
      <c r="A51" t="str">
        <f>'Full Set'!A:A</f>
        <v>DMW - DMW/PA</v>
      </c>
      <c r="B5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5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5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51">
        <f>IF('Full Set'!D:D="Stage 5-Negotiate",12,(IF('Full Set'!D:D="Stage 4-Prove",2,(IF('Full Set'!D:D="Stage 3-Develop",1,0)))))</f>
        <v>1</v>
      </c>
      <c r="F51">
        <f>IF('Full Set'!B:B="Additional Product",-2,IF(OR('Full Set'!B:B="New Customer",'Full Set'!B:B="Renewal with New Product"),-1,(IF(OR('Full Set'!B:B="Manual Renewal",'Full Set'!B:B="Professional Services (SOW)"),3,0))))</f>
        <v>-2</v>
      </c>
      <c r="G51">
        <f t="shared" si="4"/>
        <v>4</v>
      </c>
      <c r="H51" t="str">
        <f t="shared" si="5"/>
        <v>Orange</v>
      </c>
      <c r="I51" t="str">
        <f>'Full Set'!C:C</f>
        <v>Select</v>
      </c>
      <c r="J51" t="e">
        <f>VLOOKUP(A:A,Table6[[Opportunity Name]:[Stage]],3,FALSE)</f>
        <v>#N/A</v>
      </c>
    </row>
    <row r="52" spans="1:10" hidden="1">
      <c r="A52" t="str">
        <f>'Full Set'!A:A</f>
        <v>Doherty, Duggan, Hart - BKB - 1 EE</v>
      </c>
      <c r="B5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5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5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52">
        <f>IF('Full Set'!D:D="Stage 5-Negotiate",12,(IF('Full Set'!D:D="Stage 4-Prove",2,(IF('Full Set'!D:D="Stage 3-Develop",1,0)))))</f>
        <v>1</v>
      </c>
      <c r="F52">
        <f>IF('Full Set'!B:B="Additional Product",-2,IF(OR('Full Set'!B:B="New Customer",'Full Set'!B:B="Renewal with New Product"),-1,(IF(OR('Full Set'!B:B="Manual Renewal",'Full Set'!B:B="Professional Services (SOW)"),3,0))))</f>
        <v>-2</v>
      </c>
      <c r="G52">
        <f t="shared" si="4"/>
        <v>0</v>
      </c>
      <c r="H52" t="str">
        <f t="shared" si="5"/>
        <v>Red</v>
      </c>
      <c r="I52" t="str">
        <f>'Full Set'!C:C</f>
        <v>Domestic Outside</v>
      </c>
      <c r="J52" t="e">
        <f>VLOOKUP(A:A,Table6[[Opportunity Name]:[Stage]],3,FALSE)</f>
        <v>#N/A</v>
      </c>
    </row>
    <row r="53" spans="1:10" hidden="1">
      <c r="A53" t="str">
        <f>'Full Set'!A:A</f>
        <v>Doyle &amp; Ogden Insurance Advisors- BBEB, MWC, HRH (3 EB) LANSING</v>
      </c>
      <c r="B5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5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5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53">
        <f>IF('Full Set'!D:D="Stage 5-Negotiate",12,(IF('Full Set'!D:D="Stage 4-Prove",2,(IF('Full Set'!D:D="Stage 3-Develop",1,0)))))</f>
        <v>1</v>
      </c>
      <c r="F53">
        <f>IF('Full Set'!B:B="Additional Product",-2,IF(OR('Full Set'!B:B="New Customer",'Full Set'!B:B="Renewal with New Product"),-1,(IF(OR('Full Set'!B:B="Manual Renewal",'Full Set'!B:B="Professional Services (SOW)"),3,0))))</f>
        <v>-2</v>
      </c>
      <c r="G53">
        <f t="shared" si="4"/>
        <v>-1</v>
      </c>
      <c r="H53" t="str">
        <f t="shared" si="5"/>
        <v>Red</v>
      </c>
      <c r="I53" t="str">
        <f>'Full Set'!C:C</f>
        <v>Domestic Outside</v>
      </c>
      <c r="J53" t="e">
        <f>VLOOKUP(A:A,Table6[[Opportunity Name]:[Stage]],3,FALSE)</f>
        <v>#N/A</v>
      </c>
    </row>
    <row r="54" spans="1:10" hidden="1">
      <c r="A54" t="str">
        <f>'Full Set'!A:A</f>
        <v>Eckman Agency- 8EE-BBEB-BB-MWE-PDB</v>
      </c>
      <c r="B5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5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5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54">
        <f>IF('Full Set'!D:D="Stage 5-Negotiate",12,(IF('Full Set'!D:D="Stage 4-Prove",2,(IF('Full Set'!D:D="Stage 3-Develop",1,0)))))</f>
        <v>0</v>
      </c>
      <c r="F54">
        <f>IF('Full Set'!B:B="Additional Product",-2,IF(OR('Full Set'!B:B="New Customer",'Full Set'!B:B="Renewal with New Product"),-1,(IF(OR('Full Set'!B:B="Manual Renewal",'Full Set'!B:B="Professional Services (SOW)"),3,0))))</f>
        <v>-1</v>
      </c>
      <c r="G54">
        <f t="shared" si="4"/>
        <v>6</v>
      </c>
      <c r="H54" t="str">
        <f t="shared" si="5"/>
        <v>Orange</v>
      </c>
      <c r="I54">
        <f>'Full Set'!C:C</f>
        <v>0</v>
      </c>
      <c r="J54" t="str">
        <f>VLOOKUP(A:A,Table6[[Opportunity Name]:[Stage]],3,FALSE)</f>
        <v>Stage 2-Qualify</v>
      </c>
    </row>
    <row r="55" spans="1:10" hidden="1">
      <c r="A55" t="str">
        <f>'Full Set'!A:A</f>
        <v>Employee Benefits Consulting (BKB, renewal and merge)</v>
      </c>
      <c r="B5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5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5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55">
        <f>IF('Full Set'!D:D="Stage 5-Negotiate",12,(IF('Full Set'!D:D="Stage 4-Prove",2,(IF('Full Set'!D:D="Stage 3-Develop",1,0)))))</f>
        <v>2</v>
      </c>
      <c r="F55">
        <f>IF('Full Set'!B:B="Additional Product",-2,IF(OR('Full Set'!B:B="New Customer",'Full Set'!B:B="Renewal with New Product"),-1,(IF(OR('Full Set'!B:B="Manual Renewal",'Full Set'!B:B="Professional Services (SOW)"),3,0))))</f>
        <v>-1</v>
      </c>
      <c r="G55">
        <f t="shared" si="4"/>
        <v>11</v>
      </c>
      <c r="H55" t="str">
        <f t="shared" si="5"/>
        <v>Blue</v>
      </c>
      <c r="I55" t="str">
        <f>'Full Set'!C:C</f>
        <v>Domestic Outside</v>
      </c>
      <c r="J55" t="str">
        <f>VLOOKUP(A:A,Table6[[Opportunity Name]:[Stage]],3,FALSE)</f>
        <v>Closed Won</v>
      </c>
    </row>
    <row r="56" spans="1:10" hidden="1">
      <c r="A56" t="str">
        <f>'Full Set'!A:A</f>
        <v>Encompass Insurance Solutions Inc - 1EE, BBPC, MM</v>
      </c>
      <c r="B5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5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5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56">
        <f>IF('Full Set'!D:D="Stage 5-Negotiate",12,(IF('Full Set'!D:D="Stage 4-Prove",2,(IF('Full Set'!D:D="Stage 3-Develop",1,0)))))</f>
        <v>2</v>
      </c>
      <c r="F56">
        <f>IF('Full Set'!B:B="Additional Product",-2,IF(OR('Full Set'!B:B="New Customer",'Full Set'!B:B="Renewal with New Product"),-1,(IF(OR('Full Set'!B:B="Manual Renewal",'Full Set'!B:B="Professional Services (SOW)"),3,0))))</f>
        <v>-1</v>
      </c>
      <c r="G56">
        <f t="shared" si="4"/>
        <v>9</v>
      </c>
      <c r="H56" t="str">
        <f t="shared" si="5"/>
        <v>Orange</v>
      </c>
      <c r="I56" t="str">
        <f>'Full Set'!C:C</f>
        <v>Domestic SMB</v>
      </c>
      <c r="J56" t="e">
        <f>VLOOKUP(A:A,Table6[[Opportunity Name]:[Stage]],3,FALSE)</f>
        <v>#N/A</v>
      </c>
    </row>
    <row r="57" spans="1:10" hidden="1">
      <c r="A57" t="str">
        <f>'Full Set'!A:A</f>
        <v>EPOINT GROUP, INC. - 6 ee PL Suite</v>
      </c>
      <c r="B5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5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5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57">
        <f>IF('Full Set'!D:D="Stage 5-Negotiate",12,(IF('Full Set'!D:D="Stage 4-Prove",2,(IF('Full Set'!D:D="Stage 3-Develop",1,0)))))</f>
        <v>2</v>
      </c>
      <c r="F57">
        <f>IF('Full Set'!B:B="Additional Product",-2,IF(OR('Full Set'!B:B="New Customer",'Full Set'!B:B="Renewal with New Product"),-1,(IF(OR('Full Set'!B:B="Manual Renewal",'Full Set'!B:B="Professional Services (SOW)"),3,0))))</f>
        <v>-1</v>
      </c>
      <c r="G57">
        <f t="shared" si="4"/>
        <v>7</v>
      </c>
      <c r="H57" t="str">
        <f t="shared" si="5"/>
        <v>Orange</v>
      </c>
      <c r="I57" t="str">
        <f>'Full Set'!C:C</f>
        <v>Domestic SMB</v>
      </c>
      <c r="J57" t="e">
        <f>VLOOKUP(A:A,Table6[[Opportunity Name]:[Stage]],3,FALSE)</f>
        <v>#N/A</v>
      </c>
    </row>
    <row r="58" spans="1:10">
      <c r="A58" s="24" t="str">
        <f>'Full Set'!A:A</f>
        <v>Everett Mead MWC/BB 1ee</v>
      </c>
      <c r="B5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5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5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58">
        <f>IF('Full Set'!D:D="Stage 5-Negotiate",12,(IF('Full Set'!D:D="Stage 4-Prove",2,(IF('Full Set'!D:D="Stage 3-Develop",1,0)))))</f>
        <v>1</v>
      </c>
      <c r="F58">
        <f>IF('Full Set'!B:B="Additional Product",-2,IF(OR('Full Set'!B:B="New Customer",'Full Set'!B:B="Renewal with New Product"),-1,(IF(OR('Full Set'!B:B="Manual Renewal",'Full Set'!B:B="Professional Services (SOW)"),3,0))))</f>
        <v>-1</v>
      </c>
      <c r="G58">
        <f t="shared" si="4"/>
        <v>7</v>
      </c>
      <c r="H58" t="str">
        <f t="shared" si="5"/>
        <v>Orange</v>
      </c>
      <c r="I58" t="str">
        <f>'Full Set'!C:C</f>
        <v>International</v>
      </c>
      <c r="J58" t="e">
        <f>VLOOKUP(A:A,Table6[[Opportunity Name]:[Stage]],3,FALSE)</f>
        <v>#N/A</v>
      </c>
    </row>
    <row r="59" spans="1:10" hidden="1">
      <c r="A59" t="str">
        <f>'Full Set'!A:A</f>
        <v>Evergreen Insurance Agency</v>
      </c>
      <c r="B5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5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5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59">
        <f>IF('Full Set'!D:D="Stage 5-Negotiate",12,(IF('Full Set'!D:D="Stage 4-Prove",2,(IF('Full Set'!D:D="Stage 3-Develop",1,0)))))</f>
        <v>1</v>
      </c>
      <c r="F59">
        <f>IF('Full Set'!B:B="Additional Product",-2,IF(OR('Full Set'!B:B="New Customer",'Full Set'!B:B="Renewal with New Product"),-1,(IF(OR('Full Set'!B:B="Manual Renewal",'Full Set'!B:B="Professional Services (SOW)"),3,0))))</f>
        <v>-1</v>
      </c>
      <c r="G59">
        <f t="shared" si="4"/>
        <v>1</v>
      </c>
      <c r="H59" t="str">
        <f t="shared" si="5"/>
        <v>Red</v>
      </c>
      <c r="I59" t="str">
        <f>'Full Set'!C:C</f>
        <v>Domestic Outside</v>
      </c>
      <c r="J59" t="str">
        <f>VLOOKUP(A:A,Table6[[Opportunity Name]:[Stage]],3,FALSE)</f>
        <v>Closed Lost</v>
      </c>
    </row>
    <row r="60" spans="1:10" hidden="1">
      <c r="A60" t="str">
        <f>'Full Set'!A:A</f>
        <v>Field-Waldo - BBPC and MWE</v>
      </c>
      <c r="B6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6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6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0">
        <f>IF('Full Set'!D:D="Stage 5-Negotiate",12,(IF('Full Set'!D:D="Stage 4-Prove",2,(IF('Full Set'!D:D="Stage 3-Develop",1,0)))))</f>
        <v>1</v>
      </c>
      <c r="F60">
        <f>IF('Full Set'!B:B="Additional Product",-2,IF(OR('Full Set'!B:B="New Customer",'Full Set'!B:B="Renewal with New Product"),-1,(IF(OR('Full Set'!B:B="Manual Renewal",'Full Set'!B:B="Professional Services (SOW)"),3,0))))</f>
        <v>-2</v>
      </c>
      <c r="G60">
        <f t="shared" si="4"/>
        <v>-1</v>
      </c>
      <c r="H60" t="str">
        <f t="shared" si="5"/>
        <v>Red</v>
      </c>
      <c r="I60" t="str">
        <f>'Full Set'!C:C</f>
        <v>Domestic Outside</v>
      </c>
      <c r="J60" t="e">
        <f>VLOOKUP(A:A,Table6[[Opportunity Name]:[Stage]],3,FALSE)</f>
        <v>#N/A</v>
      </c>
    </row>
    <row r="61" spans="1:10" hidden="1">
      <c r="A61" t="str">
        <f>'Full Set'!A:A</f>
        <v>Financial Renaissance - 1EE - DMW</v>
      </c>
      <c r="B6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6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6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1">
        <f>IF('Full Set'!D:D="Stage 5-Negotiate",12,(IF('Full Set'!D:D="Stage 4-Prove",2,(IF('Full Set'!D:D="Stage 3-Develop",1,0)))))</f>
        <v>2</v>
      </c>
      <c r="F61">
        <f>IF('Full Set'!B:B="Additional Product",-2,IF(OR('Full Set'!B:B="New Customer",'Full Set'!B:B="Renewal with New Product"),-1,(IF(OR('Full Set'!B:B="Manual Renewal",'Full Set'!B:B="Professional Services (SOW)"),3,0))))</f>
        <v>-2</v>
      </c>
      <c r="G61">
        <f t="shared" si="4"/>
        <v>2</v>
      </c>
      <c r="H61" t="str">
        <f t="shared" si="5"/>
        <v>Orange</v>
      </c>
      <c r="I61" t="str">
        <f>'Full Set'!C:C</f>
        <v>Domestic SMB</v>
      </c>
      <c r="J61" t="str">
        <f>VLOOKUP(A:A,Table6[[Opportunity Name]:[Stage]],3,FALSE)</f>
        <v>Closed Lost</v>
      </c>
    </row>
    <row r="62" spans="1:10">
      <c r="A62" s="24" t="str">
        <f>'Full Set'!A:A</f>
        <v>Finch IB BB 30 x EE</v>
      </c>
      <c r="B6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6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6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2">
        <f>IF('Full Set'!D:D="Stage 5-Negotiate",12,(IF('Full Set'!D:D="Stage 4-Prove",2,(IF('Full Set'!D:D="Stage 3-Develop",1,0)))))</f>
        <v>1</v>
      </c>
      <c r="F62">
        <f>IF('Full Set'!B:B="Additional Product",-2,IF(OR('Full Set'!B:B="New Customer",'Full Set'!B:B="Renewal with New Product"),-1,(IF(OR('Full Set'!B:B="Manual Renewal",'Full Set'!B:B="Professional Services (SOW)"),3,0))))</f>
        <v>-1</v>
      </c>
      <c r="G62">
        <f t="shared" si="4"/>
        <v>1</v>
      </c>
      <c r="H62" t="str">
        <f t="shared" si="5"/>
        <v>Red</v>
      </c>
      <c r="I62" t="str">
        <f>'Full Set'!C:C</f>
        <v>International</v>
      </c>
      <c r="J62" t="e">
        <f>VLOOKUP(A:A,Table6[[Opportunity Name]:[Stage]],3,FALSE)</f>
        <v>#N/A</v>
      </c>
    </row>
    <row r="63" spans="1:10" hidden="1">
      <c r="A63" t="str">
        <f>'Full Set'!A:A</f>
        <v>Finns J M &amp; J Insurance Agency- Renewing Int. Adding BBPC (8 PC) LANSING</v>
      </c>
      <c r="B6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6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6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3">
        <f>IF('Full Set'!D:D="Stage 5-Negotiate",12,(IF('Full Set'!D:D="Stage 4-Prove",2,(IF('Full Set'!D:D="Stage 3-Develop",1,0)))))</f>
        <v>1</v>
      </c>
      <c r="F63">
        <f>IF('Full Set'!B:B="Additional Product",-2,IF(OR('Full Set'!B:B="New Customer",'Full Set'!B:B="Renewal with New Product"),-1,(IF(OR('Full Set'!B:B="Manual Renewal",'Full Set'!B:B="Professional Services (SOW)"),3,0))))</f>
        <v>-1</v>
      </c>
      <c r="G63">
        <f t="shared" si="4"/>
        <v>0</v>
      </c>
      <c r="H63" t="str">
        <f t="shared" si="5"/>
        <v>Red</v>
      </c>
      <c r="I63" t="str">
        <f>'Full Set'!C:C</f>
        <v>Domestic Outside</v>
      </c>
      <c r="J63" t="e">
        <f>VLOOKUP(A:A,Table6[[Opportunity Name]:[Stage]],3,FALSE)</f>
        <v>#N/A</v>
      </c>
    </row>
    <row r="64" spans="1:10" hidden="1">
      <c r="A64" t="str">
        <f>'Full Set'!A:A</f>
        <v>Florida Resource Management - BBPC - 5PC</v>
      </c>
      <c r="B6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6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6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4">
        <f>IF('Full Set'!D:D="Stage 5-Negotiate",12,(IF('Full Set'!D:D="Stage 4-Prove",2,(IF('Full Set'!D:D="Stage 3-Develop",1,0)))))</f>
        <v>2</v>
      </c>
      <c r="F64">
        <f>IF('Full Set'!B:B="Additional Product",-2,IF(OR('Full Set'!B:B="New Customer",'Full Set'!B:B="Renewal with New Product"),-1,(IF(OR('Full Set'!B:B="Manual Renewal",'Full Set'!B:B="Professional Services (SOW)"),3,0))))</f>
        <v>-1</v>
      </c>
      <c r="G64">
        <f t="shared" si="4"/>
        <v>2</v>
      </c>
      <c r="H64" t="str">
        <f t="shared" si="5"/>
        <v>Orange</v>
      </c>
      <c r="I64" t="str">
        <f>'Full Set'!C:C</f>
        <v>Domestic Outside</v>
      </c>
      <c r="J64" t="str">
        <f>VLOOKUP(A:A,Table6[[Opportunity Name]:[Stage]],3,FALSE)</f>
        <v>Closed Won</v>
      </c>
    </row>
    <row r="65" spans="1:10" hidden="1">
      <c r="A65" t="str">
        <f>'Full Set'!A:A</f>
        <v>Foa &amp; Son - ModMaster - 17PC</v>
      </c>
      <c r="B6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6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6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5">
        <f>IF('Full Set'!D:D="Stage 5-Negotiate",12,(IF('Full Set'!D:D="Stage 4-Prove",2,(IF('Full Set'!D:D="Stage 3-Develop",1,0)))))</f>
        <v>1</v>
      </c>
      <c r="F65">
        <f>IF('Full Set'!B:B="Additional Product",-2,IF(OR('Full Set'!B:B="New Customer",'Full Set'!B:B="Renewal with New Product"),-1,(IF(OR('Full Set'!B:B="Manual Renewal",'Full Set'!B:B="Professional Services (SOW)"),3,0))))</f>
        <v>-2</v>
      </c>
      <c r="G65">
        <f t="shared" si="4"/>
        <v>-1</v>
      </c>
      <c r="H65" t="str">
        <f t="shared" si="5"/>
        <v>Red</v>
      </c>
      <c r="I65" t="str">
        <f>'Full Set'!C:C</f>
        <v>Select</v>
      </c>
      <c r="J65" t="e">
        <f>VLOOKUP(A:A,Table6[[Opportunity Name]:[Stage]],3,FALSE)</f>
        <v>#N/A</v>
      </c>
    </row>
    <row r="66" spans="1:10" hidden="1">
      <c r="A66" t="str">
        <f>'Full Set'!A:A</f>
        <v>FPGM (BBPC/MWC/5 hotline/MM)</v>
      </c>
      <c r="B6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6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6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66">
        <f>IF('Full Set'!D:D="Stage 5-Negotiate",12,(IF('Full Set'!D:D="Stage 4-Prove",2,(IF('Full Set'!D:D="Stage 3-Develop",1,0)))))</f>
        <v>2</v>
      </c>
      <c r="F66">
        <f>IF('Full Set'!B:B="Additional Product",-2,IF(OR('Full Set'!B:B="New Customer",'Full Set'!B:B="Renewal with New Product"),-1,(IF(OR('Full Set'!B:B="Manual Renewal",'Full Set'!B:B="Professional Services (SOW)"),3,0))))</f>
        <v>-1</v>
      </c>
      <c r="G66">
        <f t="shared" si="4"/>
        <v>9</v>
      </c>
      <c r="H66" t="str">
        <f t="shared" si="5"/>
        <v>Orange</v>
      </c>
      <c r="I66" t="str">
        <f>'Full Set'!C:C</f>
        <v>Domestic Outside</v>
      </c>
      <c r="J66" t="e">
        <f>VLOOKUP(A:A,Table6[[Opportunity Name]:[Stage]],3,FALSE)</f>
        <v>#N/A</v>
      </c>
    </row>
    <row r="67" spans="1:10" hidden="1">
      <c r="A67" t="str">
        <f>'Full Set'!A:A</f>
        <v>Gallagher - Fresno - MWE Upgrade</v>
      </c>
      <c r="B6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6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6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7">
        <f>IF('Full Set'!D:D="Stage 5-Negotiate",12,(IF('Full Set'!D:D="Stage 4-Prove",2,(IF('Full Set'!D:D="Stage 3-Develop",1,0)))))</f>
        <v>1</v>
      </c>
      <c r="F67">
        <f>IF('Full Set'!B:B="Additional Product",-2,IF(OR('Full Set'!B:B="New Customer",'Full Set'!B:B="Renewal with New Product"),-1,(IF(OR('Full Set'!B:B="Manual Renewal",'Full Set'!B:B="Professional Services (SOW)"),3,0))))</f>
        <v>-2</v>
      </c>
      <c r="G67">
        <f t="shared" si="4"/>
        <v>4</v>
      </c>
      <c r="H67" t="str">
        <f t="shared" si="5"/>
        <v>Orange</v>
      </c>
      <c r="I67" t="str">
        <f>'Full Set'!C:C</f>
        <v>Select</v>
      </c>
      <c r="J67" t="e">
        <f>VLOOKUP(A:A,Table6[[Opportunity Name]:[Stage]],3,FALSE)</f>
        <v>#N/A</v>
      </c>
    </row>
    <row r="68" spans="1:10" hidden="1">
      <c r="A68" t="str">
        <f>'Full Set'!A:A</f>
        <v>Garry Insurance Center - 05/24 @ 1:30 pm CT</v>
      </c>
      <c r="B6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6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6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8">
        <f>IF('Full Set'!D:D="Stage 5-Negotiate",12,(IF('Full Set'!D:D="Stage 4-Prove",2,(IF('Full Set'!D:D="Stage 3-Develop",1,0)))))</f>
        <v>1</v>
      </c>
      <c r="F68">
        <f>IF('Full Set'!B:B="Additional Product",-2,IF(OR('Full Set'!B:B="New Customer",'Full Set'!B:B="Renewal with New Product"),-1,(IF(OR('Full Set'!B:B="Manual Renewal",'Full Set'!B:B="Professional Services (SOW)"),3,0))))</f>
        <v>-1</v>
      </c>
      <c r="G68">
        <f t="shared" si="4"/>
        <v>1</v>
      </c>
      <c r="H68" t="str">
        <f t="shared" si="5"/>
        <v>Red</v>
      </c>
      <c r="I68" t="str">
        <f>'Full Set'!C:C</f>
        <v>Domestic Outside</v>
      </c>
      <c r="J68" t="str">
        <f>VLOOKUP(A:A,Table6[[Opportunity Name]:[Stage]],3,FALSE)</f>
        <v>Closed Lost</v>
      </c>
    </row>
    <row r="69" spans="1:10" hidden="1">
      <c r="A69" t="str">
        <f>'Full Set'!A:A</f>
        <v>Garsys Agency - 1ee pdb, bbeb</v>
      </c>
      <c r="B6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6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6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69">
        <f>IF('Full Set'!D:D="Stage 5-Negotiate",12,(IF('Full Set'!D:D="Stage 4-Prove",2,(IF('Full Set'!D:D="Stage 3-Develop",1,0)))))</f>
        <v>1</v>
      </c>
      <c r="F69">
        <f>IF('Full Set'!B:B="Additional Product",-2,IF(OR('Full Set'!B:B="New Customer",'Full Set'!B:B="Renewal with New Product"),-1,(IF(OR('Full Set'!B:B="Manual Renewal",'Full Set'!B:B="Professional Services (SOW)"),3,0))))</f>
        <v>-1</v>
      </c>
      <c r="G69">
        <f t="shared" si="4"/>
        <v>1</v>
      </c>
      <c r="H69" t="str">
        <f t="shared" si="5"/>
        <v>Red</v>
      </c>
      <c r="I69" t="str">
        <f>'Full Set'!C:C</f>
        <v>Domestic SMB</v>
      </c>
      <c r="J69" t="str">
        <f>VLOOKUP(A:A,Table6[[Opportunity Name]:[Stage]],3,FALSE)</f>
        <v>Closed Lost</v>
      </c>
    </row>
    <row r="70" spans="1:10" hidden="1">
      <c r="A70" t="str">
        <f>'Full Set'!A:A</f>
        <v>Glass &amp; Thompson Agency - 2PC - Inty/BBPC</v>
      </c>
      <c r="B7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7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70">
        <f>IF('Full Set'!D:D="Stage 5-Negotiate",12,(IF('Full Set'!D:D="Stage 4-Prove",2,(IF('Full Set'!D:D="Stage 3-Develop",1,0)))))</f>
        <v>1</v>
      </c>
      <c r="F70">
        <f>IF('Full Set'!B:B="Additional Product",-2,IF(OR('Full Set'!B:B="New Customer",'Full Set'!B:B="Renewal with New Product"),-1,(IF(OR('Full Set'!B:B="Manual Renewal",'Full Set'!B:B="Professional Services (SOW)"),3,0))))</f>
        <v>-1</v>
      </c>
      <c r="G70">
        <f t="shared" si="4"/>
        <v>1</v>
      </c>
      <c r="H70" t="str">
        <f t="shared" si="5"/>
        <v>Red</v>
      </c>
      <c r="I70" t="str">
        <f>'Full Set'!C:C</f>
        <v>Domestic Outside</v>
      </c>
      <c r="J70" t="e">
        <f>VLOOKUP(A:A,Table6[[Opportunity Name]:[Stage]],3,FALSE)</f>
        <v>#N/A</v>
      </c>
    </row>
    <row r="71" spans="1:10" hidden="1">
      <c r="A71" t="str">
        <f>'Full Set'!A:A</f>
        <v>Goodrich &amp; Watson Insurers, Inc.- 2EE- PL Suite</v>
      </c>
      <c r="B7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7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71">
        <f>IF('Full Set'!D:D="Stage 5-Negotiate",12,(IF('Full Set'!D:D="Stage 4-Prove",2,(IF('Full Set'!D:D="Stage 3-Develop",1,0)))))</f>
        <v>1</v>
      </c>
      <c r="F71">
        <f>IF('Full Set'!B:B="Additional Product",-2,IF(OR('Full Set'!B:B="New Customer",'Full Set'!B:B="Renewal with New Product"),-1,(IF(OR('Full Set'!B:B="Manual Renewal",'Full Set'!B:B="Professional Services (SOW)"),3,0))))</f>
        <v>-1</v>
      </c>
      <c r="G71">
        <f t="shared" si="4"/>
        <v>5</v>
      </c>
      <c r="H71" t="str">
        <f t="shared" si="5"/>
        <v>Orange</v>
      </c>
      <c r="I71" t="str">
        <f>'Full Set'!C:C</f>
        <v>Domestic SMB</v>
      </c>
      <c r="J71" t="e">
        <f>VLOOKUP(A:A,Table6[[Opportunity Name]:[Stage]],3,FALSE)</f>
        <v>#N/A</v>
      </c>
    </row>
    <row r="72" spans="1:10">
      <c r="A72" s="24" t="str">
        <f>'Full Set'!A:A</f>
        <v>Gougeon Insurance - BBPC</v>
      </c>
      <c r="B7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7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72">
        <f>IF('Full Set'!D:D="Stage 5-Negotiate",12,(IF('Full Set'!D:D="Stage 4-Prove",2,(IF('Full Set'!D:D="Stage 3-Develop",1,0)))))</f>
        <v>1</v>
      </c>
      <c r="F72">
        <f>IF('Full Set'!B:B="Additional Product",-2,IF(OR('Full Set'!B:B="New Customer",'Full Set'!B:B="Renewal with New Product"),-1,(IF(OR('Full Set'!B:B="Manual Renewal",'Full Set'!B:B="Professional Services (SOW)"),3,0))))</f>
        <v>-1</v>
      </c>
      <c r="G72">
        <f t="shared" si="4"/>
        <v>1</v>
      </c>
      <c r="H72" t="str">
        <f t="shared" si="5"/>
        <v>Red</v>
      </c>
      <c r="I72" t="str">
        <f>'Full Set'!C:C</f>
        <v>International</v>
      </c>
      <c r="J72" t="e">
        <f>VLOOKUP(A:A,Table6[[Opportunity Name]:[Stage]],3,FALSE)</f>
        <v>#N/A</v>
      </c>
    </row>
    <row r="73" spans="1:10" hidden="1">
      <c r="A73" t="str">
        <f>'Full Set'!A:A</f>
        <v>Gravie- 11 EB</v>
      </c>
      <c r="B7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7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73">
        <f>IF('Full Set'!D:D="Stage 5-Negotiate",12,(IF('Full Set'!D:D="Stage 4-Prove",2,(IF('Full Set'!D:D="Stage 3-Develop",1,0)))))</f>
        <v>1</v>
      </c>
      <c r="F73">
        <f>IF('Full Set'!B:B="Additional Product",-2,IF(OR('Full Set'!B:B="New Customer",'Full Set'!B:B="Renewal with New Product"),-1,(IF(OR('Full Set'!B:B="Manual Renewal",'Full Set'!B:B="Professional Services (SOW)"),3,0))))</f>
        <v>-1</v>
      </c>
      <c r="G73">
        <f t="shared" si="4"/>
        <v>5</v>
      </c>
      <c r="H73" t="str">
        <f t="shared" si="5"/>
        <v>Orange</v>
      </c>
      <c r="I73" t="str">
        <f>'Full Set'!C:C</f>
        <v>Domestic Outside</v>
      </c>
      <c r="J73" t="e">
        <f>VLOOKUP(A:A,Table6[[Opportunity Name]:[Stage]],3,FALSE)</f>
        <v>#N/A</v>
      </c>
    </row>
    <row r="74" spans="1:10">
      <c r="A74" s="24" t="str">
        <f>'Full Set'!A:A</f>
        <v>GRP Group Deal - BBUK/MWC</v>
      </c>
      <c r="B7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-1</v>
      </c>
      <c r="D7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74">
        <f>IF('Full Set'!D:D="Stage 5-Negotiate",12,(IF('Full Set'!D:D="Stage 4-Prove",2,(IF('Full Set'!D:D="Stage 3-Develop",1,0)))))</f>
        <v>12</v>
      </c>
      <c r="F74">
        <f>IF('Full Set'!B:B="Additional Product",-2,IF(OR('Full Set'!B:B="New Customer",'Full Set'!B:B="Renewal with New Product"),-1,(IF(OR('Full Set'!B:B="Manual Renewal",'Full Set'!B:B="Professional Services (SOW)"),3,0))))</f>
        <v>-1</v>
      </c>
      <c r="G74">
        <f t="shared" si="4"/>
        <v>11</v>
      </c>
      <c r="H74" t="str">
        <f t="shared" si="5"/>
        <v>Blue</v>
      </c>
      <c r="I74" t="str">
        <f>'Full Set'!C:C</f>
        <v>International</v>
      </c>
      <c r="J74" t="e">
        <f>VLOOKUP(A:A,Table6[[Opportunity Name]:[Stage]],3,FALSE)</f>
        <v>#N/A</v>
      </c>
    </row>
    <row r="75" spans="1:10">
      <c r="A75" s="24" t="str">
        <f>'Full Set'!A:A</f>
        <v>Gwilliames &amp; Associates Insurance Brokers Ltd - Zywave</v>
      </c>
      <c r="B7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7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75">
        <f>IF('Full Set'!D:D="Stage 5-Negotiate",12,(IF('Full Set'!D:D="Stage 4-Prove",2,(IF('Full Set'!D:D="Stage 3-Develop",1,0)))))</f>
        <v>1</v>
      </c>
      <c r="F75">
        <f>IF('Full Set'!B:B="Additional Product",-2,IF(OR('Full Set'!B:B="New Customer",'Full Set'!B:B="Renewal with New Product"),-1,(IF(OR('Full Set'!B:B="Manual Renewal",'Full Set'!B:B="Professional Services (SOW)"),3,0))))</f>
        <v>-1</v>
      </c>
      <c r="G75">
        <f t="shared" si="4"/>
        <v>9</v>
      </c>
      <c r="H75" t="str">
        <f t="shared" si="5"/>
        <v>Orange</v>
      </c>
      <c r="I75" t="str">
        <f>'Full Set'!C:C</f>
        <v>International</v>
      </c>
      <c r="J75" t="e">
        <f>VLOOKUP(A:A,Table6[[Opportunity Name]:[Stage]],3,FALSE)</f>
        <v>#N/A</v>
      </c>
    </row>
    <row r="76" spans="1:10" hidden="1">
      <c r="A76" t="str">
        <f>'Full Set'!A:A</f>
        <v>Health Benefits 360-EB-1EE</v>
      </c>
      <c r="B7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7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76">
        <f>IF('Full Set'!D:D="Stage 5-Negotiate",12,(IF('Full Set'!D:D="Stage 4-Prove",2,(IF('Full Set'!D:D="Stage 3-Develop",1,0)))))</f>
        <v>1</v>
      </c>
      <c r="F76">
        <f>IF('Full Set'!B:B="Additional Product",-2,IF(OR('Full Set'!B:B="New Customer",'Full Set'!B:B="Renewal with New Product"),-1,(IF(OR('Full Set'!B:B="Manual Renewal",'Full Set'!B:B="Professional Services (SOW)"),3,0))))</f>
        <v>-1</v>
      </c>
      <c r="G76">
        <f t="shared" si="4"/>
        <v>7</v>
      </c>
      <c r="H76" t="str">
        <f t="shared" si="5"/>
        <v>Orange</v>
      </c>
      <c r="I76" t="str">
        <f>'Full Set'!C:C</f>
        <v>Domestic SMB</v>
      </c>
      <c r="J76" t="str">
        <f>VLOOKUP(A:A,Table6[[Opportunity Name]:[Stage]],3,FALSE)</f>
        <v>Closed Lost</v>
      </c>
    </row>
    <row r="77" spans="1:10" hidden="1">
      <c r="A77" t="str">
        <f>'Full Set'!A:A</f>
        <v>Herrmann Benefits - BBEB/MWC/HRHL/HRc</v>
      </c>
      <c r="B7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7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77">
        <f>IF('Full Set'!D:D="Stage 5-Negotiate",12,(IF('Full Set'!D:D="Stage 4-Prove",2,(IF('Full Set'!D:D="Stage 3-Develop",1,0)))))</f>
        <v>2</v>
      </c>
      <c r="F77">
        <f>IF('Full Set'!B:B="Additional Product",-2,IF(OR('Full Set'!B:B="New Customer",'Full Set'!B:B="Renewal with New Product"),-1,(IF(OR('Full Set'!B:B="Manual Renewal",'Full Set'!B:B="Professional Services (SOW)"),3,0))))</f>
        <v>-1</v>
      </c>
      <c r="G77">
        <f t="shared" ref="G77:G108" si="6">B:B+C:C+D:D+E:E+F:F</f>
        <v>6</v>
      </c>
      <c r="H77" t="str">
        <f t="shared" ref="H77:H108" si="7">IF(G:G&gt;=15,"Green",IF(G:G&gt;=11,"Blue",IF(G:G&gt;=2,"Orange","Red")))</f>
        <v>Orange</v>
      </c>
      <c r="I77" t="str">
        <f>'Full Set'!C:C</f>
        <v>Domestic Outside</v>
      </c>
      <c r="J77" t="str">
        <f>VLOOKUP(A:A,Table6[[Opportunity Name]:[Stage]],3,FALSE)</f>
        <v>Closed Won</v>
      </c>
    </row>
    <row r="78" spans="1:10" hidden="1">
      <c r="A78" t="str">
        <f>'Full Set'!A:A</f>
        <v>Hidden Valley Insurance - 4 EE MM</v>
      </c>
      <c r="B7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7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78">
        <f>IF('Full Set'!D:D="Stage 5-Negotiate",12,(IF('Full Set'!D:D="Stage 4-Prove",2,(IF('Full Set'!D:D="Stage 3-Develop",1,0)))))</f>
        <v>1</v>
      </c>
      <c r="F78">
        <f>IF('Full Set'!B:B="Additional Product",-2,IF(OR('Full Set'!B:B="New Customer",'Full Set'!B:B="Renewal with New Product"),-1,(IF(OR('Full Set'!B:B="Manual Renewal",'Full Set'!B:B="Professional Services (SOW)"),3,0))))</f>
        <v>-1</v>
      </c>
      <c r="G78">
        <f t="shared" si="6"/>
        <v>1</v>
      </c>
      <c r="H78" t="str">
        <f t="shared" si="7"/>
        <v>Red</v>
      </c>
      <c r="I78" t="str">
        <f>'Full Set'!C:C</f>
        <v>Domestic SMB</v>
      </c>
      <c r="J78" t="e">
        <f>VLOOKUP(A:A,Table6[[Opportunity Name]:[Stage]],3,FALSE)</f>
        <v>#N/A</v>
      </c>
    </row>
    <row r="79" spans="1:10" hidden="1">
      <c r="A79" t="str">
        <f>'Full Set'!A:A</f>
        <v>Homestead Insurance- PL Suite 2 EE</v>
      </c>
      <c r="B7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7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7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79">
        <f>IF('Full Set'!D:D="Stage 5-Negotiate",12,(IF('Full Set'!D:D="Stage 4-Prove",2,(IF('Full Set'!D:D="Stage 3-Develop",1,0)))))</f>
        <v>1</v>
      </c>
      <c r="F79">
        <f>IF('Full Set'!B:B="Additional Product",-2,IF(OR('Full Set'!B:B="New Customer",'Full Set'!B:B="Renewal with New Product"),-1,(IF(OR('Full Set'!B:B="Manual Renewal",'Full Set'!B:B="Professional Services (SOW)"),3,0))))</f>
        <v>-1</v>
      </c>
      <c r="G79">
        <f t="shared" si="6"/>
        <v>1</v>
      </c>
      <c r="H79" t="str">
        <f t="shared" si="7"/>
        <v>Red</v>
      </c>
      <c r="I79" t="str">
        <f>'Full Set'!C:C</f>
        <v>Domestic SMB</v>
      </c>
      <c r="J79" t="str">
        <f>VLOOKUP(A:A,Table6[[Opportunity Name]:[Stage]],3,FALSE)</f>
        <v>Closed Lost</v>
      </c>
    </row>
    <row r="80" spans="1:10" hidden="1">
      <c r="A80" t="str">
        <f>'Full Set'!A:A</f>
        <v>Hometown Insurance - 1ee, BBPC</v>
      </c>
      <c r="B8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8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8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80">
        <f>IF('Full Set'!D:D="Stage 5-Negotiate",12,(IF('Full Set'!D:D="Stage 4-Prove",2,(IF('Full Set'!D:D="Stage 3-Develop",1,0)))))</f>
        <v>1</v>
      </c>
      <c r="F80">
        <f>IF('Full Set'!B:B="Additional Product",-2,IF(OR('Full Set'!B:B="New Customer",'Full Set'!B:B="Renewal with New Product"),-1,(IF(OR('Full Set'!B:B="Manual Renewal",'Full Set'!B:B="Professional Services (SOW)"),3,0))))</f>
        <v>-1</v>
      </c>
      <c r="G80">
        <f t="shared" si="6"/>
        <v>1</v>
      </c>
      <c r="H80" t="str">
        <f t="shared" si="7"/>
        <v>Red</v>
      </c>
      <c r="I80" t="str">
        <f>'Full Set'!C:C</f>
        <v>Domestic SMB</v>
      </c>
      <c r="J80" t="e">
        <f>VLOOKUP(A:A,Table6[[Opportunity Name]:[Stage]],3,FALSE)</f>
        <v>#N/A</v>
      </c>
    </row>
    <row r="81" spans="1:10">
      <c r="A81" s="24" t="str">
        <f>'Full Set'!A:A</f>
        <v>Howell IS BBUK 1xee</v>
      </c>
      <c r="B8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8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8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1</v>
      </c>
      <c r="E81">
        <f>IF('Full Set'!D:D="Stage 5-Negotiate",12,(IF('Full Set'!D:D="Stage 4-Prove",2,(IF('Full Set'!D:D="Stage 3-Develop",1,0)))))</f>
        <v>2</v>
      </c>
      <c r="F81">
        <f>IF('Full Set'!B:B="Additional Product",-2,IF(OR('Full Set'!B:B="New Customer",'Full Set'!B:B="Renewal with New Product"),-1,(IF(OR('Full Set'!B:B="Manual Renewal",'Full Set'!B:B="Professional Services (SOW)"),3,0))))</f>
        <v>-1</v>
      </c>
      <c r="G81">
        <f t="shared" si="6"/>
        <v>9</v>
      </c>
      <c r="H81" t="str">
        <f t="shared" si="7"/>
        <v>Orange</v>
      </c>
      <c r="I81" t="str">
        <f>'Full Set'!C:C</f>
        <v>International</v>
      </c>
      <c r="J81" t="str">
        <f>VLOOKUP(A:A,Table6[[Opportunity Name]:[Stage]],3,FALSE)</f>
        <v>Closed Lost</v>
      </c>
    </row>
    <row r="82" spans="1:10" hidden="1">
      <c r="A82" t="str">
        <f>'Full Set'!A:A</f>
        <v>HRO Resources- (6 eb, 1 pc) BBEB, BBPC</v>
      </c>
      <c r="B8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8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8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82">
        <f>IF('Full Set'!D:D="Stage 5-Negotiate",12,(IF('Full Set'!D:D="Stage 4-Prove",2,(IF('Full Set'!D:D="Stage 3-Develop",1,0)))))</f>
        <v>1</v>
      </c>
      <c r="F82">
        <f>IF('Full Set'!B:B="Additional Product",-2,IF(OR('Full Set'!B:B="New Customer",'Full Set'!B:B="Renewal with New Product"),-1,(IF(OR('Full Set'!B:B="Manual Renewal",'Full Set'!B:B="Professional Services (SOW)"),3,0))))</f>
        <v>-1</v>
      </c>
      <c r="G82">
        <f t="shared" si="6"/>
        <v>5</v>
      </c>
      <c r="H82" t="str">
        <f t="shared" si="7"/>
        <v>Orange</v>
      </c>
      <c r="I82" t="str">
        <f>'Full Set'!C:C</f>
        <v>Domestic Outside</v>
      </c>
      <c r="J82" t="e">
        <f>VLOOKUP(A:A,Table6[[Opportunity Name]:[Stage]],3,FALSE)</f>
        <v>#N/A</v>
      </c>
    </row>
    <row r="83" spans="1:10" hidden="1">
      <c r="A83" t="str">
        <f>'Full Set'!A:A</f>
        <v>Hunt Insurance Group (5 PC) Intygral</v>
      </c>
      <c r="B8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8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8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83">
        <f>IF('Full Set'!D:D="Stage 5-Negotiate",12,(IF('Full Set'!D:D="Stage 4-Prove",2,(IF('Full Set'!D:D="Stage 3-Develop",1,0)))))</f>
        <v>1</v>
      </c>
      <c r="F83">
        <f>IF('Full Set'!B:B="Additional Product",-2,IF(OR('Full Set'!B:B="New Customer",'Full Set'!B:B="Renewal with New Product"),-1,(IF(OR('Full Set'!B:B="Manual Renewal",'Full Set'!B:B="Professional Services (SOW)"),3,0))))</f>
        <v>-1</v>
      </c>
      <c r="G83">
        <f t="shared" si="6"/>
        <v>1</v>
      </c>
      <c r="H83" t="str">
        <f t="shared" si="7"/>
        <v>Red</v>
      </c>
      <c r="I83" t="str">
        <f>'Full Set'!C:C</f>
        <v>Domestic Outside</v>
      </c>
      <c r="J83" t="e">
        <f>VLOOKUP(A:A,Table6[[Opportunity Name]:[Stage]],3,FALSE)</f>
        <v>#N/A</v>
      </c>
    </row>
    <row r="84" spans="1:10" hidden="1">
      <c r="A84" t="str">
        <f>'Full Set'!A:A</f>
        <v>Hunton Insurance &amp; Investments - 2EE - Inty/PL Produce</v>
      </c>
      <c r="B8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8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8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84">
        <f>IF('Full Set'!D:D="Stage 5-Negotiate",12,(IF('Full Set'!D:D="Stage 4-Prove",2,(IF('Full Set'!D:D="Stage 3-Develop",1,0)))))</f>
        <v>2</v>
      </c>
      <c r="F84">
        <f>IF('Full Set'!B:B="Additional Product",-2,IF(OR('Full Set'!B:B="New Customer",'Full Set'!B:B="Renewal with New Product"),-1,(IF(OR('Full Set'!B:B="Manual Renewal",'Full Set'!B:B="Professional Services (SOW)"),3,0))))</f>
        <v>-1</v>
      </c>
      <c r="G84">
        <f t="shared" si="6"/>
        <v>3</v>
      </c>
      <c r="H84" t="str">
        <f t="shared" si="7"/>
        <v>Orange</v>
      </c>
      <c r="I84" t="str">
        <f>'Full Set'!C:C</f>
        <v>Domestic SMB</v>
      </c>
      <c r="J84" t="str">
        <f>VLOOKUP(A:A,Table6[[Opportunity Name]:[Stage]],3,FALSE)</f>
        <v>Closed Lost</v>
      </c>
    </row>
    <row r="85" spans="1:10" hidden="1">
      <c r="A85" t="str">
        <f>'Full Set'!A:A</f>
        <v>In House Insurance 1 EB, CL Focus</v>
      </c>
      <c r="B8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8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8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1</v>
      </c>
      <c r="E85">
        <f>IF('Full Set'!D:D="Stage 5-Negotiate",12,(IF('Full Set'!D:D="Stage 4-Prove",2,(IF('Full Set'!D:D="Stage 3-Develop",1,0)))))</f>
        <v>2</v>
      </c>
      <c r="F85">
        <f>IF('Full Set'!B:B="Additional Product",-2,IF(OR('Full Set'!B:B="New Customer",'Full Set'!B:B="Renewal with New Product"),-1,(IF(OR('Full Set'!B:B="Manual Renewal",'Full Set'!B:B="Professional Services (SOW)"),3,0))))</f>
        <v>-1</v>
      </c>
      <c r="G85">
        <f t="shared" si="6"/>
        <v>10</v>
      </c>
      <c r="H85" t="str">
        <f t="shared" si="7"/>
        <v>Orange</v>
      </c>
      <c r="I85" t="str">
        <f>'Full Set'!C:C</f>
        <v>Domestic Outside</v>
      </c>
      <c r="J85" t="str">
        <f>VLOOKUP(A:A,Table6[[Opportunity Name]:[Stage]],3,FALSE)</f>
        <v>Closed Lost</v>
      </c>
    </row>
    <row r="86" spans="1:10" hidden="1">
      <c r="A86" t="str">
        <f>'Full Set'!A:A</f>
        <v>Industrial Insurance Agency 3PC EE INTY</v>
      </c>
      <c r="B8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8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8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86">
        <f>IF('Full Set'!D:D="Stage 5-Negotiate",12,(IF('Full Set'!D:D="Stage 4-Prove",2,(IF('Full Set'!D:D="Stage 3-Develop",1,0)))))</f>
        <v>2</v>
      </c>
      <c r="F86">
        <f>IF('Full Set'!B:B="Additional Product",-2,IF(OR('Full Set'!B:B="New Customer",'Full Set'!B:B="Renewal with New Product"),-1,(IF(OR('Full Set'!B:B="Manual Renewal",'Full Set'!B:B="Professional Services (SOW)"),3,0))))</f>
        <v>-2</v>
      </c>
      <c r="G86">
        <f t="shared" si="6"/>
        <v>2</v>
      </c>
      <c r="H86" t="str">
        <f t="shared" si="7"/>
        <v>Orange</v>
      </c>
      <c r="I86" t="str">
        <f>'Full Set'!C:C</f>
        <v>Domestic Outside</v>
      </c>
      <c r="J86" t="e">
        <f>VLOOKUP(A:A,Table6[[Opportunity Name]:[Stage]],3,FALSE)</f>
        <v>#N/A</v>
      </c>
    </row>
    <row r="87" spans="1:10" hidden="1">
      <c r="A87" t="str">
        <f>'Full Set'!A:A</f>
        <v>Innovative Broker Services - DMW with renewal</v>
      </c>
      <c r="B8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8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8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87">
        <f>IF('Full Set'!D:D="Stage 5-Negotiate",12,(IF('Full Set'!D:D="Stage 4-Prove",2,(IF('Full Set'!D:D="Stage 3-Develop",1,0)))))</f>
        <v>1</v>
      </c>
      <c r="F87">
        <f>IF('Full Set'!B:B="Additional Product",-2,IF(OR('Full Set'!B:B="New Customer",'Full Set'!B:B="Renewal with New Product"),-1,(IF(OR('Full Set'!B:B="Manual Renewal",'Full Set'!B:B="Professional Services (SOW)"),3,0))))</f>
        <v>-1</v>
      </c>
      <c r="G87">
        <f t="shared" si="6"/>
        <v>1</v>
      </c>
      <c r="H87" t="str">
        <f t="shared" si="7"/>
        <v>Red</v>
      </c>
      <c r="I87" t="str">
        <f>'Full Set'!C:C</f>
        <v>Domestic Outside</v>
      </c>
      <c r="J87" t="e">
        <f>VLOOKUP(A:A,Table6[[Opportunity Name]:[Stage]],3,FALSE)</f>
        <v>#N/A</v>
      </c>
    </row>
    <row r="88" spans="1:10" hidden="1">
      <c r="A88" t="str">
        <f>'Full Set'!A:A</f>
        <v>Inspro-BBPC/MWE/BBEB-2PC/1EB</v>
      </c>
      <c r="B8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8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8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88">
        <f>IF('Full Set'!D:D="Stage 5-Negotiate",12,(IF('Full Set'!D:D="Stage 4-Prove",2,(IF('Full Set'!D:D="Stage 3-Develop",1,0)))))</f>
        <v>1</v>
      </c>
      <c r="F88">
        <f>IF('Full Set'!B:B="Additional Product",-2,IF(OR('Full Set'!B:B="New Customer",'Full Set'!B:B="Renewal with New Product"),-1,(IF(OR('Full Set'!B:B="Manual Renewal",'Full Set'!B:B="Professional Services (SOW)"),3,0))))</f>
        <v>-1</v>
      </c>
      <c r="G88">
        <f t="shared" si="6"/>
        <v>5</v>
      </c>
      <c r="H88" t="str">
        <f t="shared" si="7"/>
        <v>Orange</v>
      </c>
      <c r="I88" t="str">
        <f>'Full Set'!C:C</f>
        <v>Domestic Outside</v>
      </c>
      <c r="J88" t="e">
        <f>VLOOKUP(A:A,Table6[[Opportunity Name]:[Stage]],3,FALSE)</f>
        <v>#N/A</v>
      </c>
    </row>
    <row r="89" spans="1:10" hidden="1">
      <c r="A89" t="str">
        <f>'Full Set'!A:A</f>
        <v>Insurance Advisory Inc - 2EE - BBPC/MM</v>
      </c>
      <c r="B8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8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8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89">
        <f>IF('Full Set'!D:D="Stage 5-Negotiate",12,(IF('Full Set'!D:D="Stage 4-Prove",2,(IF('Full Set'!D:D="Stage 3-Develop",1,0)))))</f>
        <v>1</v>
      </c>
      <c r="F89">
        <f>IF('Full Set'!B:B="Additional Product",-2,IF(OR('Full Set'!B:B="New Customer",'Full Set'!B:B="Renewal with New Product"),-1,(IF(OR('Full Set'!B:B="Manual Renewal",'Full Set'!B:B="Professional Services (SOW)"),3,0))))</f>
        <v>-1</v>
      </c>
      <c r="G89">
        <f t="shared" si="6"/>
        <v>5</v>
      </c>
      <c r="H89" t="str">
        <f t="shared" si="7"/>
        <v>Orange</v>
      </c>
      <c r="I89" t="str">
        <f>'Full Set'!C:C</f>
        <v>Domestic SMB</v>
      </c>
      <c r="J89" t="str">
        <f>VLOOKUP(A:A,Table6[[Opportunity Name]:[Stage]],3,FALSE)</f>
        <v>Closed Lost</v>
      </c>
    </row>
    <row r="90" spans="1:10" hidden="1">
      <c r="A90" t="str">
        <f>'Full Set'!A:A</f>
        <v>Insurance Group of America - NASH - BBPC</v>
      </c>
      <c r="B9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9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9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0">
        <f>IF('Full Set'!D:D="Stage 5-Negotiate",12,(IF('Full Set'!D:D="Stage 4-Prove",2,(IF('Full Set'!D:D="Stage 3-Develop",1,0)))))</f>
        <v>1</v>
      </c>
      <c r="F90">
        <f>IF('Full Set'!B:B="Additional Product",-2,IF(OR('Full Set'!B:B="New Customer",'Full Set'!B:B="Renewal with New Product"),-1,(IF(OR('Full Set'!B:B="Manual Renewal",'Full Set'!B:B="Professional Services (SOW)"),3,0))))</f>
        <v>-2</v>
      </c>
      <c r="G90">
        <f t="shared" si="6"/>
        <v>0</v>
      </c>
      <c r="H90" t="str">
        <f t="shared" si="7"/>
        <v>Red</v>
      </c>
      <c r="I90" t="str">
        <f>'Full Set'!C:C</f>
        <v>Domestic Outside</v>
      </c>
      <c r="J90" t="e">
        <f>VLOOKUP(A:A,Table6[[Opportunity Name]:[Stage]],3,FALSE)</f>
        <v>#N/A</v>
      </c>
    </row>
    <row r="91" spans="1:10" hidden="1">
      <c r="A91" t="str">
        <f>'Full Set'!A:A</f>
        <v>Insurance Management Group - DMW</v>
      </c>
      <c r="B9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9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9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1">
        <f>IF('Full Set'!D:D="Stage 5-Negotiate",12,(IF('Full Set'!D:D="Stage 4-Prove",2,(IF('Full Set'!D:D="Stage 3-Develop",1,0)))))</f>
        <v>1</v>
      </c>
      <c r="F91">
        <f>IF('Full Set'!B:B="Additional Product",-2,IF(OR('Full Set'!B:B="New Customer",'Full Set'!B:B="Renewal with New Product"),-1,(IF(OR('Full Set'!B:B="Manual Renewal",'Full Set'!B:B="Professional Services (SOW)"),3,0))))</f>
        <v>-2</v>
      </c>
      <c r="G91">
        <f t="shared" si="6"/>
        <v>0</v>
      </c>
      <c r="H91" t="str">
        <f t="shared" si="7"/>
        <v>Red</v>
      </c>
      <c r="I91" t="str">
        <f>'Full Set'!C:C</f>
        <v>Domestic Outside</v>
      </c>
      <c r="J91" t="str">
        <f>VLOOKUP(A:A,Table6[[Opportunity Name]:[Stage]],3,FALSE)</f>
        <v>Closed Lost</v>
      </c>
    </row>
    <row r="92" spans="1:10" hidden="1">
      <c r="A92" t="str">
        <f>'Full Set'!A:A</f>
        <v>Insurance Planning Services HRC 2EB</v>
      </c>
      <c r="B9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9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9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2">
        <f>IF('Full Set'!D:D="Stage 5-Negotiate",12,(IF('Full Set'!D:D="Stage 4-Prove",2,(IF('Full Set'!D:D="Stage 3-Develop",1,0)))))</f>
        <v>1</v>
      </c>
      <c r="F92">
        <f>IF('Full Set'!B:B="Additional Product",-2,IF(OR('Full Set'!B:B="New Customer",'Full Set'!B:B="Renewal with New Product"),-1,(IF(OR('Full Set'!B:B="Manual Renewal",'Full Set'!B:B="Professional Services (SOW)"),3,0))))</f>
        <v>-1</v>
      </c>
      <c r="G92">
        <f t="shared" si="6"/>
        <v>1</v>
      </c>
      <c r="H92" t="str">
        <f t="shared" si="7"/>
        <v>Red</v>
      </c>
      <c r="I92" t="str">
        <f>'Full Set'!C:C</f>
        <v>Domestic Outside</v>
      </c>
      <c r="J92" t="e">
        <f>VLOOKUP(A:A,Table6[[Opportunity Name]:[Stage]],3,FALSE)</f>
        <v>#N/A</v>
      </c>
    </row>
    <row r="93" spans="1:10">
      <c r="A93" s="24" t="str">
        <f>'Full Set'!A:A</f>
        <v>InsureLine Brokers - Zywave</v>
      </c>
      <c r="B9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9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9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3">
        <f>IF('Full Set'!D:D="Stage 5-Negotiate",12,(IF('Full Set'!D:D="Stage 4-Prove",2,(IF('Full Set'!D:D="Stage 3-Develop",1,0)))))</f>
        <v>2</v>
      </c>
      <c r="F93">
        <f>IF('Full Set'!B:B="Additional Product",-2,IF(OR('Full Set'!B:B="New Customer",'Full Set'!B:B="Renewal with New Product"),-1,(IF(OR('Full Set'!B:B="Manual Renewal",'Full Set'!B:B="Professional Services (SOW)"),3,0))))</f>
        <v>-1</v>
      </c>
      <c r="G93">
        <f t="shared" si="6"/>
        <v>3</v>
      </c>
      <c r="H93" t="str">
        <f t="shared" si="7"/>
        <v>Orange</v>
      </c>
      <c r="I93" t="str">
        <f>'Full Set'!C:C</f>
        <v>International</v>
      </c>
      <c r="J93" t="e">
        <f>VLOOKUP(A:A,Table6[[Opportunity Name]:[Stage]],3,FALSE)</f>
        <v>#N/A</v>
      </c>
    </row>
    <row r="94" spans="1:10" hidden="1">
      <c r="A94" t="str">
        <f>'Full Set'!A:A</f>
        <v>Integrity Administrators, Inc. 1EE DMW</v>
      </c>
      <c r="B9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9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9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4">
        <f>IF('Full Set'!D:D="Stage 5-Negotiate",12,(IF('Full Set'!D:D="Stage 4-Prove",2,(IF('Full Set'!D:D="Stage 3-Develop",1,0)))))</f>
        <v>1</v>
      </c>
      <c r="F94">
        <f>IF('Full Set'!B:B="Additional Product",-2,IF(OR('Full Set'!B:B="New Customer",'Full Set'!B:B="Renewal with New Product"),-1,(IF(OR('Full Set'!B:B="Manual Renewal",'Full Set'!B:B="Professional Services (SOW)"),3,0))))</f>
        <v>-1</v>
      </c>
      <c r="G94">
        <f t="shared" si="6"/>
        <v>1</v>
      </c>
      <c r="H94" t="str">
        <f t="shared" si="7"/>
        <v>Red</v>
      </c>
      <c r="I94" t="str">
        <f>'Full Set'!C:C</f>
        <v>Domestic Outside</v>
      </c>
      <c r="J94" t="e">
        <f>VLOOKUP(A:A,Table6[[Opportunity Name]:[Stage]],3,FALSE)</f>
        <v>#N/A</v>
      </c>
    </row>
    <row r="95" spans="1:10" hidden="1">
      <c r="A95" t="str">
        <f>'Full Set'!A:A</f>
        <v>Integrity Risk Associates-1ee</v>
      </c>
      <c r="B9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9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9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5">
        <f>IF('Full Set'!D:D="Stage 5-Negotiate",12,(IF('Full Set'!D:D="Stage 4-Prove",2,(IF('Full Set'!D:D="Stage 3-Develop",1,0)))))</f>
        <v>1</v>
      </c>
      <c r="F95">
        <f>IF('Full Set'!B:B="Additional Product",-2,IF(OR('Full Set'!B:B="New Customer",'Full Set'!B:B="Renewal with New Product"),-1,(IF(OR('Full Set'!B:B="Manual Renewal",'Full Set'!B:B="Professional Services (SOW)"),3,0))))</f>
        <v>-1</v>
      </c>
      <c r="G95">
        <f t="shared" si="6"/>
        <v>5</v>
      </c>
      <c r="H95" t="str">
        <f t="shared" si="7"/>
        <v>Orange</v>
      </c>
      <c r="I95" t="str">
        <f>'Full Set'!C:C</f>
        <v>Domestic SMB</v>
      </c>
      <c r="J95" t="e">
        <f>VLOOKUP(A:A,Table6[[Opportunity Name]:[Stage]],3,FALSE)</f>
        <v>#N/A</v>
      </c>
    </row>
    <row r="96" spans="1:10" hidden="1">
      <c r="A96" t="str">
        <f>'Full Set'!A:A</f>
        <v>Ion Insurance (BBPC/MM-15PC-BRIDGEPORT)</v>
      </c>
      <c r="B9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9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9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96">
        <f>IF('Full Set'!D:D="Stage 5-Negotiate",12,(IF('Full Set'!D:D="Stage 4-Prove",2,(IF('Full Set'!D:D="Stage 3-Develop",1,0)))))</f>
        <v>1</v>
      </c>
      <c r="F96">
        <f>IF('Full Set'!B:B="Additional Product",-2,IF(OR('Full Set'!B:B="New Customer",'Full Set'!B:B="Renewal with New Product"),-1,(IF(OR('Full Set'!B:B="Manual Renewal",'Full Set'!B:B="Professional Services (SOW)"),3,0))))</f>
        <v>-2</v>
      </c>
      <c r="G96">
        <f t="shared" si="6"/>
        <v>6</v>
      </c>
      <c r="H96" t="str">
        <f t="shared" si="7"/>
        <v>Orange</v>
      </c>
      <c r="I96" t="str">
        <f>'Full Set'!C:C</f>
        <v>Domestic Outside</v>
      </c>
      <c r="J96" t="e">
        <f>VLOOKUP(A:A,Table6[[Opportunity Name]:[Stage]],3,FALSE)</f>
        <v>#N/A</v>
      </c>
    </row>
    <row r="97" spans="1:10">
      <c r="A97" s="24" t="str">
        <f>'Full Set'!A:A</f>
        <v>Irdium Risk BBPC</v>
      </c>
      <c r="B9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9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9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7">
        <f>IF('Full Set'!D:D="Stage 5-Negotiate",12,(IF('Full Set'!D:D="Stage 4-Prove",2,(IF('Full Set'!D:D="Stage 3-Develop",1,0)))))</f>
        <v>0</v>
      </c>
      <c r="F97">
        <f>IF('Full Set'!B:B="Additional Product",-2,IF(OR('Full Set'!B:B="New Customer",'Full Set'!B:B="Renewal with New Product"),-1,(IF(OR('Full Set'!B:B="Manual Renewal",'Full Set'!B:B="Professional Services (SOW)"),3,0))))</f>
        <v>-1</v>
      </c>
      <c r="G97">
        <f t="shared" si="6"/>
        <v>0</v>
      </c>
      <c r="H97" t="str">
        <f t="shared" si="7"/>
        <v>Red</v>
      </c>
      <c r="I97" t="str">
        <f>'Full Set'!C:C</f>
        <v>International</v>
      </c>
      <c r="J97" t="e">
        <f>VLOOKUP(A:A,Table6[[Opportunity Name]:[Stage]],3,FALSE)</f>
        <v>#N/A</v>
      </c>
    </row>
    <row r="98" spans="1:10" hidden="1">
      <c r="A98" t="str">
        <f>'Full Set'!A:A</f>
        <v>J.Krug &amp; Associates, Inc. 6EE PC, 2EE EB - BBEB/BBPC/MWC/MM/HRHL50</v>
      </c>
      <c r="B9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9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9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8">
        <f>IF('Full Set'!D:D="Stage 5-Negotiate",12,(IF('Full Set'!D:D="Stage 4-Prove",2,(IF('Full Set'!D:D="Stage 3-Develop",1,0)))))</f>
        <v>2</v>
      </c>
      <c r="F98">
        <f>IF('Full Set'!B:B="Additional Product",-2,IF(OR('Full Set'!B:B="New Customer",'Full Set'!B:B="Renewal with New Product"),-1,(IF(OR('Full Set'!B:B="Manual Renewal",'Full Set'!B:B="Professional Services (SOW)"),3,0))))</f>
        <v>-1</v>
      </c>
      <c r="G98">
        <f t="shared" si="6"/>
        <v>9</v>
      </c>
      <c r="H98" t="str">
        <f t="shared" si="7"/>
        <v>Orange</v>
      </c>
      <c r="I98" t="str">
        <f>'Full Set'!C:C</f>
        <v>Domestic Outside</v>
      </c>
      <c r="J98" t="e">
        <f>VLOOKUP(A:A,Table6[[Opportunity Name]:[Stage]],3,FALSE)</f>
        <v>#N/A</v>
      </c>
    </row>
    <row r="99" spans="1:10">
      <c r="A99" s="24" t="str">
        <f>'Full Set'!A:A</f>
        <v>Josslin Insurance Brokers Limited - Zywave</v>
      </c>
      <c r="B9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9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9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99">
        <f>IF('Full Set'!D:D="Stage 5-Negotiate",12,(IF('Full Set'!D:D="Stage 4-Prove",2,(IF('Full Set'!D:D="Stage 3-Develop",1,0)))))</f>
        <v>1</v>
      </c>
      <c r="F99">
        <f>IF('Full Set'!B:B="Additional Product",-2,IF(OR('Full Set'!B:B="New Customer",'Full Set'!B:B="Renewal with New Product"),-1,(IF(OR('Full Set'!B:B="Manual Renewal",'Full Set'!B:B="Professional Services (SOW)"),3,0))))</f>
        <v>-1</v>
      </c>
      <c r="G99">
        <f t="shared" si="6"/>
        <v>7</v>
      </c>
      <c r="H99" t="str">
        <f t="shared" si="7"/>
        <v>Orange</v>
      </c>
      <c r="I99" t="str">
        <f>'Full Set'!C:C</f>
        <v>International</v>
      </c>
      <c r="J99" t="e">
        <f>VLOOKUP(A:A,Table6[[Opportunity Name]:[Stage]],3,FALSE)</f>
        <v>#N/A</v>
      </c>
    </row>
    <row r="100" spans="1:10">
      <c r="A100" s="24" t="str">
        <f>'Full Set'!A:A</f>
        <v>Keith Miller BBUK 1xee</v>
      </c>
      <c r="B10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0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00">
        <f>IF('Full Set'!D:D="Stage 5-Negotiate",12,(IF('Full Set'!D:D="Stage 4-Prove",2,(IF('Full Set'!D:D="Stage 3-Develop",1,0)))))</f>
        <v>2</v>
      </c>
      <c r="F100">
        <f>IF('Full Set'!B:B="Additional Product",-2,IF(OR('Full Set'!B:B="New Customer",'Full Set'!B:B="Renewal with New Product"),-1,(IF(OR('Full Set'!B:B="Manual Renewal",'Full Set'!B:B="Professional Services (SOW)"),3,0))))</f>
        <v>-1</v>
      </c>
      <c r="G100">
        <f t="shared" si="6"/>
        <v>2</v>
      </c>
      <c r="H100" t="str">
        <f t="shared" si="7"/>
        <v>Orange</v>
      </c>
      <c r="I100" t="str">
        <f>'Full Set'!C:C</f>
        <v>International</v>
      </c>
      <c r="J100" t="str">
        <f>VLOOKUP(A:A,Table6[[Opportunity Name]:[Stage]],3,FALSE)</f>
        <v>Closed Lost</v>
      </c>
    </row>
    <row r="101" spans="1:10" hidden="1">
      <c r="A101" t="str">
        <f>'Full Set'!A:A</f>
        <v>Klein Agency (2PC-BBPC/MM-D.C.)</v>
      </c>
      <c r="B10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-1</v>
      </c>
      <c r="D10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01">
        <f>IF('Full Set'!D:D="Stage 5-Negotiate",12,(IF('Full Set'!D:D="Stage 4-Prove",2,(IF('Full Set'!D:D="Stage 3-Develop",1,0)))))</f>
        <v>12</v>
      </c>
      <c r="F101">
        <f>IF('Full Set'!B:B="Additional Product",-2,IF(OR('Full Set'!B:B="New Customer",'Full Set'!B:B="Renewal with New Product"),-1,(IF(OR('Full Set'!B:B="Manual Renewal",'Full Set'!B:B="Professional Services (SOW)"),3,0))))</f>
        <v>-1</v>
      </c>
      <c r="G101">
        <f t="shared" si="6"/>
        <v>11</v>
      </c>
      <c r="H101" t="str">
        <f t="shared" si="7"/>
        <v>Blue</v>
      </c>
      <c r="I101" t="str">
        <f>'Full Set'!C:C</f>
        <v>Domestic Outside</v>
      </c>
      <c r="J101" t="e">
        <f>VLOOKUP(A:A,Table6[[Opportunity Name]:[Stage]],3,FALSE)</f>
        <v>#N/A</v>
      </c>
    </row>
    <row r="102" spans="1:10">
      <c r="A102" s="24" t="str">
        <f>'Full Set'!A:A</f>
        <v>Konsileo 2ee BBUK/MWC</v>
      </c>
      <c r="B10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0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102">
        <f>IF('Full Set'!D:D="Stage 5-Negotiate",12,(IF('Full Set'!D:D="Stage 4-Prove",2,(IF('Full Set'!D:D="Stage 3-Develop",1,0)))))</f>
        <v>0</v>
      </c>
      <c r="F102">
        <f>IF('Full Set'!B:B="Additional Product",-2,IF(OR('Full Set'!B:B="New Customer",'Full Set'!B:B="Renewal with New Product"),-1,(IF(OR('Full Set'!B:B="Manual Renewal",'Full Set'!B:B="Professional Services (SOW)"),3,0))))</f>
        <v>-1</v>
      </c>
      <c r="G102">
        <f t="shared" si="6"/>
        <v>6</v>
      </c>
      <c r="H102" t="str">
        <f t="shared" si="7"/>
        <v>Orange</v>
      </c>
      <c r="I102" t="str">
        <f>'Full Set'!C:C</f>
        <v>International</v>
      </c>
      <c r="J102" t="e">
        <f>VLOOKUP(A:A,Table6[[Opportunity Name]:[Stage]],3,FALSE)</f>
        <v>#N/A</v>
      </c>
    </row>
    <row r="103" spans="1:10" hidden="1">
      <c r="A103" t="str">
        <f>'Full Set'!A:A</f>
        <v>Korthase Flinn - HRconnection</v>
      </c>
      <c r="B10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0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0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03">
        <f>IF('Full Set'!D:D="Stage 5-Negotiate",12,(IF('Full Set'!D:D="Stage 4-Prove",2,(IF('Full Set'!D:D="Stage 3-Develop",1,0)))))</f>
        <v>2</v>
      </c>
      <c r="F103">
        <f>IF('Full Set'!B:B="Additional Product",-2,IF(OR('Full Set'!B:B="New Customer",'Full Set'!B:B="Renewal with New Product"),-1,(IF(OR('Full Set'!B:B="Manual Renewal",'Full Set'!B:B="Professional Services (SOW)"),3,0))))</f>
        <v>-2</v>
      </c>
      <c r="G103">
        <f t="shared" si="6"/>
        <v>2</v>
      </c>
      <c r="H103" t="str">
        <f t="shared" si="7"/>
        <v>Orange</v>
      </c>
      <c r="I103" t="str">
        <f>'Full Set'!C:C</f>
        <v>Domestic Outside</v>
      </c>
      <c r="J103" t="e">
        <f>VLOOKUP(A:A,Table6[[Opportunity Name]:[Stage]],3,FALSE)</f>
        <v>#N/A</v>
      </c>
    </row>
    <row r="104" spans="1:10" hidden="1">
      <c r="A104" t="str">
        <f>'Full Set'!A:A</f>
        <v>KROL BB/MWC/HRH</v>
      </c>
      <c r="B10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0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04">
        <f>IF('Full Set'!D:D="Stage 5-Negotiate",12,(IF('Full Set'!D:D="Stage 4-Prove",2,(IF('Full Set'!D:D="Stage 3-Develop",1,0)))))</f>
        <v>1</v>
      </c>
      <c r="F104">
        <f>IF('Full Set'!B:B="Additional Product",-2,IF(OR('Full Set'!B:B="New Customer",'Full Set'!B:B="Renewal with New Product"),-1,(IF(OR('Full Set'!B:B="Manual Renewal",'Full Set'!B:B="Professional Services (SOW)"),3,0))))</f>
        <v>-1</v>
      </c>
      <c r="G104">
        <f t="shared" si="6"/>
        <v>1</v>
      </c>
      <c r="H104" t="str">
        <f t="shared" si="7"/>
        <v>Red</v>
      </c>
      <c r="I104" t="str">
        <f>'Full Set'!C:C</f>
        <v>Domestic SMB</v>
      </c>
      <c r="J104" t="e">
        <f>VLOOKUP(A:A,Table6[[Opportunity Name]:[Stage]],3,FALSE)</f>
        <v>#N/A</v>
      </c>
    </row>
    <row r="105" spans="1:10" hidden="1">
      <c r="A105" t="str">
        <f>'Full Set'!A:A</f>
        <v>Lakeshore Benefit Alliance 7EE BKB</v>
      </c>
      <c r="B10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0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05">
        <f>IF('Full Set'!D:D="Stage 5-Negotiate",12,(IF('Full Set'!D:D="Stage 4-Prove",2,(IF('Full Set'!D:D="Stage 3-Develop",1,0)))))</f>
        <v>1</v>
      </c>
      <c r="F105">
        <f>IF('Full Set'!B:B="Additional Product",-2,IF(OR('Full Set'!B:B="New Customer",'Full Set'!B:B="Renewal with New Product"),-1,(IF(OR('Full Set'!B:B="Manual Renewal",'Full Set'!B:B="Professional Services (SOW)"),3,0))))</f>
        <v>-2</v>
      </c>
      <c r="G105">
        <f t="shared" si="6"/>
        <v>6</v>
      </c>
      <c r="H105" t="str">
        <f t="shared" si="7"/>
        <v>Orange</v>
      </c>
      <c r="I105" t="str">
        <f>'Full Set'!C:C</f>
        <v>Domestic Outside</v>
      </c>
      <c r="J105" t="str">
        <f>VLOOKUP(A:A,Table6[[Opportunity Name]:[Stage]],3,FALSE)</f>
        <v>Closed Lost</v>
      </c>
    </row>
    <row r="106" spans="1:10">
      <c r="A106" s="24" t="str">
        <f>'Full Set'!A:A</f>
        <v>Lakeview Insurance Brokers Limited - Zywave</v>
      </c>
      <c r="B10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0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1</v>
      </c>
      <c r="E106">
        <f>IF('Full Set'!D:D="Stage 5-Negotiate",12,(IF('Full Set'!D:D="Stage 4-Prove",2,(IF('Full Set'!D:D="Stage 3-Develop",1,0)))))</f>
        <v>0</v>
      </c>
      <c r="F106">
        <f>IF('Full Set'!B:B="Additional Product",-2,IF(OR('Full Set'!B:B="New Customer",'Full Set'!B:B="Renewal with New Product"),-1,(IF(OR('Full Set'!B:B="Manual Renewal",'Full Set'!B:B="Professional Services (SOW)"),3,0))))</f>
        <v>-1</v>
      </c>
      <c r="G106">
        <f t="shared" si="6"/>
        <v>1</v>
      </c>
      <c r="H106" t="str">
        <f t="shared" si="7"/>
        <v>Red</v>
      </c>
      <c r="I106" t="str">
        <f>'Full Set'!C:C</f>
        <v>International</v>
      </c>
      <c r="J106" t="e">
        <f>VLOOKUP(A:A,Table6[[Opportunity Name]:[Stage]],3,FALSE)</f>
        <v>#N/A</v>
      </c>
    </row>
    <row r="107" spans="1:10" hidden="1">
      <c r="A107" t="str">
        <f>'Full Set'!A:A</f>
        <v>LaNasa Insurance Agency - 2ees BBPC</v>
      </c>
      <c r="B10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0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07">
        <f>IF('Full Set'!D:D="Stage 5-Negotiate",12,(IF('Full Set'!D:D="Stage 4-Prove",2,(IF('Full Set'!D:D="Stage 3-Develop",1,0)))))</f>
        <v>1</v>
      </c>
      <c r="F107">
        <f>IF('Full Set'!B:B="Additional Product",-2,IF(OR('Full Set'!B:B="New Customer",'Full Set'!B:B="Renewal with New Product"),-1,(IF(OR('Full Set'!B:B="Manual Renewal",'Full Set'!B:B="Professional Services (SOW)"),3,0))))</f>
        <v>-1</v>
      </c>
      <c r="G107">
        <f t="shared" si="6"/>
        <v>1</v>
      </c>
      <c r="H107" t="str">
        <f t="shared" si="7"/>
        <v>Red</v>
      </c>
      <c r="I107" t="str">
        <f>'Full Set'!C:C</f>
        <v>Domestic Outside</v>
      </c>
      <c r="J107" t="e">
        <f>VLOOKUP(A:A,Table6[[Opportunity Name]:[Stage]],3,FALSE)</f>
        <v>#N/A</v>
      </c>
    </row>
    <row r="108" spans="1:10" hidden="1">
      <c r="A108" t="str">
        <f>'Full Set'!A:A</f>
        <v>Lautenbach Insurance Agency, LLC</v>
      </c>
      <c r="B10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0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08">
        <f>IF('Full Set'!D:D="Stage 5-Negotiate",12,(IF('Full Set'!D:D="Stage 4-Prove",2,(IF('Full Set'!D:D="Stage 3-Develop",1,0)))))</f>
        <v>1</v>
      </c>
      <c r="F108">
        <f>IF('Full Set'!B:B="Additional Product",-2,IF(OR('Full Set'!B:B="New Customer",'Full Set'!B:B="Renewal with New Product"),-1,(IF(OR('Full Set'!B:B="Manual Renewal",'Full Set'!B:B="Professional Services (SOW)"),3,0))))</f>
        <v>-1</v>
      </c>
      <c r="G108">
        <f t="shared" si="6"/>
        <v>1</v>
      </c>
      <c r="H108" t="str">
        <f t="shared" si="7"/>
        <v>Red</v>
      </c>
      <c r="I108" t="str">
        <f>'Full Set'!C:C</f>
        <v>Domestic Outside</v>
      </c>
      <c r="J108" t="e">
        <f>VLOOKUP(A:A,Table6[[Opportunity Name]:[Stage]],3,FALSE)</f>
        <v>#N/A</v>
      </c>
    </row>
    <row r="109" spans="1:10" hidden="1">
      <c r="A109" t="str">
        <f>'Full Set'!A:A</f>
        <v>Legacy Benefits (4 eb) BBEB, Connect, Hotline, HRc</v>
      </c>
      <c r="B10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0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0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09">
        <f>IF('Full Set'!D:D="Stage 5-Negotiate",12,(IF('Full Set'!D:D="Stage 4-Prove",2,(IF('Full Set'!D:D="Stage 3-Develop",1,0)))))</f>
        <v>1</v>
      </c>
      <c r="F109">
        <f>IF('Full Set'!B:B="Additional Product",-2,IF(OR('Full Set'!B:B="New Customer",'Full Set'!B:B="Renewal with New Product"),-1,(IF(OR('Full Set'!B:B="Manual Renewal",'Full Set'!B:B="Professional Services (SOW)"),3,0))))</f>
        <v>-1</v>
      </c>
      <c r="G109">
        <f t="shared" ref="G109:G140" si="8">B:B+C:C+D:D+E:E+F:F</f>
        <v>1</v>
      </c>
      <c r="H109" t="str">
        <f t="shared" ref="H109:H140" si="9">IF(G:G&gt;=15,"Green",IF(G:G&gt;=11,"Blue",IF(G:G&gt;=2,"Orange","Red")))</f>
        <v>Red</v>
      </c>
      <c r="I109" t="str">
        <f>'Full Set'!C:C</f>
        <v>Domestic Outside</v>
      </c>
      <c r="J109" t="str">
        <f>VLOOKUP(A:A,Table6[[Opportunity Name]:[Stage]],3,FALSE)</f>
        <v>Closed Lost</v>
      </c>
    </row>
    <row r="110" spans="1:10" hidden="1">
      <c r="A110" t="str">
        <f>'Full Set'!A:A</f>
        <v>Lesniewski &amp; Parker Insurance</v>
      </c>
      <c r="B11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1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1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0">
        <f>IF('Full Set'!D:D="Stage 5-Negotiate",12,(IF('Full Set'!D:D="Stage 4-Prove",2,(IF('Full Set'!D:D="Stage 3-Develop",1,0)))))</f>
        <v>1</v>
      </c>
      <c r="F110">
        <f>IF('Full Set'!B:B="Additional Product",-2,IF(OR('Full Set'!B:B="New Customer",'Full Set'!B:B="Renewal with New Product"),-1,(IF(OR('Full Set'!B:B="Manual Renewal",'Full Set'!B:B="Professional Services (SOW)"),3,0))))</f>
        <v>-1</v>
      </c>
      <c r="G110">
        <f t="shared" si="8"/>
        <v>5</v>
      </c>
      <c r="H110" t="str">
        <f t="shared" si="9"/>
        <v>Orange</v>
      </c>
      <c r="I110" t="str">
        <f>'Full Set'!C:C</f>
        <v>Domestic Outside</v>
      </c>
      <c r="J110" t="e">
        <f>VLOOKUP(A:A,Table6[[Opportunity Name]:[Stage]],3,FALSE)</f>
        <v>#N/A</v>
      </c>
    </row>
    <row r="111" spans="1:10" hidden="1">
      <c r="A111" t="str">
        <f>'Full Set'!A:A</f>
        <v>Lord and Osborn - 1EE - HRC</v>
      </c>
      <c r="B11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1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1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1">
        <f>IF('Full Set'!D:D="Stage 5-Negotiate",12,(IF('Full Set'!D:D="Stage 4-Prove",2,(IF('Full Set'!D:D="Stage 3-Develop",1,0)))))</f>
        <v>2</v>
      </c>
      <c r="F111">
        <f>IF('Full Set'!B:B="Additional Product",-2,IF(OR('Full Set'!B:B="New Customer",'Full Set'!B:B="Renewal with New Product"),-1,(IF(OR('Full Set'!B:B="Manual Renewal",'Full Set'!B:B="Professional Services (SOW)"),3,0))))</f>
        <v>-1</v>
      </c>
      <c r="G111">
        <f t="shared" si="8"/>
        <v>3</v>
      </c>
      <c r="H111" t="str">
        <f t="shared" si="9"/>
        <v>Orange</v>
      </c>
      <c r="I111" t="str">
        <f>'Full Set'!C:C</f>
        <v>Domestic SMB</v>
      </c>
      <c r="J111" t="e">
        <f>VLOOKUP(A:A,Table6[[Opportunity Name]:[Stage]],3,FALSE)</f>
        <v>#N/A</v>
      </c>
    </row>
    <row r="112" spans="1:10" hidden="1">
      <c r="A112" t="str">
        <f>'Full Set'!A:A</f>
        <v>Lynoxx Group (BBPC/MM-15PC-BRIDGEPORT)</v>
      </c>
      <c r="B11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1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1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2">
        <f>IF('Full Set'!D:D="Stage 5-Negotiate",12,(IF('Full Set'!D:D="Stage 4-Prove",2,(IF('Full Set'!D:D="Stage 3-Develop",1,0)))))</f>
        <v>1</v>
      </c>
      <c r="F112">
        <f>IF('Full Set'!B:B="Additional Product",-2,IF(OR('Full Set'!B:B="New Customer",'Full Set'!B:B="Renewal with New Product"),-1,(IF(OR('Full Set'!B:B="Manual Renewal",'Full Set'!B:B="Professional Services (SOW)"),3,0))))</f>
        <v>-1</v>
      </c>
      <c r="G112">
        <f t="shared" si="8"/>
        <v>5</v>
      </c>
      <c r="H112" t="str">
        <f t="shared" si="9"/>
        <v>Orange</v>
      </c>
      <c r="I112" t="str">
        <f>'Full Set'!C:C</f>
        <v>Domestic Outside</v>
      </c>
      <c r="J112" t="str">
        <f>VLOOKUP(A:A,Table6[[Opportunity Name]:[Stage]],3,FALSE)</f>
        <v>Closed Lost</v>
      </c>
    </row>
    <row r="113" spans="1:10" hidden="1">
      <c r="A113" t="str">
        <f>'Full Set'!A:A</f>
        <v>Lynwood Financial Group -(BBPC)-5ee Going to win it this time!</v>
      </c>
      <c r="B11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1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1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3">
        <f>IF('Full Set'!D:D="Stage 5-Negotiate",12,(IF('Full Set'!D:D="Stage 4-Prove",2,(IF('Full Set'!D:D="Stage 3-Develop",1,0)))))</f>
        <v>0</v>
      </c>
      <c r="F113">
        <f>IF('Full Set'!B:B="Additional Product",-2,IF(OR('Full Set'!B:B="New Customer",'Full Set'!B:B="Renewal with New Product"),-1,(IF(OR('Full Set'!B:B="Manual Renewal",'Full Set'!B:B="Professional Services (SOW)"),3,0))))</f>
        <v>-1</v>
      </c>
      <c r="G113">
        <f t="shared" si="8"/>
        <v>0</v>
      </c>
      <c r="H113" t="str">
        <f t="shared" si="9"/>
        <v>Red</v>
      </c>
      <c r="I113" t="str">
        <f>'Full Set'!C:C</f>
        <v>Domestic Outside</v>
      </c>
      <c r="J113" t="e">
        <f>VLOOKUP(A:A,Table6[[Opportunity Name]:[Stage]],3,FALSE)</f>
        <v>#N/A</v>
      </c>
    </row>
    <row r="114" spans="1:10" hidden="1">
      <c r="A114" t="str">
        <f>'Full Set'!A:A</f>
        <v>Managed Benefit Systems (2) - PDB</v>
      </c>
      <c r="B11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1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1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4">
        <f>IF('Full Set'!D:D="Stage 5-Negotiate",12,(IF('Full Set'!D:D="Stage 4-Prove",2,(IF('Full Set'!D:D="Stage 3-Develop",1,0)))))</f>
        <v>1</v>
      </c>
      <c r="F114">
        <f>IF('Full Set'!B:B="Additional Product",-2,IF(OR('Full Set'!B:B="New Customer",'Full Set'!B:B="Renewal with New Product"),-1,(IF(OR('Full Set'!B:B="Manual Renewal",'Full Set'!B:B="Professional Services (SOW)"),3,0))))</f>
        <v>-1</v>
      </c>
      <c r="G114">
        <f t="shared" si="8"/>
        <v>1</v>
      </c>
      <c r="H114" t="str">
        <f t="shared" si="9"/>
        <v>Red</v>
      </c>
      <c r="I114" t="str">
        <f>'Full Set'!C:C</f>
        <v>Domestic Outside</v>
      </c>
      <c r="J114" t="str">
        <f>VLOOKUP(A:A,Table6[[Opportunity Name]:[Stage]],3,FALSE)</f>
        <v>Closed Lost</v>
      </c>
    </row>
    <row r="115" spans="1:10" hidden="1">
      <c r="A115" t="str">
        <f>'Full Set'!A:A</f>
        <v>MAR Insurance Group Inc. - EB 1 ee under AMG</v>
      </c>
      <c r="B11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1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1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5">
        <f>IF('Full Set'!D:D="Stage 5-Negotiate",12,(IF('Full Set'!D:D="Stage 4-Prove",2,(IF('Full Set'!D:D="Stage 3-Develop",1,0)))))</f>
        <v>2</v>
      </c>
      <c r="F115">
        <f>IF('Full Set'!B:B="Additional Product",-2,IF(OR('Full Set'!B:B="New Customer",'Full Set'!B:B="Renewal with New Product"),-1,(IF(OR('Full Set'!B:B="Manual Renewal",'Full Set'!B:B="Professional Services (SOW)"),3,0))))</f>
        <v>-1</v>
      </c>
      <c r="G115">
        <f t="shared" si="8"/>
        <v>6</v>
      </c>
      <c r="H115" t="str">
        <f t="shared" si="9"/>
        <v>Orange</v>
      </c>
      <c r="I115" t="str">
        <f>'Full Set'!C:C</f>
        <v>Domestic Outside</v>
      </c>
      <c r="J115" t="str">
        <f>VLOOKUP(A:A,Table6[[Opportunity Name]:[Stage]],3,FALSE)</f>
        <v>Closed Lost</v>
      </c>
    </row>
    <row r="116" spans="1:10" hidden="1">
      <c r="A116" t="str">
        <f>'Full Set'!A:A</f>
        <v>Mark Gilliam Agency-BBPC</v>
      </c>
      <c r="B11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1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1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6">
        <f>IF('Full Set'!D:D="Stage 5-Negotiate",12,(IF('Full Set'!D:D="Stage 4-Prove",2,(IF('Full Set'!D:D="Stage 3-Develop",1,0)))))</f>
        <v>1</v>
      </c>
      <c r="F116">
        <f>IF('Full Set'!B:B="Additional Product",-2,IF(OR('Full Set'!B:B="New Customer",'Full Set'!B:B="Renewal with New Product"),-1,(IF(OR('Full Set'!B:B="Manual Renewal",'Full Set'!B:B="Professional Services (SOW)"),3,0))))</f>
        <v>-2</v>
      </c>
      <c r="G116">
        <f t="shared" si="8"/>
        <v>-1</v>
      </c>
      <c r="H116" t="str">
        <f t="shared" si="9"/>
        <v>Red</v>
      </c>
      <c r="I116" t="str">
        <f>'Full Set'!C:C</f>
        <v>Domestic Outside</v>
      </c>
      <c r="J116" t="e">
        <f>VLOOKUP(A:A,Table6[[Opportunity Name]:[Stage]],3,FALSE)</f>
        <v>#N/A</v>
      </c>
    </row>
    <row r="117" spans="1:10" hidden="1">
      <c r="A117" t="str">
        <f>'Full Set'!A:A</f>
        <v>Marketing Inquiry - David Hutchins - 1 indiv health ee BKB</v>
      </c>
      <c r="B11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1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1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117">
        <f>IF('Full Set'!D:D="Stage 5-Negotiate",12,(IF('Full Set'!D:D="Stage 4-Prove",2,(IF('Full Set'!D:D="Stage 3-Develop",1,0)))))</f>
        <v>2</v>
      </c>
      <c r="F117">
        <f>IF('Full Set'!B:B="Additional Product",-2,IF(OR('Full Set'!B:B="New Customer",'Full Set'!B:B="Renewal with New Product"),-1,(IF(OR('Full Set'!B:B="Manual Renewal",'Full Set'!B:B="Professional Services (SOW)"),3,0))))</f>
        <v>-1</v>
      </c>
      <c r="G117">
        <f t="shared" si="8"/>
        <v>9</v>
      </c>
      <c r="H117" t="str">
        <f t="shared" si="9"/>
        <v>Orange</v>
      </c>
      <c r="I117" t="str">
        <f>'Full Set'!C:C</f>
        <v>Domestic SMB</v>
      </c>
      <c r="J117" t="str">
        <f>VLOOKUP(A:A,Table6[[Opportunity Name]:[Stage]],3,FALSE)</f>
        <v>Closed Lost</v>
      </c>
    </row>
    <row r="118" spans="1:10" hidden="1">
      <c r="A118" t="str">
        <f>'Full Set'!A:A</f>
        <v>Marketing Inquiry - Floyd Watkins &amp; Associates, Inc - 2ee - pdb</v>
      </c>
      <c r="B11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1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1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8">
        <f>IF('Full Set'!D:D="Stage 5-Negotiate",12,(IF('Full Set'!D:D="Stage 4-Prove",2,(IF('Full Set'!D:D="Stage 3-Develop",1,0)))))</f>
        <v>1</v>
      </c>
      <c r="F118">
        <f>IF('Full Set'!B:B="Additional Product",-2,IF(OR('Full Set'!B:B="New Customer",'Full Set'!B:B="Renewal with New Product"),-1,(IF(OR('Full Set'!B:B="Manual Renewal",'Full Set'!B:B="Professional Services (SOW)"),3,0))))</f>
        <v>-2</v>
      </c>
      <c r="G118">
        <f t="shared" si="8"/>
        <v>0</v>
      </c>
      <c r="H118" t="str">
        <f t="shared" si="9"/>
        <v>Red</v>
      </c>
      <c r="I118" t="str">
        <f>'Full Set'!C:C</f>
        <v>Domestic SMB</v>
      </c>
      <c r="J118" t="str">
        <f>VLOOKUP(A:A,Table6[[Opportunity Name]:[Stage]],3,FALSE)</f>
        <v>Closed Lost</v>
      </c>
    </row>
    <row r="119" spans="1:10" hidden="1">
      <c r="A119" t="str">
        <f>'Full Set'!A:A</f>
        <v>Marketing Inquiry - Grand Companies - HRc (4 ee) LANSING</v>
      </c>
      <c r="B11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1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1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19">
        <f>IF('Full Set'!D:D="Stage 5-Negotiate",12,(IF('Full Set'!D:D="Stage 4-Prove",2,(IF('Full Set'!D:D="Stage 3-Develop",1,0)))))</f>
        <v>1</v>
      </c>
      <c r="F119">
        <f>IF('Full Set'!B:B="Additional Product",-2,IF(OR('Full Set'!B:B="New Customer",'Full Set'!B:B="Renewal with New Product"),-1,(IF(OR('Full Set'!B:B="Manual Renewal",'Full Set'!B:B="Professional Services (SOW)"),3,0))))</f>
        <v>-1</v>
      </c>
      <c r="G119">
        <f t="shared" si="8"/>
        <v>1</v>
      </c>
      <c r="H119" t="str">
        <f t="shared" si="9"/>
        <v>Red</v>
      </c>
      <c r="I119" t="str">
        <f>'Full Set'!C:C</f>
        <v>Domestic Outside</v>
      </c>
      <c r="J119" t="e">
        <f>VLOOKUP(A:A,Table6[[Opportunity Name]:[Stage]],3,FALSE)</f>
        <v>#N/A</v>
      </c>
    </row>
    <row r="120" spans="1:10" hidden="1">
      <c r="A120" t="str">
        <f>'Full Set'!A:A</f>
        <v>Marketing Inquiry - Mckenzie Insurance Inc - 1EE - PL Suite</v>
      </c>
      <c r="B12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2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2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0">
        <f>IF('Full Set'!D:D="Stage 5-Negotiate",12,(IF('Full Set'!D:D="Stage 4-Prove",2,(IF('Full Set'!D:D="Stage 3-Develop",1,0)))))</f>
        <v>1</v>
      </c>
      <c r="F120">
        <f>IF('Full Set'!B:B="Additional Product",-2,IF(OR('Full Set'!B:B="New Customer",'Full Set'!B:B="Renewal with New Product"),-1,(IF(OR('Full Set'!B:B="Manual Renewal",'Full Set'!B:B="Professional Services (SOW)"),3,0))))</f>
        <v>-1</v>
      </c>
      <c r="G120">
        <f t="shared" si="8"/>
        <v>5</v>
      </c>
      <c r="H120" t="str">
        <f t="shared" si="9"/>
        <v>Orange</v>
      </c>
      <c r="I120" t="str">
        <f>'Full Set'!C:C</f>
        <v>Domestic SMB</v>
      </c>
      <c r="J120" t="e">
        <f>VLOOKUP(A:A,Table6[[Opportunity Name]:[Stage]],3,FALSE)</f>
        <v>#N/A</v>
      </c>
    </row>
    <row r="121" spans="1:10" hidden="1">
      <c r="A121" t="str">
        <f>'Full Set'!A:A</f>
        <v>Marketing Inquiry - Texas Benefit Alliance- PDB</v>
      </c>
      <c r="B12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2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2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1">
        <f>IF('Full Set'!D:D="Stage 5-Negotiate",12,(IF('Full Set'!D:D="Stage 4-Prove",2,(IF('Full Set'!D:D="Stage 3-Develop",1,0)))))</f>
        <v>1</v>
      </c>
      <c r="F121">
        <f>IF('Full Set'!B:B="Additional Product",-2,IF(OR('Full Set'!B:B="New Customer",'Full Set'!B:B="Renewal with New Product"),-1,(IF(OR('Full Set'!B:B="Manual Renewal",'Full Set'!B:B="Professional Services (SOW)"),3,0))))</f>
        <v>-2</v>
      </c>
      <c r="G121">
        <f t="shared" si="8"/>
        <v>-1</v>
      </c>
      <c r="H121" t="str">
        <f t="shared" si="9"/>
        <v>Red</v>
      </c>
      <c r="I121" t="str">
        <f>'Full Set'!C:C</f>
        <v>Domestic Outside</v>
      </c>
      <c r="J121" t="str">
        <f>VLOOKUP(A:A,Table6[[Opportunity Name]:[Stage]],3,FALSE)</f>
        <v>Closed Lost</v>
      </c>
    </row>
    <row r="122" spans="1:10" hidden="1">
      <c r="A122" t="str">
        <f>'Full Set'!A:A</f>
        <v>McGohan-Brabender - BBEB(Possibly other prods)</v>
      </c>
      <c r="B12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2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2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2">
        <f>IF('Full Set'!D:D="Stage 5-Negotiate",12,(IF('Full Set'!D:D="Stage 4-Prove",2,(IF('Full Set'!D:D="Stage 3-Develop",1,0)))))</f>
        <v>1</v>
      </c>
      <c r="F122">
        <f>IF('Full Set'!B:B="Additional Product",-2,IF(OR('Full Set'!B:B="New Customer",'Full Set'!B:B="Renewal with New Product"),-1,(IF(OR('Full Set'!B:B="Manual Renewal",'Full Set'!B:B="Professional Services (SOW)"),3,0))))</f>
        <v>-1</v>
      </c>
      <c r="G122">
        <f t="shared" si="8"/>
        <v>0</v>
      </c>
      <c r="H122" t="str">
        <f t="shared" si="9"/>
        <v>Red</v>
      </c>
      <c r="I122" t="str">
        <f>'Full Set'!C:C</f>
        <v>Select</v>
      </c>
      <c r="J122" t="e">
        <f>VLOOKUP(A:A,Table6[[Opportunity Name]:[Stage]],3,FALSE)</f>
        <v>#N/A</v>
      </c>
    </row>
    <row r="123" spans="1:10" hidden="1">
      <c r="A123" t="str">
        <f>'Full Set'!A:A</f>
        <v>McGreevy &amp; Associates PDB</v>
      </c>
      <c r="B12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2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2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3">
        <f>IF('Full Set'!D:D="Stage 5-Negotiate",12,(IF('Full Set'!D:D="Stage 4-Prove",2,(IF('Full Set'!D:D="Stage 3-Develop",1,0)))))</f>
        <v>1</v>
      </c>
      <c r="F123">
        <f>IF('Full Set'!B:B="Additional Product",-2,IF(OR('Full Set'!B:B="New Customer",'Full Set'!B:B="Renewal with New Product"),-1,(IF(OR('Full Set'!B:B="Manual Renewal",'Full Set'!B:B="Professional Services (SOW)"),3,0))))</f>
        <v>-2</v>
      </c>
      <c r="G123">
        <f t="shared" si="8"/>
        <v>0</v>
      </c>
      <c r="H123" t="str">
        <f t="shared" si="9"/>
        <v>Red</v>
      </c>
      <c r="I123" t="str">
        <f>'Full Set'!C:C</f>
        <v>Domestic SMB</v>
      </c>
      <c r="J123" t="e">
        <f>VLOOKUP(A:A,Table6[[Opportunity Name]:[Stage]],3,FALSE)</f>
        <v>#N/A</v>
      </c>
    </row>
    <row r="124" spans="1:10" hidden="1">
      <c r="A124" t="str">
        <f>'Full Set'!A:A</f>
        <v>McNamara &amp; Thiel Insurance - Intro w/ Tyler MM</v>
      </c>
      <c r="B12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2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2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4">
        <f>IF('Full Set'!D:D="Stage 5-Negotiate",12,(IF('Full Set'!D:D="Stage 4-Prove",2,(IF('Full Set'!D:D="Stage 3-Develop",1,0)))))</f>
        <v>1</v>
      </c>
      <c r="F124">
        <f>IF('Full Set'!B:B="Additional Product",-2,IF(OR('Full Set'!B:B="New Customer",'Full Set'!B:B="Renewal with New Product"),-1,(IF(OR('Full Set'!B:B="Manual Renewal",'Full Set'!B:B="Professional Services (SOW)"),3,0))))</f>
        <v>-1</v>
      </c>
      <c r="G124">
        <f t="shared" si="8"/>
        <v>1</v>
      </c>
      <c r="H124" t="str">
        <f t="shared" si="9"/>
        <v>Red</v>
      </c>
      <c r="I124" t="str">
        <f>'Full Set'!C:C</f>
        <v>Domestic Outside</v>
      </c>
      <c r="J124" t="e">
        <f>VLOOKUP(A:A,Table6[[Opportunity Name]:[Stage]],3,FALSE)</f>
        <v>#N/A</v>
      </c>
    </row>
    <row r="125" spans="1:10" hidden="1">
      <c r="A125" t="str">
        <f>'Full Set'!A:A</f>
        <v>Miller Loughry Beach - 5EBm, 12PC (BBB, BBPC, MWC)</v>
      </c>
      <c r="B12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2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2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5">
        <f>IF('Full Set'!D:D="Stage 5-Negotiate",12,(IF('Full Set'!D:D="Stage 4-Prove",2,(IF('Full Set'!D:D="Stage 3-Develop",1,0)))))</f>
        <v>1</v>
      </c>
      <c r="F125">
        <f>IF('Full Set'!B:B="Additional Product",-2,IF(OR('Full Set'!B:B="New Customer",'Full Set'!B:B="Renewal with New Product"),-1,(IF(OR('Full Set'!B:B="Manual Renewal",'Full Set'!B:B="Professional Services (SOW)"),3,0))))</f>
        <v>-1</v>
      </c>
      <c r="G125">
        <f t="shared" si="8"/>
        <v>1</v>
      </c>
      <c r="H125" t="str">
        <f t="shared" si="9"/>
        <v>Red</v>
      </c>
      <c r="I125" t="str">
        <f>'Full Set'!C:C</f>
        <v>Select</v>
      </c>
      <c r="J125" t="e">
        <f>VLOOKUP(A:A,Table6[[Opportunity Name]:[Stage]],3,FALSE)</f>
        <v>#N/A</v>
      </c>
    </row>
    <row r="126" spans="1:10" hidden="1">
      <c r="A126" t="str">
        <f>'Full Set'!A:A</f>
        <v>Milner Insurance Group - 04/04 @ 10am CT</v>
      </c>
      <c r="B12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2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2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6">
        <f>IF('Full Set'!D:D="Stage 5-Negotiate",12,(IF('Full Set'!D:D="Stage 4-Prove",2,(IF('Full Set'!D:D="Stage 3-Develop",1,0)))))</f>
        <v>1</v>
      </c>
      <c r="F126">
        <f>IF('Full Set'!B:B="Additional Product",-2,IF(OR('Full Set'!B:B="New Customer",'Full Set'!B:B="Renewal with New Product"),-1,(IF(OR('Full Set'!B:B="Manual Renewal",'Full Set'!B:B="Professional Services (SOW)"),3,0))))</f>
        <v>-1</v>
      </c>
      <c r="G126">
        <f t="shared" si="8"/>
        <v>1</v>
      </c>
      <c r="H126" t="str">
        <f t="shared" si="9"/>
        <v>Red</v>
      </c>
      <c r="I126" t="str">
        <f>'Full Set'!C:C</f>
        <v>Domestic Outside</v>
      </c>
      <c r="J126" t="str">
        <f>VLOOKUP(A:A,Table6[[Opportunity Name]:[Stage]],3,FALSE)</f>
        <v>Closed Lost</v>
      </c>
    </row>
    <row r="127" spans="1:10" hidden="1">
      <c r="A127" t="str">
        <f>'Full Set'!A:A</f>
        <v>Montgomery &amp; Graham Property &amp; Casualty - BBPC</v>
      </c>
      <c r="B12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2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-1</v>
      </c>
      <c r="D12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7">
        <f>IF('Full Set'!D:D="Stage 5-Negotiate",12,(IF('Full Set'!D:D="Stage 4-Prove",2,(IF('Full Set'!D:D="Stage 3-Develop",1,0)))))</f>
        <v>12</v>
      </c>
      <c r="F127">
        <f>IF('Full Set'!B:B="Additional Product",-2,IF(OR('Full Set'!B:B="New Customer",'Full Set'!B:B="Renewal with New Product"),-1,(IF(OR('Full Set'!B:B="Manual Renewal",'Full Set'!B:B="Professional Services (SOW)"),3,0))))</f>
        <v>-2</v>
      </c>
      <c r="G127">
        <f t="shared" si="8"/>
        <v>10</v>
      </c>
      <c r="H127" t="str">
        <f t="shared" si="9"/>
        <v>Orange</v>
      </c>
      <c r="I127" t="str">
        <f>'Full Set'!C:C</f>
        <v>Select</v>
      </c>
      <c r="J127" t="str">
        <f>VLOOKUP(A:A,Table6[[Opportunity Name]:[Stage]],3,FALSE)</f>
        <v>Closed Won</v>
      </c>
    </row>
    <row r="128" spans="1:10">
      <c r="A128" s="24" t="str">
        <f>'Full Set'!A:A</f>
        <v>MWC</v>
      </c>
      <c r="B12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2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2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8">
        <f>IF('Full Set'!D:D="Stage 5-Negotiate",12,(IF('Full Set'!D:D="Stage 4-Prove",2,(IF('Full Set'!D:D="Stage 3-Develop",1,0)))))</f>
        <v>0</v>
      </c>
      <c r="F128">
        <f>IF('Full Set'!B:B="Additional Product",-2,IF(OR('Full Set'!B:B="New Customer",'Full Set'!B:B="Renewal with New Product"),-1,(IF(OR('Full Set'!B:B="Manual Renewal",'Full Set'!B:B="Professional Services (SOW)"),3,0))))</f>
        <v>-2</v>
      </c>
      <c r="G128">
        <f t="shared" si="8"/>
        <v>5</v>
      </c>
      <c r="H128" t="str">
        <f t="shared" si="9"/>
        <v>Orange</v>
      </c>
      <c r="I128" t="str">
        <f>'Full Set'!C:C</f>
        <v>International</v>
      </c>
      <c r="J128" t="str">
        <f>VLOOKUP(A:A,Table6[[Opportunity Name]:[Stage]],3,FALSE)</f>
        <v>Closed Lost</v>
      </c>
    </row>
    <row r="129" spans="1:10" hidden="1">
      <c r="A129" t="str">
        <f>'Full Set'!A:A</f>
        <v>National Risk Management (Trucking Only-15PC-CLEVELAND)</v>
      </c>
      <c r="B12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2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2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29">
        <f>IF('Full Set'!D:D="Stage 5-Negotiate",12,(IF('Full Set'!D:D="Stage 4-Prove",2,(IF('Full Set'!D:D="Stage 3-Develop",1,0)))))</f>
        <v>1</v>
      </c>
      <c r="F129">
        <f>IF('Full Set'!B:B="Additional Product",-2,IF(OR('Full Set'!B:B="New Customer",'Full Set'!B:B="Renewal with New Product"),-1,(IF(OR('Full Set'!B:B="Manual Renewal",'Full Set'!B:B="Professional Services (SOW)"),3,0))))</f>
        <v>-1</v>
      </c>
      <c r="G129">
        <f t="shared" si="8"/>
        <v>5</v>
      </c>
      <c r="H129" t="str">
        <f t="shared" si="9"/>
        <v>Orange</v>
      </c>
      <c r="I129" t="str">
        <f>'Full Set'!C:C</f>
        <v>Domestic Outside</v>
      </c>
      <c r="J129" t="e">
        <f>VLOOKUP(A:A,Table6[[Opportunity Name]:[Stage]],3,FALSE)</f>
        <v>#N/A</v>
      </c>
    </row>
    <row r="130" spans="1:10" hidden="1">
      <c r="A130" t="str">
        <f>'Full Set'!A:A</f>
        <v>New Century Insurance</v>
      </c>
      <c r="B13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3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3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0">
        <f>IF('Full Set'!D:D="Stage 5-Negotiate",12,(IF('Full Set'!D:D="Stage 4-Prove",2,(IF('Full Set'!D:D="Stage 3-Develop",1,0)))))</f>
        <v>2</v>
      </c>
      <c r="F130">
        <f>IF('Full Set'!B:B="Additional Product",-2,IF(OR('Full Set'!B:B="New Customer",'Full Set'!B:B="Renewal with New Product"),-1,(IF(OR('Full Set'!B:B="Manual Renewal",'Full Set'!B:B="Professional Services (SOW)"),3,0))))</f>
        <v>-1</v>
      </c>
      <c r="G130">
        <f t="shared" si="8"/>
        <v>9</v>
      </c>
      <c r="H130" t="str">
        <f t="shared" si="9"/>
        <v>Orange</v>
      </c>
      <c r="I130" t="str">
        <f>'Full Set'!C:C</f>
        <v>Domestic Outside</v>
      </c>
      <c r="J130" t="e">
        <f>VLOOKUP(A:A,Table6[[Opportunity Name]:[Stage]],3,FALSE)</f>
        <v>#N/A</v>
      </c>
    </row>
    <row r="131" spans="1:10" hidden="1">
      <c r="A131" t="str">
        <f>'Full Set'!A:A</f>
        <v>NewDay Risk Consulting - 1ee, MM</v>
      </c>
      <c r="B13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3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3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1">
        <f>IF('Full Set'!D:D="Stage 5-Negotiate",12,(IF('Full Set'!D:D="Stage 4-Prove",2,(IF('Full Set'!D:D="Stage 3-Develop",1,0)))))</f>
        <v>1</v>
      </c>
      <c r="F131">
        <f>IF('Full Set'!B:B="Additional Product",-2,IF(OR('Full Set'!B:B="New Customer",'Full Set'!B:B="Renewal with New Product"),-1,(IF(OR('Full Set'!B:B="Manual Renewal",'Full Set'!B:B="Professional Services (SOW)"),3,0))))</f>
        <v>-1</v>
      </c>
      <c r="G131">
        <f t="shared" si="8"/>
        <v>1</v>
      </c>
      <c r="H131" t="str">
        <f t="shared" si="9"/>
        <v>Red</v>
      </c>
      <c r="I131" t="str">
        <f>'Full Set'!C:C</f>
        <v>Domestic SMB</v>
      </c>
      <c r="J131" t="str">
        <f>VLOOKUP(A:A,Table6[[Opportunity Name]:[Stage]],3,FALSE)</f>
        <v>Closed Won</v>
      </c>
    </row>
    <row r="132" spans="1:10" hidden="1">
      <c r="A132" t="str">
        <f>'Full Set'!A:A</f>
        <v>Newkirk &amp; Newkirk 10EE EB and 5EE PC</v>
      </c>
      <c r="B13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3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3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2">
        <f>IF('Full Set'!D:D="Stage 5-Negotiate",12,(IF('Full Set'!D:D="Stage 4-Prove",2,(IF('Full Set'!D:D="Stage 3-Develop",1,0)))))</f>
        <v>0</v>
      </c>
      <c r="F132">
        <f>IF('Full Set'!B:B="Additional Product",-2,IF(OR('Full Set'!B:B="New Customer",'Full Set'!B:B="Renewal with New Product"),-1,(IF(OR('Full Set'!B:B="Manual Renewal",'Full Set'!B:B="Professional Services (SOW)"),3,0))))</f>
        <v>-1</v>
      </c>
      <c r="G132">
        <f t="shared" si="8"/>
        <v>0</v>
      </c>
      <c r="H132" t="str">
        <f t="shared" si="9"/>
        <v>Red</v>
      </c>
      <c r="I132" t="str">
        <f>'Full Set'!C:C</f>
        <v>Domestic Outside</v>
      </c>
      <c r="J132" t="str">
        <f>VLOOKUP(A:A,Table6[[Opportunity Name]:[Stage]],3,FALSE)</f>
        <v>Closed Lost</v>
      </c>
    </row>
    <row r="133" spans="1:10" hidden="1">
      <c r="A133" t="str">
        <f>'Full Set'!A:A</f>
        <v>North East Risk Management BBPC 4ee</v>
      </c>
      <c r="B13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3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3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3">
        <f>IF('Full Set'!D:D="Stage 5-Negotiate",12,(IF('Full Set'!D:D="Stage 4-Prove",2,(IF('Full Set'!D:D="Stage 3-Develop",1,0)))))</f>
        <v>1</v>
      </c>
      <c r="F133">
        <f>IF('Full Set'!B:B="Additional Product",-2,IF(OR('Full Set'!B:B="New Customer",'Full Set'!B:B="Renewal with New Product"),-1,(IF(OR('Full Set'!B:B="Manual Renewal",'Full Set'!B:B="Professional Services (SOW)"),3,0))))</f>
        <v>-1</v>
      </c>
      <c r="G133">
        <f t="shared" si="8"/>
        <v>7</v>
      </c>
      <c r="H133" t="str">
        <f t="shared" si="9"/>
        <v>Orange</v>
      </c>
      <c r="I133" t="str">
        <f>'Full Set'!C:C</f>
        <v>Domestic Outside</v>
      </c>
      <c r="J133" t="e">
        <f>VLOOKUP(A:A,Table6[[Opportunity Name]:[Stage]],3,FALSE)</f>
        <v>#N/A</v>
      </c>
    </row>
    <row r="134" spans="1:10" hidden="1">
      <c r="A134" t="str">
        <f>'Full Set'!A:A</f>
        <v>North Star Resource Group PDB, MWC, Sendgrid</v>
      </c>
      <c r="B13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3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3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4">
        <f>IF('Full Set'!D:D="Stage 5-Negotiate",12,(IF('Full Set'!D:D="Stage 4-Prove",2,(IF('Full Set'!D:D="Stage 3-Develop",1,0)))))</f>
        <v>1</v>
      </c>
      <c r="F134">
        <f>IF('Full Set'!B:B="Additional Product",-2,IF(OR('Full Set'!B:B="New Customer",'Full Set'!B:B="Renewal with New Product"),-1,(IF(OR('Full Set'!B:B="Manual Renewal",'Full Set'!B:B="Professional Services (SOW)"),3,0))))</f>
        <v>-2</v>
      </c>
      <c r="G134">
        <f t="shared" si="8"/>
        <v>-1</v>
      </c>
      <c r="H134" t="str">
        <f t="shared" si="9"/>
        <v>Red</v>
      </c>
      <c r="I134" t="str">
        <f>'Full Set'!C:C</f>
        <v>Domestic Outside</v>
      </c>
      <c r="J134" t="str">
        <f>VLOOKUP(A:A,Table6[[Opportunity Name]:[Stage]],3,FALSE)</f>
        <v>Closed Lost</v>
      </c>
    </row>
    <row r="135" spans="1:10" hidden="1">
      <c r="A135" t="str">
        <f>'Full Set'!A:A</f>
        <v>Northwest Insurance Group - 1ee - BBPC/ELE</v>
      </c>
      <c r="B13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3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3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5">
        <f>IF('Full Set'!D:D="Stage 5-Negotiate",12,(IF('Full Set'!D:D="Stage 4-Prove",2,(IF('Full Set'!D:D="Stage 3-Develop",1,0)))))</f>
        <v>1</v>
      </c>
      <c r="F135">
        <f>IF('Full Set'!B:B="Additional Product",-2,IF(OR('Full Set'!B:B="New Customer",'Full Set'!B:B="Renewal with New Product"),-1,(IF(OR('Full Set'!B:B="Manual Renewal",'Full Set'!B:B="Professional Services (SOW)"),3,0))))</f>
        <v>-1</v>
      </c>
      <c r="G135">
        <f t="shared" si="8"/>
        <v>5</v>
      </c>
      <c r="H135" t="str">
        <f t="shared" si="9"/>
        <v>Orange</v>
      </c>
      <c r="I135" t="str">
        <f>'Full Set'!C:C</f>
        <v>Domestic SMB</v>
      </c>
      <c r="J135" t="str">
        <f>VLOOKUP(A:A,Table6[[Opportunity Name]:[Stage]],3,FALSE)</f>
        <v>Closed Lost</v>
      </c>
    </row>
    <row r="136" spans="1:10" hidden="1">
      <c r="A136" t="str">
        <f>'Full Set'!A:A</f>
        <v>NTI Group Insurance Solutions- 1ee- BBPC</v>
      </c>
      <c r="B13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3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3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6">
        <f>IF('Full Set'!D:D="Stage 5-Negotiate",12,(IF('Full Set'!D:D="Stage 4-Prove",2,(IF('Full Set'!D:D="Stage 3-Develop",1,0)))))</f>
        <v>1</v>
      </c>
      <c r="F136">
        <f>IF('Full Set'!B:B="Additional Product",-2,IF(OR('Full Set'!B:B="New Customer",'Full Set'!B:B="Renewal with New Product"),-1,(IF(OR('Full Set'!B:B="Manual Renewal",'Full Set'!B:B="Professional Services (SOW)"),3,0))))</f>
        <v>-1</v>
      </c>
      <c r="G136">
        <f t="shared" si="8"/>
        <v>1</v>
      </c>
      <c r="H136" t="str">
        <f t="shared" si="9"/>
        <v>Red</v>
      </c>
      <c r="I136" t="str">
        <f>'Full Set'!C:C</f>
        <v>Domestic SMB</v>
      </c>
      <c r="J136" t="str">
        <f>VLOOKUP(A:A,Table6[[Opportunity Name]:[Stage]],3,FALSE)</f>
        <v>Closed Won</v>
      </c>
    </row>
    <row r="137" spans="1:10" hidden="1">
      <c r="A137" t="str">
        <f>'Full Set'!A:A</f>
        <v>Offenhauser &amp; Co. Insurance- MM</v>
      </c>
      <c r="B13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3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3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7">
        <f>IF('Full Set'!D:D="Stage 5-Negotiate",12,(IF('Full Set'!D:D="Stage 4-Prove",2,(IF('Full Set'!D:D="Stage 3-Develop",1,0)))))</f>
        <v>1</v>
      </c>
      <c r="F137">
        <f>IF('Full Set'!B:B="Additional Product",-2,IF(OR('Full Set'!B:B="New Customer",'Full Set'!B:B="Renewal with New Product"),-1,(IF(OR('Full Set'!B:B="Manual Renewal",'Full Set'!B:B="Professional Services (SOW)"),3,0))))</f>
        <v>-2</v>
      </c>
      <c r="G137">
        <f t="shared" si="8"/>
        <v>0</v>
      </c>
      <c r="H137" t="str">
        <f t="shared" si="9"/>
        <v>Red</v>
      </c>
      <c r="I137" t="str">
        <f>'Full Set'!C:C</f>
        <v>Domestic Outside</v>
      </c>
      <c r="J137" t="str">
        <f>VLOOKUP(A:A,Table6[[Opportunity Name]:[Stage]],3,FALSE)</f>
        <v>Closed Lost</v>
      </c>
    </row>
    <row r="138" spans="1:10" hidden="1">
      <c r="A138" t="str">
        <f>'Full Set'!A:A</f>
        <v>OHM Benefit &amp; Insurance Solutions- HRc-1 site</v>
      </c>
      <c r="B13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3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-1</v>
      </c>
      <c r="D13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8">
        <f>IF('Full Set'!D:D="Stage 5-Negotiate",12,(IF('Full Set'!D:D="Stage 4-Prove",2,(IF('Full Set'!D:D="Stage 3-Develop",1,0)))))</f>
        <v>12</v>
      </c>
      <c r="F138">
        <f>IF('Full Set'!B:B="Additional Product",-2,IF(OR('Full Set'!B:B="New Customer",'Full Set'!B:B="Renewal with New Product"),-1,(IF(OR('Full Set'!B:B="Manual Renewal",'Full Set'!B:B="Professional Services (SOW)"),3,0))))</f>
        <v>-2</v>
      </c>
      <c r="G138">
        <f t="shared" si="8"/>
        <v>10</v>
      </c>
      <c r="H138" t="str">
        <f t="shared" si="9"/>
        <v>Orange</v>
      </c>
      <c r="I138" t="str">
        <f>'Full Set'!C:C</f>
        <v>Domestic SMB</v>
      </c>
      <c r="J138" t="str">
        <f>VLOOKUP(A:A,Table6[[Opportunity Name]:[Stage]],3,FALSE)</f>
        <v>Closed Won</v>
      </c>
    </row>
    <row r="139" spans="1:10" hidden="1">
      <c r="A139" t="str">
        <f>'Full Set'!A:A</f>
        <v>Peter C. Foy &amp; Associates</v>
      </c>
      <c r="B13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3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3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39">
        <f>IF('Full Set'!D:D="Stage 5-Negotiate",12,(IF('Full Set'!D:D="Stage 4-Prove",2,(IF('Full Set'!D:D="Stage 3-Develop",1,0)))))</f>
        <v>2</v>
      </c>
      <c r="F139">
        <f>IF('Full Set'!B:B="Additional Product",-2,IF(OR('Full Set'!B:B="New Customer",'Full Set'!B:B="Renewal with New Product"),-1,(IF(OR('Full Set'!B:B="Manual Renewal",'Full Set'!B:B="Professional Services (SOW)"),3,0))))</f>
        <v>-1</v>
      </c>
      <c r="G139">
        <f t="shared" si="8"/>
        <v>6</v>
      </c>
      <c r="H139" t="str">
        <f t="shared" si="9"/>
        <v>Orange</v>
      </c>
      <c r="I139" t="str">
        <f>'Full Set'!C:C</f>
        <v>Domestic Outside</v>
      </c>
      <c r="J139" t="e">
        <f>VLOOKUP(A:A,Table6[[Opportunity Name]:[Stage]],3,FALSE)</f>
        <v>#N/A</v>
      </c>
    </row>
    <row r="140" spans="1:10" hidden="1">
      <c r="A140" t="str">
        <f>'Full Set'!A:A</f>
        <v>PMG Benefits Consulting, LLC - 4EB - PA</v>
      </c>
      <c r="B14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4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4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0">
        <f>IF('Full Set'!D:D="Stage 5-Negotiate",12,(IF('Full Set'!D:D="Stage 4-Prove",2,(IF('Full Set'!D:D="Stage 3-Develop",1,0)))))</f>
        <v>1</v>
      </c>
      <c r="F140">
        <f>IF('Full Set'!B:B="Additional Product",-2,IF(OR('Full Set'!B:B="New Customer",'Full Set'!B:B="Renewal with New Product"),-1,(IF(OR('Full Set'!B:B="Manual Renewal",'Full Set'!B:B="Professional Services (SOW)"),3,0))))</f>
        <v>-2</v>
      </c>
      <c r="G140">
        <f t="shared" si="8"/>
        <v>0</v>
      </c>
      <c r="H140" t="str">
        <f t="shared" si="9"/>
        <v>Red</v>
      </c>
      <c r="I140" t="str">
        <f>'Full Set'!C:C</f>
        <v>Domestic Outside</v>
      </c>
      <c r="J140" t="str">
        <f>VLOOKUP(A:A,Table6[[Opportunity Name]:[Stage]],3,FALSE)</f>
        <v>Closed Lost</v>
      </c>
    </row>
    <row r="141" spans="1:10" hidden="1">
      <c r="A141" t="str">
        <f>'Full Set'!A:A</f>
        <v>Point Clear Insurance Services LLC-MM/11/PC</v>
      </c>
      <c r="B14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4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4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1">
        <f>IF('Full Set'!D:D="Stage 5-Negotiate",12,(IF('Full Set'!D:D="Stage 4-Prove",2,(IF('Full Set'!D:D="Stage 3-Develop",1,0)))))</f>
        <v>1</v>
      </c>
      <c r="F141">
        <f>IF('Full Set'!B:B="Additional Product",-2,IF(OR('Full Set'!B:B="New Customer",'Full Set'!B:B="Renewal with New Product"),-1,(IF(OR('Full Set'!B:B="Manual Renewal",'Full Set'!B:B="Professional Services (SOW)"),3,0))))</f>
        <v>-1</v>
      </c>
      <c r="G141">
        <f t="shared" ref="G141:G171" si="10">B:B+C:C+D:D+E:E+F:F</f>
        <v>5</v>
      </c>
      <c r="H141" t="str">
        <f t="shared" ref="H141:H171" si="11">IF(G:G&gt;=15,"Green",IF(G:G&gt;=11,"Blue",IF(G:G&gt;=2,"Orange","Red")))</f>
        <v>Orange</v>
      </c>
      <c r="I141" t="str">
        <f>'Full Set'!C:C</f>
        <v>Domestic Outside</v>
      </c>
      <c r="J141" t="e">
        <f>VLOOKUP(A:A,Table6[[Opportunity Name]:[Stage]],3,FALSE)</f>
        <v>#N/A</v>
      </c>
    </row>
    <row r="142" spans="1:10">
      <c r="A142" s="24" t="str">
        <f>'Full Set'!A:A</f>
        <v>Premier Business Care - BB &amp; MWC</v>
      </c>
      <c r="B14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4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4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2">
        <f>IF('Full Set'!D:D="Stage 5-Negotiate",12,(IF('Full Set'!D:D="Stage 4-Prove",2,(IF('Full Set'!D:D="Stage 3-Develop",1,0)))))</f>
        <v>1</v>
      </c>
      <c r="F142">
        <f>IF('Full Set'!B:B="Additional Product",-2,IF(OR('Full Set'!B:B="New Customer",'Full Set'!B:B="Renewal with New Product"),-1,(IF(OR('Full Set'!B:B="Manual Renewal",'Full Set'!B:B="Professional Services (SOW)"),3,0))))</f>
        <v>-1</v>
      </c>
      <c r="G142">
        <f t="shared" si="10"/>
        <v>1</v>
      </c>
      <c r="H142" t="str">
        <f t="shared" si="11"/>
        <v>Red</v>
      </c>
      <c r="I142" t="str">
        <f>'Full Set'!C:C</f>
        <v>International</v>
      </c>
      <c r="J142" t="e">
        <f>VLOOKUP(A:A,Table6[[Opportunity Name]:[Stage]],3,FALSE)</f>
        <v>#N/A</v>
      </c>
    </row>
    <row r="143" spans="1:10" hidden="1">
      <c r="A143" t="str">
        <f>'Full Set'!A:A</f>
        <v>Primm Risk Solutions, LLC-BKB, MWC, HRH</v>
      </c>
      <c r="B14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4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4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3">
        <f>IF('Full Set'!D:D="Stage 5-Negotiate",12,(IF('Full Set'!D:D="Stage 4-Prove",2,(IF('Full Set'!D:D="Stage 3-Develop",1,0)))))</f>
        <v>0</v>
      </c>
      <c r="F143">
        <f>IF('Full Set'!B:B="Additional Product",-2,IF(OR('Full Set'!B:B="New Customer",'Full Set'!B:B="Renewal with New Product"),-1,(IF(OR('Full Set'!B:B="Manual Renewal",'Full Set'!B:B="Professional Services (SOW)"),3,0))))</f>
        <v>-2</v>
      </c>
      <c r="G143">
        <f t="shared" si="10"/>
        <v>-2</v>
      </c>
      <c r="H143" t="str">
        <f t="shared" si="11"/>
        <v>Red</v>
      </c>
      <c r="I143" t="str">
        <f>'Full Set'!C:C</f>
        <v>Domestic Outside</v>
      </c>
      <c r="J143" t="e">
        <f>VLOOKUP(A:A,Table6[[Opportunity Name]:[Stage]],3,FALSE)</f>
        <v>#N/A</v>
      </c>
    </row>
    <row r="144" spans="1:10" hidden="1">
      <c r="A144" t="str">
        <f>'Full Set'!A:A</f>
        <v>Pritchard Group - PHX - MWC, BBPC, BBEB, HRHL (2 EEs)</v>
      </c>
      <c r="B14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4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4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4">
        <f>IF('Full Set'!D:D="Stage 5-Negotiate",12,(IF('Full Set'!D:D="Stage 4-Prove",2,(IF('Full Set'!D:D="Stage 3-Develop",1,0)))))</f>
        <v>1</v>
      </c>
      <c r="F144">
        <f>IF('Full Set'!B:B="Additional Product",-2,IF(OR('Full Set'!B:B="New Customer",'Full Set'!B:B="Renewal with New Product"),-1,(IF(OR('Full Set'!B:B="Manual Renewal",'Full Set'!B:B="Professional Services (SOW)"),3,0))))</f>
        <v>-1</v>
      </c>
      <c r="G144">
        <f t="shared" si="10"/>
        <v>5</v>
      </c>
      <c r="H144" t="str">
        <f t="shared" si="11"/>
        <v>Orange</v>
      </c>
      <c r="I144" t="str">
        <f>'Full Set'!C:C</f>
        <v>Domestic Outside</v>
      </c>
      <c r="J144" t="e">
        <f>VLOOKUP(A:A,Table6[[Opportunity Name]:[Stage]],3,FALSE)</f>
        <v>#N/A</v>
      </c>
    </row>
    <row r="145" spans="1:10" hidden="1">
      <c r="A145" t="str">
        <f>'Full Set'!A:A</f>
        <v>Reis Group</v>
      </c>
      <c r="B14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4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4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5">
        <f>IF('Full Set'!D:D="Stage 5-Negotiate",12,(IF('Full Set'!D:D="Stage 4-Prove",2,(IF('Full Set'!D:D="Stage 3-Develop",1,0)))))</f>
        <v>2</v>
      </c>
      <c r="F145">
        <f>IF('Full Set'!B:B="Additional Product",-2,IF(OR('Full Set'!B:B="New Customer",'Full Set'!B:B="Renewal with New Product"),-1,(IF(OR('Full Set'!B:B="Manual Renewal",'Full Set'!B:B="Professional Services (SOW)"),3,0))))</f>
        <v>-1</v>
      </c>
      <c r="G145">
        <f t="shared" si="10"/>
        <v>6</v>
      </c>
      <c r="H145" t="str">
        <f t="shared" si="11"/>
        <v>Orange</v>
      </c>
      <c r="I145" t="str">
        <f>'Full Set'!C:C</f>
        <v>Select</v>
      </c>
      <c r="J145" t="str">
        <f>VLOOKUP(A:A,Table6[[Opportunity Name]:[Stage]],3,FALSE)</f>
        <v>Closed Lost</v>
      </c>
    </row>
    <row r="146" spans="1:10" hidden="1">
      <c r="A146" t="str">
        <f>'Full Set'!A:A</f>
        <v>Rhodes Insurance Group Inc</v>
      </c>
      <c r="B14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4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4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6">
        <f>IF('Full Set'!D:D="Stage 5-Negotiate",12,(IF('Full Set'!D:D="Stage 4-Prove",2,(IF('Full Set'!D:D="Stage 3-Develop",1,0)))))</f>
        <v>1</v>
      </c>
      <c r="F146">
        <f>IF('Full Set'!B:B="Additional Product",-2,IF(OR('Full Set'!B:B="New Customer",'Full Set'!B:B="Renewal with New Product"),-1,(IF(OR('Full Set'!B:B="Manual Renewal",'Full Set'!B:B="Professional Services (SOW)"),3,0))))</f>
        <v>-1</v>
      </c>
      <c r="G146">
        <f t="shared" si="10"/>
        <v>7</v>
      </c>
      <c r="H146" t="str">
        <f t="shared" si="11"/>
        <v>Orange</v>
      </c>
      <c r="I146" t="str">
        <f>'Full Set'!C:C</f>
        <v>Domestic Outside</v>
      </c>
      <c r="J146" t="e">
        <f>VLOOKUP(A:A,Table6[[Opportunity Name]:[Stage]],3,FALSE)</f>
        <v>#N/A</v>
      </c>
    </row>
    <row r="147" spans="1:10" hidden="1">
      <c r="A147" t="str">
        <f>'Full Set'!A:A</f>
        <v>Robert Hensley &amp; Associates - BBEB, MWC ( 3 EB)</v>
      </c>
      <c r="B14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4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4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7">
        <f>IF('Full Set'!D:D="Stage 5-Negotiate",12,(IF('Full Set'!D:D="Stage 4-Prove",2,(IF('Full Set'!D:D="Stage 3-Develop",1,0)))))</f>
        <v>1</v>
      </c>
      <c r="F147">
        <f>IF('Full Set'!B:B="Additional Product",-2,IF(OR('Full Set'!B:B="New Customer",'Full Set'!B:B="Renewal with New Product"),-1,(IF(OR('Full Set'!B:B="Manual Renewal",'Full Set'!B:B="Professional Services (SOW)"),3,0))))</f>
        <v>-1</v>
      </c>
      <c r="G147">
        <f t="shared" si="10"/>
        <v>5</v>
      </c>
      <c r="H147" t="str">
        <f t="shared" si="11"/>
        <v>Orange</v>
      </c>
      <c r="I147" t="str">
        <f>'Full Set'!C:C</f>
        <v>Domestic Outside</v>
      </c>
      <c r="J147" t="str">
        <f>VLOOKUP(A:A,Table6[[Opportunity Name]:[Stage]],3,FALSE)</f>
        <v>Closed Lost</v>
      </c>
    </row>
    <row r="148" spans="1:10" hidden="1">
      <c r="A148" t="str">
        <f>'Full Set'!A:A</f>
        <v>Rockford Consulting &amp; Brokerage, Inc 1EE EB MWC/HRHL 5</v>
      </c>
      <c r="B14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4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4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8">
        <f>IF('Full Set'!D:D="Stage 5-Negotiate",12,(IF('Full Set'!D:D="Stage 4-Prove",2,(IF('Full Set'!D:D="Stage 3-Develop",1,0)))))</f>
        <v>1</v>
      </c>
      <c r="F148">
        <f>IF('Full Set'!B:B="Additional Product",-2,IF(OR('Full Set'!B:B="New Customer",'Full Set'!B:B="Renewal with New Product"),-1,(IF(OR('Full Set'!B:B="Manual Renewal",'Full Set'!B:B="Professional Services (SOW)"),3,0))))</f>
        <v>-2</v>
      </c>
      <c r="G148">
        <f t="shared" si="10"/>
        <v>0</v>
      </c>
      <c r="H148" t="str">
        <f t="shared" si="11"/>
        <v>Red</v>
      </c>
      <c r="I148" t="str">
        <f>'Full Set'!C:C</f>
        <v>Domestic Outside</v>
      </c>
      <c r="J148" t="e">
        <f>VLOOKUP(A:A,Table6[[Opportunity Name]:[Stage]],3,FALSE)</f>
        <v>#N/A</v>
      </c>
    </row>
    <row r="149" spans="1:10" hidden="1">
      <c r="A149" t="str">
        <f>'Full Set'!A:A</f>
        <v>Rooney Insurance Agency, 3EE EB, BBEB HRc</v>
      </c>
      <c r="B14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4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4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49">
        <f>IF('Full Set'!D:D="Stage 5-Negotiate",12,(IF('Full Set'!D:D="Stage 4-Prove",2,(IF('Full Set'!D:D="Stage 3-Develop",1,0)))))</f>
        <v>1</v>
      </c>
      <c r="F149">
        <f>IF('Full Set'!B:B="Additional Product",-2,IF(OR('Full Set'!B:B="New Customer",'Full Set'!B:B="Renewal with New Product"),-1,(IF(OR('Full Set'!B:B="Manual Renewal",'Full Set'!B:B="Professional Services (SOW)"),3,0))))</f>
        <v>-1</v>
      </c>
      <c r="G149">
        <f t="shared" si="10"/>
        <v>4</v>
      </c>
      <c r="H149" t="str">
        <f t="shared" si="11"/>
        <v>Orange</v>
      </c>
      <c r="I149" t="str">
        <f>'Full Set'!C:C</f>
        <v>Domestic Outside</v>
      </c>
      <c r="J149" t="e">
        <f>VLOOKUP(A:A,Table6[[Opportunity Name]:[Stage]],3,FALSE)</f>
        <v>#N/A</v>
      </c>
    </row>
    <row r="150" spans="1:10" hidden="1">
      <c r="A150" t="str">
        <f>'Full Set'!A:A</f>
        <v>Rueter Insurance (BBPC 3 EEs)</v>
      </c>
      <c r="B15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5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5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0">
        <f>IF('Full Set'!D:D="Stage 5-Negotiate",12,(IF('Full Set'!D:D="Stage 4-Prove",2,(IF('Full Set'!D:D="Stage 3-Develop",1,0)))))</f>
        <v>2</v>
      </c>
      <c r="F150">
        <f>IF('Full Set'!B:B="Additional Product",-2,IF(OR('Full Set'!B:B="New Customer",'Full Set'!B:B="Renewal with New Product"),-1,(IF(OR('Full Set'!B:B="Manual Renewal",'Full Set'!B:B="Professional Services (SOW)"),3,0))))</f>
        <v>-1</v>
      </c>
      <c r="G150">
        <f t="shared" si="10"/>
        <v>9</v>
      </c>
      <c r="H150" t="str">
        <f t="shared" si="11"/>
        <v>Orange</v>
      </c>
      <c r="I150" t="str">
        <f>'Full Set'!C:C</f>
        <v>Domestic Outside</v>
      </c>
      <c r="J150" t="str">
        <f>VLOOKUP(A:A,Table6[[Opportunity Name]:[Stage]],3,FALSE)</f>
        <v>Closed Lost</v>
      </c>
    </row>
    <row r="151" spans="1:10" hidden="1">
      <c r="A151" t="str">
        <f>'Full Set'!A:A</f>
        <v>Sanford Insurance - BBPC</v>
      </c>
      <c r="B15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5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5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151">
        <f>IF('Full Set'!D:D="Stage 5-Negotiate",12,(IF('Full Set'!D:D="Stage 4-Prove",2,(IF('Full Set'!D:D="Stage 3-Develop",1,0)))))</f>
        <v>1</v>
      </c>
      <c r="F151">
        <f>IF('Full Set'!B:B="Additional Product",-2,IF(OR('Full Set'!B:B="New Customer",'Full Set'!B:B="Renewal with New Product"),-1,(IF(OR('Full Set'!B:B="Manual Renewal",'Full Set'!B:B="Professional Services (SOW)"),3,0))))</f>
        <v>-2</v>
      </c>
      <c r="G151">
        <f t="shared" si="10"/>
        <v>8</v>
      </c>
      <c r="H151" t="str">
        <f t="shared" si="11"/>
        <v>Orange</v>
      </c>
      <c r="I151" t="str">
        <f>'Full Set'!C:C</f>
        <v>Domestic Outside</v>
      </c>
      <c r="J151" t="e">
        <f>VLOOKUP(A:A,Table6[[Opportunity Name]:[Stage]],3,FALSE)</f>
        <v>#N/A</v>
      </c>
    </row>
    <row r="152" spans="1:10" hidden="1">
      <c r="A152" t="str">
        <f>'Full Set'!A:A</f>
        <v>Schmale Insurance Agency Inc - BBEB, BBPC, MWE, MM, HRHL</v>
      </c>
      <c r="B15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5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5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2">
        <f>IF('Full Set'!D:D="Stage 5-Negotiate",12,(IF('Full Set'!D:D="Stage 4-Prove",2,(IF('Full Set'!D:D="Stage 3-Develop",1,0)))))</f>
        <v>1</v>
      </c>
      <c r="F152">
        <f>IF('Full Set'!B:B="Additional Product",-2,IF(OR('Full Set'!B:B="New Customer",'Full Set'!B:B="Renewal with New Product"),-1,(IF(OR('Full Set'!B:B="Manual Renewal",'Full Set'!B:B="Professional Services (SOW)"),3,0))))</f>
        <v>-1</v>
      </c>
      <c r="G152">
        <f t="shared" si="10"/>
        <v>5</v>
      </c>
      <c r="H152" t="str">
        <f t="shared" si="11"/>
        <v>Orange</v>
      </c>
      <c r="I152" t="str">
        <f>'Full Set'!C:C</f>
        <v>Domestic Outside</v>
      </c>
      <c r="J152" t="e">
        <f>VLOOKUP(A:A,Table6[[Opportunity Name]:[Stage]],3,FALSE)</f>
        <v>#N/A</v>
      </c>
    </row>
    <row r="153" spans="1:10" hidden="1">
      <c r="A153" t="str">
        <f>'Full Set'!A:A</f>
        <v>Schwartz &amp; Associates - NASH - Intygral</v>
      </c>
      <c r="B15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5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5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3">
        <f>IF('Full Set'!D:D="Stage 5-Negotiate",12,(IF('Full Set'!D:D="Stage 4-Prove",2,(IF('Full Set'!D:D="Stage 3-Develop",1,0)))))</f>
        <v>1</v>
      </c>
      <c r="F153">
        <f>IF('Full Set'!B:B="Additional Product",-2,IF(OR('Full Set'!B:B="New Customer",'Full Set'!B:B="Renewal with New Product"),-1,(IF(OR('Full Set'!B:B="Manual Renewal",'Full Set'!B:B="Professional Services (SOW)"),3,0))))</f>
        <v>-1</v>
      </c>
      <c r="G153">
        <f t="shared" si="10"/>
        <v>1</v>
      </c>
      <c r="H153" t="str">
        <f t="shared" si="11"/>
        <v>Red</v>
      </c>
      <c r="I153" t="str">
        <f>'Full Set'!C:C</f>
        <v>Domestic Outside</v>
      </c>
      <c r="J153" t="e">
        <f>VLOOKUP(A:A,Table6[[Opportunity Name]:[Stage]],3,FALSE)</f>
        <v>#N/A</v>
      </c>
    </row>
    <row r="154" spans="1:10" hidden="1">
      <c r="A154" t="str">
        <f>'Full Set'!A:A</f>
        <v>SCMA Financial Services, Inc. - Zywave Capabilities</v>
      </c>
      <c r="B15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5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5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4">
        <f>IF('Full Set'!D:D="Stage 5-Negotiate",12,(IF('Full Set'!D:D="Stage 4-Prove",2,(IF('Full Set'!D:D="Stage 3-Develop",1,0)))))</f>
        <v>1</v>
      </c>
      <c r="F154">
        <f>IF('Full Set'!B:B="Additional Product",-2,IF(OR('Full Set'!B:B="New Customer",'Full Set'!B:B="Renewal with New Product"),-1,(IF(OR('Full Set'!B:B="Manual Renewal",'Full Set'!B:B="Professional Services (SOW)"),3,0))))</f>
        <v>-1</v>
      </c>
      <c r="G154">
        <f t="shared" si="10"/>
        <v>0</v>
      </c>
      <c r="H154" t="str">
        <f t="shared" si="11"/>
        <v>Red</v>
      </c>
      <c r="I154" t="str">
        <f>'Full Set'!C:C</f>
        <v>Domestic Outside</v>
      </c>
      <c r="J154" t="str">
        <f>VLOOKUP(A:A,Table6[[Opportunity Name]:[Stage]],3,FALSE)</f>
        <v>Closed Lost</v>
      </c>
    </row>
    <row r="155" spans="1:10" hidden="1">
      <c r="A155" t="str">
        <f>'Full Set'!A:A</f>
        <v>Secure Benefit Solutions 1ee BB MWC</v>
      </c>
      <c r="B15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5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5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5">
        <f>IF('Full Set'!D:D="Stage 5-Negotiate",12,(IF('Full Set'!D:D="Stage 4-Prove",2,(IF('Full Set'!D:D="Stage 3-Develop",1,0)))))</f>
        <v>1</v>
      </c>
      <c r="F155">
        <f>IF('Full Set'!B:B="Additional Product",-2,IF(OR('Full Set'!B:B="New Customer",'Full Set'!B:B="Renewal with New Product"),-1,(IF(OR('Full Set'!B:B="Manual Renewal",'Full Set'!B:B="Professional Services (SOW)"),3,0))))</f>
        <v>-1</v>
      </c>
      <c r="G155">
        <f t="shared" si="10"/>
        <v>1</v>
      </c>
      <c r="H155" t="str">
        <f t="shared" si="11"/>
        <v>Red</v>
      </c>
      <c r="I155" t="str">
        <f>'Full Set'!C:C</f>
        <v>Domestic SMB</v>
      </c>
      <c r="J155" t="str">
        <f>VLOOKUP(A:A,Table6[[Opportunity Name]:[Stage]],3,FALSE)</f>
        <v>Closed Lost</v>
      </c>
    </row>
    <row r="156" spans="1:10" hidden="1">
      <c r="A156" t="str">
        <f>'Full Set'!A:A</f>
        <v>Seguro 1 PC- INTY</v>
      </c>
      <c r="B15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5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5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6">
        <f>IF('Full Set'!D:D="Stage 5-Negotiate",12,(IF('Full Set'!D:D="Stage 4-Prove",2,(IF('Full Set'!D:D="Stage 3-Develop",1,0)))))</f>
        <v>1</v>
      </c>
      <c r="F156">
        <f>IF('Full Set'!B:B="Additional Product",-2,IF(OR('Full Set'!B:B="New Customer",'Full Set'!B:B="Renewal with New Product"),-1,(IF(OR('Full Set'!B:B="Manual Renewal",'Full Set'!B:B="Professional Services (SOW)"),3,0))))</f>
        <v>-1</v>
      </c>
      <c r="G156">
        <f t="shared" si="10"/>
        <v>5</v>
      </c>
      <c r="H156" t="str">
        <f t="shared" si="11"/>
        <v>Orange</v>
      </c>
      <c r="I156" t="str">
        <f>'Full Set'!C:C</f>
        <v>Domestic SMB</v>
      </c>
      <c r="J156" t="e">
        <f>VLOOKUP(A:A,Table6[[Opportunity Name]:[Stage]],3,FALSE)</f>
        <v>#N/A</v>
      </c>
    </row>
    <row r="157" spans="1:10" hidden="1">
      <c r="A157" t="str">
        <f>'Full Set'!A:A</f>
        <v>Seldon Brusa Insurance Agency, Inc. - SF - BBBE 4 EE/2 EB EE</v>
      </c>
      <c r="B15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5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5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7">
        <f>IF('Full Set'!D:D="Stage 5-Negotiate",12,(IF('Full Set'!D:D="Stage 4-Prove",2,(IF('Full Set'!D:D="Stage 3-Develop",1,0)))))</f>
        <v>1</v>
      </c>
      <c r="F157">
        <f>IF('Full Set'!B:B="Additional Product",-2,IF(OR('Full Set'!B:B="New Customer",'Full Set'!B:B="Renewal with New Product"),-1,(IF(OR('Full Set'!B:B="Manual Renewal",'Full Set'!B:B="Professional Services (SOW)"),3,0))))</f>
        <v>-1</v>
      </c>
      <c r="G157">
        <f t="shared" si="10"/>
        <v>1</v>
      </c>
      <c r="H157" t="str">
        <f t="shared" si="11"/>
        <v>Red</v>
      </c>
      <c r="I157" t="str">
        <f>'Full Set'!C:C</f>
        <v>Domestic Outside</v>
      </c>
      <c r="J157" t="e">
        <f>VLOOKUP(A:A,Table6[[Opportunity Name]:[Stage]],3,FALSE)</f>
        <v>#N/A</v>
      </c>
    </row>
    <row r="158" spans="1:10" hidden="1">
      <c r="A158" t="str">
        <f>'Full Set'!A:A</f>
        <v>Solace Insurance - INT - 3PC</v>
      </c>
      <c r="B15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5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5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8">
        <f>IF('Full Set'!D:D="Stage 5-Negotiate",12,(IF('Full Set'!D:D="Stage 4-Prove",2,(IF('Full Set'!D:D="Stage 3-Develop",1,0)))))</f>
        <v>1</v>
      </c>
      <c r="F158">
        <f>IF('Full Set'!B:B="Additional Product",-2,IF(OR('Full Set'!B:B="New Customer",'Full Set'!B:B="Renewal with New Product"),-1,(IF(OR('Full Set'!B:B="Manual Renewal",'Full Set'!B:B="Professional Services (SOW)"),3,0))))</f>
        <v>-1</v>
      </c>
      <c r="G158">
        <f t="shared" si="10"/>
        <v>1</v>
      </c>
      <c r="H158" t="str">
        <f t="shared" si="11"/>
        <v>Red</v>
      </c>
      <c r="I158" t="str">
        <f>'Full Set'!C:C</f>
        <v>Domestic Outside</v>
      </c>
      <c r="J158" t="str">
        <f>VLOOKUP(A:A,Table6[[Opportunity Name]:[Stage]],3,FALSE)</f>
        <v>Closed Lost</v>
      </c>
    </row>
    <row r="159" spans="1:10" hidden="1">
      <c r="A159" t="str">
        <f>'Full Set'!A:A</f>
        <v>Stalwart Insurance - BKB (3 EB)</v>
      </c>
      <c r="B15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5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5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59">
        <f>IF('Full Set'!D:D="Stage 5-Negotiate",12,(IF('Full Set'!D:D="Stage 4-Prove",2,(IF('Full Set'!D:D="Stage 3-Develop",1,0)))))</f>
        <v>1</v>
      </c>
      <c r="F159">
        <f>IF('Full Set'!B:B="Additional Product",-2,IF(OR('Full Set'!B:B="New Customer",'Full Set'!B:B="Renewal with New Product"),-1,(IF(OR('Full Set'!B:B="Manual Renewal",'Full Set'!B:B="Professional Services (SOW)"),3,0))))</f>
        <v>-2</v>
      </c>
      <c r="G159">
        <f t="shared" si="10"/>
        <v>6</v>
      </c>
      <c r="H159" t="str">
        <f t="shared" si="11"/>
        <v>Orange</v>
      </c>
      <c r="I159" t="str">
        <f>'Full Set'!C:C</f>
        <v>Domestic Outside</v>
      </c>
      <c r="J159" t="e">
        <f>VLOOKUP(A:A,Table6[[Opportunity Name]:[Stage]],3,FALSE)</f>
        <v>#N/A</v>
      </c>
    </row>
    <row r="160" spans="1:10" hidden="1">
      <c r="A160" t="str">
        <f>'Full Set'!A:A</f>
        <v>Statz and Associates General Agency Inc (2EB-BBBE/BKB-CLEVELAND)</v>
      </c>
      <c r="B16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6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60">
        <f>IF('Full Set'!D:D="Stage 5-Negotiate",12,(IF('Full Set'!D:D="Stage 4-Prove",2,(IF('Full Set'!D:D="Stage 3-Develop",1,0)))))</f>
        <v>1</v>
      </c>
      <c r="F160">
        <f>IF('Full Set'!B:B="Additional Product",-2,IF(OR('Full Set'!B:B="New Customer",'Full Set'!B:B="Renewal with New Product"),-1,(IF(OR('Full Set'!B:B="Manual Renewal",'Full Set'!B:B="Professional Services (SOW)"),3,0))))</f>
        <v>-1</v>
      </c>
      <c r="G160">
        <f t="shared" si="10"/>
        <v>1</v>
      </c>
      <c r="H160" t="str">
        <f t="shared" si="11"/>
        <v>Red</v>
      </c>
      <c r="I160" t="str">
        <f>'Full Set'!C:C</f>
        <v>Domestic Outside</v>
      </c>
      <c r="J160" t="str">
        <f>VLOOKUP(A:A,Table6[[Opportunity Name]:[Stage]],3,FALSE)</f>
        <v>Closed Lost</v>
      </c>
    </row>
    <row r="161" spans="1:10" hidden="1">
      <c r="A161" t="str">
        <f>'Full Set'!A:A</f>
        <v>Steck-Cooper &amp; Co. - BBPC</v>
      </c>
      <c r="B16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6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61">
        <f>IF('Full Set'!D:D="Stage 5-Negotiate",12,(IF('Full Set'!D:D="Stage 4-Prove",2,(IF('Full Set'!D:D="Stage 3-Develop",1,0)))))</f>
        <v>1</v>
      </c>
      <c r="F161">
        <f>IF('Full Set'!B:B="Additional Product",-2,IF(OR('Full Set'!B:B="New Customer",'Full Set'!B:B="Renewal with New Product"),-1,(IF(OR('Full Set'!B:B="Manual Renewal",'Full Set'!B:B="Professional Services (SOW)"),3,0))))</f>
        <v>-1</v>
      </c>
      <c r="G161">
        <f t="shared" si="10"/>
        <v>1</v>
      </c>
      <c r="H161" t="str">
        <f t="shared" si="11"/>
        <v>Red</v>
      </c>
      <c r="I161" t="str">
        <f>'Full Set'!C:C</f>
        <v>Domestic Outside</v>
      </c>
      <c r="J161" t="e">
        <f>VLOOKUP(A:A,Table6[[Opportunity Name]:[Stage]],3,FALSE)</f>
        <v>#N/A</v>
      </c>
    </row>
    <row r="162" spans="1:10">
      <c r="A162" s="24" t="str">
        <f>'Full Set'!A:A</f>
        <v>Stewart &amp; Partners BBUK 2xee</v>
      </c>
      <c r="B16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6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6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62">
        <f>IF('Full Set'!D:D="Stage 5-Negotiate",12,(IF('Full Set'!D:D="Stage 4-Prove",2,(IF('Full Set'!D:D="Stage 3-Develop",1,0)))))</f>
        <v>2</v>
      </c>
      <c r="F162">
        <f>IF('Full Set'!B:B="Additional Product",-2,IF(OR('Full Set'!B:B="New Customer",'Full Set'!B:B="Renewal with New Product"),-1,(IF(OR('Full Set'!B:B="Manual Renewal",'Full Set'!B:B="Professional Services (SOW)"),3,0))))</f>
        <v>-1</v>
      </c>
      <c r="G162">
        <f t="shared" si="10"/>
        <v>7</v>
      </c>
      <c r="H162" t="str">
        <f t="shared" si="11"/>
        <v>Orange</v>
      </c>
      <c r="I162" t="str">
        <f>'Full Set'!C:C</f>
        <v>International</v>
      </c>
      <c r="J162" t="e">
        <f>VLOOKUP(A:A,Table6[[Opportunity Name]:[Stage]],3,FALSE)</f>
        <v>#N/A</v>
      </c>
    </row>
    <row r="163" spans="1:10" hidden="1">
      <c r="A163" t="str">
        <f>'Full Set'!A:A</f>
        <v>Stone Hill National</v>
      </c>
      <c r="B16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6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63">
        <f>IF('Full Set'!D:D="Stage 5-Negotiate",12,(IF('Full Set'!D:D="Stage 4-Prove",2,(IF('Full Set'!D:D="Stage 3-Develop",1,0)))))</f>
        <v>1</v>
      </c>
      <c r="F163">
        <f>IF('Full Set'!B:B="Additional Product",-2,IF(OR('Full Set'!B:B="New Customer",'Full Set'!B:B="Renewal with New Product"),-1,(IF(OR('Full Set'!B:B="Manual Renewal",'Full Set'!B:B="Professional Services (SOW)"),3,0))))</f>
        <v>-1</v>
      </c>
      <c r="G163">
        <f t="shared" si="10"/>
        <v>1</v>
      </c>
      <c r="H163" t="str">
        <f t="shared" si="11"/>
        <v>Red</v>
      </c>
      <c r="I163" t="str">
        <f>'Full Set'!C:C</f>
        <v>Domestic Outside</v>
      </c>
      <c r="J163" t="str">
        <f>VLOOKUP(A:A,Table6[[Opportunity Name]:[Stage]],3,FALSE)</f>
        <v>Closed Lost</v>
      </c>
    </row>
    <row r="164" spans="1:10" hidden="1">
      <c r="A164" t="str">
        <f>'Full Set'!A:A</f>
        <v>Strategic Business Services (8EB-BBBE/HRH-CLEVELAND)</v>
      </c>
      <c r="B16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6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64">
        <f>IF('Full Set'!D:D="Stage 5-Negotiate",12,(IF('Full Set'!D:D="Stage 4-Prove",2,(IF('Full Set'!D:D="Stage 3-Develop",1,0)))))</f>
        <v>1</v>
      </c>
      <c r="F164">
        <f>IF('Full Set'!B:B="Additional Product",-2,IF(OR('Full Set'!B:B="New Customer",'Full Set'!B:B="Renewal with New Product"),-1,(IF(OR('Full Set'!B:B="Manual Renewal",'Full Set'!B:B="Professional Services (SOW)"),3,0))))</f>
        <v>-1</v>
      </c>
      <c r="G164">
        <f t="shared" si="10"/>
        <v>1</v>
      </c>
      <c r="H164" t="str">
        <f t="shared" si="11"/>
        <v>Red</v>
      </c>
      <c r="I164" t="str">
        <f>'Full Set'!C:C</f>
        <v>Domestic Outside</v>
      </c>
      <c r="J164" t="e">
        <f>VLOOKUP(A:A,Table6[[Opportunity Name]:[Stage]],3,FALSE)</f>
        <v>#N/A</v>
      </c>
    </row>
    <row r="165" spans="1:10" hidden="1">
      <c r="A165" t="str">
        <f>'Full Set'!A:A</f>
        <v>Structured Employee Benefits of Ohio (HRc/MWC/HRH-5EB-CLEVELAND)</v>
      </c>
      <c r="B16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6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65">
        <f>IF('Full Set'!D:D="Stage 5-Negotiate",12,(IF('Full Set'!D:D="Stage 4-Prove",2,(IF('Full Set'!D:D="Stage 3-Develop",1,0)))))</f>
        <v>2</v>
      </c>
      <c r="F165">
        <f>IF('Full Set'!B:B="Additional Product",-2,IF(OR('Full Set'!B:B="New Customer",'Full Set'!B:B="Renewal with New Product"),-1,(IF(OR('Full Set'!B:B="Manual Renewal",'Full Set'!B:B="Professional Services (SOW)"),3,0))))</f>
        <v>-2</v>
      </c>
      <c r="G165">
        <f t="shared" si="10"/>
        <v>7</v>
      </c>
      <c r="H165" t="str">
        <f t="shared" si="11"/>
        <v>Orange</v>
      </c>
      <c r="I165" t="str">
        <f>'Full Set'!C:C</f>
        <v>Domestic Outside</v>
      </c>
      <c r="J165" t="str">
        <f>VLOOKUP(A:A,Table6[[Opportunity Name]:[Stage]],3,FALSE)</f>
        <v>Closed Lost</v>
      </c>
    </row>
    <row r="166" spans="1:10" hidden="1">
      <c r="A166" t="str">
        <f>'Full Set'!A:A</f>
        <v>Summit Insurance Group 2EE HRc, BBEB, ELE, PA</v>
      </c>
      <c r="B16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6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166">
        <f>IF('Full Set'!D:D="Stage 5-Negotiate",12,(IF('Full Set'!D:D="Stage 4-Prove",2,(IF('Full Set'!D:D="Stage 3-Develop",1,0)))))</f>
        <v>1</v>
      </c>
      <c r="F166">
        <f>IF('Full Set'!B:B="Additional Product",-2,IF(OR('Full Set'!B:B="New Customer",'Full Set'!B:B="Renewal with New Product"),-1,(IF(OR('Full Set'!B:B="Manual Renewal",'Full Set'!B:B="Professional Services (SOW)"),3,0))))</f>
        <v>-1</v>
      </c>
      <c r="G166">
        <f t="shared" si="10"/>
        <v>9</v>
      </c>
      <c r="H166" t="str">
        <f t="shared" si="11"/>
        <v>Orange</v>
      </c>
      <c r="I166" t="str">
        <f>'Full Set'!C:C</f>
        <v>Domestic Outside</v>
      </c>
      <c r="J166" t="e">
        <f>VLOOKUP(A:A,Table6[[Opportunity Name]:[Stage]],3,FALSE)</f>
        <v>#N/A</v>
      </c>
    </row>
    <row r="167" spans="1:10" hidden="1">
      <c r="A167" t="str">
        <f>'Full Set'!A:A</f>
        <v>Sun Risk Management - DMW</v>
      </c>
      <c r="B16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6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67">
        <f>IF('Full Set'!D:D="Stage 5-Negotiate",12,(IF('Full Set'!D:D="Stage 4-Prove",2,(IF('Full Set'!D:D="Stage 3-Develop",1,0)))))</f>
        <v>1</v>
      </c>
      <c r="F167">
        <f>IF('Full Set'!B:B="Additional Product",-2,IF(OR('Full Set'!B:B="New Customer",'Full Set'!B:B="Renewal with New Product"),-1,(IF(OR('Full Set'!B:B="Manual Renewal",'Full Set'!B:B="Professional Services (SOW)"),3,0))))</f>
        <v>-2</v>
      </c>
      <c r="G167">
        <f t="shared" si="10"/>
        <v>6</v>
      </c>
      <c r="H167" t="str">
        <f t="shared" si="11"/>
        <v>Orange</v>
      </c>
      <c r="I167" t="str">
        <f>'Full Set'!C:C</f>
        <v>Domestic Outside</v>
      </c>
      <c r="J167" t="str">
        <f>VLOOKUP(A:A,Table6[[Opportunity Name]:[Stage]],3,FALSE)</f>
        <v>Closed Lost</v>
      </c>
    </row>
    <row r="168" spans="1:10" hidden="1">
      <c r="A168" t="str">
        <f>'Full Set'!A:A</f>
        <v>Sutton Insurance 2EE EB BBEB &amp; MWC</v>
      </c>
      <c r="B16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6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168">
        <f>IF('Full Set'!D:D="Stage 5-Negotiate",12,(IF('Full Set'!D:D="Stage 4-Prove",2,(IF('Full Set'!D:D="Stage 3-Develop",1,0)))))</f>
        <v>1</v>
      </c>
      <c r="F168">
        <f>IF('Full Set'!B:B="Additional Product",-2,IF(OR('Full Set'!B:B="New Customer",'Full Set'!B:B="Renewal with New Product"),-1,(IF(OR('Full Set'!B:B="Manual Renewal",'Full Set'!B:B="Professional Services (SOW)"),3,0))))</f>
        <v>-1</v>
      </c>
      <c r="G168">
        <f t="shared" si="10"/>
        <v>9</v>
      </c>
      <c r="H168" t="str">
        <f t="shared" si="11"/>
        <v>Orange</v>
      </c>
      <c r="I168" t="str">
        <f>'Full Set'!C:C</f>
        <v>Domestic SMB</v>
      </c>
      <c r="J168" t="str">
        <f>VLOOKUP(A:A,Table6[[Opportunity Name]:[Stage]],3,FALSE)</f>
        <v>Closed Lost</v>
      </c>
    </row>
    <row r="169" spans="1:10" hidden="1">
      <c r="A169" t="str">
        <f>'Full Set'!A:A</f>
        <v>Swingle Collins &amp; Associates</v>
      </c>
      <c r="B16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6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6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69">
        <f>IF('Full Set'!D:D="Stage 5-Negotiate",12,(IF('Full Set'!D:D="Stage 4-Prove",2,(IF('Full Set'!D:D="Stage 3-Develop",1,0)))))</f>
        <v>0</v>
      </c>
      <c r="F169">
        <f>IF('Full Set'!B:B="Additional Product",-2,IF(OR('Full Set'!B:B="New Customer",'Full Set'!B:B="Renewal with New Product"),-1,(IF(OR('Full Set'!B:B="Manual Renewal",'Full Set'!B:B="Professional Services (SOW)"),3,0))))</f>
        <v>-1</v>
      </c>
      <c r="G169">
        <f t="shared" si="10"/>
        <v>0</v>
      </c>
      <c r="H169" t="str">
        <f t="shared" si="11"/>
        <v>Red</v>
      </c>
      <c r="I169" t="str">
        <f>'Full Set'!C:C</f>
        <v>Select</v>
      </c>
      <c r="J169" t="e">
        <f>VLOOKUP(A:A,Table6[[Opportunity Name]:[Stage]],3,FALSE)</f>
        <v>#N/A</v>
      </c>
    </row>
    <row r="170" spans="1:10" hidden="1">
      <c r="A170" t="str">
        <f>'Full Set'!A:A</f>
        <v>Tates Insurance &amp; Financial</v>
      </c>
      <c r="B17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7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7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70">
        <f>IF('Full Set'!D:D="Stage 5-Negotiate",12,(IF('Full Set'!D:D="Stage 4-Prove",2,(IF('Full Set'!D:D="Stage 3-Develop",1,0)))))</f>
        <v>1</v>
      </c>
      <c r="F170">
        <f>IF('Full Set'!B:B="Additional Product",-2,IF(OR('Full Set'!B:B="New Customer",'Full Set'!B:B="Renewal with New Product"),-1,(IF(OR('Full Set'!B:B="Manual Renewal",'Full Set'!B:B="Professional Services (SOW)"),3,0))))</f>
        <v>-1</v>
      </c>
      <c r="G170">
        <f t="shared" si="10"/>
        <v>1</v>
      </c>
      <c r="H170" t="str">
        <f t="shared" si="11"/>
        <v>Red</v>
      </c>
      <c r="I170" t="str">
        <f>'Full Set'!C:C</f>
        <v>Domestic Outside</v>
      </c>
      <c r="J170" t="str">
        <f>VLOOKUP(A:A,Table6[[Opportunity Name]:[Stage]],3,FALSE)</f>
        <v>Closed Lost</v>
      </c>
    </row>
    <row r="171" spans="1:10">
      <c r="A171" s="24" t="str">
        <f>'Full Set'!A:A</f>
        <v>TG Group - zywave</v>
      </c>
      <c r="B17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7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7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1</v>
      </c>
      <c r="E171">
        <f>IF('Full Set'!D:D="Stage 5-Negotiate",12,(IF('Full Set'!D:D="Stage 4-Prove",2,(IF('Full Set'!D:D="Stage 3-Develop",1,0)))))</f>
        <v>0</v>
      </c>
      <c r="F171">
        <f>IF('Full Set'!B:B="Additional Product",-2,IF(OR('Full Set'!B:B="New Customer",'Full Set'!B:B="Renewal with New Product"),-1,(IF(OR('Full Set'!B:B="Manual Renewal",'Full Set'!B:B="Professional Services (SOW)"),3,0))))</f>
        <v>-1</v>
      </c>
      <c r="G171">
        <f t="shared" si="10"/>
        <v>0</v>
      </c>
      <c r="H171" t="str">
        <f t="shared" si="11"/>
        <v>Red</v>
      </c>
      <c r="I171" t="str">
        <f>'Full Set'!C:C</f>
        <v>International</v>
      </c>
      <c r="J171" t="e">
        <f>VLOOKUP(A:A,Table6[[Opportunity Name]:[Stage]],3,FALSE)</f>
        <v>#N/A</v>
      </c>
    </row>
    <row r="172" spans="1:10" hidden="1">
      <c r="A172" t="str">
        <f>'Full Set'!A:A</f>
        <v>The Assurance Center - 3PC - BBPC</v>
      </c>
      <c r="B17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7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7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72">
        <f>IF('Full Set'!D:D="Stage 5-Negotiate",12,(IF('Full Set'!D:D="Stage 4-Prove",2,(IF('Full Set'!D:D="Stage 3-Develop",1,0)))))</f>
        <v>1</v>
      </c>
      <c r="F172">
        <f>IF('Full Set'!B:B="Additional Product",-2,IF(OR('Full Set'!B:B="New Customer",'Full Set'!B:B="Renewal with New Product"),-1,(IF(OR('Full Set'!B:B="Manual Renewal",'Full Set'!B:B="Professional Services (SOW)"),3,0))))</f>
        <v>-2</v>
      </c>
      <c r="G172">
        <f t="shared" ref="G172:G185" si="12">B:B+C:C+D:D+E:E+F:F</f>
        <v>0</v>
      </c>
      <c r="H172" t="str">
        <f t="shared" ref="H172:H185" si="13">IF(G:G&gt;=15,"Green",IF(G:G&gt;=11,"Blue",IF(G:G&gt;=2,"Orange","Red")))</f>
        <v>Red</v>
      </c>
      <c r="I172" t="str">
        <f>'Full Set'!C:C</f>
        <v>Domestic Outside</v>
      </c>
      <c r="J172" s="11" t="str">
        <f>VLOOKUP(A:A,Table6[[Opportunity Name]:[Stage]],3,FALSE)</f>
        <v>Closed Lost</v>
      </c>
    </row>
    <row r="173" spans="1:10" hidden="1">
      <c r="A173" t="str">
        <f>'Full Set'!A:A</f>
        <v>The Liberty Company Insurance Brokers- BBPC (LA Office only) 15PC</v>
      </c>
      <c r="B17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7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7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73">
        <f>IF('Full Set'!D:D="Stage 5-Negotiate",12,(IF('Full Set'!D:D="Stage 4-Prove",2,(IF('Full Set'!D:D="Stage 3-Develop",1,0)))))</f>
        <v>1</v>
      </c>
      <c r="F173">
        <f>IF('Full Set'!B:B="Additional Product",-2,IF(OR('Full Set'!B:B="New Customer",'Full Set'!B:B="Renewal with New Product"),-1,(IF(OR('Full Set'!B:B="Manual Renewal",'Full Set'!B:B="Professional Services (SOW)"),3,0))))</f>
        <v>-1</v>
      </c>
      <c r="G173">
        <f t="shared" si="12"/>
        <v>1</v>
      </c>
      <c r="H173" t="str">
        <f t="shared" si="13"/>
        <v>Red</v>
      </c>
      <c r="I173" t="str">
        <f>'Full Set'!C:C</f>
        <v>Select</v>
      </c>
      <c r="J173" s="11" t="e">
        <f>VLOOKUP(A:A,Table6[[Opportunity Name]:[Stage]],3,FALSE)</f>
        <v>#N/A</v>
      </c>
    </row>
    <row r="174" spans="1:10" hidden="1">
      <c r="A174" t="str">
        <f>'Full Set'!A:A</f>
        <v>The Secret Insurance Agency - 5 ee BBPC &amp; MyWave</v>
      </c>
      <c r="B17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7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7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74">
        <f>IF('Full Set'!D:D="Stage 5-Negotiate",12,(IF('Full Set'!D:D="Stage 4-Prove",2,(IF('Full Set'!D:D="Stage 3-Develop",1,0)))))</f>
        <v>1</v>
      </c>
      <c r="F174">
        <f>IF('Full Set'!B:B="Additional Product",-2,IF(OR('Full Set'!B:B="New Customer",'Full Set'!B:B="Renewal with New Product"),-1,(IF(OR('Full Set'!B:B="Manual Renewal",'Full Set'!B:B="Professional Services (SOW)"),3,0))))</f>
        <v>-1</v>
      </c>
      <c r="G174">
        <f t="shared" si="12"/>
        <v>1</v>
      </c>
      <c r="H174" t="str">
        <f t="shared" si="13"/>
        <v>Red</v>
      </c>
      <c r="I174" t="str">
        <f>'Full Set'!C:C</f>
        <v>Domestic Outside</v>
      </c>
      <c r="J174" s="11" t="e">
        <f>VLOOKUP(A:A,Table6[[Opportunity Name]:[Stage]],3,FALSE)</f>
        <v>#N/A</v>
      </c>
    </row>
    <row r="175" spans="1:10" hidden="1">
      <c r="A175" t="str">
        <f>'Full Set'!A:A</f>
        <v>Thomas Gregory Associates - BBPC, ELE, MM (4 CL)</v>
      </c>
      <c r="B17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7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7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1</v>
      </c>
      <c r="E175">
        <f>IF('Full Set'!D:D="Stage 5-Negotiate",12,(IF('Full Set'!D:D="Stage 4-Prove",2,(IF('Full Set'!D:D="Stage 3-Develop",1,0)))))</f>
        <v>2</v>
      </c>
      <c r="F175">
        <f>IF('Full Set'!B:B="Additional Product",-2,IF(OR('Full Set'!B:B="New Customer",'Full Set'!B:B="Renewal with New Product"),-1,(IF(OR('Full Set'!B:B="Manual Renewal",'Full Set'!B:B="Professional Services (SOW)"),3,0))))</f>
        <v>-1</v>
      </c>
      <c r="G175">
        <f t="shared" si="12"/>
        <v>4</v>
      </c>
      <c r="H175" t="str">
        <f t="shared" si="13"/>
        <v>Orange</v>
      </c>
      <c r="I175" t="str">
        <f>'Full Set'!C:C</f>
        <v>Domestic Outside</v>
      </c>
      <c r="J175" s="11" t="e">
        <f>VLOOKUP(A:A,Table6[[Opportunity Name]:[Stage]],3,FALSE)</f>
        <v>#N/A</v>
      </c>
    </row>
    <row r="176" spans="1:10" hidden="1">
      <c r="A176" t="str">
        <f>'Full Set'!A:A</f>
        <v>Thomas H Heist Insurance Agency (14EE's BBPC)</v>
      </c>
      <c r="B176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76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76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76">
        <f>IF('Full Set'!D:D="Stage 5-Negotiate",12,(IF('Full Set'!D:D="Stage 4-Prove",2,(IF('Full Set'!D:D="Stage 3-Develop",1,0)))))</f>
        <v>0</v>
      </c>
      <c r="F176">
        <f>IF('Full Set'!B:B="Additional Product",-2,IF(OR('Full Set'!B:B="New Customer",'Full Set'!B:B="Renewal with New Product"),-1,(IF(OR('Full Set'!B:B="Manual Renewal",'Full Set'!B:B="Professional Services (SOW)"),3,0))))</f>
        <v>-1</v>
      </c>
      <c r="G176">
        <f t="shared" si="12"/>
        <v>0</v>
      </c>
      <c r="H176" t="str">
        <f t="shared" si="13"/>
        <v>Red</v>
      </c>
      <c r="I176" t="str">
        <f>'Full Set'!C:C</f>
        <v>Domestic Outside</v>
      </c>
      <c r="J176" s="11" t="e">
        <f>VLOOKUP(A:A,Table6[[Opportunity Name]:[Stage]],3,FALSE)</f>
        <v>#N/A</v>
      </c>
    </row>
    <row r="177" spans="1:10" hidden="1">
      <c r="A177" t="str">
        <f>'Full Set'!A:A</f>
        <v>Towne Insurance - BBBE HRC BKB (75 EB w/Invincia)</v>
      </c>
      <c r="B177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77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77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77">
        <f>IF('Full Set'!D:D="Stage 5-Negotiate",12,(IF('Full Set'!D:D="Stage 4-Prove",2,(IF('Full Set'!D:D="Stage 3-Develop",1,0)))))</f>
        <v>2</v>
      </c>
      <c r="F177">
        <f>IF('Full Set'!B:B="Additional Product",-2,IF(OR('Full Set'!B:B="New Customer",'Full Set'!B:B="Renewal with New Product"),-1,(IF(OR('Full Set'!B:B="Manual Renewal",'Full Set'!B:B="Professional Services (SOW)"),3,0))))</f>
        <v>-2</v>
      </c>
      <c r="G177">
        <f t="shared" si="12"/>
        <v>0</v>
      </c>
      <c r="H177" t="str">
        <f t="shared" si="13"/>
        <v>Red</v>
      </c>
      <c r="I177" t="str">
        <f>'Full Set'!C:C</f>
        <v>Select</v>
      </c>
      <c r="J177" s="11" t="e">
        <f>VLOOKUP(A:A,Table6[[Opportunity Name]:[Stage]],3,FALSE)</f>
        <v>#N/A</v>
      </c>
    </row>
    <row r="178" spans="1:10" hidden="1">
      <c r="A178" t="str">
        <f>'Full Set'!A:A</f>
        <v>TrueCare Insurance Services Inc-HRc-1ee</v>
      </c>
      <c r="B178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78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78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78">
        <f>IF('Full Set'!D:D="Stage 5-Negotiate",12,(IF('Full Set'!D:D="Stage 4-Prove",2,(IF('Full Set'!D:D="Stage 3-Develop",1,0)))))</f>
        <v>1</v>
      </c>
      <c r="F178">
        <f>IF('Full Set'!B:B="Additional Product",-2,IF(OR('Full Set'!B:B="New Customer",'Full Set'!B:B="Renewal with New Product"),-1,(IF(OR('Full Set'!B:B="Manual Renewal",'Full Set'!B:B="Professional Services (SOW)"),3,0))))</f>
        <v>-1</v>
      </c>
      <c r="G178">
        <f t="shared" si="12"/>
        <v>5</v>
      </c>
      <c r="H178" t="str">
        <f t="shared" si="13"/>
        <v>Orange</v>
      </c>
      <c r="I178" t="str">
        <f>'Full Set'!C:C</f>
        <v>Domestic SMB</v>
      </c>
      <c r="J178" s="11" t="str">
        <f>VLOOKUP(A:A,Table6[[Opportunity Name]:[Stage]],3,FALSE)</f>
        <v>Closed Lost</v>
      </c>
    </row>
    <row r="179" spans="1:10" hidden="1">
      <c r="A179" t="str">
        <f>'Full Set'!A:A</f>
        <v>Vanguard Risk Managers, Inc./ONEGROUP - Audit and Adding ELE</v>
      </c>
      <c r="B179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79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79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1</v>
      </c>
      <c r="E179">
        <f>IF('Full Set'!D:D="Stage 5-Negotiate",12,(IF('Full Set'!D:D="Stage 4-Prove",2,(IF('Full Set'!D:D="Stage 3-Develop",1,0)))))</f>
        <v>2</v>
      </c>
      <c r="F179">
        <f>IF('Full Set'!B:B="Additional Product",-2,IF(OR('Full Set'!B:B="New Customer",'Full Set'!B:B="Renewal with New Product"),-1,(IF(OR('Full Set'!B:B="Manual Renewal",'Full Set'!B:B="Professional Services (SOW)"),3,0))))</f>
        <v>-1</v>
      </c>
      <c r="G179">
        <f t="shared" si="12"/>
        <v>8</v>
      </c>
      <c r="H179" t="str">
        <f t="shared" si="13"/>
        <v>Orange</v>
      </c>
      <c r="I179" t="str">
        <f>'Full Set'!C:C</f>
        <v>Select</v>
      </c>
      <c r="J179" s="11" t="e">
        <f>VLOOKUP(A:A,Table6[[Opportunity Name]:[Stage]],3,FALSE)</f>
        <v>#N/A</v>
      </c>
    </row>
    <row r="180" spans="1:10" hidden="1">
      <c r="A180" t="str">
        <f>'Full Set'!A:A</f>
        <v>WBG- BBBE (reverse decomm)</v>
      </c>
      <c r="B180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80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6</v>
      </c>
      <c r="D180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180">
        <f>IF('Full Set'!D:D="Stage 5-Negotiate",12,(IF('Full Set'!D:D="Stage 4-Prove",2,(IF('Full Set'!D:D="Stage 3-Develop",1,0)))))</f>
        <v>2</v>
      </c>
      <c r="F180">
        <f>IF('Full Set'!B:B="Additional Product",-2,IF(OR('Full Set'!B:B="New Customer",'Full Set'!B:B="Renewal with New Product"),-1,(IF(OR('Full Set'!B:B="Manual Renewal",'Full Set'!B:B="Professional Services (SOW)"),3,0))))</f>
        <v>-1</v>
      </c>
      <c r="G180">
        <f t="shared" si="12"/>
        <v>11</v>
      </c>
      <c r="H180" t="str">
        <f t="shared" si="13"/>
        <v>Blue</v>
      </c>
      <c r="I180" t="str">
        <f>'Full Set'!C:C</f>
        <v>Domestic Outside</v>
      </c>
      <c r="J180" s="11" t="str">
        <f>VLOOKUP(A:A,Table6[[Opportunity Name]:[Stage]],3,FALSE)</f>
        <v>Closed Won</v>
      </c>
    </row>
    <row r="181" spans="1:10" hidden="1">
      <c r="A181" t="str">
        <f>'Full Set'!A:A</f>
        <v>Wellspring Insurance Agency - 6 EB</v>
      </c>
      <c r="B181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81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81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2</v>
      </c>
      <c r="E181">
        <f>IF('Full Set'!D:D="Stage 5-Negotiate",12,(IF('Full Set'!D:D="Stage 4-Prove",2,(IF('Full Set'!D:D="Stage 3-Develop",1,0)))))</f>
        <v>1</v>
      </c>
      <c r="F181">
        <f>IF('Full Set'!B:B="Additional Product",-2,IF(OR('Full Set'!B:B="New Customer",'Full Set'!B:B="Renewal with New Product"),-1,(IF(OR('Full Set'!B:B="Manual Renewal",'Full Set'!B:B="Professional Services (SOW)"),3,0))))</f>
        <v>-2</v>
      </c>
      <c r="G181">
        <f t="shared" si="12"/>
        <v>6</v>
      </c>
      <c r="H181" t="str">
        <f t="shared" si="13"/>
        <v>Orange</v>
      </c>
      <c r="I181" t="str">
        <f>'Full Set'!C:C</f>
        <v>Domestic Outside</v>
      </c>
      <c r="J181" s="11" t="e">
        <f>VLOOKUP(A:A,Table6[[Opportunity Name]:[Stage]],3,FALSE)</f>
        <v>#N/A</v>
      </c>
    </row>
    <row r="182" spans="1:10" hidden="1">
      <c r="A182" t="str">
        <f>'Full Set'!A:A</f>
        <v>WesBanco - MWE and HRH - 8 EEs</v>
      </c>
      <c r="B182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2</v>
      </c>
      <c r="C182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82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82">
        <f>IF('Full Set'!D:D="Stage 5-Negotiate",12,(IF('Full Set'!D:D="Stage 4-Prove",2,(IF('Full Set'!D:D="Stage 3-Develop",1,0)))))</f>
        <v>2</v>
      </c>
      <c r="F182">
        <f>IF('Full Set'!B:B="Additional Product",-2,IF(OR('Full Set'!B:B="New Customer",'Full Set'!B:B="Renewal with New Product"),-1,(IF(OR('Full Set'!B:B="Manual Renewal",'Full Set'!B:B="Professional Services (SOW)"),3,0))))</f>
        <v>-2</v>
      </c>
      <c r="G182">
        <f t="shared" si="12"/>
        <v>2</v>
      </c>
      <c r="H182" t="str">
        <f t="shared" si="13"/>
        <v>Orange</v>
      </c>
      <c r="I182" t="str">
        <f>'Full Set'!C:C</f>
        <v>Domestic Outside</v>
      </c>
      <c r="J182" s="11" t="e">
        <f>VLOOKUP(A:A,Table6[[Opportunity Name]:[Stage]],3,FALSE)</f>
        <v>#N/A</v>
      </c>
    </row>
    <row r="183" spans="1:10" hidden="1">
      <c r="A183" t="str">
        <f>'Full Set'!A:A</f>
        <v>Wilcox &amp; Reynolds Insurance - MASS - INTY 5 PC EE</v>
      </c>
      <c r="B183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83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83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83">
        <f>IF('Full Set'!D:D="Stage 5-Negotiate",12,(IF('Full Set'!D:D="Stage 4-Prove",2,(IF('Full Set'!D:D="Stage 3-Develop",1,0)))))</f>
        <v>1</v>
      </c>
      <c r="F183">
        <f>IF('Full Set'!B:B="Additional Product",-2,IF(OR('Full Set'!B:B="New Customer",'Full Set'!B:B="Renewal with New Product"),-1,(IF(OR('Full Set'!B:B="Manual Renewal",'Full Set'!B:B="Professional Services (SOW)"),3,0))))</f>
        <v>-1</v>
      </c>
      <c r="G183">
        <f t="shared" si="12"/>
        <v>1</v>
      </c>
      <c r="H183" t="str">
        <f t="shared" si="13"/>
        <v>Red</v>
      </c>
      <c r="I183" t="str">
        <f>'Full Set'!C:C</f>
        <v>Domestic Outside</v>
      </c>
      <c r="J183" s="11" t="e">
        <f>VLOOKUP(A:A,Table6[[Opportunity Name]:[Stage]],3,FALSE)</f>
        <v>#N/A</v>
      </c>
    </row>
    <row r="184" spans="1:10" hidden="1">
      <c r="A184" t="str">
        <f>'Full Set'!A:A</f>
        <v>WJ Aleaxander HRc (3 EB, 1PC)</v>
      </c>
      <c r="B184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1</v>
      </c>
      <c r="C184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0</v>
      </c>
      <c r="D184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84">
        <f>IF('Full Set'!D:D="Stage 5-Negotiate",12,(IF('Full Set'!D:D="Stage 4-Prove",2,(IF('Full Set'!D:D="Stage 3-Develop",1,0)))))</f>
        <v>0</v>
      </c>
      <c r="F184">
        <f>IF('Full Set'!B:B="Additional Product",-2,IF(OR('Full Set'!B:B="New Customer",'Full Set'!B:B="Renewal with New Product"),-1,(IF(OR('Full Set'!B:B="Manual Renewal",'Full Set'!B:B="Professional Services (SOW)"),3,0))))</f>
        <v>-2</v>
      </c>
      <c r="G184">
        <f t="shared" si="12"/>
        <v>-1</v>
      </c>
      <c r="H184" t="str">
        <f t="shared" si="13"/>
        <v>Red</v>
      </c>
      <c r="I184" t="str">
        <f>'Full Set'!C:C</f>
        <v>Domestic Outside</v>
      </c>
      <c r="J184" s="11" t="e">
        <f>VLOOKUP(A:A,Table6[[Opportunity Name]:[Stage]],3,FALSE)</f>
        <v>#N/A</v>
      </c>
    </row>
    <row r="185" spans="1:10" hidden="1">
      <c r="A185" t="str">
        <f>'Full Set'!A:A</f>
        <v>Worksite Benefit Services 7EE 4EB BBBE HRC</v>
      </c>
      <c r="B185">
        <f>IF('Full Set'!D:D="Stage 0-Plan",IF('Full Set'!F:F&lt;4,0,-1),IF('Full Set'!D:D="Stage 1-Create",IF('Full Set'!F:F&lt;2,1,IF('Full Set'!F:F&lt;6,0,-1)),IF(OR('Full Set'!D:D="Stage 2-Qualify",'Full Set'!D:D="Stage 3-Develop"),IF('Full Set'!F:F&lt;3,1,IF('Full Set'!F:F&lt;9,0,-1)),IF('Full Set'!D:D="Stage 4-Prove",IF('Full Set'!F:F&lt;3,2,IF('Full Set'!F:F&lt;9,1,IF('Full Set'!F:F&lt;16,0,-1))),IF('Full Set'!D:D="Stage 5-Negotiate",IF('Full Set'!F:F&lt;6,1,0))))))</f>
        <v>0</v>
      </c>
      <c r="C185">
        <f>IF(OR('Full Set'!D:D="Stage 0-Plan",'Full Set'!D:D="Stage 2-Qualify"),IF('Full Set'!G:G&lt;11,6,IF('Full Set'!G:G&lt;21,4,0)),IF('Full Set'!D:D="Stage 1-Create",IF('Full Set'!G:G&lt;4,6,IF('Full Set'!G:G&lt;12,4,0)),IF(OR('Full Set'!D:D="Stage 3-Develop",'Full Set'!D:D="Stage 4-Prove"),IF('Full Set'!G:G&lt;7,6,IF('Full Set'!G:G&lt;14,4,IF('Full Set'!G:G&lt;21,0,0))),-1)))</f>
        <v>4</v>
      </c>
      <c r="D185">
        <f>IF(OR('Full Set'!D:D="Stage 0-Plan",'Full Set'!D:D="Stage 1-Create",'Full Set'!D:D="Stage 2- Qualify"),IF('Full Set'!E:E&lt;=15,2,(IF('Full Set'!E:E&lt;=60,1,(IF('Full Set'!E:E&gt;60,0,0))))),IF(OR('Full Set'!D:D="Stage 4-Prove"),IF('Full Set'!E:E&lt;=15,2,(IF('Full Set'!E:E&lt;=36,1,(IF('Full Set'!E:E&lt;=70,0,(IF('Full Set'!E:E&gt;70,0))))))),(IF('Full Set'!E:E&lt;=15,2,(IF('Full Set'!E:E&lt;=60,0,(IF('Full Set'!E:E&lt;=100,0,0))))))))</f>
        <v>0</v>
      </c>
      <c r="E185">
        <f>IF('Full Set'!D:D="Stage 5-Negotiate",12,(IF('Full Set'!D:D="Stage 4-Prove",2,(IF('Full Set'!D:D="Stage 3-Develop",1,0)))))</f>
        <v>1</v>
      </c>
      <c r="F185">
        <f>IF('Full Set'!B:B="Additional Product",-2,IF(OR('Full Set'!B:B="New Customer",'Full Set'!B:B="Renewal with New Product"),-1,(IF(OR('Full Set'!B:B="Manual Renewal",'Full Set'!B:B="Professional Services (SOW)"),3,0))))</f>
        <v>-1</v>
      </c>
      <c r="G185">
        <f t="shared" si="12"/>
        <v>4</v>
      </c>
      <c r="H185" t="str">
        <f t="shared" si="13"/>
        <v>Orange</v>
      </c>
      <c r="I185" t="str">
        <f>'Full Set'!C:C</f>
        <v>Domestic Outside</v>
      </c>
      <c r="J185" s="11" t="e">
        <f>VLOOKUP(A:A,Table6[[Opportunity Name]:[Stage]],3,FALSE)</f>
        <v>#N/A</v>
      </c>
    </row>
    <row r="188" spans="1:10">
      <c r="B188" s="7" t="s">
        <v>807</v>
      </c>
      <c r="C188" t="s">
        <v>808</v>
      </c>
    </row>
    <row r="189" spans="1:10">
      <c r="B189" s="8" t="s">
        <v>809</v>
      </c>
      <c r="C189" s="6">
        <v>6</v>
      </c>
    </row>
    <row r="190" spans="1:10">
      <c r="B190" s="8" t="s">
        <v>810</v>
      </c>
      <c r="C190" s="6">
        <v>97</v>
      </c>
    </row>
    <row r="191" spans="1:10">
      <c r="B191" s="8" t="s">
        <v>811</v>
      </c>
      <c r="C191" s="6">
        <v>81</v>
      </c>
    </row>
    <row r="192" spans="1:10">
      <c r="B192" s="8" t="s">
        <v>812</v>
      </c>
      <c r="C192" s="6">
        <v>184</v>
      </c>
    </row>
  </sheetData>
  <conditionalFormatting sqref="H1:H1048576">
    <cfRule type="containsText" dxfId="37" priority="6" operator="containsText" text="Blue">
      <formula>NOT(ISERROR(SEARCH("Blue",H1)))</formula>
    </cfRule>
    <cfRule type="containsText" dxfId="36" priority="7" operator="containsText" text="Red">
      <formula>NOT(ISERROR(SEARCH("Red",H1)))</formula>
    </cfRule>
    <cfRule type="containsText" dxfId="35" priority="9" operator="containsText" text="Orange">
      <formula>NOT(ISERROR(SEARCH("Orange",H1)))</formula>
    </cfRule>
  </conditionalFormatting>
  <conditionalFormatting sqref="J13">
    <cfRule type="cellIs" dxfId="34" priority="3" operator="equal">
      <formula>"Green"</formula>
    </cfRule>
    <cfRule type="cellIs" dxfId="33" priority="4" operator="equal">
      <formula>"Yellow"</formula>
    </cfRule>
    <cfRule type="cellIs" dxfId="32" priority="5" operator="equal">
      <formula>"Red"</formula>
    </cfRule>
  </conditionalFormatting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6"/>
  <sheetViews>
    <sheetView workbookViewId="0">
      <selection activeCell="A2" sqref="A2:A184"/>
    </sheetView>
  </sheetViews>
  <sheetFormatPr defaultRowHeight="15"/>
  <cols>
    <col min="1" max="1" width="19.7109375" customWidth="1"/>
    <col min="2" max="2" width="13.5703125" customWidth="1"/>
    <col min="3" max="3" width="16.140625" customWidth="1"/>
    <col min="4" max="4" width="13.140625" customWidth="1"/>
    <col min="5" max="5" width="26.140625" customWidth="1"/>
    <col min="6" max="6" width="13.28515625" customWidth="1"/>
    <col min="8" max="8" width="11" customWidth="1"/>
    <col min="9" max="9" width="16.85546875" bestFit="1" customWidth="1"/>
    <col min="10" max="10" width="14.5703125" bestFit="1" customWidth="1"/>
  </cols>
  <sheetData>
    <row r="1" spans="1:10">
      <c r="A1" t="s">
        <v>0</v>
      </c>
      <c r="B1" t="s">
        <v>798</v>
      </c>
      <c r="C1" t="s">
        <v>799</v>
      </c>
      <c r="D1" t="s">
        <v>800</v>
      </c>
      <c r="E1" t="s">
        <v>801</v>
      </c>
      <c r="F1" t="s">
        <v>802</v>
      </c>
      <c r="G1" t="s">
        <v>803</v>
      </c>
      <c r="H1" t="s">
        <v>804</v>
      </c>
      <c r="I1" t="s">
        <v>805</v>
      </c>
      <c r="J1" t="s">
        <v>806</v>
      </c>
    </row>
    <row r="2" spans="1:10">
      <c r="A2" s="24" t="str">
        <f>'Full Set'!A:A</f>
        <v>1st Place Insurance LLC - PL Suite - 5 ees</v>
      </c>
      <c r="B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2">
        <f>IF('Full Set'!D:D="Stage 5-Negotiate",15,(IF('Full Set'!D:D="Stage 4-Prove",4,(IF('Full Set'!D:D="Stage 3-Develop",2,-1)))))</f>
        <v>2</v>
      </c>
      <c r="F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">
        <f t="shared" ref="G2:G33" si="0">B:B+C:C+D:D+E:E+F:F</f>
        <v>0</v>
      </c>
      <c r="H2" t="str">
        <f t="shared" ref="H2:H33" si="1">IF(G:G&gt;=23,"Green",IF(G:G&gt;=7,"Blue",IF(G:G&gt;=-2,"Yellow",IF(G:G&gt;=-6,"Orange","Red"))))</f>
        <v>Yellow</v>
      </c>
      <c r="I2" t="str">
        <f>'Full Set'!C:C</f>
        <v>Domestic SMB</v>
      </c>
      <c r="J2" s="16" t="str">
        <f>VLOOKUP(A:A,Table6[[Opportunity Name]:[Stage]],3,FALSE)</f>
        <v>Closed Lost</v>
      </c>
    </row>
    <row r="3" spans="1:10" hidden="1">
      <c r="A3" t="str">
        <f>'Full Set'!A:A</f>
        <v>A.I. King Insurance Agency, Inc.- PL Suite 2 EE</v>
      </c>
      <c r="B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3">
        <f>IF('Full Set'!D:D="Stage 5-Negotiate",15,(IF('Full Set'!D:D="Stage 4-Prove",4,(IF('Full Set'!D:D="Stage 3-Develop",2,-1)))))</f>
        <v>2</v>
      </c>
      <c r="F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">
        <f t="shared" si="0"/>
        <v>-3</v>
      </c>
      <c r="H3" t="str">
        <f t="shared" si="1"/>
        <v>Orange</v>
      </c>
      <c r="I3" t="str">
        <f>'Full Set'!C:C</f>
        <v>Domestic SMB</v>
      </c>
      <c r="J3" t="e">
        <f>VLOOKUP(A:A,Table6[[Opportunity Name]:[Stage]],3,FALSE)</f>
        <v>#N/A</v>
      </c>
    </row>
    <row r="4" spans="1:10">
      <c r="A4" s="24" t="str">
        <f>'Full Set'!A:A</f>
        <v>Acadiana Benefits Group LLC- 2EE- HRc</v>
      </c>
      <c r="B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4">
        <f>IF('Full Set'!D:D="Stage 5-Negotiate",15,(IF('Full Set'!D:D="Stage 4-Prove",4,(IF('Full Set'!D:D="Stage 3-Develop",2,-1)))))</f>
        <v>4</v>
      </c>
      <c r="F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">
        <f t="shared" si="0"/>
        <v>4</v>
      </c>
      <c r="H4" t="str">
        <f t="shared" si="1"/>
        <v>Yellow</v>
      </c>
      <c r="I4" t="str">
        <f>'Full Set'!C:C</f>
        <v>Domestic SMB</v>
      </c>
      <c r="J4" t="str">
        <f>VLOOKUP(A:A,Table6[[Opportunity Name]:[Stage]],3,FALSE)</f>
        <v>Closed Lost</v>
      </c>
    </row>
    <row r="5" spans="1:10" hidden="1">
      <c r="A5" t="str">
        <f>'Full Set'!A:A</f>
        <v>Advanced Insurance Strategies - ATL - BBBE/BBPC/CON (5EE 1EB 4PC)</v>
      </c>
      <c r="B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5">
        <f>IF('Full Set'!D:D="Stage 5-Negotiate",15,(IF('Full Set'!D:D="Stage 4-Prove",4,(IF('Full Set'!D:D="Stage 3-Develop",2,-1)))))</f>
        <v>2</v>
      </c>
      <c r="F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">
        <f t="shared" si="0"/>
        <v>3</v>
      </c>
      <c r="H5" t="str">
        <f t="shared" si="1"/>
        <v>Yellow</v>
      </c>
      <c r="I5" t="str">
        <f>'Full Set'!C:C</f>
        <v>Domestic Outside</v>
      </c>
      <c r="J5" t="e">
        <f>VLOOKUP(A:A,Table6[[Opportunity Name]:[Stage]],3,FALSE)</f>
        <v>#N/A</v>
      </c>
    </row>
    <row r="6" spans="1:10" hidden="1">
      <c r="A6" t="str">
        <f>'Full Set'!A:A</f>
        <v>Advantage Insurers Inc. - INTY</v>
      </c>
      <c r="B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6">
        <f>IF('Full Set'!D:D="Stage 5-Negotiate",15,(IF('Full Set'!D:D="Stage 4-Prove",4,(IF('Full Set'!D:D="Stage 3-Develop",2,-1)))))</f>
        <v>2</v>
      </c>
      <c r="F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">
        <f t="shared" si="0"/>
        <v>2</v>
      </c>
      <c r="H6" t="str">
        <f t="shared" si="1"/>
        <v>Yellow</v>
      </c>
      <c r="I6" t="str">
        <f>'Full Set'!C:C</f>
        <v>Domestic Outside</v>
      </c>
      <c r="J6" t="e">
        <f>VLOOKUP(A:A,Table6[[Opportunity Name]:[Stage]],3,FALSE)</f>
        <v>#N/A</v>
      </c>
    </row>
    <row r="7" spans="1:10">
      <c r="A7" s="24" t="str">
        <f>'Full Set'!A:A</f>
        <v>All-Time Insurance Agency- PL Suite 1 EE</v>
      </c>
      <c r="B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7">
        <f>IF('Full Set'!D:D="Stage 5-Negotiate",15,(IF('Full Set'!D:D="Stage 4-Prove",4,(IF('Full Set'!D:D="Stage 3-Develop",2,-1)))))</f>
        <v>2</v>
      </c>
      <c r="F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">
        <f t="shared" si="0"/>
        <v>0</v>
      </c>
      <c r="H7" t="str">
        <f t="shared" si="1"/>
        <v>Yellow</v>
      </c>
      <c r="I7" t="str">
        <f>'Full Set'!C:C</f>
        <v>Domestic SMB</v>
      </c>
      <c r="J7" t="e">
        <f>VLOOKUP(A:A,Table6[[Opportunity Name]:[Stage]],3,FALSE)</f>
        <v>#N/A</v>
      </c>
    </row>
    <row r="8" spans="1:10">
      <c r="A8" s="24" t="str">
        <f>'Full Set'!A:A</f>
        <v>Amaden-Gay Agencies - INTY/BBPL (2 CL, priced for 4)</v>
      </c>
      <c r="B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8">
        <f>IF('Full Set'!D:D="Stage 5-Negotiate",15,(IF('Full Set'!D:D="Stage 4-Prove",4,(IF('Full Set'!D:D="Stage 3-Develop",2,-1)))))</f>
        <v>2</v>
      </c>
      <c r="F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">
        <f t="shared" si="0"/>
        <v>1</v>
      </c>
      <c r="H8" t="str">
        <f t="shared" si="1"/>
        <v>Yellow</v>
      </c>
      <c r="I8" t="str">
        <f>'Full Set'!C:C</f>
        <v>Domestic Outside</v>
      </c>
      <c r="J8" t="str">
        <f>VLOOKUP(A:A,Table6[[Opportunity Name]:[Stage]],3,FALSE)</f>
        <v>Closed Lost</v>
      </c>
    </row>
    <row r="9" spans="1:10" hidden="1">
      <c r="A9" t="str">
        <f>'Full Set'!A:A</f>
        <v>AMERICAN FINANCIAL PLANNERS INS LLC - 4 ee PLS</v>
      </c>
      <c r="B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9">
        <f>IF('Full Set'!D:D="Stage 5-Negotiate",15,(IF('Full Set'!D:D="Stage 4-Prove",4,(IF('Full Set'!D:D="Stage 3-Develop",2,-1)))))</f>
        <v>2</v>
      </c>
      <c r="F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">
        <f t="shared" si="0"/>
        <v>0</v>
      </c>
      <c r="H9" t="str">
        <f t="shared" si="1"/>
        <v>Yellow</v>
      </c>
      <c r="I9" t="str">
        <f>'Full Set'!C:C</f>
        <v>Domestic SMB</v>
      </c>
      <c r="J9" t="e">
        <f>VLOOKUP(A:A,Table6[[Opportunity Name]:[Stage]],3,FALSE)</f>
        <v>#N/A</v>
      </c>
    </row>
    <row r="10" spans="1:10">
      <c r="A10" s="24" t="str">
        <f>'Full Set'!A:A</f>
        <v>Anchor Insurance - BBPC/MM - 3PC</v>
      </c>
      <c r="B1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0">
        <f>IF('Full Set'!D:D="Stage 5-Negotiate",15,(IF('Full Set'!D:D="Stage 4-Prove",4,(IF('Full Set'!D:D="Stage 3-Develop",2,-1)))))</f>
        <v>2</v>
      </c>
      <c r="F1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">
        <f t="shared" si="0"/>
        <v>3</v>
      </c>
      <c r="H10" t="str">
        <f t="shared" si="1"/>
        <v>Yellow</v>
      </c>
      <c r="I10" t="str">
        <f>'Full Set'!C:C</f>
        <v>Domestic Outside</v>
      </c>
      <c r="J10" t="str">
        <f>VLOOKUP(A:A,Table6[[Opportunity Name]:[Stage]],3,FALSE)</f>
        <v>Closed Lost</v>
      </c>
    </row>
    <row r="11" spans="1:10" hidden="1">
      <c r="A11" t="str">
        <f>'Full Set'!A:A</f>
        <v>Armor Auto Insurance- PL Suite 1 EE</v>
      </c>
      <c r="B1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1">
        <f>IF('Full Set'!D:D="Stage 5-Negotiate",15,(IF('Full Set'!D:D="Stage 4-Prove",4,(IF('Full Set'!D:D="Stage 3-Develop",2,-1)))))</f>
        <v>2</v>
      </c>
      <c r="F1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">
        <f t="shared" si="0"/>
        <v>5</v>
      </c>
      <c r="H11" t="str">
        <f t="shared" si="1"/>
        <v>Yellow</v>
      </c>
      <c r="I11" t="str">
        <f>'Full Set'!C:C</f>
        <v>Domestic SMB</v>
      </c>
      <c r="J11" t="e">
        <f>VLOOKUP(A:A,Table6[[Opportunity Name]:[Stage]],3,FALSE)</f>
        <v>#N/A</v>
      </c>
    </row>
    <row r="12" spans="1:10">
      <c r="A12" s="24" t="str">
        <f>'Full Set'!A:A</f>
        <v>Ascension - Walnut Creek (HQ) -- Single HRC site</v>
      </c>
      <c r="B1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2">
        <f>IF('Full Set'!D:D="Stage 5-Negotiate",15,(IF('Full Set'!D:D="Stage 4-Prove",4,(IF('Full Set'!D:D="Stage 3-Develop",2,-1)))))</f>
        <v>15</v>
      </c>
      <c r="F1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">
        <f t="shared" si="0"/>
        <v>16</v>
      </c>
      <c r="H12" t="str">
        <f t="shared" si="1"/>
        <v>Blue</v>
      </c>
      <c r="I12" t="str">
        <f>'Full Set'!C:C</f>
        <v>Select</v>
      </c>
      <c r="J12" t="e">
        <f>VLOOKUP(A:A,Table6[[Opportunity Name]:[Stage]],3,FALSE)</f>
        <v>#N/A</v>
      </c>
    </row>
    <row r="13" spans="1:10" hidden="1">
      <c r="A13" t="str">
        <f>'Full Set'!A:A</f>
        <v>Ashley Page 5ee BBUK/MCW</v>
      </c>
      <c r="B1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3">
        <f>IF('Full Set'!D:D="Stage 5-Negotiate",15,(IF('Full Set'!D:D="Stage 4-Prove",4,(IF('Full Set'!D:D="Stage 3-Develop",2,-1)))))</f>
        <v>2</v>
      </c>
      <c r="F1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">
        <f t="shared" si="0"/>
        <v>-1</v>
      </c>
      <c r="H13" t="str">
        <f t="shared" si="1"/>
        <v>Yellow</v>
      </c>
      <c r="I13" t="str">
        <f>'Full Set'!C:C</f>
        <v>International</v>
      </c>
      <c r="J13" t="str">
        <f>VLOOKUP(A:A,Table6[[Opportunity Name]:[Stage]],3,FALSE)</f>
        <v>Closed Lost</v>
      </c>
    </row>
    <row r="14" spans="1:10" hidden="1">
      <c r="A14" t="str">
        <f>'Full Set'!A:A</f>
        <v>Avrit Insurance Agency 8EE BBPC</v>
      </c>
      <c r="B1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4">
        <f>IF('Full Set'!D:D="Stage 5-Negotiate",15,(IF('Full Set'!D:D="Stage 4-Prove",4,(IF('Full Set'!D:D="Stage 3-Develop",2,-1)))))</f>
        <v>2</v>
      </c>
      <c r="F1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">
        <f t="shared" si="0"/>
        <v>3</v>
      </c>
      <c r="H14" t="str">
        <f t="shared" si="1"/>
        <v>Yellow</v>
      </c>
      <c r="I14" t="str">
        <f>'Full Set'!C:C</f>
        <v>Domestic Outside</v>
      </c>
      <c r="J14" t="e">
        <f>VLOOKUP(A:A,Table6[[Opportunity Name]:[Stage]],3,FALSE)</f>
        <v>#N/A</v>
      </c>
    </row>
    <row r="15" spans="1:10" hidden="1">
      <c r="A15" t="str">
        <f>'Full Set'!A:A</f>
        <v>Babb. Inc. - BBPC, BBEB, ELE</v>
      </c>
      <c r="B1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5">
        <f>IF('Full Set'!D:D="Stage 5-Negotiate",15,(IF('Full Set'!D:D="Stage 4-Prove",4,(IF('Full Set'!D:D="Stage 3-Develop",2,-1)))))</f>
        <v>4</v>
      </c>
      <c r="F1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">
        <f t="shared" si="0"/>
        <v>0</v>
      </c>
      <c r="H15" t="str">
        <f t="shared" si="1"/>
        <v>Yellow</v>
      </c>
      <c r="I15" t="str">
        <f>'Full Set'!C:C</f>
        <v>Select</v>
      </c>
      <c r="J15" t="e">
        <f>VLOOKUP(A:A,Table6[[Opportunity Name]:[Stage]],3,FALSE)</f>
        <v>#N/A</v>
      </c>
    </row>
    <row r="16" spans="1:10">
      <c r="A16" s="24" t="str">
        <f>'Full Set'!A:A</f>
        <v>Baird MacGregor Insurance Brokers Inc - Zywave</v>
      </c>
      <c r="B1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6">
        <f>IF('Full Set'!D:D="Stage 5-Negotiate",15,(IF('Full Set'!D:D="Stage 4-Prove",4,(IF('Full Set'!D:D="Stage 3-Develop",2,-1)))))</f>
        <v>-1</v>
      </c>
      <c r="F1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">
        <f t="shared" si="0"/>
        <v>-3</v>
      </c>
      <c r="H16" t="str">
        <f t="shared" si="1"/>
        <v>Orange</v>
      </c>
      <c r="I16" t="str">
        <f>'Full Set'!C:C</f>
        <v>International</v>
      </c>
      <c r="J16" t="e">
        <f>VLOOKUP(A:A,Table6[[Opportunity Name]:[Stage]],3,FALSE)</f>
        <v>#N/A</v>
      </c>
    </row>
    <row r="17" spans="1:10" hidden="1">
      <c r="A17" t="str">
        <f>'Full Set'!A:A</f>
        <v>Barkley Insurance &amp; Risk Management MM BBPC 2017</v>
      </c>
      <c r="B1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7">
        <f>IF('Full Set'!D:D="Stage 5-Negotiate",15,(IF('Full Set'!D:D="Stage 4-Prove",4,(IF('Full Set'!D:D="Stage 3-Develop",2,-1)))))</f>
        <v>2</v>
      </c>
      <c r="F1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">
        <f t="shared" si="0"/>
        <v>5</v>
      </c>
      <c r="H17" t="str">
        <f t="shared" si="1"/>
        <v>Yellow</v>
      </c>
      <c r="I17" t="str">
        <f>'Full Set'!C:C</f>
        <v>Domestic Outside</v>
      </c>
      <c r="J17" t="e">
        <f>VLOOKUP(A:A,Table6[[Opportunity Name]:[Stage]],3,FALSE)</f>
        <v>#N/A</v>
      </c>
    </row>
    <row r="18" spans="1:10" hidden="1">
      <c r="A18" t="str">
        <f>'Full Set'!A:A</f>
        <v>Barkley Insurance &amp; Risk Management Product Swap MWC for MWE</v>
      </c>
      <c r="B1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8">
        <f>IF('Full Set'!D:D="Stage 5-Negotiate",15,(IF('Full Set'!D:D="Stage 4-Prove",4,(IF('Full Set'!D:D="Stage 3-Develop",2,-1)))))</f>
        <v>2</v>
      </c>
      <c r="F1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8">
        <f t="shared" si="0"/>
        <v>2</v>
      </c>
      <c r="H18" t="str">
        <f t="shared" si="1"/>
        <v>Yellow</v>
      </c>
      <c r="I18" t="str">
        <f>'Full Set'!C:C</f>
        <v>Domestic Outside</v>
      </c>
      <c r="J18" t="e">
        <f>VLOOKUP(A:A,Table6[[Opportunity Name]:[Stage]],3,FALSE)</f>
        <v>#N/A</v>
      </c>
    </row>
    <row r="19" spans="1:10" hidden="1">
      <c r="A19" t="str">
        <f>'Full Set'!A:A</f>
        <v>Beehive Insurance - MM</v>
      </c>
      <c r="B1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9">
        <f>IF('Full Set'!D:D="Stage 5-Negotiate",15,(IF('Full Set'!D:D="Stage 4-Prove",4,(IF('Full Set'!D:D="Stage 3-Develop",2,-1)))))</f>
        <v>2</v>
      </c>
      <c r="F1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9">
        <f t="shared" si="0"/>
        <v>7</v>
      </c>
      <c r="H19" t="str">
        <f t="shared" si="1"/>
        <v>Blue</v>
      </c>
      <c r="I19" t="str">
        <f>'Full Set'!C:C</f>
        <v>Select</v>
      </c>
      <c r="J19" t="str">
        <f>VLOOKUP(A:A,Table6[[Opportunity Name]:[Stage]],3,FALSE)</f>
        <v>Closed Won</v>
      </c>
    </row>
    <row r="20" spans="1:10" hidden="1">
      <c r="A20" t="str">
        <f>'Full Set'!A:A</f>
        <v>Bell &amp; Hudson Insurance Agency Inc - MASS - MM</v>
      </c>
      <c r="B2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2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2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20">
        <f>IF('Full Set'!D:D="Stage 5-Negotiate",15,(IF('Full Set'!D:D="Stage 4-Prove",4,(IF('Full Set'!D:D="Stage 3-Develop",2,-1)))))</f>
        <v>2</v>
      </c>
      <c r="F2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0">
        <f t="shared" si="0"/>
        <v>-2</v>
      </c>
      <c r="H20" t="str">
        <f t="shared" si="1"/>
        <v>Yellow</v>
      </c>
      <c r="I20" t="str">
        <f>'Full Set'!C:C</f>
        <v>Domestic Outside</v>
      </c>
      <c r="J20" t="e">
        <f>VLOOKUP(A:A,Table6[[Opportunity Name]:[Stage]],3,FALSE)</f>
        <v>#N/A</v>
      </c>
    </row>
    <row r="21" spans="1:10" hidden="1">
      <c r="A21" t="str">
        <f>'Full Set'!A:A</f>
        <v>Benefit Management Systems BBEB, MWC, HRHL, HRC</v>
      </c>
      <c r="B2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2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2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21">
        <f>IF('Full Set'!D:D="Stage 5-Negotiate",15,(IF('Full Set'!D:D="Stage 4-Prove",4,(IF('Full Set'!D:D="Stage 3-Develop",2,-1)))))</f>
        <v>4</v>
      </c>
      <c r="F2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1">
        <f t="shared" si="0"/>
        <v>3</v>
      </c>
      <c r="H21" t="str">
        <f t="shared" si="1"/>
        <v>Yellow</v>
      </c>
      <c r="I21" t="str">
        <f>'Full Set'!C:C</f>
        <v>Domestic Outside</v>
      </c>
      <c r="J21" t="e">
        <f>VLOOKUP(A:A,Table6[[Opportunity Name]:[Stage]],3,FALSE)</f>
        <v>#N/A</v>
      </c>
    </row>
    <row r="22" spans="1:10">
      <c r="A22" s="24" t="str">
        <f>'Full Set'!A:A</f>
        <v>Bikofsky Insurance Agency 1 EE PC</v>
      </c>
      <c r="B2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2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2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22">
        <f>IF('Full Set'!D:D="Stage 5-Negotiate",15,(IF('Full Set'!D:D="Stage 4-Prove",4,(IF('Full Set'!D:D="Stage 3-Develop",2,-1)))))</f>
        <v>2</v>
      </c>
      <c r="F2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2">
        <f t="shared" si="0"/>
        <v>3</v>
      </c>
      <c r="H22" t="str">
        <f t="shared" si="1"/>
        <v>Yellow</v>
      </c>
      <c r="I22" t="str">
        <f>'Full Set'!C:C</f>
        <v>Domestic SMB</v>
      </c>
      <c r="J22" t="e">
        <f>VLOOKUP(A:A,Table6[[Opportunity Name]:[Stage]],3,FALSE)</f>
        <v>#N/A</v>
      </c>
    </row>
    <row r="23" spans="1:10" hidden="1">
      <c r="A23" t="str">
        <f>'Full Set'!A:A</f>
        <v>Blue Chip Insurance Services 1 EE EB</v>
      </c>
      <c r="B2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2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2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23">
        <f>IF('Full Set'!D:D="Stage 5-Negotiate",15,(IF('Full Set'!D:D="Stage 4-Prove",4,(IF('Full Set'!D:D="Stage 3-Develop",2,-1)))))</f>
        <v>2</v>
      </c>
      <c r="F2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3">
        <f t="shared" si="0"/>
        <v>7</v>
      </c>
      <c r="H23" t="str">
        <f t="shared" si="1"/>
        <v>Blue</v>
      </c>
      <c r="I23" t="str">
        <f>'Full Set'!C:C</f>
        <v>Domestic SMB</v>
      </c>
      <c r="J23" t="e">
        <f>VLOOKUP(A:A,Table6[[Opportunity Name]:[Stage]],3,FALSE)</f>
        <v>#N/A</v>
      </c>
    </row>
    <row r="24" spans="1:10" hidden="1">
      <c r="A24" t="str">
        <f>'Full Set'!A:A</f>
        <v>Boswell Group - BBPC, BBBen, MWC, MM</v>
      </c>
      <c r="B2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2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2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24">
        <f>IF('Full Set'!D:D="Stage 5-Negotiate",15,(IF('Full Set'!D:D="Stage 4-Prove",4,(IF('Full Set'!D:D="Stage 3-Develop",2,-1)))))</f>
        <v>2</v>
      </c>
      <c r="F2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4">
        <f t="shared" si="0"/>
        <v>-1</v>
      </c>
      <c r="H24" t="str">
        <f t="shared" si="1"/>
        <v>Yellow</v>
      </c>
      <c r="I24" t="str">
        <f>'Full Set'!C:C</f>
        <v>Domestic Outside</v>
      </c>
      <c r="J24" s="16" t="e">
        <f>VLOOKUP(A:A,Table6[[Opportunity Name]:[Stage]],3,FALSE)</f>
        <v>#N/A</v>
      </c>
    </row>
    <row r="25" spans="1:10" hidden="1">
      <c r="A25" t="str">
        <f>'Full Set'!A:A</f>
        <v>Bridge IS BB 1ee</v>
      </c>
      <c r="B2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2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2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25">
        <f>IF('Full Set'!D:D="Stage 5-Negotiate",15,(IF('Full Set'!D:D="Stage 4-Prove",4,(IF('Full Set'!D:D="Stage 3-Develop",2,-1)))))</f>
        <v>4</v>
      </c>
      <c r="F2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5">
        <f t="shared" si="0"/>
        <v>1</v>
      </c>
      <c r="H25" t="str">
        <f t="shared" si="1"/>
        <v>Yellow</v>
      </c>
      <c r="I25" t="str">
        <f>'Full Set'!C:C</f>
        <v>International</v>
      </c>
      <c r="J25" t="str">
        <f>VLOOKUP(A:A,Table6[[Opportunity Name]:[Stage]],3,FALSE)</f>
        <v>Closed Lost</v>
      </c>
    </row>
    <row r="26" spans="1:10" hidden="1">
      <c r="A26" t="str">
        <f>'Full Set'!A:A</f>
        <v>Brown &amp; Brown - Toledo</v>
      </c>
      <c r="B2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2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2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26">
        <f>IF('Full Set'!D:D="Stage 5-Negotiate",15,(IF('Full Set'!D:D="Stage 4-Prove",4,(IF('Full Set'!D:D="Stage 3-Develop",2,-1)))))</f>
        <v>-1</v>
      </c>
      <c r="F2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6">
        <f t="shared" si="0"/>
        <v>-3</v>
      </c>
      <c r="H26" t="str">
        <f t="shared" si="1"/>
        <v>Orange</v>
      </c>
      <c r="I26" t="str">
        <f>'Full Set'!C:C</f>
        <v>Select</v>
      </c>
      <c r="J26" t="e">
        <f>VLOOKUP(A:A,Table6[[Opportunity Name]:[Stage]],3,FALSE)</f>
        <v>#N/A</v>
      </c>
    </row>
    <row r="27" spans="1:10">
      <c r="A27" s="24" t="str">
        <f>'Full Set'!A:A</f>
        <v>Bruce Farnham Associates, Ltd. 3 ees hrc</v>
      </c>
      <c r="B2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2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2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27">
        <f>IF('Full Set'!D:D="Stage 5-Negotiate",15,(IF('Full Set'!D:D="Stage 4-Prove",4,(IF('Full Set'!D:D="Stage 3-Develop",2,-1)))))</f>
        <v>2</v>
      </c>
      <c r="F2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7">
        <f t="shared" si="0"/>
        <v>5</v>
      </c>
      <c r="H27" t="str">
        <f t="shared" si="1"/>
        <v>Yellow</v>
      </c>
      <c r="I27" t="str">
        <f>'Full Set'!C:C</f>
        <v>Domestic SMB</v>
      </c>
      <c r="J27" t="e">
        <f>VLOOKUP(A:A,Table6[[Opportunity Name]:[Stage]],3,FALSE)</f>
        <v>#N/A</v>
      </c>
    </row>
    <row r="28" spans="1:10" hidden="1">
      <c r="A28" t="str">
        <f>'Full Set'!A:A</f>
        <v>Brunsdon IB BBUK 8xee</v>
      </c>
      <c r="B2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2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2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28">
        <f>IF('Full Set'!D:D="Stage 5-Negotiate",15,(IF('Full Set'!D:D="Stage 4-Prove",4,(IF('Full Set'!D:D="Stage 3-Develop",2,-1)))))</f>
        <v>2</v>
      </c>
      <c r="F2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8">
        <f t="shared" si="0"/>
        <v>0</v>
      </c>
      <c r="H28" t="str">
        <f t="shared" si="1"/>
        <v>Yellow</v>
      </c>
      <c r="I28" t="str">
        <f>'Full Set'!C:C</f>
        <v>International</v>
      </c>
      <c r="J28" t="e">
        <f>VLOOKUP(A:A,Table6[[Opportunity Name]:[Stage]],3,FALSE)</f>
        <v>#N/A</v>
      </c>
    </row>
    <row r="29" spans="1:10" hidden="1">
      <c r="A29" t="str">
        <f>'Full Set'!A:A</f>
        <v>Bullerwell MWC/BB 2ee</v>
      </c>
      <c r="B2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2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2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29">
        <f>IF('Full Set'!D:D="Stage 5-Negotiate",15,(IF('Full Set'!D:D="Stage 4-Prove",4,(IF('Full Set'!D:D="Stage 3-Develop",2,-1)))))</f>
        <v>4</v>
      </c>
      <c r="F2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29">
        <f t="shared" si="0"/>
        <v>3</v>
      </c>
      <c r="H29" t="str">
        <f t="shared" si="1"/>
        <v>Yellow</v>
      </c>
      <c r="I29" t="str">
        <f>'Full Set'!C:C</f>
        <v>International</v>
      </c>
      <c r="J29" t="e">
        <f>VLOOKUP(A:A,Table6[[Opportunity Name]:[Stage]],3,FALSE)</f>
        <v>#N/A</v>
      </c>
    </row>
    <row r="30" spans="1:10" hidden="1">
      <c r="A30" t="str">
        <f>'Full Set'!A:A</f>
        <v>Burke &amp; Burke (HRc 4ee)</v>
      </c>
      <c r="B3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3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3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30">
        <f>IF('Full Set'!D:D="Stage 5-Negotiate",15,(IF('Full Set'!D:D="Stage 4-Prove",4,(IF('Full Set'!D:D="Stage 3-Develop",2,-1)))))</f>
        <v>4</v>
      </c>
      <c r="F3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1</v>
      </c>
      <c r="G30">
        <f t="shared" si="0"/>
        <v>5</v>
      </c>
      <c r="H30" t="str">
        <f t="shared" si="1"/>
        <v>Yellow</v>
      </c>
      <c r="I30" t="str">
        <f>'Full Set'!C:C</f>
        <v>Domestic Outside</v>
      </c>
      <c r="J30" t="str">
        <f>VLOOKUP(A:A,Table6[[Opportunity Name]:[Stage]],3,FALSE)</f>
        <v>Closed Lost</v>
      </c>
    </row>
    <row r="31" spans="1:10" hidden="1">
      <c r="A31" t="str">
        <f>'Full Set'!A:A</f>
        <v>Business Solutions - DMW</v>
      </c>
      <c r="B3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3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3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31">
        <f>IF('Full Set'!D:D="Stage 5-Negotiate",15,(IF('Full Set'!D:D="Stage 4-Prove",4,(IF('Full Set'!D:D="Stage 3-Develop",2,-1)))))</f>
        <v>4</v>
      </c>
      <c r="F3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1">
        <f t="shared" si="0"/>
        <v>9</v>
      </c>
      <c r="H31" t="str">
        <f t="shared" si="1"/>
        <v>Blue</v>
      </c>
      <c r="I31" t="str">
        <f>'Full Set'!C:C</f>
        <v>Domestic Outside</v>
      </c>
      <c r="J31" t="str">
        <f>VLOOKUP(A:A,Table6[[Opportunity Name]:[Stage]],3,FALSE)</f>
        <v>Closed Lost</v>
      </c>
    </row>
    <row r="32" spans="1:10" hidden="1">
      <c r="A32" t="str">
        <f>'Full Set'!A:A</f>
        <v>C &amp; C Insurance Solutions- PL Suite 2 EE</v>
      </c>
      <c r="B3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3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3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32">
        <f>IF('Full Set'!D:D="Stage 5-Negotiate",15,(IF('Full Set'!D:D="Stage 4-Prove",4,(IF('Full Set'!D:D="Stage 3-Develop",2,-1)))))</f>
        <v>2</v>
      </c>
      <c r="F3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2">
        <f t="shared" si="0"/>
        <v>-2</v>
      </c>
      <c r="H32" t="str">
        <f t="shared" si="1"/>
        <v>Yellow</v>
      </c>
      <c r="I32" t="str">
        <f>'Full Set'!C:C</f>
        <v>Domestic SMB</v>
      </c>
      <c r="J32" t="e">
        <f>VLOOKUP(A:A,Table6[[Opportunity Name]:[Stage]],3,FALSE)</f>
        <v>#N/A</v>
      </c>
    </row>
    <row r="33" spans="1:10" hidden="1">
      <c r="A33" t="str">
        <f>'Full Set'!A:A</f>
        <v>Cales Insurance PL Suite</v>
      </c>
      <c r="B3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3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3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33">
        <f>IF('Full Set'!D:D="Stage 5-Negotiate",15,(IF('Full Set'!D:D="Stage 4-Prove",4,(IF('Full Set'!D:D="Stage 3-Develop",2,-1)))))</f>
        <v>2</v>
      </c>
      <c r="F3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3">
        <f t="shared" si="0"/>
        <v>1</v>
      </c>
      <c r="H33" t="str">
        <f t="shared" si="1"/>
        <v>Yellow</v>
      </c>
      <c r="I33" t="str">
        <f>'Full Set'!C:C</f>
        <v>Domestic SMB</v>
      </c>
      <c r="J33" t="str">
        <f>VLOOKUP(A:A,Table6[[Opportunity Name]:[Stage]],3,FALSE)</f>
        <v>Closed Lost</v>
      </c>
    </row>
    <row r="34" spans="1:10" hidden="1">
      <c r="A34" t="str">
        <f>'Full Set'!A:A</f>
        <v>Capen Frank Proctor &amp; Bowles, Inc. - BBPC, MWC</v>
      </c>
      <c r="B3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3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3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34">
        <f>IF('Full Set'!D:D="Stage 5-Negotiate",15,(IF('Full Set'!D:D="Stage 4-Prove",4,(IF('Full Set'!D:D="Stage 3-Develop",2,-1)))))</f>
        <v>4</v>
      </c>
      <c r="F3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4">
        <f t="shared" ref="G34:G65" si="2">B:B+C:C+D:D+E:E+F:F</f>
        <v>1</v>
      </c>
      <c r="H34" t="str">
        <f t="shared" ref="H34:H65" si="3">IF(G:G&gt;=23,"Green",IF(G:G&gt;=7,"Blue",IF(G:G&gt;=-2,"Yellow",IF(G:G&gt;=-6,"Orange","Red"))))</f>
        <v>Yellow</v>
      </c>
      <c r="I34" t="str">
        <f>'Full Set'!C:C</f>
        <v>Domestic Outside</v>
      </c>
      <c r="J34" t="e">
        <f>VLOOKUP(A:A,Table6[[Opportunity Name]:[Stage]],3,FALSE)</f>
        <v>#N/A</v>
      </c>
    </row>
    <row r="35" spans="1:10" hidden="1">
      <c r="A35" t="str">
        <f>'Full Set'!A:A</f>
        <v>Carlson &amp; Carlson - BBEB, BBPC</v>
      </c>
      <c r="B3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3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3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35">
        <f>IF('Full Set'!D:D="Stage 5-Negotiate",15,(IF('Full Set'!D:D="Stage 4-Prove",4,(IF('Full Set'!D:D="Stage 3-Develop",2,-1)))))</f>
        <v>4</v>
      </c>
      <c r="F3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5">
        <f t="shared" si="2"/>
        <v>7</v>
      </c>
      <c r="H35" t="str">
        <f t="shared" si="3"/>
        <v>Blue</v>
      </c>
      <c r="I35" t="str">
        <f>'Full Set'!C:C</f>
        <v>Domestic Outside</v>
      </c>
      <c r="J35" t="e">
        <f>VLOOKUP(A:A,Table6[[Opportunity Name]:[Stage]],3,FALSE)</f>
        <v>#N/A</v>
      </c>
    </row>
    <row r="36" spans="1:10" hidden="1">
      <c r="A36" t="str">
        <f>'Full Set'!A:A</f>
        <v>CBIZ EB - to Add 1 locs SoCal (San Diego)</v>
      </c>
      <c r="B3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3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3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36">
        <f>IF('Full Set'!D:D="Stage 5-Negotiate",15,(IF('Full Set'!D:D="Stage 4-Prove",4,(IF('Full Set'!D:D="Stage 3-Develop",2,-1)))))</f>
        <v>15</v>
      </c>
      <c r="F3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6">
        <f t="shared" si="2"/>
        <v>18</v>
      </c>
      <c r="H36" t="str">
        <f t="shared" si="3"/>
        <v>Blue</v>
      </c>
      <c r="I36" t="str">
        <f>'Full Set'!C:C</f>
        <v>Select</v>
      </c>
      <c r="J36" t="str">
        <f>VLOOKUP(A:A,Table6[[Opportunity Name]:[Stage]],3,FALSE)</f>
        <v>Closed Lost</v>
      </c>
    </row>
    <row r="37" spans="1:10" hidden="1">
      <c r="A37" t="str">
        <f>'Full Set'!A:A</f>
        <v>Centurion Insurance Services - 2ee PC 4 ee PL PL Suite</v>
      </c>
      <c r="B3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3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3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37">
        <f>IF('Full Set'!D:D="Stage 5-Negotiate",15,(IF('Full Set'!D:D="Stage 4-Prove",4,(IF('Full Set'!D:D="Stage 3-Develop",2,-1)))))</f>
        <v>2</v>
      </c>
      <c r="F3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7">
        <f t="shared" si="2"/>
        <v>3</v>
      </c>
      <c r="H37" t="str">
        <f t="shared" si="3"/>
        <v>Yellow</v>
      </c>
      <c r="I37" t="str">
        <f>'Full Set'!C:C</f>
        <v>Domestic SMB</v>
      </c>
      <c r="J37" t="str">
        <f>VLOOKUP(A:A,Table6[[Opportunity Name]:[Stage]],3,FALSE)</f>
        <v>Closed Lost</v>
      </c>
    </row>
    <row r="38" spans="1:10" hidden="1">
      <c r="A38" t="str">
        <f>'Full Set'!A:A</f>
        <v>CIMA - BBPC</v>
      </c>
      <c r="B3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3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3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38">
        <f>IF('Full Set'!D:D="Stage 5-Negotiate",15,(IF('Full Set'!D:D="Stage 4-Prove",4,(IF('Full Set'!D:D="Stage 3-Develop",2,-1)))))</f>
        <v>2</v>
      </c>
      <c r="F3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8">
        <f t="shared" si="2"/>
        <v>5</v>
      </c>
      <c r="H38" t="str">
        <f t="shared" si="3"/>
        <v>Yellow</v>
      </c>
      <c r="I38" t="str">
        <f>'Full Set'!C:C</f>
        <v>Select</v>
      </c>
      <c r="J38" t="e">
        <f>VLOOKUP(A:A,Table6[[Opportunity Name]:[Stage]],3,FALSE)</f>
        <v>#N/A</v>
      </c>
    </row>
    <row r="39" spans="1:10" hidden="1">
      <c r="A39" t="str">
        <f>'Full Set'!A:A</f>
        <v>Community Insurance of Iowa - Intro w/ Joel</v>
      </c>
      <c r="B3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3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3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39">
        <f>IF('Full Set'!D:D="Stage 5-Negotiate",15,(IF('Full Set'!D:D="Stage 4-Prove",4,(IF('Full Set'!D:D="Stage 3-Develop",2,-1)))))</f>
        <v>2</v>
      </c>
      <c r="F3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39">
        <f t="shared" si="2"/>
        <v>1</v>
      </c>
      <c r="H39" t="str">
        <f t="shared" si="3"/>
        <v>Yellow</v>
      </c>
      <c r="I39" t="str">
        <f>'Full Set'!C:C</f>
        <v>Domestic Outside</v>
      </c>
      <c r="J39" t="e">
        <f>VLOOKUP(A:A,Table6[[Opportunity Name]:[Stage]],3,FALSE)</f>
        <v>#N/A</v>
      </c>
    </row>
    <row r="40" spans="1:10" hidden="1">
      <c r="A40" t="str">
        <f>'Full Set'!A:A</f>
        <v>Cornerstone Financial - BB/MWC 4 EEs</v>
      </c>
      <c r="B4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4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4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40">
        <f>IF('Full Set'!D:D="Stage 5-Negotiate",15,(IF('Full Set'!D:D="Stage 4-Prove",4,(IF('Full Set'!D:D="Stage 3-Develop",2,-1)))))</f>
        <v>4</v>
      </c>
      <c r="F4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0">
        <f t="shared" si="2"/>
        <v>1</v>
      </c>
      <c r="H40" t="str">
        <f t="shared" si="3"/>
        <v>Yellow</v>
      </c>
      <c r="I40" t="str">
        <f>'Full Set'!C:C</f>
        <v>Domestic Outside</v>
      </c>
      <c r="J40" t="e">
        <f>VLOOKUP(A:A,Table6[[Opportunity Name]:[Stage]],3,FALSE)</f>
        <v>#N/A</v>
      </c>
    </row>
    <row r="41" spans="1:10" hidden="1">
      <c r="A41" t="str">
        <f>'Full Set'!A:A</f>
        <v>Corporate Employee Benefits-EB-1EE</v>
      </c>
      <c r="B4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4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4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41">
        <f>IF('Full Set'!D:D="Stage 5-Negotiate",15,(IF('Full Set'!D:D="Stage 4-Prove",4,(IF('Full Set'!D:D="Stage 3-Develop",2,-1)))))</f>
        <v>2</v>
      </c>
      <c r="F4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1">
        <f t="shared" si="2"/>
        <v>3</v>
      </c>
      <c r="H41" t="str">
        <f t="shared" si="3"/>
        <v>Yellow</v>
      </c>
      <c r="I41" t="str">
        <f>'Full Set'!C:C</f>
        <v>Domestic SMB</v>
      </c>
      <c r="J41" t="e">
        <f>VLOOKUP(A:A,Table6[[Opportunity Name]:[Stage]],3,FALSE)</f>
        <v>#N/A</v>
      </c>
    </row>
    <row r="42" spans="1:10" hidden="1">
      <c r="A42" t="str">
        <f>'Full Set'!A:A</f>
        <v>Covenant Services Group TPA DMW</v>
      </c>
      <c r="B4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4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4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42">
        <f>IF('Full Set'!D:D="Stage 5-Negotiate",15,(IF('Full Set'!D:D="Stage 4-Prove",4,(IF('Full Set'!D:D="Stage 3-Develop",2,-1)))))</f>
        <v>2</v>
      </c>
      <c r="F4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2">
        <f t="shared" si="2"/>
        <v>5</v>
      </c>
      <c r="H42" t="str">
        <f t="shared" si="3"/>
        <v>Yellow</v>
      </c>
      <c r="I42" t="str">
        <f>'Full Set'!C:C</f>
        <v>Domestic Outside</v>
      </c>
      <c r="J42" t="str">
        <f>VLOOKUP(A:A,Table6[[Opportunity Name]:[Stage]],3,FALSE)</f>
        <v>Closed Lost</v>
      </c>
    </row>
    <row r="43" spans="1:10">
      <c r="A43" s="24" t="str">
        <f>'Full Set'!A:A</f>
        <v>Crum-Halsted PDB 4EE EB</v>
      </c>
      <c r="B4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4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4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43">
        <f>IF('Full Set'!D:D="Stage 5-Negotiate",15,(IF('Full Set'!D:D="Stage 4-Prove",4,(IF('Full Set'!D:D="Stage 3-Develop",2,-1)))))</f>
        <v>15</v>
      </c>
      <c r="F4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3">
        <f t="shared" si="2"/>
        <v>16</v>
      </c>
      <c r="H43" t="str">
        <f t="shared" si="3"/>
        <v>Blue</v>
      </c>
      <c r="I43" t="str">
        <f>'Full Set'!C:C</f>
        <v>Domestic Outside</v>
      </c>
      <c r="J43" t="str">
        <f>VLOOKUP(A:A,Table6[[Opportunity Name]:[Stage]],3,FALSE)</f>
        <v>Closed Won</v>
      </c>
    </row>
    <row r="44" spans="1:10" hidden="1">
      <c r="A44" t="str">
        <f>'Full Set'!A:A</f>
        <v>Dale Barton Agency (8) - BBPC, MWE</v>
      </c>
      <c r="B4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4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4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44">
        <f>IF('Full Set'!D:D="Stage 5-Negotiate",15,(IF('Full Set'!D:D="Stage 4-Prove",4,(IF('Full Set'!D:D="Stage 3-Develop",2,-1)))))</f>
        <v>4</v>
      </c>
      <c r="F4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4">
        <f t="shared" si="2"/>
        <v>3</v>
      </c>
      <c r="H44" t="str">
        <f t="shared" si="3"/>
        <v>Yellow</v>
      </c>
      <c r="I44" t="str">
        <f>'Full Set'!C:C</f>
        <v>Domestic Outside</v>
      </c>
      <c r="J44" t="str">
        <f>VLOOKUP(A:A,Table6[[Opportunity Name]:[Stage]],3,FALSE)</f>
        <v>Closed Lost</v>
      </c>
    </row>
    <row r="45" spans="1:10" hidden="1">
      <c r="A45" t="str">
        <f>'Full Set'!A:A</f>
        <v>Dave Mosher &amp; Associates - Intro w/ Scott</v>
      </c>
      <c r="B4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4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4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45">
        <f>IF('Full Set'!D:D="Stage 5-Negotiate",15,(IF('Full Set'!D:D="Stage 4-Prove",4,(IF('Full Set'!D:D="Stage 3-Develop",2,-1)))))</f>
        <v>2</v>
      </c>
      <c r="F4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5">
        <f t="shared" si="2"/>
        <v>0</v>
      </c>
      <c r="H45" t="str">
        <f t="shared" si="3"/>
        <v>Yellow</v>
      </c>
      <c r="I45" t="str">
        <f>'Full Set'!C:C</f>
        <v>Domestic Outside</v>
      </c>
      <c r="J45" t="e">
        <f>VLOOKUP(A:A,Table6[[Opportunity Name]:[Stage]],3,FALSE)</f>
        <v>#N/A</v>
      </c>
    </row>
    <row r="46" spans="1:10" hidden="1">
      <c r="A46" t="str">
        <f>'Full Set'!A:A</f>
        <v>David Ernstam Financial &amp; Insurance Services, Inc.-EB-1 EE-HRc</v>
      </c>
      <c r="B4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4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4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46">
        <f>IF('Full Set'!D:D="Stage 5-Negotiate",15,(IF('Full Set'!D:D="Stage 4-Prove",4,(IF('Full Set'!D:D="Stage 3-Develop",2,-1)))))</f>
        <v>2</v>
      </c>
      <c r="F4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6">
        <f t="shared" si="2"/>
        <v>3</v>
      </c>
      <c r="H46" t="str">
        <f t="shared" si="3"/>
        <v>Yellow</v>
      </c>
      <c r="I46" t="str">
        <f>'Full Set'!C:C</f>
        <v>Domestic SMB</v>
      </c>
      <c r="J46" s="16" t="e">
        <f>VLOOKUP(A:A,Table6[[Opportunity Name]:[Stage]],3,FALSE)</f>
        <v>#N/A</v>
      </c>
    </row>
    <row r="47" spans="1:10" hidden="1">
      <c r="A47" t="str">
        <f>'Full Set'!A:A</f>
        <v>Dennis Watkins 5ee</v>
      </c>
      <c r="B4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4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4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47">
        <f>IF('Full Set'!D:D="Stage 5-Negotiate",15,(IF('Full Set'!D:D="Stage 4-Prove",4,(IF('Full Set'!D:D="Stage 3-Develop",2,-1)))))</f>
        <v>4</v>
      </c>
      <c r="F4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7">
        <f t="shared" si="2"/>
        <v>0</v>
      </c>
      <c r="H47" t="str">
        <f t="shared" si="3"/>
        <v>Yellow</v>
      </c>
      <c r="I47" t="str">
        <f>'Full Set'!C:C</f>
        <v>International</v>
      </c>
      <c r="J47" t="str">
        <f>VLOOKUP(A:A,Table6[[Opportunity Name]:[Stage]],3,FALSE)</f>
        <v>Closed Lost</v>
      </c>
    </row>
    <row r="48" spans="1:10" hidden="1">
      <c r="A48" t="str">
        <f>'Full Set'!A:A</f>
        <v>Dillon Risk Management</v>
      </c>
      <c r="B4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4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4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48">
        <f>IF('Full Set'!D:D="Stage 5-Negotiate",15,(IF('Full Set'!D:D="Stage 4-Prove",4,(IF('Full Set'!D:D="Stage 3-Develop",2,-1)))))</f>
        <v>2</v>
      </c>
      <c r="F4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8">
        <f t="shared" si="2"/>
        <v>-3</v>
      </c>
      <c r="H48" t="str">
        <f t="shared" si="3"/>
        <v>Orange</v>
      </c>
      <c r="I48" t="str">
        <f>'Full Set'!C:C</f>
        <v>Domestic Outside</v>
      </c>
      <c r="J48" t="e">
        <f>VLOOKUP(A:A,Table6[[Opportunity Name]:[Stage]],3,FALSE)</f>
        <v>#N/A</v>
      </c>
    </row>
    <row r="49" spans="1:10">
      <c r="A49" s="24" t="str">
        <f>'Full Set'!A:A</f>
        <v>Dino Martis &amp; Associates-1 EE-EB-BBEB/MWC/25 HRHL</v>
      </c>
      <c r="B4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4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4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49">
        <f>IF('Full Set'!D:D="Stage 5-Negotiate",15,(IF('Full Set'!D:D="Stage 4-Prove",4,(IF('Full Set'!D:D="Stage 3-Develop",2,-1)))))</f>
        <v>15</v>
      </c>
      <c r="F4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49">
        <f t="shared" si="2"/>
        <v>18</v>
      </c>
      <c r="H49" t="str">
        <f t="shared" si="3"/>
        <v>Blue</v>
      </c>
      <c r="I49" t="str">
        <f>'Full Set'!C:C</f>
        <v>Domestic SMB</v>
      </c>
      <c r="J49" t="e">
        <f>VLOOKUP(A:A,Table6[[Opportunity Name]:[Stage]],3,FALSE)</f>
        <v>#N/A</v>
      </c>
    </row>
    <row r="50" spans="1:10" hidden="1">
      <c r="A50" t="str">
        <f>'Full Set'!A:A</f>
        <v>Direct Service Insurance BBPC 2017</v>
      </c>
      <c r="B5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5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5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50">
        <f>IF('Full Set'!D:D="Stage 5-Negotiate",15,(IF('Full Set'!D:D="Stage 4-Prove",4,(IF('Full Set'!D:D="Stage 3-Develop",2,-1)))))</f>
        <v>2</v>
      </c>
      <c r="F5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0">
        <f t="shared" si="2"/>
        <v>2</v>
      </c>
      <c r="H50" t="str">
        <f t="shared" si="3"/>
        <v>Yellow</v>
      </c>
      <c r="I50" t="str">
        <f>'Full Set'!C:C</f>
        <v>Domestic Outside</v>
      </c>
      <c r="J50" t="e">
        <f>VLOOKUP(A:A,Table6[[Opportunity Name]:[Stage]],3,FALSE)</f>
        <v>#N/A</v>
      </c>
    </row>
    <row r="51" spans="1:10" hidden="1">
      <c r="A51" t="str">
        <f>'Full Set'!A:A</f>
        <v>DMW - DMW/PA</v>
      </c>
      <c r="B5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5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5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51">
        <f>IF('Full Set'!D:D="Stage 5-Negotiate",15,(IF('Full Set'!D:D="Stage 4-Prove",4,(IF('Full Set'!D:D="Stage 3-Develop",2,-1)))))</f>
        <v>2</v>
      </c>
      <c r="F5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1">
        <f t="shared" si="2"/>
        <v>5</v>
      </c>
      <c r="H51" t="str">
        <f t="shared" si="3"/>
        <v>Yellow</v>
      </c>
      <c r="I51" t="str">
        <f>'Full Set'!C:C</f>
        <v>Select</v>
      </c>
      <c r="J51" t="e">
        <f>VLOOKUP(A:A,Table6[[Opportunity Name]:[Stage]],3,FALSE)</f>
        <v>#N/A</v>
      </c>
    </row>
    <row r="52" spans="1:10" hidden="1">
      <c r="A52" t="str">
        <f>'Full Set'!A:A</f>
        <v>Doherty, Duggan, Hart - BKB - 1 EE</v>
      </c>
      <c r="B5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5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5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52">
        <f>IF('Full Set'!D:D="Stage 5-Negotiate",15,(IF('Full Set'!D:D="Stage 4-Prove",4,(IF('Full Set'!D:D="Stage 3-Develop",2,-1)))))</f>
        <v>2</v>
      </c>
      <c r="F5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2">
        <f t="shared" si="2"/>
        <v>-2</v>
      </c>
      <c r="H52" t="str">
        <f t="shared" si="3"/>
        <v>Yellow</v>
      </c>
      <c r="I52" t="str">
        <f>'Full Set'!C:C</f>
        <v>Domestic Outside</v>
      </c>
      <c r="J52" t="e">
        <f>VLOOKUP(A:A,Table6[[Opportunity Name]:[Stage]],3,FALSE)</f>
        <v>#N/A</v>
      </c>
    </row>
    <row r="53" spans="1:10" hidden="1">
      <c r="A53" t="str">
        <f>'Full Set'!A:A</f>
        <v>Doyle &amp; Ogden Insurance Advisors- BBEB, MWC, HRH (3 EB) LANSING</v>
      </c>
      <c r="B5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5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5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53">
        <f>IF('Full Set'!D:D="Stage 5-Negotiate",15,(IF('Full Set'!D:D="Stage 4-Prove",4,(IF('Full Set'!D:D="Stage 3-Develop",2,-1)))))</f>
        <v>2</v>
      </c>
      <c r="F5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3">
        <f t="shared" si="2"/>
        <v>-2</v>
      </c>
      <c r="H53" t="str">
        <f t="shared" si="3"/>
        <v>Yellow</v>
      </c>
      <c r="I53" t="str">
        <f>'Full Set'!C:C</f>
        <v>Domestic Outside</v>
      </c>
      <c r="J53" t="e">
        <f>VLOOKUP(A:A,Table6[[Opportunity Name]:[Stage]],3,FALSE)</f>
        <v>#N/A</v>
      </c>
    </row>
    <row r="54" spans="1:10" hidden="1">
      <c r="A54" t="str">
        <f>'Full Set'!A:A</f>
        <v>Eckman Agency- 8EE-BBEB-BB-MWE-PDB</v>
      </c>
      <c r="B5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5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5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54">
        <f>IF('Full Set'!D:D="Stage 5-Negotiate",15,(IF('Full Set'!D:D="Stage 4-Prove",4,(IF('Full Set'!D:D="Stage 3-Develop",2,-1)))))</f>
        <v>-1</v>
      </c>
      <c r="F5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4">
        <f t="shared" si="2"/>
        <v>-5</v>
      </c>
      <c r="H54" t="str">
        <f t="shared" si="3"/>
        <v>Orange</v>
      </c>
      <c r="I54">
        <f>'Full Set'!C:C</f>
        <v>0</v>
      </c>
      <c r="J54" t="str">
        <f>VLOOKUP(A:A,Table6[[Opportunity Name]:[Stage]],3,FALSE)</f>
        <v>Stage 2-Qualify</v>
      </c>
    </row>
    <row r="55" spans="1:10" hidden="1">
      <c r="A55" t="str">
        <f>'Full Set'!A:A</f>
        <v>Employee Benefits Consulting (BKB, renewal and merge)</v>
      </c>
      <c r="B5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5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5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4</v>
      </c>
      <c r="E55">
        <f>IF('Full Set'!D:D="Stage 5-Negotiate",15,(IF('Full Set'!D:D="Stage 4-Prove",4,(IF('Full Set'!D:D="Stage 3-Develop",2,-1)))))</f>
        <v>4</v>
      </c>
      <c r="F5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1</v>
      </c>
      <c r="G55">
        <f t="shared" si="2"/>
        <v>14</v>
      </c>
      <c r="H55" t="str">
        <f t="shared" si="3"/>
        <v>Blue</v>
      </c>
      <c r="I55" t="str">
        <f>'Full Set'!C:C</f>
        <v>Domestic Outside</v>
      </c>
      <c r="J55" t="str">
        <f>VLOOKUP(A:A,Table6[[Opportunity Name]:[Stage]],3,FALSE)</f>
        <v>Closed Won</v>
      </c>
    </row>
    <row r="56" spans="1:10" hidden="1">
      <c r="A56" t="str">
        <f>'Full Set'!A:A</f>
        <v>Encompass Insurance Solutions Inc - 1EE, BBPC, MM</v>
      </c>
      <c r="B5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5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5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56">
        <f>IF('Full Set'!D:D="Stage 5-Negotiate",15,(IF('Full Set'!D:D="Stage 4-Prove",4,(IF('Full Set'!D:D="Stage 3-Develop",2,-1)))))</f>
        <v>4</v>
      </c>
      <c r="F5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6">
        <f t="shared" si="2"/>
        <v>7</v>
      </c>
      <c r="H56" t="str">
        <f t="shared" si="3"/>
        <v>Blue</v>
      </c>
      <c r="I56" t="str">
        <f>'Full Set'!C:C</f>
        <v>Domestic SMB</v>
      </c>
      <c r="J56" t="e">
        <f>VLOOKUP(A:A,Table6[[Opportunity Name]:[Stage]],3,FALSE)</f>
        <v>#N/A</v>
      </c>
    </row>
    <row r="57" spans="1:10" hidden="1">
      <c r="A57" t="str">
        <f>'Full Set'!A:A</f>
        <v>EPOINT GROUP, INC. - 6 ee PL Suite</v>
      </c>
      <c r="B5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5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5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57">
        <f>IF('Full Set'!D:D="Stage 5-Negotiate",15,(IF('Full Set'!D:D="Stage 4-Prove",4,(IF('Full Set'!D:D="Stage 3-Develop",2,-1)))))</f>
        <v>4</v>
      </c>
      <c r="F5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7">
        <f t="shared" si="2"/>
        <v>7</v>
      </c>
      <c r="H57" t="str">
        <f t="shared" si="3"/>
        <v>Blue</v>
      </c>
      <c r="I57" t="str">
        <f>'Full Set'!C:C</f>
        <v>Domestic SMB</v>
      </c>
      <c r="J57" t="e">
        <f>VLOOKUP(A:A,Table6[[Opportunity Name]:[Stage]],3,FALSE)</f>
        <v>#N/A</v>
      </c>
    </row>
    <row r="58" spans="1:10" hidden="1">
      <c r="A58" t="str">
        <f>'Full Set'!A:A</f>
        <v>Everett Mead MWC/BB 1ee</v>
      </c>
      <c r="B5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5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5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58">
        <f>IF('Full Set'!D:D="Stage 5-Negotiate",15,(IF('Full Set'!D:D="Stage 4-Prove",4,(IF('Full Set'!D:D="Stage 3-Develop",2,-1)))))</f>
        <v>2</v>
      </c>
      <c r="F5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8">
        <f t="shared" si="2"/>
        <v>3</v>
      </c>
      <c r="H58" t="str">
        <f t="shared" si="3"/>
        <v>Yellow</v>
      </c>
      <c r="I58" t="str">
        <f>'Full Set'!C:C</f>
        <v>International</v>
      </c>
      <c r="J58" t="e">
        <f>VLOOKUP(A:A,Table6[[Opportunity Name]:[Stage]],3,FALSE)</f>
        <v>#N/A</v>
      </c>
    </row>
    <row r="59" spans="1:10" hidden="1">
      <c r="A59" t="str">
        <f>'Full Set'!A:A</f>
        <v>Evergreen Insurance Agency</v>
      </c>
      <c r="B5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5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5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59">
        <f>IF('Full Set'!D:D="Stage 5-Negotiate",15,(IF('Full Set'!D:D="Stage 4-Prove",4,(IF('Full Set'!D:D="Stage 3-Develop",2,-1)))))</f>
        <v>2</v>
      </c>
      <c r="F5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59">
        <f t="shared" si="2"/>
        <v>1</v>
      </c>
      <c r="H59" t="str">
        <f t="shared" si="3"/>
        <v>Yellow</v>
      </c>
      <c r="I59" t="str">
        <f>'Full Set'!C:C</f>
        <v>Domestic Outside</v>
      </c>
      <c r="J59" t="str">
        <f>VLOOKUP(A:A,Table6[[Opportunity Name]:[Stage]],3,FALSE)</f>
        <v>Closed Lost</v>
      </c>
    </row>
    <row r="60" spans="1:10" hidden="1">
      <c r="A60" t="str">
        <f>'Full Set'!A:A</f>
        <v>Field-Waldo - BBPC and MWE</v>
      </c>
      <c r="B6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6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6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60">
        <f>IF('Full Set'!D:D="Stage 5-Negotiate",15,(IF('Full Set'!D:D="Stage 4-Prove",4,(IF('Full Set'!D:D="Stage 3-Develop",2,-1)))))</f>
        <v>2</v>
      </c>
      <c r="F6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0">
        <f t="shared" si="2"/>
        <v>-2</v>
      </c>
      <c r="H60" t="str">
        <f t="shared" si="3"/>
        <v>Yellow</v>
      </c>
      <c r="I60" t="str">
        <f>'Full Set'!C:C</f>
        <v>Domestic Outside</v>
      </c>
      <c r="J60" t="e">
        <f>VLOOKUP(A:A,Table6[[Opportunity Name]:[Stage]],3,FALSE)</f>
        <v>#N/A</v>
      </c>
    </row>
    <row r="61" spans="1:10" hidden="1">
      <c r="A61" t="str">
        <f>'Full Set'!A:A</f>
        <v>Financial Renaissance - 1EE - DMW</v>
      </c>
      <c r="B6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6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6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61">
        <f>IF('Full Set'!D:D="Stage 5-Negotiate",15,(IF('Full Set'!D:D="Stage 4-Prove",4,(IF('Full Set'!D:D="Stage 3-Develop",2,-1)))))</f>
        <v>4</v>
      </c>
      <c r="F6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1">
        <f t="shared" si="2"/>
        <v>4</v>
      </c>
      <c r="H61" t="str">
        <f t="shared" si="3"/>
        <v>Yellow</v>
      </c>
      <c r="I61" t="str">
        <f>'Full Set'!C:C</f>
        <v>Domestic SMB</v>
      </c>
      <c r="J61" t="str">
        <f>VLOOKUP(A:A,Table6[[Opportunity Name]:[Stage]],3,FALSE)</f>
        <v>Closed Lost</v>
      </c>
    </row>
    <row r="62" spans="1:10" hidden="1">
      <c r="A62" t="str">
        <f>'Full Set'!A:A</f>
        <v>Finch IB BB 30 x EE</v>
      </c>
      <c r="B6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6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6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62">
        <f>IF('Full Set'!D:D="Stage 5-Negotiate",15,(IF('Full Set'!D:D="Stage 4-Prove",4,(IF('Full Set'!D:D="Stage 3-Develop",2,-1)))))</f>
        <v>2</v>
      </c>
      <c r="F6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2">
        <f t="shared" si="2"/>
        <v>0</v>
      </c>
      <c r="H62" t="str">
        <f t="shared" si="3"/>
        <v>Yellow</v>
      </c>
      <c r="I62" t="str">
        <f>'Full Set'!C:C</f>
        <v>International</v>
      </c>
      <c r="J62" t="e">
        <f>VLOOKUP(A:A,Table6[[Opportunity Name]:[Stage]],3,FALSE)</f>
        <v>#N/A</v>
      </c>
    </row>
    <row r="63" spans="1:10" hidden="1">
      <c r="A63" t="str">
        <f>'Full Set'!A:A</f>
        <v>Finns J M &amp; J Insurance Agency- Renewing Int. Adding BBPC (8 PC) LANSING</v>
      </c>
      <c r="B6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6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6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63">
        <f>IF('Full Set'!D:D="Stage 5-Negotiate",15,(IF('Full Set'!D:D="Stage 4-Prove",4,(IF('Full Set'!D:D="Stage 3-Develop",2,-1)))))</f>
        <v>2</v>
      </c>
      <c r="F6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1</v>
      </c>
      <c r="G63">
        <f t="shared" si="2"/>
        <v>0</v>
      </c>
      <c r="H63" t="str">
        <f t="shared" si="3"/>
        <v>Yellow</v>
      </c>
      <c r="I63" t="str">
        <f>'Full Set'!C:C</f>
        <v>Domestic Outside</v>
      </c>
      <c r="J63" t="e">
        <f>VLOOKUP(A:A,Table6[[Opportunity Name]:[Stage]],3,FALSE)</f>
        <v>#N/A</v>
      </c>
    </row>
    <row r="64" spans="1:10" hidden="1">
      <c r="A64" t="str">
        <f>'Full Set'!A:A</f>
        <v>Florida Resource Management - BBPC - 5PC</v>
      </c>
      <c r="B6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6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6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64">
        <f>IF('Full Set'!D:D="Stage 5-Negotiate",15,(IF('Full Set'!D:D="Stage 4-Prove",4,(IF('Full Set'!D:D="Stage 3-Develop",2,-1)))))</f>
        <v>4</v>
      </c>
      <c r="F6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4">
        <f t="shared" si="2"/>
        <v>0</v>
      </c>
      <c r="H64" t="str">
        <f t="shared" si="3"/>
        <v>Yellow</v>
      </c>
      <c r="I64" t="str">
        <f>'Full Set'!C:C</f>
        <v>Domestic Outside</v>
      </c>
      <c r="J64" t="str">
        <f>VLOOKUP(A:A,Table6[[Opportunity Name]:[Stage]],3,FALSE)</f>
        <v>Closed Won</v>
      </c>
    </row>
    <row r="65" spans="1:10" hidden="1">
      <c r="A65" t="str">
        <f>'Full Set'!A:A</f>
        <v>Foa &amp; Son - ModMaster - 17PC</v>
      </c>
      <c r="B65" t="str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-1</v>
      </c>
      <c r="C6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6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65">
        <f>IF('Full Set'!D:D="Stage 5-Negotiate",15,(IF('Full Set'!D:D="Stage 4-Prove",4,(IF('Full Set'!D:D="Stage 3-Develop",2,-1)))))</f>
        <v>2</v>
      </c>
      <c r="F6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5">
        <f t="shared" si="2"/>
        <v>-4</v>
      </c>
      <c r="H65" t="str">
        <f t="shared" si="3"/>
        <v>Orange</v>
      </c>
      <c r="I65" t="str">
        <f>'Full Set'!C:C</f>
        <v>Select</v>
      </c>
      <c r="J65" t="e">
        <f>VLOOKUP(A:A,Table6[[Opportunity Name]:[Stage]],3,FALSE)</f>
        <v>#N/A</v>
      </c>
    </row>
    <row r="66" spans="1:10" hidden="1">
      <c r="A66" t="str">
        <f>'Full Set'!A:A</f>
        <v>FPGM (BBPC/MWC/5 hotline/MM)</v>
      </c>
      <c r="B6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6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6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4</v>
      </c>
      <c r="E66">
        <f>IF('Full Set'!D:D="Stage 5-Negotiate",15,(IF('Full Set'!D:D="Stage 4-Prove",4,(IF('Full Set'!D:D="Stage 3-Develop",2,-1)))))</f>
        <v>4</v>
      </c>
      <c r="F6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6">
        <f t="shared" ref="G66:G97" si="4">B:B+C:C+D:D+E:E+F:F</f>
        <v>9</v>
      </c>
      <c r="H66" t="str">
        <f t="shared" ref="H66:H97" si="5">IF(G:G&gt;=23,"Green",IF(G:G&gt;=7,"Blue",IF(G:G&gt;=-2,"Yellow",IF(G:G&gt;=-6,"Orange","Red"))))</f>
        <v>Blue</v>
      </c>
      <c r="I66" t="str">
        <f>'Full Set'!C:C</f>
        <v>Domestic Outside</v>
      </c>
      <c r="J66" t="e">
        <f>VLOOKUP(A:A,Table6[[Opportunity Name]:[Stage]],3,FALSE)</f>
        <v>#N/A</v>
      </c>
    </row>
    <row r="67" spans="1:10" hidden="1">
      <c r="A67" t="str">
        <f>'Full Set'!A:A</f>
        <v>Gallagher - Fresno - MWE Upgrade</v>
      </c>
      <c r="B6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6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6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67">
        <f>IF('Full Set'!D:D="Stage 5-Negotiate",15,(IF('Full Set'!D:D="Stage 4-Prove",4,(IF('Full Set'!D:D="Stage 3-Develop",2,-1)))))</f>
        <v>2</v>
      </c>
      <c r="F6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7">
        <f t="shared" si="4"/>
        <v>7</v>
      </c>
      <c r="H67" t="str">
        <f t="shared" si="5"/>
        <v>Blue</v>
      </c>
      <c r="I67" t="str">
        <f>'Full Set'!C:C</f>
        <v>Select</v>
      </c>
      <c r="J67" t="e">
        <f>VLOOKUP(A:A,Table6[[Opportunity Name]:[Stage]],3,FALSE)</f>
        <v>#N/A</v>
      </c>
    </row>
    <row r="68" spans="1:10" hidden="1">
      <c r="A68" t="str">
        <f>'Full Set'!A:A</f>
        <v>Garry Insurance Center - 05/24 @ 1:30 pm CT</v>
      </c>
      <c r="B6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6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6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68">
        <f>IF('Full Set'!D:D="Stage 5-Negotiate",15,(IF('Full Set'!D:D="Stage 4-Prove",4,(IF('Full Set'!D:D="Stage 3-Develop",2,-1)))))</f>
        <v>2</v>
      </c>
      <c r="F6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8">
        <f t="shared" si="4"/>
        <v>0</v>
      </c>
      <c r="H68" t="str">
        <f t="shared" si="5"/>
        <v>Yellow</v>
      </c>
      <c r="I68" t="str">
        <f>'Full Set'!C:C</f>
        <v>Domestic Outside</v>
      </c>
      <c r="J68" s="16" t="str">
        <f>VLOOKUP(A:A,Table6[[Opportunity Name]:[Stage]],3,FALSE)</f>
        <v>Closed Lost</v>
      </c>
    </row>
    <row r="69" spans="1:10" hidden="1">
      <c r="A69" t="str">
        <f>'Full Set'!A:A</f>
        <v>Garsys Agency - 1ee pdb, bbeb</v>
      </c>
      <c r="B6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6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6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69">
        <f>IF('Full Set'!D:D="Stage 5-Negotiate",15,(IF('Full Set'!D:D="Stage 4-Prove",4,(IF('Full Set'!D:D="Stage 3-Develop",2,-1)))))</f>
        <v>2</v>
      </c>
      <c r="F6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69">
        <f t="shared" si="4"/>
        <v>-1</v>
      </c>
      <c r="H69" t="str">
        <f t="shared" si="5"/>
        <v>Yellow</v>
      </c>
      <c r="I69" t="str">
        <f>'Full Set'!C:C</f>
        <v>Domestic SMB</v>
      </c>
      <c r="J69" t="str">
        <f>VLOOKUP(A:A,Table6[[Opportunity Name]:[Stage]],3,FALSE)</f>
        <v>Closed Lost</v>
      </c>
    </row>
    <row r="70" spans="1:10" hidden="1">
      <c r="A70" t="str">
        <f>'Full Set'!A:A</f>
        <v>Glass &amp; Thompson Agency - 2PC - Inty/BBPC</v>
      </c>
      <c r="B7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7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7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70">
        <f>IF('Full Set'!D:D="Stage 5-Negotiate",15,(IF('Full Set'!D:D="Stage 4-Prove",4,(IF('Full Set'!D:D="Stage 3-Develop",2,-1)))))</f>
        <v>2</v>
      </c>
      <c r="F7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0">
        <f t="shared" si="4"/>
        <v>0</v>
      </c>
      <c r="H70" t="str">
        <f t="shared" si="5"/>
        <v>Yellow</v>
      </c>
      <c r="I70" t="str">
        <f>'Full Set'!C:C</f>
        <v>Domestic Outside</v>
      </c>
      <c r="J70" t="e">
        <f>VLOOKUP(A:A,Table6[[Opportunity Name]:[Stage]],3,FALSE)</f>
        <v>#N/A</v>
      </c>
    </row>
    <row r="71" spans="1:10">
      <c r="A71" s="24" t="str">
        <f>'Full Set'!A:A</f>
        <v>Goodrich &amp; Watson Insurers, Inc.- 2EE- PL Suite</v>
      </c>
      <c r="B7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7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7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71">
        <f>IF('Full Set'!D:D="Stage 5-Negotiate",15,(IF('Full Set'!D:D="Stage 4-Prove",4,(IF('Full Set'!D:D="Stage 3-Develop",2,-1)))))</f>
        <v>2</v>
      </c>
      <c r="F7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1">
        <f t="shared" si="4"/>
        <v>1</v>
      </c>
      <c r="H71" t="str">
        <f t="shared" si="5"/>
        <v>Yellow</v>
      </c>
      <c r="I71" t="str">
        <f>'Full Set'!C:C</f>
        <v>Domestic SMB</v>
      </c>
      <c r="J71" t="e">
        <f>VLOOKUP(A:A,Table6[[Opportunity Name]:[Stage]],3,FALSE)</f>
        <v>#N/A</v>
      </c>
    </row>
    <row r="72" spans="1:10" hidden="1">
      <c r="A72" t="str">
        <f>'Full Set'!A:A</f>
        <v>Gougeon Insurance - BBPC</v>
      </c>
      <c r="B7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7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7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72">
        <f>IF('Full Set'!D:D="Stage 5-Negotiate",15,(IF('Full Set'!D:D="Stage 4-Prove",4,(IF('Full Set'!D:D="Stage 3-Develop",2,-1)))))</f>
        <v>2</v>
      </c>
      <c r="F7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2">
        <f t="shared" si="4"/>
        <v>1</v>
      </c>
      <c r="H72" t="str">
        <f t="shared" si="5"/>
        <v>Yellow</v>
      </c>
      <c r="I72" t="str">
        <f>'Full Set'!C:C</f>
        <v>International</v>
      </c>
      <c r="J72" t="e">
        <f>VLOOKUP(A:A,Table6[[Opportunity Name]:[Stage]],3,FALSE)</f>
        <v>#N/A</v>
      </c>
    </row>
    <row r="73" spans="1:10" hidden="1">
      <c r="A73" t="str">
        <f>'Full Set'!A:A</f>
        <v>Gravie- 11 EB</v>
      </c>
      <c r="B7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7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7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73">
        <f>IF('Full Set'!D:D="Stage 5-Negotiate",15,(IF('Full Set'!D:D="Stage 4-Prove",4,(IF('Full Set'!D:D="Stage 3-Develop",2,-1)))))</f>
        <v>2</v>
      </c>
      <c r="F7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3">
        <f t="shared" si="4"/>
        <v>3</v>
      </c>
      <c r="H73" t="str">
        <f t="shared" si="5"/>
        <v>Yellow</v>
      </c>
      <c r="I73" t="str">
        <f>'Full Set'!C:C</f>
        <v>Domestic Outside</v>
      </c>
      <c r="J73" t="e">
        <f>VLOOKUP(A:A,Table6[[Opportunity Name]:[Stage]],3,FALSE)</f>
        <v>#N/A</v>
      </c>
    </row>
    <row r="74" spans="1:10" hidden="1">
      <c r="A74" t="str">
        <f>'Full Set'!A:A</f>
        <v>GRP Group Deal - BBUK/MWC</v>
      </c>
      <c r="B7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7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7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74">
        <f>IF('Full Set'!D:D="Stage 5-Negotiate",15,(IF('Full Set'!D:D="Stage 4-Prove",4,(IF('Full Set'!D:D="Stage 3-Develop",2,-1)))))</f>
        <v>15</v>
      </c>
      <c r="F7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4">
        <f t="shared" si="4"/>
        <v>17</v>
      </c>
      <c r="H74" t="str">
        <f t="shared" si="5"/>
        <v>Blue</v>
      </c>
      <c r="I74" t="str">
        <f>'Full Set'!C:C</f>
        <v>International</v>
      </c>
      <c r="J74" t="e">
        <f>VLOOKUP(A:A,Table6[[Opportunity Name]:[Stage]],3,FALSE)</f>
        <v>#N/A</v>
      </c>
    </row>
    <row r="75" spans="1:10" hidden="1">
      <c r="A75" t="str">
        <f>'Full Set'!A:A</f>
        <v>Gwilliames &amp; Associates Insurance Brokers Ltd - Zywave</v>
      </c>
      <c r="B7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7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7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75">
        <f>IF('Full Set'!D:D="Stage 5-Negotiate",15,(IF('Full Set'!D:D="Stage 4-Prove",4,(IF('Full Set'!D:D="Stage 3-Develop",2,-1)))))</f>
        <v>2</v>
      </c>
      <c r="F7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5">
        <f t="shared" si="4"/>
        <v>7</v>
      </c>
      <c r="H75" t="str">
        <f t="shared" si="5"/>
        <v>Blue</v>
      </c>
      <c r="I75" t="str">
        <f>'Full Set'!C:C</f>
        <v>International</v>
      </c>
      <c r="J75" t="e">
        <f>VLOOKUP(A:A,Table6[[Opportunity Name]:[Stage]],3,FALSE)</f>
        <v>#N/A</v>
      </c>
    </row>
    <row r="76" spans="1:10" hidden="1">
      <c r="A76" t="str">
        <f>'Full Set'!A:A</f>
        <v>Health Benefits 360-EB-1EE</v>
      </c>
      <c r="B7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7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7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76">
        <f>IF('Full Set'!D:D="Stage 5-Negotiate",15,(IF('Full Set'!D:D="Stage 4-Prove",4,(IF('Full Set'!D:D="Stage 3-Develop",2,-1)))))</f>
        <v>2</v>
      </c>
      <c r="F7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6">
        <f t="shared" si="4"/>
        <v>7</v>
      </c>
      <c r="H76" t="str">
        <f t="shared" si="5"/>
        <v>Blue</v>
      </c>
      <c r="I76" t="str">
        <f>'Full Set'!C:C</f>
        <v>Domestic SMB</v>
      </c>
      <c r="J76" t="str">
        <f>VLOOKUP(A:A,Table6[[Opportunity Name]:[Stage]],3,FALSE)</f>
        <v>Closed Lost</v>
      </c>
    </row>
    <row r="77" spans="1:10" hidden="1">
      <c r="A77" t="str">
        <f>'Full Set'!A:A</f>
        <v>Herrmann Benefits - BBEB/MWC/HRHL/HRc</v>
      </c>
      <c r="B7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7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7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77">
        <f>IF('Full Set'!D:D="Stage 5-Negotiate",15,(IF('Full Set'!D:D="Stage 4-Prove",4,(IF('Full Set'!D:D="Stage 3-Develop",2,-1)))))</f>
        <v>4</v>
      </c>
      <c r="F7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7">
        <f t="shared" si="4"/>
        <v>2</v>
      </c>
      <c r="H77" t="str">
        <f t="shared" si="5"/>
        <v>Yellow</v>
      </c>
      <c r="I77" t="str">
        <f>'Full Set'!C:C</f>
        <v>Domestic Outside</v>
      </c>
      <c r="J77" t="str">
        <f>VLOOKUP(A:A,Table6[[Opportunity Name]:[Stage]],3,FALSE)</f>
        <v>Closed Won</v>
      </c>
    </row>
    <row r="78" spans="1:10" hidden="1">
      <c r="A78" t="str">
        <f>'Full Set'!A:A</f>
        <v>Hidden Valley Insurance - 4 EE MM</v>
      </c>
      <c r="B7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7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7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78">
        <f>IF('Full Set'!D:D="Stage 5-Negotiate",15,(IF('Full Set'!D:D="Stage 4-Prove",4,(IF('Full Set'!D:D="Stage 3-Develop",2,-1)))))</f>
        <v>2</v>
      </c>
      <c r="F7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8">
        <f t="shared" si="4"/>
        <v>0</v>
      </c>
      <c r="H78" t="str">
        <f t="shared" si="5"/>
        <v>Yellow</v>
      </c>
      <c r="I78" t="str">
        <f>'Full Set'!C:C</f>
        <v>Domestic SMB</v>
      </c>
      <c r="J78" t="e">
        <f>VLOOKUP(A:A,Table6[[Opportunity Name]:[Stage]],3,FALSE)</f>
        <v>#N/A</v>
      </c>
    </row>
    <row r="79" spans="1:10" hidden="1">
      <c r="A79" t="str">
        <f>'Full Set'!A:A</f>
        <v>Homestead Insurance- PL Suite 2 EE</v>
      </c>
      <c r="B7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7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7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79">
        <f>IF('Full Set'!D:D="Stage 5-Negotiate",15,(IF('Full Set'!D:D="Stage 4-Prove",4,(IF('Full Set'!D:D="Stage 3-Develop",2,-1)))))</f>
        <v>2</v>
      </c>
      <c r="F7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79">
        <f t="shared" si="4"/>
        <v>0</v>
      </c>
      <c r="H79" t="str">
        <f t="shared" si="5"/>
        <v>Yellow</v>
      </c>
      <c r="I79" t="str">
        <f>'Full Set'!C:C</f>
        <v>Domestic SMB</v>
      </c>
      <c r="J79" t="str">
        <f>VLOOKUP(A:A,Table6[[Opportunity Name]:[Stage]],3,FALSE)</f>
        <v>Closed Lost</v>
      </c>
    </row>
    <row r="80" spans="1:10" hidden="1">
      <c r="A80" t="str">
        <f>'Full Set'!A:A</f>
        <v>Hometown Insurance - 1ee, BBPC</v>
      </c>
      <c r="B8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8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8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80">
        <f>IF('Full Set'!D:D="Stage 5-Negotiate",15,(IF('Full Set'!D:D="Stage 4-Prove",4,(IF('Full Set'!D:D="Stage 3-Develop",2,-1)))))</f>
        <v>2</v>
      </c>
      <c r="F8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0">
        <f t="shared" si="4"/>
        <v>-2</v>
      </c>
      <c r="H80" t="str">
        <f t="shared" si="5"/>
        <v>Yellow</v>
      </c>
      <c r="I80" t="str">
        <f>'Full Set'!C:C</f>
        <v>Domestic SMB</v>
      </c>
      <c r="J80" t="e">
        <f>VLOOKUP(A:A,Table6[[Opportunity Name]:[Stage]],3,FALSE)</f>
        <v>#N/A</v>
      </c>
    </row>
    <row r="81" spans="1:10" hidden="1">
      <c r="A81" t="str">
        <f>'Full Set'!A:A</f>
        <v>Howell IS BBUK 1xee</v>
      </c>
      <c r="B8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8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8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81">
        <f>IF('Full Set'!D:D="Stage 5-Negotiate",15,(IF('Full Set'!D:D="Stage 4-Prove",4,(IF('Full Set'!D:D="Stage 3-Develop",2,-1)))))</f>
        <v>4</v>
      </c>
      <c r="F8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1">
        <f t="shared" si="4"/>
        <v>8</v>
      </c>
      <c r="H81" t="str">
        <f t="shared" si="5"/>
        <v>Blue</v>
      </c>
      <c r="I81" t="str">
        <f>'Full Set'!C:C</f>
        <v>International</v>
      </c>
      <c r="J81" t="str">
        <f>VLOOKUP(A:A,Table6[[Opportunity Name]:[Stage]],3,FALSE)</f>
        <v>Closed Lost</v>
      </c>
    </row>
    <row r="82" spans="1:10" hidden="1">
      <c r="A82" t="str">
        <f>'Full Set'!A:A</f>
        <v>HRO Resources- (6 eb, 1 pc) BBEB, BBPC</v>
      </c>
      <c r="B8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8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8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82">
        <f>IF('Full Set'!D:D="Stage 5-Negotiate",15,(IF('Full Set'!D:D="Stage 4-Prove",4,(IF('Full Set'!D:D="Stage 3-Develop",2,-1)))))</f>
        <v>2</v>
      </c>
      <c r="F8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2">
        <f t="shared" si="4"/>
        <v>7</v>
      </c>
      <c r="H82" t="str">
        <f t="shared" si="5"/>
        <v>Blue</v>
      </c>
      <c r="I82" t="str">
        <f>'Full Set'!C:C</f>
        <v>Domestic Outside</v>
      </c>
      <c r="J82" t="e">
        <f>VLOOKUP(A:A,Table6[[Opportunity Name]:[Stage]],3,FALSE)</f>
        <v>#N/A</v>
      </c>
    </row>
    <row r="83" spans="1:10" hidden="1">
      <c r="A83" t="str">
        <f>'Full Set'!A:A</f>
        <v>Hunt Insurance Group (5 PC) Intygral</v>
      </c>
      <c r="B8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8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8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83">
        <f>IF('Full Set'!D:D="Stage 5-Negotiate",15,(IF('Full Set'!D:D="Stage 4-Prove",4,(IF('Full Set'!D:D="Stage 3-Develop",2,-1)))))</f>
        <v>2</v>
      </c>
      <c r="F8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3">
        <f t="shared" si="4"/>
        <v>1</v>
      </c>
      <c r="H83" t="str">
        <f t="shared" si="5"/>
        <v>Yellow</v>
      </c>
      <c r="I83" t="str">
        <f>'Full Set'!C:C</f>
        <v>Domestic Outside</v>
      </c>
      <c r="J83" t="e">
        <f>VLOOKUP(A:A,Table6[[Opportunity Name]:[Stage]],3,FALSE)</f>
        <v>#N/A</v>
      </c>
    </row>
    <row r="84" spans="1:10" hidden="1">
      <c r="A84" t="str">
        <f>'Full Set'!A:A</f>
        <v>Hunton Insurance &amp; Investments - 2EE - Inty/PL Produce</v>
      </c>
      <c r="B8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8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8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84">
        <f>IF('Full Set'!D:D="Stage 5-Negotiate",15,(IF('Full Set'!D:D="Stage 4-Prove",4,(IF('Full Set'!D:D="Stage 3-Develop",2,-1)))))</f>
        <v>4</v>
      </c>
      <c r="F8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4">
        <f t="shared" si="4"/>
        <v>4</v>
      </c>
      <c r="H84" t="str">
        <f t="shared" si="5"/>
        <v>Yellow</v>
      </c>
      <c r="I84" t="str">
        <f>'Full Set'!C:C</f>
        <v>Domestic SMB</v>
      </c>
      <c r="J84" t="str">
        <f>VLOOKUP(A:A,Table6[[Opportunity Name]:[Stage]],3,FALSE)</f>
        <v>Closed Lost</v>
      </c>
    </row>
    <row r="85" spans="1:10" hidden="1">
      <c r="A85" t="str">
        <f>'Full Set'!A:A</f>
        <v>In House Insurance 1 EB, CL Focus</v>
      </c>
      <c r="B8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8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8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85">
        <f>IF('Full Set'!D:D="Stage 5-Negotiate",15,(IF('Full Set'!D:D="Stage 4-Prove",4,(IF('Full Set'!D:D="Stage 3-Develop",2,-1)))))</f>
        <v>4</v>
      </c>
      <c r="F8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5">
        <f t="shared" si="4"/>
        <v>9</v>
      </c>
      <c r="H85" t="str">
        <f t="shared" si="5"/>
        <v>Blue</v>
      </c>
      <c r="I85" t="str">
        <f>'Full Set'!C:C</f>
        <v>Domestic Outside</v>
      </c>
      <c r="J85" t="str">
        <f>VLOOKUP(A:A,Table6[[Opportunity Name]:[Stage]],3,FALSE)</f>
        <v>Closed Lost</v>
      </c>
    </row>
    <row r="86" spans="1:10" hidden="1">
      <c r="A86" t="str">
        <f>'Full Set'!A:A</f>
        <v>Industrial Insurance Agency 3PC EE INTY</v>
      </c>
      <c r="B8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8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8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86">
        <f>IF('Full Set'!D:D="Stage 5-Negotiate",15,(IF('Full Set'!D:D="Stage 4-Prove",4,(IF('Full Set'!D:D="Stage 3-Develop",2,-1)))))</f>
        <v>4</v>
      </c>
      <c r="F8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6">
        <f t="shared" si="4"/>
        <v>1</v>
      </c>
      <c r="H86" t="str">
        <f t="shared" si="5"/>
        <v>Yellow</v>
      </c>
      <c r="I86" t="str">
        <f>'Full Set'!C:C</f>
        <v>Domestic Outside</v>
      </c>
      <c r="J86" t="e">
        <f>VLOOKUP(A:A,Table6[[Opportunity Name]:[Stage]],3,FALSE)</f>
        <v>#N/A</v>
      </c>
    </row>
    <row r="87" spans="1:10" hidden="1">
      <c r="A87" t="str">
        <f>'Full Set'!A:A</f>
        <v>Innovative Broker Services - DMW with renewal</v>
      </c>
      <c r="B8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8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8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87">
        <f>IF('Full Set'!D:D="Stage 5-Negotiate",15,(IF('Full Set'!D:D="Stage 4-Prove",4,(IF('Full Set'!D:D="Stage 3-Develop",2,-1)))))</f>
        <v>2</v>
      </c>
      <c r="F8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1</v>
      </c>
      <c r="G87">
        <f t="shared" si="4"/>
        <v>1</v>
      </c>
      <c r="H87" t="str">
        <f t="shared" si="5"/>
        <v>Yellow</v>
      </c>
      <c r="I87" t="str">
        <f>'Full Set'!C:C</f>
        <v>Domestic Outside</v>
      </c>
      <c r="J87" t="e">
        <f>VLOOKUP(A:A,Table6[[Opportunity Name]:[Stage]],3,FALSE)</f>
        <v>#N/A</v>
      </c>
    </row>
    <row r="88" spans="1:10" hidden="1">
      <c r="A88" t="str">
        <f>'Full Set'!A:A</f>
        <v>Inspro-BBPC/MWE/BBEB-2PC/1EB</v>
      </c>
      <c r="B8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8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8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88">
        <f>IF('Full Set'!D:D="Stage 5-Negotiate",15,(IF('Full Set'!D:D="Stage 4-Prove",4,(IF('Full Set'!D:D="Stage 3-Develop",2,-1)))))</f>
        <v>2</v>
      </c>
      <c r="F8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8">
        <f t="shared" si="4"/>
        <v>4</v>
      </c>
      <c r="H88" t="str">
        <f t="shared" si="5"/>
        <v>Yellow</v>
      </c>
      <c r="I88" t="str">
        <f>'Full Set'!C:C</f>
        <v>Domestic Outside</v>
      </c>
      <c r="J88" t="e">
        <f>VLOOKUP(A:A,Table6[[Opportunity Name]:[Stage]],3,FALSE)</f>
        <v>#N/A</v>
      </c>
    </row>
    <row r="89" spans="1:10" hidden="1">
      <c r="A89" t="str">
        <f>'Full Set'!A:A</f>
        <v>Insurance Advisory Inc - 2EE - BBPC/MM</v>
      </c>
      <c r="B8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8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8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89">
        <f>IF('Full Set'!D:D="Stage 5-Negotiate",15,(IF('Full Set'!D:D="Stage 4-Prove",4,(IF('Full Set'!D:D="Stage 3-Develop",2,-1)))))</f>
        <v>2</v>
      </c>
      <c r="F8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89">
        <f t="shared" si="4"/>
        <v>3</v>
      </c>
      <c r="H89" t="str">
        <f t="shared" si="5"/>
        <v>Yellow</v>
      </c>
      <c r="I89" t="str">
        <f>'Full Set'!C:C</f>
        <v>Domestic SMB</v>
      </c>
      <c r="J89" t="str">
        <f>VLOOKUP(A:A,Table6[[Opportunity Name]:[Stage]],3,FALSE)</f>
        <v>Closed Lost</v>
      </c>
    </row>
    <row r="90" spans="1:10" hidden="1">
      <c r="A90" t="str">
        <f>'Full Set'!A:A</f>
        <v>Insurance Group of America - NASH - BBPC</v>
      </c>
      <c r="B9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9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9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90">
        <f>IF('Full Set'!D:D="Stage 5-Negotiate",15,(IF('Full Set'!D:D="Stage 4-Prove",4,(IF('Full Set'!D:D="Stage 3-Develop",2,-1)))))</f>
        <v>2</v>
      </c>
      <c r="F9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0">
        <f t="shared" si="4"/>
        <v>-1</v>
      </c>
      <c r="H90" t="str">
        <f t="shared" si="5"/>
        <v>Yellow</v>
      </c>
      <c r="I90" t="str">
        <f>'Full Set'!C:C</f>
        <v>Domestic Outside</v>
      </c>
      <c r="J90" s="16" t="e">
        <f>VLOOKUP(A:A,Table6[[Opportunity Name]:[Stage]],3,FALSE)</f>
        <v>#N/A</v>
      </c>
    </row>
    <row r="91" spans="1:10" hidden="1">
      <c r="A91" t="str">
        <f>'Full Set'!A:A</f>
        <v>Insurance Management Group - DMW</v>
      </c>
      <c r="B9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9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9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91">
        <f>IF('Full Set'!D:D="Stage 5-Negotiate",15,(IF('Full Set'!D:D="Stage 4-Prove",4,(IF('Full Set'!D:D="Stage 3-Develop",2,-1)))))</f>
        <v>2</v>
      </c>
      <c r="F9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1">
        <f t="shared" si="4"/>
        <v>-2</v>
      </c>
      <c r="H91" t="str">
        <f t="shared" si="5"/>
        <v>Yellow</v>
      </c>
      <c r="I91" t="str">
        <f>'Full Set'!C:C</f>
        <v>Domestic Outside</v>
      </c>
      <c r="J91" t="str">
        <f>VLOOKUP(A:A,Table6[[Opportunity Name]:[Stage]],3,FALSE)</f>
        <v>Closed Lost</v>
      </c>
    </row>
    <row r="92" spans="1:10" hidden="1">
      <c r="A92" t="str">
        <f>'Full Set'!A:A</f>
        <v>Insurance Planning Services HRC 2EB</v>
      </c>
      <c r="B9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9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9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92">
        <f>IF('Full Set'!D:D="Stage 5-Negotiate",15,(IF('Full Set'!D:D="Stage 4-Prove",4,(IF('Full Set'!D:D="Stage 3-Develop",2,-1)))))</f>
        <v>2</v>
      </c>
      <c r="F9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2">
        <f t="shared" si="4"/>
        <v>1</v>
      </c>
      <c r="H92" t="str">
        <f t="shared" si="5"/>
        <v>Yellow</v>
      </c>
      <c r="I92" t="str">
        <f>'Full Set'!C:C</f>
        <v>Domestic Outside</v>
      </c>
      <c r="J92" t="e">
        <f>VLOOKUP(A:A,Table6[[Opportunity Name]:[Stage]],3,FALSE)</f>
        <v>#N/A</v>
      </c>
    </row>
    <row r="93" spans="1:10" hidden="1">
      <c r="A93" t="str">
        <f>'Full Set'!A:A</f>
        <v>InsureLine Brokers - Zywave</v>
      </c>
      <c r="B9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9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9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93">
        <f>IF('Full Set'!D:D="Stage 5-Negotiate",15,(IF('Full Set'!D:D="Stage 4-Prove",4,(IF('Full Set'!D:D="Stage 3-Develop",2,-1)))))</f>
        <v>4</v>
      </c>
      <c r="F9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3">
        <f t="shared" si="4"/>
        <v>1</v>
      </c>
      <c r="H93" t="str">
        <f t="shared" si="5"/>
        <v>Yellow</v>
      </c>
      <c r="I93" t="str">
        <f>'Full Set'!C:C</f>
        <v>International</v>
      </c>
      <c r="J93" t="e">
        <f>VLOOKUP(A:A,Table6[[Opportunity Name]:[Stage]],3,FALSE)</f>
        <v>#N/A</v>
      </c>
    </row>
    <row r="94" spans="1:10" hidden="1">
      <c r="A94" t="str">
        <f>'Full Set'!A:A</f>
        <v>Integrity Administrators, Inc. 1EE DMW</v>
      </c>
      <c r="B9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9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9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94">
        <f>IF('Full Set'!D:D="Stage 5-Negotiate",15,(IF('Full Set'!D:D="Stage 4-Prove",4,(IF('Full Set'!D:D="Stage 3-Develop",2,-1)))))</f>
        <v>2</v>
      </c>
      <c r="F9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4">
        <f t="shared" si="4"/>
        <v>1</v>
      </c>
      <c r="H94" t="str">
        <f t="shared" si="5"/>
        <v>Yellow</v>
      </c>
      <c r="I94" t="str">
        <f>'Full Set'!C:C</f>
        <v>Domestic Outside</v>
      </c>
      <c r="J94" t="e">
        <f>VLOOKUP(A:A,Table6[[Opportunity Name]:[Stage]],3,FALSE)</f>
        <v>#N/A</v>
      </c>
    </row>
    <row r="95" spans="1:10" hidden="1">
      <c r="A95" t="str">
        <f>'Full Set'!A:A</f>
        <v>Integrity Risk Associates-1ee</v>
      </c>
      <c r="B9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9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9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95">
        <f>IF('Full Set'!D:D="Stage 5-Negotiate",15,(IF('Full Set'!D:D="Stage 4-Prove",4,(IF('Full Set'!D:D="Stage 3-Develop",2,-1)))))</f>
        <v>2</v>
      </c>
      <c r="F9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5">
        <f t="shared" si="4"/>
        <v>5</v>
      </c>
      <c r="H95" t="str">
        <f t="shared" si="5"/>
        <v>Yellow</v>
      </c>
      <c r="I95" t="str">
        <f>'Full Set'!C:C</f>
        <v>Domestic SMB</v>
      </c>
      <c r="J95" t="e">
        <f>VLOOKUP(A:A,Table6[[Opportunity Name]:[Stage]],3,FALSE)</f>
        <v>#N/A</v>
      </c>
    </row>
    <row r="96" spans="1:10" hidden="1">
      <c r="A96" t="str">
        <f>'Full Set'!A:A</f>
        <v>Ion Insurance (BBPC/MM-15PC-BRIDGEPORT)</v>
      </c>
      <c r="B9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9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9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96">
        <f>IF('Full Set'!D:D="Stage 5-Negotiate",15,(IF('Full Set'!D:D="Stage 4-Prove",4,(IF('Full Set'!D:D="Stage 3-Develop",2,-1)))))</f>
        <v>2</v>
      </c>
      <c r="F9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6">
        <f t="shared" si="4"/>
        <v>7</v>
      </c>
      <c r="H96" t="str">
        <f t="shared" si="5"/>
        <v>Blue</v>
      </c>
      <c r="I96" t="str">
        <f>'Full Set'!C:C</f>
        <v>Domestic Outside</v>
      </c>
      <c r="J96" t="e">
        <f>VLOOKUP(A:A,Table6[[Opportunity Name]:[Stage]],3,FALSE)</f>
        <v>#N/A</v>
      </c>
    </row>
    <row r="97" spans="1:10" hidden="1">
      <c r="A97" t="str">
        <f>'Full Set'!A:A</f>
        <v>Irdium Risk BBPC</v>
      </c>
      <c r="B9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9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9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97">
        <f>IF('Full Set'!D:D="Stage 5-Negotiate",15,(IF('Full Set'!D:D="Stage 4-Prove",4,(IF('Full Set'!D:D="Stage 3-Develop",2,-1)))))</f>
        <v>-1</v>
      </c>
      <c r="F9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7">
        <f t="shared" si="4"/>
        <v>-6</v>
      </c>
      <c r="H97" t="str">
        <f t="shared" si="5"/>
        <v>Orange</v>
      </c>
      <c r="I97" t="str">
        <f>'Full Set'!C:C</f>
        <v>International</v>
      </c>
      <c r="J97" t="e">
        <f>VLOOKUP(A:A,Table6[[Opportunity Name]:[Stage]],3,FALSE)</f>
        <v>#N/A</v>
      </c>
    </row>
    <row r="98" spans="1:10" hidden="1">
      <c r="A98" t="str">
        <f>'Full Set'!A:A</f>
        <v>J.Krug &amp; Associates, Inc. 6EE PC, 2EE EB - BBEB/BBPC/MWC/MM/HRHL50</v>
      </c>
      <c r="B9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9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9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98">
        <f>IF('Full Set'!D:D="Stage 5-Negotiate",15,(IF('Full Set'!D:D="Stage 4-Prove",4,(IF('Full Set'!D:D="Stage 3-Develop",2,-1)))))</f>
        <v>4</v>
      </c>
      <c r="F9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8">
        <f t="shared" ref="G98:G129" si="6">B:B+C:C+D:D+E:E+F:F</f>
        <v>7</v>
      </c>
      <c r="H98" t="str">
        <f t="shared" ref="H98:H129" si="7">IF(G:G&gt;=23,"Green",IF(G:G&gt;=7,"Blue",IF(G:G&gt;=-2,"Yellow",IF(G:G&gt;=-6,"Orange","Red"))))</f>
        <v>Blue</v>
      </c>
      <c r="I98" t="str">
        <f>'Full Set'!C:C</f>
        <v>Domestic Outside</v>
      </c>
      <c r="J98" t="e">
        <f>VLOOKUP(A:A,Table6[[Opportunity Name]:[Stage]],3,FALSE)</f>
        <v>#N/A</v>
      </c>
    </row>
    <row r="99" spans="1:10" hidden="1">
      <c r="A99" t="str">
        <f>'Full Set'!A:A</f>
        <v>Josslin Insurance Brokers Limited - Zywave</v>
      </c>
      <c r="B9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9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9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99">
        <f>IF('Full Set'!D:D="Stage 5-Negotiate",15,(IF('Full Set'!D:D="Stage 4-Prove",4,(IF('Full Set'!D:D="Stage 3-Develop",2,-1)))))</f>
        <v>2</v>
      </c>
      <c r="F9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99">
        <f t="shared" si="6"/>
        <v>3</v>
      </c>
      <c r="H99" t="str">
        <f t="shared" si="7"/>
        <v>Yellow</v>
      </c>
      <c r="I99" t="str">
        <f>'Full Set'!C:C</f>
        <v>International</v>
      </c>
      <c r="J99" t="e">
        <f>VLOOKUP(A:A,Table6[[Opportunity Name]:[Stage]],3,FALSE)</f>
        <v>#N/A</v>
      </c>
    </row>
    <row r="100" spans="1:10" hidden="1">
      <c r="A100" t="str">
        <f>'Full Set'!A:A</f>
        <v>Keith Miller BBUK 1xee</v>
      </c>
      <c r="B10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0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0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00">
        <f>IF('Full Set'!D:D="Stage 5-Negotiate",15,(IF('Full Set'!D:D="Stage 4-Prove",4,(IF('Full Set'!D:D="Stage 3-Develop",2,-1)))))</f>
        <v>4</v>
      </c>
      <c r="F10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0">
        <f t="shared" si="6"/>
        <v>0</v>
      </c>
      <c r="H100" t="str">
        <f t="shared" si="7"/>
        <v>Yellow</v>
      </c>
      <c r="I100" t="str">
        <f>'Full Set'!C:C</f>
        <v>International</v>
      </c>
      <c r="J100" t="str">
        <f>VLOOKUP(A:A,Table6[[Opportunity Name]:[Stage]],3,FALSE)</f>
        <v>Closed Lost</v>
      </c>
    </row>
    <row r="101" spans="1:10" hidden="1">
      <c r="A101" t="str">
        <f>'Full Set'!A:A</f>
        <v>Klein Agency (2PC-BBPC/MM-D.C.)</v>
      </c>
      <c r="B10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0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0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01">
        <f>IF('Full Set'!D:D="Stage 5-Negotiate",15,(IF('Full Set'!D:D="Stage 4-Prove",4,(IF('Full Set'!D:D="Stage 3-Develop",2,-1)))))</f>
        <v>15</v>
      </c>
      <c r="F10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1">
        <f t="shared" si="6"/>
        <v>18</v>
      </c>
      <c r="H101" t="str">
        <f t="shared" si="7"/>
        <v>Blue</v>
      </c>
      <c r="I101" t="str">
        <f>'Full Set'!C:C</f>
        <v>Domestic Outside</v>
      </c>
      <c r="J101" t="e">
        <f>VLOOKUP(A:A,Table6[[Opportunity Name]:[Stage]],3,FALSE)</f>
        <v>#N/A</v>
      </c>
    </row>
    <row r="102" spans="1:10" hidden="1">
      <c r="A102" t="str">
        <f>'Full Set'!A:A</f>
        <v>Konsileo 2ee BBUK/MWC</v>
      </c>
      <c r="B10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0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0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02">
        <f>IF('Full Set'!D:D="Stage 5-Negotiate",15,(IF('Full Set'!D:D="Stage 4-Prove",4,(IF('Full Set'!D:D="Stage 3-Develop",2,-1)))))</f>
        <v>-1</v>
      </c>
      <c r="F10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2">
        <f t="shared" si="6"/>
        <v>-5</v>
      </c>
      <c r="H102" t="str">
        <f t="shared" si="7"/>
        <v>Orange</v>
      </c>
      <c r="I102" t="str">
        <f>'Full Set'!C:C</f>
        <v>International</v>
      </c>
      <c r="J102" t="e">
        <f>VLOOKUP(A:A,Table6[[Opportunity Name]:[Stage]],3,FALSE)</f>
        <v>#N/A</v>
      </c>
    </row>
    <row r="103" spans="1:10" hidden="1">
      <c r="A103" t="str">
        <f>'Full Set'!A:A</f>
        <v>Korthase Flinn - HRconnection</v>
      </c>
      <c r="B10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0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0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03">
        <f>IF('Full Set'!D:D="Stage 5-Negotiate",15,(IF('Full Set'!D:D="Stage 4-Prove",4,(IF('Full Set'!D:D="Stage 3-Develop",2,-1)))))</f>
        <v>4</v>
      </c>
      <c r="F10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3">
        <f t="shared" si="6"/>
        <v>4</v>
      </c>
      <c r="H103" t="str">
        <f t="shared" si="7"/>
        <v>Yellow</v>
      </c>
      <c r="I103" t="str">
        <f>'Full Set'!C:C</f>
        <v>Domestic Outside</v>
      </c>
      <c r="J103" t="e">
        <f>VLOOKUP(A:A,Table6[[Opportunity Name]:[Stage]],3,FALSE)</f>
        <v>#N/A</v>
      </c>
    </row>
    <row r="104" spans="1:10" hidden="1">
      <c r="A104" t="str">
        <f>'Full Set'!A:A</f>
        <v>KROL BB/MWC/HRH</v>
      </c>
      <c r="B10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0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0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04">
        <f>IF('Full Set'!D:D="Stage 5-Negotiate",15,(IF('Full Set'!D:D="Stage 4-Prove",4,(IF('Full Set'!D:D="Stage 3-Develop",2,-1)))))</f>
        <v>2</v>
      </c>
      <c r="F10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4">
        <f t="shared" si="6"/>
        <v>3</v>
      </c>
      <c r="H104" t="str">
        <f t="shared" si="7"/>
        <v>Yellow</v>
      </c>
      <c r="I104" t="str">
        <f>'Full Set'!C:C</f>
        <v>Domestic SMB</v>
      </c>
      <c r="J104" t="e">
        <f>VLOOKUP(A:A,Table6[[Opportunity Name]:[Stage]],3,FALSE)</f>
        <v>#N/A</v>
      </c>
    </row>
    <row r="105" spans="1:10" hidden="1">
      <c r="A105" t="str">
        <f>'Full Set'!A:A</f>
        <v>Lakeshore Benefit Alliance 7EE BKB</v>
      </c>
      <c r="B10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0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0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05">
        <f>IF('Full Set'!D:D="Stage 5-Negotiate",15,(IF('Full Set'!D:D="Stage 4-Prove",4,(IF('Full Set'!D:D="Stage 3-Develop",2,-1)))))</f>
        <v>2</v>
      </c>
      <c r="F10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5">
        <f t="shared" si="6"/>
        <v>5</v>
      </c>
      <c r="H105" t="str">
        <f t="shared" si="7"/>
        <v>Yellow</v>
      </c>
      <c r="I105" t="str">
        <f>'Full Set'!C:C</f>
        <v>Domestic Outside</v>
      </c>
      <c r="J105" t="str">
        <f>VLOOKUP(A:A,Table6[[Opportunity Name]:[Stage]],3,FALSE)</f>
        <v>Closed Lost</v>
      </c>
    </row>
    <row r="106" spans="1:10" hidden="1">
      <c r="A106" t="str">
        <f>'Full Set'!A:A</f>
        <v>Lakeview Insurance Brokers Limited - Zywave</v>
      </c>
      <c r="B10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0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0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06">
        <f>IF('Full Set'!D:D="Stage 5-Negotiate",15,(IF('Full Set'!D:D="Stage 4-Prove",4,(IF('Full Set'!D:D="Stage 3-Develop",2,-1)))))</f>
        <v>-1</v>
      </c>
      <c r="F10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6">
        <f t="shared" si="6"/>
        <v>-7</v>
      </c>
      <c r="H106" t="str">
        <f t="shared" si="7"/>
        <v>Red</v>
      </c>
      <c r="I106" t="str">
        <f>'Full Set'!C:C</f>
        <v>International</v>
      </c>
      <c r="J106" t="e">
        <f>VLOOKUP(A:A,Table6[[Opportunity Name]:[Stage]],3,FALSE)</f>
        <v>#N/A</v>
      </c>
    </row>
    <row r="107" spans="1:10" hidden="1">
      <c r="A107" t="str">
        <f>'Full Set'!A:A</f>
        <v>LaNasa Insurance Agency - 2ees BBPC</v>
      </c>
      <c r="B10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0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0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07">
        <f>IF('Full Set'!D:D="Stage 5-Negotiate",15,(IF('Full Set'!D:D="Stage 4-Prove",4,(IF('Full Set'!D:D="Stage 3-Develop",2,-1)))))</f>
        <v>2</v>
      </c>
      <c r="F10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7">
        <f t="shared" si="6"/>
        <v>-1</v>
      </c>
      <c r="H107" t="str">
        <f t="shared" si="7"/>
        <v>Yellow</v>
      </c>
      <c r="I107" t="str">
        <f>'Full Set'!C:C</f>
        <v>Domestic Outside</v>
      </c>
      <c r="J107" t="e">
        <f>VLOOKUP(A:A,Table6[[Opportunity Name]:[Stage]],3,FALSE)</f>
        <v>#N/A</v>
      </c>
    </row>
    <row r="108" spans="1:10" hidden="1">
      <c r="A108" t="str">
        <f>'Full Set'!A:A</f>
        <v>Lautenbach Insurance Agency, LLC</v>
      </c>
      <c r="B10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0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0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08">
        <f>IF('Full Set'!D:D="Stage 5-Negotiate",15,(IF('Full Set'!D:D="Stage 4-Prove",4,(IF('Full Set'!D:D="Stage 3-Develop",2,-1)))))</f>
        <v>2</v>
      </c>
      <c r="F10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8">
        <f t="shared" si="6"/>
        <v>0</v>
      </c>
      <c r="H108" t="str">
        <f t="shared" si="7"/>
        <v>Yellow</v>
      </c>
      <c r="I108" t="str">
        <f>'Full Set'!C:C</f>
        <v>Domestic Outside</v>
      </c>
      <c r="J108" t="e">
        <f>VLOOKUP(A:A,Table6[[Opportunity Name]:[Stage]],3,FALSE)</f>
        <v>#N/A</v>
      </c>
    </row>
    <row r="109" spans="1:10" hidden="1">
      <c r="A109" t="str">
        <f>'Full Set'!A:A</f>
        <v>Legacy Benefits (4 eb) BBEB, Connect, Hotline, HRc</v>
      </c>
      <c r="B10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0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0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09">
        <f>IF('Full Set'!D:D="Stage 5-Negotiate",15,(IF('Full Set'!D:D="Stage 4-Prove",4,(IF('Full Set'!D:D="Stage 3-Develop",2,-1)))))</f>
        <v>2</v>
      </c>
      <c r="F10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09">
        <f t="shared" si="6"/>
        <v>-2</v>
      </c>
      <c r="H109" t="str">
        <f t="shared" si="7"/>
        <v>Yellow</v>
      </c>
      <c r="I109" t="str">
        <f>'Full Set'!C:C</f>
        <v>Domestic Outside</v>
      </c>
      <c r="J109" t="str">
        <f>VLOOKUP(A:A,Table6[[Opportunity Name]:[Stage]],3,FALSE)</f>
        <v>Closed Lost</v>
      </c>
    </row>
    <row r="110" spans="1:10" hidden="1">
      <c r="A110" t="str">
        <f>'Full Set'!A:A</f>
        <v>Lesniewski &amp; Parker Insurance</v>
      </c>
      <c r="B11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1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1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10">
        <f>IF('Full Set'!D:D="Stage 5-Negotiate",15,(IF('Full Set'!D:D="Stage 4-Prove",4,(IF('Full Set'!D:D="Stage 3-Develop",2,-1)))))</f>
        <v>2</v>
      </c>
      <c r="F11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0">
        <f t="shared" si="6"/>
        <v>5</v>
      </c>
      <c r="H110" t="str">
        <f t="shared" si="7"/>
        <v>Yellow</v>
      </c>
      <c r="I110" t="str">
        <f>'Full Set'!C:C</f>
        <v>Domestic Outside</v>
      </c>
      <c r="J110" t="e">
        <f>VLOOKUP(A:A,Table6[[Opportunity Name]:[Stage]],3,FALSE)</f>
        <v>#N/A</v>
      </c>
    </row>
    <row r="111" spans="1:10" hidden="1">
      <c r="A111" t="str">
        <f>'Full Set'!A:A</f>
        <v>Lord and Osborn - 1EE - HRC</v>
      </c>
      <c r="B11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1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1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11">
        <f>IF('Full Set'!D:D="Stage 5-Negotiate",15,(IF('Full Set'!D:D="Stage 4-Prove",4,(IF('Full Set'!D:D="Stage 3-Develop",2,-1)))))</f>
        <v>4</v>
      </c>
      <c r="F11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1">
        <f t="shared" si="6"/>
        <v>6</v>
      </c>
      <c r="H111" t="str">
        <f t="shared" si="7"/>
        <v>Yellow</v>
      </c>
      <c r="I111" t="str">
        <f>'Full Set'!C:C</f>
        <v>Domestic SMB</v>
      </c>
      <c r="J111" t="e">
        <f>VLOOKUP(A:A,Table6[[Opportunity Name]:[Stage]],3,FALSE)</f>
        <v>#N/A</v>
      </c>
    </row>
    <row r="112" spans="1:10" hidden="1">
      <c r="A112" t="str">
        <f>'Full Set'!A:A</f>
        <v>Lynoxx Group (BBPC/MM-15PC-BRIDGEPORT)</v>
      </c>
      <c r="B11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1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1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12">
        <f>IF('Full Set'!D:D="Stage 5-Negotiate",15,(IF('Full Set'!D:D="Stage 4-Prove",4,(IF('Full Set'!D:D="Stage 3-Develop",2,-1)))))</f>
        <v>2</v>
      </c>
      <c r="F11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2">
        <f t="shared" si="6"/>
        <v>5</v>
      </c>
      <c r="H112" t="str">
        <f t="shared" si="7"/>
        <v>Yellow</v>
      </c>
      <c r="I112" t="str">
        <f>'Full Set'!C:C</f>
        <v>Domestic Outside</v>
      </c>
      <c r="J112" s="16" t="str">
        <f>VLOOKUP(A:A,Table6[[Opportunity Name]:[Stage]],3,FALSE)</f>
        <v>Closed Lost</v>
      </c>
    </row>
    <row r="113" spans="1:10" hidden="1">
      <c r="A113" t="str">
        <f>'Full Set'!A:A</f>
        <v>Lynwood Financial Group -(BBPC)-5ee Going to win it this time!</v>
      </c>
      <c r="B11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1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1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13">
        <f>IF('Full Set'!D:D="Stage 5-Negotiate",15,(IF('Full Set'!D:D="Stage 4-Prove",4,(IF('Full Set'!D:D="Stage 3-Develop",2,-1)))))</f>
        <v>-1</v>
      </c>
      <c r="F11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3">
        <f t="shared" si="6"/>
        <v>-6</v>
      </c>
      <c r="H113" t="str">
        <f t="shared" si="7"/>
        <v>Orange</v>
      </c>
      <c r="I113" t="str">
        <f>'Full Set'!C:C</f>
        <v>Domestic Outside</v>
      </c>
      <c r="J113" t="e">
        <f>VLOOKUP(A:A,Table6[[Opportunity Name]:[Stage]],3,FALSE)</f>
        <v>#N/A</v>
      </c>
    </row>
    <row r="114" spans="1:10" hidden="1">
      <c r="A114" t="str">
        <f>'Full Set'!A:A</f>
        <v>Managed Benefit Systems (2) - PDB</v>
      </c>
      <c r="B11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1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1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14">
        <f>IF('Full Set'!D:D="Stage 5-Negotiate",15,(IF('Full Set'!D:D="Stage 4-Prove",4,(IF('Full Set'!D:D="Stage 3-Develop",2,-1)))))</f>
        <v>2</v>
      </c>
      <c r="F11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4">
        <f t="shared" si="6"/>
        <v>-1</v>
      </c>
      <c r="H114" t="str">
        <f t="shared" si="7"/>
        <v>Yellow</v>
      </c>
      <c r="I114" t="str">
        <f>'Full Set'!C:C</f>
        <v>Domestic Outside</v>
      </c>
      <c r="J114" t="str">
        <f>VLOOKUP(A:A,Table6[[Opportunity Name]:[Stage]],3,FALSE)</f>
        <v>Closed Lost</v>
      </c>
    </row>
    <row r="115" spans="1:10" hidden="1">
      <c r="A115" t="str">
        <f>'Full Set'!A:A</f>
        <v>MAR Insurance Group Inc. - EB 1 ee under AMG</v>
      </c>
      <c r="B11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11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1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15">
        <f>IF('Full Set'!D:D="Stage 5-Negotiate",15,(IF('Full Set'!D:D="Stage 4-Prove",4,(IF('Full Set'!D:D="Stage 3-Develop",2,-1)))))</f>
        <v>4</v>
      </c>
      <c r="F11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5">
        <f t="shared" si="6"/>
        <v>1</v>
      </c>
      <c r="H115" t="str">
        <f t="shared" si="7"/>
        <v>Yellow</v>
      </c>
      <c r="I115" t="str">
        <f>'Full Set'!C:C</f>
        <v>Domestic Outside</v>
      </c>
      <c r="J115" t="str">
        <f>VLOOKUP(A:A,Table6[[Opportunity Name]:[Stage]],3,FALSE)</f>
        <v>Closed Lost</v>
      </c>
    </row>
    <row r="116" spans="1:10" hidden="1">
      <c r="A116" t="str">
        <f>'Full Set'!A:A</f>
        <v>Mark Gilliam Agency-BBPC</v>
      </c>
      <c r="B11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11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1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16">
        <f>IF('Full Set'!D:D="Stage 5-Negotiate",15,(IF('Full Set'!D:D="Stage 4-Prove",4,(IF('Full Set'!D:D="Stage 3-Develop",2,-1)))))</f>
        <v>2</v>
      </c>
      <c r="F11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6">
        <f t="shared" si="6"/>
        <v>-3</v>
      </c>
      <c r="H116" t="str">
        <f t="shared" si="7"/>
        <v>Orange</v>
      </c>
      <c r="I116" t="str">
        <f>'Full Set'!C:C</f>
        <v>Domestic Outside</v>
      </c>
      <c r="J116" t="e">
        <f>VLOOKUP(A:A,Table6[[Opportunity Name]:[Stage]],3,FALSE)</f>
        <v>#N/A</v>
      </c>
    </row>
    <row r="117" spans="1:10" hidden="1">
      <c r="A117" t="str">
        <f>'Full Set'!A:A</f>
        <v>Marketing Inquiry - David Hutchins - 1 indiv health ee BKB</v>
      </c>
      <c r="B11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1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1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4</v>
      </c>
      <c r="E117">
        <f>IF('Full Set'!D:D="Stage 5-Negotiate",15,(IF('Full Set'!D:D="Stage 4-Prove",4,(IF('Full Set'!D:D="Stage 3-Develop",2,-1)))))</f>
        <v>4</v>
      </c>
      <c r="F11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7">
        <f t="shared" si="6"/>
        <v>9</v>
      </c>
      <c r="H117" t="str">
        <f t="shared" si="7"/>
        <v>Blue</v>
      </c>
      <c r="I117" t="str">
        <f>'Full Set'!C:C</f>
        <v>Domestic SMB</v>
      </c>
      <c r="J117" t="str">
        <f>VLOOKUP(A:A,Table6[[Opportunity Name]:[Stage]],3,FALSE)</f>
        <v>Closed Lost</v>
      </c>
    </row>
    <row r="118" spans="1:10" hidden="1">
      <c r="A118" t="str">
        <f>'Full Set'!A:A</f>
        <v>Marketing Inquiry - Floyd Watkins &amp; Associates, Inc - 2ee - pdb</v>
      </c>
      <c r="B11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1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1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18">
        <f>IF('Full Set'!D:D="Stage 5-Negotiate",15,(IF('Full Set'!D:D="Stage 4-Prove",4,(IF('Full Set'!D:D="Stage 3-Develop",2,-1)))))</f>
        <v>2</v>
      </c>
      <c r="F11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8">
        <f t="shared" si="6"/>
        <v>1</v>
      </c>
      <c r="H118" t="str">
        <f t="shared" si="7"/>
        <v>Yellow</v>
      </c>
      <c r="I118" t="str">
        <f>'Full Set'!C:C</f>
        <v>Domestic SMB</v>
      </c>
      <c r="J118" t="str">
        <f>VLOOKUP(A:A,Table6[[Opportunity Name]:[Stage]],3,FALSE)</f>
        <v>Closed Lost</v>
      </c>
    </row>
    <row r="119" spans="1:10" hidden="1">
      <c r="A119" t="str">
        <f>'Full Set'!A:A</f>
        <v>Marketing Inquiry - Grand Companies - HRc (4 ee) LANSING</v>
      </c>
      <c r="B11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1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1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19">
        <f>IF('Full Set'!D:D="Stage 5-Negotiate",15,(IF('Full Set'!D:D="Stage 4-Prove",4,(IF('Full Set'!D:D="Stage 3-Develop",2,-1)))))</f>
        <v>2</v>
      </c>
      <c r="F11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19">
        <f t="shared" si="6"/>
        <v>-1</v>
      </c>
      <c r="H119" t="str">
        <f t="shared" si="7"/>
        <v>Yellow</v>
      </c>
      <c r="I119" t="str">
        <f>'Full Set'!C:C</f>
        <v>Domestic Outside</v>
      </c>
      <c r="J119" t="e">
        <f>VLOOKUP(A:A,Table6[[Opportunity Name]:[Stage]],3,FALSE)</f>
        <v>#N/A</v>
      </c>
    </row>
    <row r="120" spans="1:10" hidden="1">
      <c r="A120" t="str">
        <f>'Full Set'!A:A</f>
        <v>Marketing Inquiry - Mckenzie Insurance Inc - 1EE - PL Suite</v>
      </c>
      <c r="B12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2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2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20">
        <f>IF('Full Set'!D:D="Stage 5-Negotiate",15,(IF('Full Set'!D:D="Stage 4-Prove",4,(IF('Full Set'!D:D="Stage 3-Develop",2,-1)))))</f>
        <v>2</v>
      </c>
      <c r="F12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0">
        <f t="shared" si="6"/>
        <v>7</v>
      </c>
      <c r="H120" t="str">
        <f t="shared" si="7"/>
        <v>Blue</v>
      </c>
      <c r="I120" t="str">
        <f>'Full Set'!C:C</f>
        <v>Domestic SMB</v>
      </c>
      <c r="J120" t="e">
        <f>VLOOKUP(A:A,Table6[[Opportunity Name]:[Stage]],3,FALSE)</f>
        <v>#N/A</v>
      </c>
    </row>
    <row r="121" spans="1:10" hidden="1">
      <c r="A121" t="str">
        <f>'Full Set'!A:A</f>
        <v>Marketing Inquiry - Texas Benefit Alliance- PDB</v>
      </c>
      <c r="B12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2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2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21">
        <f>IF('Full Set'!D:D="Stage 5-Negotiate",15,(IF('Full Set'!D:D="Stage 4-Prove",4,(IF('Full Set'!D:D="Stage 3-Develop",2,-1)))))</f>
        <v>2</v>
      </c>
      <c r="F12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1">
        <f t="shared" si="6"/>
        <v>-2</v>
      </c>
      <c r="H121" t="str">
        <f t="shared" si="7"/>
        <v>Yellow</v>
      </c>
      <c r="I121" t="str">
        <f>'Full Set'!C:C</f>
        <v>Domestic Outside</v>
      </c>
      <c r="J121" t="str">
        <f>VLOOKUP(A:A,Table6[[Opportunity Name]:[Stage]],3,FALSE)</f>
        <v>Closed Lost</v>
      </c>
    </row>
    <row r="122" spans="1:10" hidden="1">
      <c r="A122" t="str">
        <f>'Full Set'!A:A</f>
        <v>McGohan-Brabender - BBEB(Possibly other prods)</v>
      </c>
      <c r="B12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12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2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22">
        <f>IF('Full Set'!D:D="Stage 5-Negotiate",15,(IF('Full Set'!D:D="Stage 4-Prove",4,(IF('Full Set'!D:D="Stage 3-Develop",2,-1)))))</f>
        <v>2</v>
      </c>
      <c r="F12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2">
        <f t="shared" si="6"/>
        <v>-3</v>
      </c>
      <c r="H122" t="str">
        <f t="shared" si="7"/>
        <v>Orange</v>
      </c>
      <c r="I122" t="str">
        <f>'Full Set'!C:C</f>
        <v>Select</v>
      </c>
      <c r="J122" t="e">
        <f>VLOOKUP(A:A,Table6[[Opportunity Name]:[Stage]],3,FALSE)</f>
        <v>#N/A</v>
      </c>
    </row>
    <row r="123" spans="1:10" hidden="1">
      <c r="A123" t="str">
        <f>'Full Set'!A:A</f>
        <v>McGreevy &amp; Associates PDB</v>
      </c>
      <c r="B12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2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2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23">
        <f>IF('Full Set'!D:D="Stage 5-Negotiate",15,(IF('Full Set'!D:D="Stage 4-Prove",4,(IF('Full Set'!D:D="Stage 3-Develop",2,-1)))))</f>
        <v>2</v>
      </c>
      <c r="F12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3">
        <f t="shared" si="6"/>
        <v>1</v>
      </c>
      <c r="H123" t="str">
        <f t="shared" si="7"/>
        <v>Yellow</v>
      </c>
      <c r="I123" t="str">
        <f>'Full Set'!C:C</f>
        <v>Domestic SMB</v>
      </c>
      <c r="J123" t="e">
        <f>VLOOKUP(A:A,Table6[[Opportunity Name]:[Stage]],3,FALSE)</f>
        <v>#N/A</v>
      </c>
    </row>
    <row r="124" spans="1:10" hidden="1">
      <c r="A124" t="str">
        <f>'Full Set'!A:A</f>
        <v>McNamara &amp; Thiel Insurance - Intro w/ Tyler MM</v>
      </c>
      <c r="B12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2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2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24">
        <f>IF('Full Set'!D:D="Stage 5-Negotiate",15,(IF('Full Set'!D:D="Stage 4-Prove",4,(IF('Full Set'!D:D="Stage 3-Develop",2,-1)))))</f>
        <v>2</v>
      </c>
      <c r="F12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4">
        <f t="shared" si="6"/>
        <v>-1</v>
      </c>
      <c r="H124" t="str">
        <f t="shared" si="7"/>
        <v>Yellow</v>
      </c>
      <c r="I124" t="str">
        <f>'Full Set'!C:C</f>
        <v>Domestic Outside</v>
      </c>
      <c r="J124" t="e">
        <f>VLOOKUP(A:A,Table6[[Opportunity Name]:[Stage]],3,FALSE)</f>
        <v>#N/A</v>
      </c>
    </row>
    <row r="125" spans="1:10" hidden="1">
      <c r="A125" t="str">
        <f>'Full Set'!A:A</f>
        <v>Miller Loughry Beach - 5EBm, 12PC (BBB, BBPC, MWC)</v>
      </c>
      <c r="B12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2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2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25">
        <f>IF('Full Set'!D:D="Stage 5-Negotiate",15,(IF('Full Set'!D:D="Stage 4-Prove",4,(IF('Full Set'!D:D="Stage 3-Develop",2,-1)))))</f>
        <v>2</v>
      </c>
      <c r="F12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5">
        <f t="shared" si="6"/>
        <v>0</v>
      </c>
      <c r="H125" t="str">
        <f t="shared" si="7"/>
        <v>Yellow</v>
      </c>
      <c r="I125" t="str">
        <f>'Full Set'!C:C</f>
        <v>Select</v>
      </c>
      <c r="J125" t="e">
        <f>VLOOKUP(A:A,Table6[[Opportunity Name]:[Stage]],3,FALSE)</f>
        <v>#N/A</v>
      </c>
    </row>
    <row r="126" spans="1:10" hidden="1">
      <c r="A126" t="str">
        <f>'Full Set'!A:A</f>
        <v>Milner Insurance Group - 04/04 @ 10am CT</v>
      </c>
      <c r="B12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2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2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26">
        <f>IF('Full Set'!D:D="Stage 5-Negotiate",15,(IF('Full Set'!D:D="Stage 4-Prove",4,(IF('Full Set'!D:D="Stage 3-Develop",2,-1)))))</f>
        <v>2</v>
      </c>
      <c r="F12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6">
        <f t="shared" si="6"/>
        <v>-1</v>
      </c>
      <c r="H126" t="str">
        <f t="shared" si="7"/>
        <v>Yellow</v>
      </c>
      <c r="I126" t="str">
        <f>'Full Set'!C:C</f>
        <v>Domestic Outside</v>
      </c>
      <c r="J126" t="str">
        <f>VLOOKUP(A:A,Table6[[Opportunity Name]:[Stage]],3,FALSE)</f>
        <v>Closed Lost</v>
      </c>
    </row>
    <row r="127" spans="1:10" hidden="1">
      <c r="A127" t="str">
        <f>'Full Set'!A:A</f>
        <v>Montgomery &amp; Graham Property &amp; Casualty - BBPC</v>
      </c>
      <c r="B12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2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2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27">
        <f>IF('Full Set'!D:D="Stage 5-Negotiate",15,(IF('Full Set'!D:D="Stage 4-Prove",4,(IF('Full Set'!D:D="Stage 3-Develop",2,-1)))))</f>
        <v>15</v>
      </c>
      <c r="F12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7">
        <f t="shared" si="6"/>
        <v>16</v>
      </c>
      <c r="H127" t="str">
        <f t="shared" si="7"/>
        <v>Blue</v>
      </c>
      <c r="I127" t="str">
        <f>'Full Set'!C:C</f>
        <v>Select</v>
      </c>
      <c r="J127" t="str">
        <f>VLOOKUP(A:A,Table6[[Opportunity Name]:[Stage]],3,FALSE)</f>
        <v>Closed Won</v>
      </c>
    </row>
    <row r="128" spans="1:10">
      <c r="A128" s="24" t="str">
        <f>'Full Set'!A:A</f>
        <v>MWC</v>
      </c>
      <c r="B12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2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2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28">
        <f>IF('Full Set'!D:D="Stage 5-Negotiate",15,(IF('Full Set'!D:D="Stage 4-Prove",4,(IF('Full Set'!D:D="Stage 3-Develop",2,-1)))))</f>
        <v>-1</v>
      </c>
      <c r="F12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8">
        <f t="shared" si="6"/>
        <v>-3</v>
      </c>
      <c r="H128" t="str">
        <f t="shared" si="7"/>
        <v>Orange</v>
      </c>
      <c r="I128" t="str">
        <f>'Full Set'!C:C</f>
        <v>International</v>
      </c>
      <c r="J128" t="str">
        <f>VLOOKUP(A:A,Table6[[Opportunity Name]:[Stage]],3,FALSE)</f>
        <v>Closed Lost</v>
      </c>
    </row>
    <row r="129" spans="1:10">
      <c r="A129" s="24" t="str">
        <f>'Full Set'!A:A</f>
        <v>National Risk Management (Trucking Only-15PC-CLEVELAND)</v>
      </c>
      <c r="B12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2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2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29">
        <f>IF('Full Set'!D:D="Stage 5-Negotiate",15,(IF('Full Set'!D:D="Stage 4-Prove",4,(IF('Full Set'!D:D="Stage 3-Develop",2,-1)))))</f>
        <v>2</v>
      </c>
      <c r="F12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29">
        <f t="shared" si="6"/>
        <v>3</v>
      </c>
      <c r="H129" t="str">
        <f t="shared" si="7"/>
        <v>Yellow</v>
      </c>
      <c r="I129" t="str">
        <f>'Full Set'!C:C</f>
        <v>Domestic Outside</v>
      </c>
      <c r="J129" t="e">
        <f>VLOOKUP(A:A,Table6[[Opportunity Name]:[Stage]],3,FALSE)</f>
        <v>#N/A</v>
      </c>
    </row>
    <row r="130" spans="1:10" hidden="1">
      <c r="A130" t="str">
        <f>'Full Set'!A:A</f>
        <v>New Century Insurance</v>
      </c>
      <c r="B13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3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3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30">
        <f>IF('Full Set'!D:D="Stage 5-Negotiate",15,(IF('Full Set'!D:D="Stage 4-Prove",4,(IF('Full Set'!D:D="Stage 3-Develop",2,-1)))))</f>
        <v>4</v>
      </c>
      <c r="F13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0">
        <f t="shared" ref="G130:G161" si="8">B:B+C:C+D:D+E:E+F:F</f>
        <v>5</v>
      </c>
      <c r="H130" t="str">
        <f t="shared" ref="H130:H161" si="9">IF(G:G&gt;=23,"Green",IF(G:G&gt;=7,"Blue",IF(G:G&gt;=-2,"Yellow",IF(G:G&gt;=-6,"Orange","Red"))))</f>
        <v>Yellow</v>
      </c>
      <c r="I130" t="str">
        <f>'Full Set'!C:C</f>
        <v>Domestic Outside</v>
      </c>
      <c r="J130" t="e">
        <f>VLOOKUP(A:A,Table6[[Opportunity Name]:[Stage]],3,FALSE)</f>
        <v>#N/A</v>
      </c>
    </row>
    <row r="131" spans="1:10" hidden="1">
      <c r="A131" t="str">
        <f>'Full Set'!A:A</f>
        <v>NewDay Risk Consulting - 1ee, MM</v>
      </c>
      <c r="B13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3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3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31">
        <f>IF('Full Set'!D:D="Stage 5-Negotiate",15,(IF('Full Set'!D:D="Stage 4-Prove",4,(IF('Full Set'!D:D="Stage 3-Develop",2,-1)))))</f>
        <v>2</v>
      </c>
      <c r="F13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1">
        <f t="shared" si="8"/>
        <v>-2</v>
      </c>
      <c r="H131" t="str">
        <f t="shared" si="9"/>
        <v>Yellow</v>
      </c>
      <c r="I131" t="str">
        <f>'Full Set'!C:C</f>
        <v>Domestic SMB</v>
      </c>
      <c r="J131" t="str">
        <f>VLOOKUP(A:A,Table6[[Opportunity Name]:[Stage]],3,FALSE)</f>
        <v>Closed Won</v>
      </c>
    </row>
    <row r="132" spans="1:10" hidden="1">
      <c r="A132" t="str">
        <f>'Full Set'!A:A</f>
        <v>Newkirk &amp; Newkirk 10EE EB and 5EE PC</v>
      </c>
      <c r="B13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3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3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32">
        <f>IF('Full Set'!D:D="Stage 5-Negotiate",15,(IF('Full Set'!D:D="Stage 4-Prove",4,(IF('Full Set'!D:D="Stage 3-Develop",2,-1)))))</f>
        <v>-1</v>
      </c>
      <c r="F13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2">
        <f t="shared" si="8"/>
        <v>-6</v>
      </c>
      <c r="H132" t="str">
        <f t="shared" si="9"/>
        <v>Orange</v>
      </c>
      <c r="I132" t="str">
        <f>'Full Set'!C:C</f>
        <v>Domestic Outside</v>
      </c>
      <c r="J132" t="str">
        <f>VLOOKUP(A:A,Table6[[Opportunity Name]:[Stage]],3,FALSE)</f>
        <v>Closed Lost</v>
      </c>
    </row>
    <row r="133" spans="1:10" hidden="1">
      <c r="A133" t="str">
        <f>'Full Set'!A:A</f>
        <v>North East Risk Management BBPC 4ee</v>
      </c>
      <c r="B13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3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3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33">
        <f>IF('Full Set'!D:D="Stage 5-Negotiate",15,(IF('Full Set'!D:D="Stage 4-Prove",4,(IF('Full Set'!D:D="Stage 3-Develop",2,-1)))))</f>
        <v>2</v>
      </c>
      <c r="F13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3">
        <f t="shared" si="8"/>
        <v>3</v>
      </c>
      <c r="H133" t="str">
        <f t="shared" si="9"/>
        <v>Yellow</v>
      </c>
      <c r="I133" t="str">
        <f>'Full Set'!C:C</f>
        <v>Domestic Outside</v>
      </c>
      <c r="J133" t="e">
        <f>VLOOKUP(A:A,Table6[[Opportunity Name]:[Stage]],3,FALSE)</f>
        <v>#N/A</v>
      </c>
    </row>
    <row r="134" spans="1:10" hidden="1">
      <c r="A134" t="str">
        <f>'Full Set'!A:A</f>
        <v>North Star Resource Group PDB, MWC, Sendgrid</v>
      </c>
      <c r="B13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3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3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34">
        <f>IF('Full Set'!D:D="Stage 5-Negotiate",15,(IF('Full Set'!D:D="Stage 4-Prove",4,(IF('Full Set'!D:D="Stage 3-Develop",2,-1)))))</f>
        <v>2</v>
      </c>
      <c r="F13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4">
        <f t="shared" si="8"/>
        <v>-2</v>
      </c>
      <c r="H134" t="str">
        <f t="shared" si="9"/>
        <v>Yellow</v>
      </c>
      <c r="I134" t="str">
        <f>'Full Set'!C:C</f>
        <v>Domestic Outside</v>
      </c>
      <c r="J134" s="16" t="str">
        <f>VLOOKUP(A:A,Table6[[Opportunity Name]:[Stage]],3,FALSE)</f>
        <v>Closed Lost</v>
      </c>
    </row>
    <row r="135" spans="1:10" hidden="1">
      <c r="A135" t="str">
        <f>'Full Set'!A:A</f>
        <v>Northwest Insurance Group - 1ee - BBPC/ELE</v>
      </c>
      <c r="B13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3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3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35">
        <f>IF('Full Set'!D:D="Stage 5-Negotiate",15,(IF('Full Set'!D:D="Stage 4-Prove",4,(IF('Full Set'!D:D="Stage 3-Develop",2,-1)))))</f>
        <v>2</v>
      </c>
      <c r="F13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5">
        <f t="shared" si="8"/>
        <v>7</v>
      </c>
      <c r="H135" t="str">
        <f t="shared" si="9"/>
        <v>Blue</v>
      </c>
      <c r="I135" t="str">
        <f>'Full Set'!C:C</f>
        <v>Domestic SMB</v>
      </c>
      <c r="J135" t="str">
        <f>VLOOKUP(A:A,Table6[[Opportunity Name]:[Stage]],3,FALSE)</f>
        <v>Closed Lost</v>
      </c>
    </row>
    <row r="136" spans="1:10" hidden="1">
      <c r="A136" t="str">
        <f>'Full Set'!A:A</f>
        <v>NTI Group Insurance Solutions- 1ee- BBPC</v>
      </c>
      <c r="B13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3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3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36">
        <f>IF('Full Set'!D:D="Stage 5-Negotiate",15,(IF('Full Set'!D:D="Stage 4-Prove",4,(IF('Full Set'!D:D="Stage 3-Develop",2,-1)))))</f>
        <v>2</v>
      </c>
      <c r="F13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6">
        <f t="shared" si="8"/>
        <v>1</v>
      </c>
      <c r="H136" t="str">
        <f t="shared" si="9"/>
        <v>Yellow</v>
      </c>
      <c r="I136" t="str">
        <f>'Full Set'!C:C</f>
        <v>Domestic SMB</v>
      </c>
      <c r="J136" t="str">
        <f>VLOOKUP(A:A,Table6[[Opportunity Name]:[Stage]],3,FALSE)</f>
        <v>Closed Won</v>
      </c>
    </row>
    <row r="137" spans="1:10" hidden="1">
      <c r="A137" t="str">
        <f>'Full Set'!A:A</f>
        <v>Offenhauser &amp; Co. Insurance- MM</v>
      </c>
      <c r="B13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3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3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37">
        <f>IF('Full Set'!D:D="Stage 5-Negotiate",15,(IF('Full Set'!D:D="Stage 4-Prove",4,(IF('Full Set'!D:D="Stage 3-Develop",2,-1)))))</f>
        <v>2</v>
      </c>
      <c r="F13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7">
        <f t="shared" si="8"/>
        <v>-2</v>
      </c>
      <c r="H137" t="str">
        <f t="shared" si="9"/>
        <v>Yellow</v>
      </c>
      <c r="I137" t="str">
        <f>'Full Set'!C:C</f>
        <v>Domestic Outside</v>
      </c>
      <c r="J137" t="str">
        <f>VLOOKUP(A:A,Table6[[Opportunity Name]:[Stage]],3,FALSE)</f>
        <v>Closed Lost</v>
      </c>
    </row>
    <row r="138" spans="1:10" hidden="1">
      <c r="A138" t="str">
        <f>'Full Set'!A:A</f>
        <v>OHM Benefit &amp; Insurance Solutions- HRc-1 site</v>
      </c>
      <c r="B13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3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3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38">
        <f>IF('Full Set'!D:D="Stage 5-Negotiate",15,(IF('Full Set'!D:D="Stage 4-Prove",4,(IF('Full Set'!D:D="Stage 3-Develop",2,-1)))))</f>
        <v>15</v>
      </c>
      <c r="F13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8">
        <f t="shared" si="8"/>
        <v>18</v>
      </c>
      <c r="H138" t="str">
        <f t="shared" si="9"/>
        <v>Blue</v>
      </c>
      <c r="I138" t="str">
        <f>'Full Set'!C:C</f>
        <v>Domestic SMB</v>
      </c>
      <c r="J138" t="str">
        <f>VLOOKUP(A:A,Table6[[Opportunity Name]:[Stage]],3,FALSE)</f>
        <v>Closed Won</v>
      </c>
    </row>
    <row r="139" spans="1:10" hidden="1">
      <c r="A139" t="str">
        <f>'Full Set'!A:A</f>
        <v>Peter C. Foy &amp; Associates</v>
      </c>
      <c r="B13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13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3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39">
        <f>IF('Full Set'!D:D="Stage 5-Negotiate",15,(IF('Full Set'!D:D="Stage 4-Prove",4,(IF('Full Set'!D:D="Stage 3-Develop",2,-1)))))</f>
        <v>4</v>
      </c>
      <c r="F13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39">
        <f t="shared" si="8"/>
        <v>1</v>
      </c>
      <c r="H139" t="str">
        <f t="shared" si="9"/>
        <v>Yellow</v>
      </c>
      <c r="I139" t="str">
        <f>'Full Set'!C:C</f>
        <v>Domestic Outside</v>
      </c>
      <c r="J139" t="e">
        <f>VLOOKUP(A:A,Table6[[Opportunity Name]:[Stage]],3,FALSE)</f>
        <v>#N/A</v>
      </c>
    </row>
    <row r="140" spans="1:10" hidden="1">
      <c r="A140" t="str">
        <f>'Full Set'!A:A</f>
        <v>PMG Benefits Consulting, LLC - 4EB - PA</v>
      </c>
      <c r="B14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4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4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40">
        <f>IF('Full Set'!D:D="Stage 5-Negotiate",15,(IF('Full Set'!D:D="Stage 4-Prove",4,(IF('Full Set'!D:D="Stage 3-Develop",2,-1)))))</f>
        <v>2</v>
      </c>
      <c r="F14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0">
        <f t="shared" si="8"/>
        <v>1</v>
      </c>
      <c r="H140" t="str">
        <f t="shared" si="9"/>
        <v>Yellow</v>
      </c>
      <c r="I140" t="str">
        <f>'Full Set'!C:C</f>
        <v>Domestic Outside</v>
      </c>
      <c r="J140" t="str">
        <f>VLOOKUP(A:A,Table6[[Opportunity Name]:[Stage]],3,FALSE)</f>
        <v>Closed Lost</v>
      </c>
    </row>
    <row r="141" spans="1:10">
      <c r="A141" s="24" t="str">
        <f>'Full Set'!A:A</f>
        <v>Point Clear Insurance Services LLC-MM/11/PC</v>
      </c>
      <c r="B14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4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4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41">
        <f>IF('Full Set'!D:D="Stage 5-Negotiate",15,(IF('Full Set'!D:D="Stage 4-Prove",4,(IF('Full Set'!D:D="Stage 3-Develop",2,-1)))))</f>
        <v>2</v>
      </c>
      <c r="F14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1">
        <f t="shared" si="8"/>
        <v>4</v>
      </c>
      <c r="H141" t="str">
        <f t="shared" si="9"/>
        <v>Yellow</v>
      </c>
      <c r="I141" t="str">
        <f>'Full Set'!C:C</f>
        <v>Domestic Outside</v>
      </c>
      <c r="J141" t="e">
        <f>VLOOKUP(A:A,Table6[[Opportunity Name]:[Stage]],3,FALSE)</f>
        <v>#N/A</v>
      </c>
    </row>
    <row r="142" spans="1:10" hidden="1">
      <c r="A142" t="str">
        <f>'Full Set'!A:A</f>
        <v>Premier Business Care - BB &amp; MWC</v>
      </c>
      <c r="B14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4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4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42">
        <f>IF('Full Set'!D:D="Stage 5-Negotiate",15,(IF('Full Set'!D:D="Stage 4-Prove",4,(IF('Full Set'!D:D="Stage 3-Develop",2,-1)))))</f>
        <v>2</v>
      </c>
      <c r="F14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2">
        <f t="shared" si="8"/>
        <v>-1</v>
      </c>
      <c r="H142" t="str">
        <f t="shared" si="9"/>
        <v>Yellow</v>
      </c>
      <c r="I142" t="str">
        <f>'Full Set'!C:C</f>
        <v>International</v>
      </c>
      <c r="J142" t="e">
        <f>VLOOKUP(A:A,Table6[[Opportunity Name]:[Stage]],3,FALSE)</f>
        <v>#N/A</v>
      </c>
    </row>
    <row r="143" spans="1:10" hidden="1">
      <c r="A143" t="str">
        <f>'Full Set'!A:A</f>
        <v>Primm Risk Solutions, LLC-BKB, MWC, HRH</v>
      </c>
      <c r="B14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4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4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43">
        <f>IF('Full Set'!D:D="Stage 5-Negotiate",15,(IF('Full Set'!D:D="Stage 4-Prove",4,(IF('Full Set'!D:D="Stage 3-Develop",2,-1)))))</f>
        <v>-1</v>
      </c>
      <c r="F14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3">
        <f t="shared" si="8"/>
        <v>-7</v>
      </c>
      <c r="H143" t="str">
        <f t="shared" si="9"/>
        <v>Red</v>
      </c>
      <c r="I143" t="str">
        <f>'Full Set'!C:C</f>
        <v>Domestic Outside</v>
      </c>
      <c r="J143" t="e">
        <f>VLOOKUP(A:A,Table6[[Opportunity Name]:[Stage]],3,FALSE)</f>
        <v>#N/A</v>
      </c>
    </row>
    <row r="144" spans="1:10" hidden="1">
      <c r="A144" t="str">
        <f>'Full Set'!A:A</f>
        <v>Pritchard Group - PHX - MWC, BBPC, BBEB, HRHL (2 EEs)</v>
      </c>
      <c r="B14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4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4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44">
        <f>IF('Full Set'!D:D="Stage 5-Negotiate",15,(IF('Full Set'!D:D="Stage 4-Prove",4,(IF('Full Set'!D:D="Stage 3-Develop",2,-1)))))</f>
        <v>2</v>
      </c>
      <c r="F14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4">
        <f t="shared" si="8"/>
        <v>5</v>
      </c>
      <c r="H144" t="str">
        <f t="shared" si="9"/>
        <v>Yellow</v>
      </c>
      <c r="I144" t="str">
        <f>'Full Set'!C:C</f>
        <v>Domestic Outside</v>
      </c>
      <c r="J144" t="e">
        <f>VLOOKUP(A:A,Table6[[Opportunity Name]:[Stage]],3,FALSE)</f>
        <v>#N/A</v>
      </c>
    </row>
    <row r="145" spans="1:10" hidden="1">
      <c r="A145" t="str">
        <f>'Full Set'!A:A</f>
        <v>Reis Group</v>
      </c>
      <c r="B14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4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4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45">
        <f>IF('Full Set'!D:D="Stage 5-Negotiate",15,(IF('Full Set'!D:D="Stage 4-Prove",4,(IF('Full Set'!D:D="Stage 3-Develop",2,-1)))))</f>
        <v>4</v>
      </c>
      <c r="F14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5">
        <f t="shared" si="8"/>
        <v>2</v>
      </c>
      <c r="H145" t="str">
        <f t="shared" si="9"/>
        <v>Yellow</v>
      </c>
      <c r="I145" t="str">
        <f>'Full Set'!C:C</f>
        <v>Select</v>
      </c>
      <c r="J145" t="str">
        <f>VLOOKUP(A:A,Table6[[Opportunity Name]:[Stage]],3,FALSE)</f>
        <v>Closed Lost</v>
      </c>
    </row>
    <row r="146" spans="1:10" hidden="1">
      <c r="A146" t="str">
        <f>'Full Set'!A:A</f>
        <v>Rhodes Insurance Group Inc</v>
      </c>
      <c r="B14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4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4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46">
        <f>IF('Full Set'!D:D="Stage 5-Negotiate",15,(IF('Full Set'!D:D="Stage 4-Prove",4,(IF('Full Set'!D:D="Stage 3-Develop",2,-1)))))</f>
        <v>2</v>
      </c>
      <c r="F14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6">
        <f t="shared" si="8"/>
        <v>3</v>
      </c>
      <c r="H146" t="str">
        <f t="shared" si="9"/>
        <v>Yellow</v>
      </c>
      <c r="I146" t="str">
        <f>'Full Set'!C:C</f>
        <v>Domestic Outside</v>
      </c>
      <c r="J146" t="e">
        <f>VLOOKUP(A:A,Table6[[Opportunity Name]:[Stage]],3,FALSE)</f>
        <v>#N/A</v>
      </c>
    </row>
    <row r="147" spans="1:10" hidden="1">
      <c r="A147" t="str">
        <f>'Full Set'!A:A</f>
        <v>Robert Hensley &amp; Associates - BBEB, MWC ( 3 EB)</v>
      </c>
      <c r="B14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4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4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47">
        <f>IF('Full Set'!D:D="Stage 5-Negotiate",15,(IF('Full Set'!D:D="Stage 4-Prove",4,(IF('Full Set'!D:D="Stage 3-Develop",2,-1)))))</f>
        <v>2</v>
      </c>
      <c r="F14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7">
        <f t="shared" si="8"/>
        <v>3</v>
      </c>
      <c r="H147" t="str">
        <f t="shared" si="9"/>
        <v>Yellow</v>
      </c>
      <c r="I147" t="str">
        <f>'Full Set'!C:C</f>
        <v>Domestic Outside</v>
      </c>
      <c r="J147" t="str">
        <f>VLOOKUP(A:A,Table6[[Opportunity Name]:[Stage]],3,FALSE)</f>
        <v>Closed Lost</v>
      </c>
    </row>
    <row r="148" spans="1:10" hidden="1">
      <c r="A148" t="str">
        <f>'Full Set'!A:A</f>
        <v>Rockford Consulting &amp; Brokerage, Inc 1EE EB MWC/HRHL 5</v>
      </c>
      <c r="B14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4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4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48">
        <f>IF('Full Set'!D:D="Stage 5-Negotiate",15,(IF('Full Set'!D:D="Stage 4-Prove",4,(IF('Full Set'!D:D="Stage 3-Develop",2,-1)))))</f>
        <v>2</v>
      </c>
      <c r="F14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8">
        <f t="shared" si="8"/>
        <v>-1</v>
      </c>
      <c r="H148" t="str">
        <f t="shared" si="9"/>
        <v>Yellow</v>
      </c>
      <c r="I148" t="str">
        <f>'Full Set'!C:C</f>
        <v>Domestic Outside</v>
      </c>
      <c r="J148" t="e">
        <f>VLOOKUP(A:A,Table6[[Opportunity Name]:[Stage]],3,FALSE)</f>
        <v>#N/A</v>
      </c>
    </row>
    <row r="149" spans="1:10" hidden="1">
      <c r="A149" t="str">
        <f>'Full Set'!A:A</f>
        <v>Rooney Insurance Agency, 3EE EB, BBEB HRc</v>
      </c>
      <c r="B14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4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4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49">
        <f>IF('Full Set'!D:D="Stage 5-Negotiate",15,(IF('Full Set'!D:D="Stage 4-Prove",4,(IF('Full Set'!D:D="Stage 3-Develop",2,-1)))))</f>
        <v>2</v>
      </c>
      <c r="F14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49">
        <f t="shared" si="8"/>
        <v>2</v>
      </c>
      <c r="H149" t="str">
        <f t="shared" si="9"/>
        <v>Yellow</v>
      </c>
      <c r="I149" t="str">
        <f>'Full Set'!C:C</f>
        <v>Domestic Outside</v>
      </c>
      <c r="J149" t="e">
        <f>VLOOKUP(A:A,Table6[[Opportunity Name]:[Stage]],3,FALSE)</f>
        <v>#N/A</v>
      </c>
    </row>
    <row r="150" spans="1:10" hidden="1">
      <c r="A150" t="str">
        <f>'Full Set'!A:A</f>
        <v>Rueter Insurance (BBPC 3 EEs)</v>
      </c>
      <c r="B15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5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5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50">
        <f>IF('Full Set'!D:D="Stage 5-Negotiate",15,(IF('Full Set'!D:D="Stage 4-Prove",4,(IF('Full Set'!D:D="Stage 3-Develop",2,-1)))))</f>
        <v>4</v>
      </c>
      <c r="F15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0">
        <f t="shared" si="8"/>
        <v>7</v>
      </c>
      <c r="H150" t="str">
        <f t="shared" si="9"/>
        <v>Blue</v>
      </c>
      <c r="I150" t="str">
        <f>'Full Set'!C:C</f>
        <v>Domestic Outside</v>
      </c>
      <c r="J150" t="str">
        <f>VLOOKUP(A:A,Table6[[Opportunity Name]:[Stage]],3,FALSE)</f>
        <v>Closed Lost</v>
      </c>
    </row>
    <row r="151" spans="1:10" hidden="1">
      <c r="A151" t="str">
        <f>'Full Set'!A:A</f>
        <v>Sanford Insurance - BBPC</v>
      </c>
      <c r="B15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5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5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4</v>
      </c>
      <c r="E151">
        <f>IF('Full Set'!D:D="Stage 5-Negotiate",15,(IF('Full Set'!D:D="Stage 4-Prove",4,(IF('Full Set'!D:D="Stage 3-Develop",2,-1)))))</f>
        <v>2</v>
      </c>
      <c r="F15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1">
        <f t="shared" si="8"/>
        <v>9</v>
      </c>
      <c r="H151" t="str">
        <f t="shared" si="9"/>
        <v>Blue</v>
      </c>
      <c r="I151" t="str">
        <f>'Full Set'!C:C</f>
        <v>Domestic Outside</v>
      </c>
      <c r="J151" t="e">
        <f>VLOOKUP(A:A,Table6[[Opportunity Name]:[Stage]],3,FALSE)</f>
        <v>#N/A</v>
      </c>
    </row>
    <row r="152" spans="1:10" hidden="1">
      <c r="A152" t="str">
        <f>'Full Set'!A:A</f>
        <v>Schmale Insurance Agency Inc - BBEB, BBPC, MWE, MM, HRHL</v>
      </c>
      <c r="B15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5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5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52">
        <f>IF('Full Set'!D:D="Stage 5-Negotiate",15,(IF('Full Set'!D:D="Stage 4-Prove",4,(IF('Full Set'!D:D="Stage 3-Develop",2,-1)))))</f>
        <v>2</v>
      </c>
      <c r="F15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2">
        <f t="shared" si="8"/>
        <v>1</v>
      </c>
      <c r="H152" t="str">
        <f t="shared" si="9"/>
        <v>Yellow</v>
      </c>
      <c r="I152" t="str">
        <f>'Full Set'!C:C</f>
        <v>Domestic Outside</v>
      </c>
      <c r="J152" t="e">
        <f>VLOOKUP(A:A,Table6[[Opportunity Name]:[Stage]],3,FALSE)</f>
        <v>#N/A</v>
      </c>
    </row>
    <row r="153" spans="1:10" hidden="1">
      <c r="A153" t="str">
        <f>'Full Set'!A:A</f>
        <v>Schwartz &amp; Associates - NASH - Intygral</v>
      </c>
      <c r="B15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5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5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53">
        <f>IF('Full Set'!D:D="Stage 5-Negotiate",15,(IF('Full Set'!D:D="Stage 4-Prove",4,(IF('Full Set'!D:D="Stage 3-Develop",2,-1)))))</f>
        <v>2</v>
      </c>
      <c r="F15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3">
        <f t="shared" si="8"/>
        <v>-1</v>
      </c>
      <c r="H153" t="str">
        <f t="shared" si="9"/>
        <v>Yellow</v>
      </c>
      <c r="I153" t="str">
        <f>'Full Set'!C:C</f>
        <v>Domestic Outside</v>
      </c>
      <c r="J153" t="e">
        <f>VLOOKUP(A:A,Table6[[Opportunity Name]:[Stage]],3,FALSE)</f>
        <v>#N/A</v>
      </c>
    </row>
    <row r="154" spans="1:10" hidden="1">
      <c r="A154" t="str">
        <f>'Full Set'!A:A</f>
        <v>SCMA Financial Services, Inc. - Zywave Capabilities</v>
      </c>
      <c r="B15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15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5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54">
        <f>IF('Full Set'!D:D="Stage 5-Negotiate",15,(IF('Full Set'!D:D="Stage 4-Prove",4,(IF('Full Set'!D:D="Stage 3-Develop",2,-1)))))</f>
        <v>2</v>
      </c>
      <c r="F15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4">
        <f t="shared" si="8"/>
        <v>-2</v>
      </c>
      <c r="H154" t="str">
        <f t="shared" si="9"/>
        <v>Yellow</v>
      </c>
      <c r="I154" t="str">
        <f>'Full Set'!C:C</f>
        <v>Domestic Outside</v>
      </c>
      <c r="J154" t="str">
        <f>VLOOKUP(A:A,Table6[[Opportunity Name]:[Stage]],3,FALSE)</f>
        <v>Closed Lost</v>
      </c>
    </row>
    <row r="155" spans="1:10" hidden="1">
      <c r="A155" t="str">
        <f>'Full Set'!A:A</f>
        <v>Secure Benefit Solutions 1ee BB MWC</v>
      </c>
      <c r="B15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5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5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55">
        <f>IF('Full Set'!D:D="Stage 5-Negotiate",15,(IF('Full Set'!D:D="Stage 4-Prove",4,(IF('Full Set'!D:D="Stage 3-Develop",2,-1)))))</f>
        <v>2</v>
      </c>
      <c r="F15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5">
        <f t="shared" si="8"/>
        <v>-1</v>
      </c>
      <c r="H155" t="str">
        <f t="shared" si="9"/>
        <v>Yellow</v>
      </c>
      <c r="I155" t="str">
        <f>'Full Set'!C:C</f>
        <v>Domestic SMB</v>
      </c>
      <c r="J155" t="str">
        <f>VLOOKUP(A:A,Table6[[Opportunity Name]:[Stage]],3,FALSE)</f>
        <v>Closed Lost</v>
      </c>
    </row>
    <row r="156" spans="1:10" hidden="1">
      <c r="A156" t="str">
        <f>'Full Set'!A:A</f>
        <v>Seguro 1 PC- INTY</v>
      </c>
      <c r="B15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5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5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56">
        <f>IF('Full Set'!D:D="Stage 5-Negotiate",15,(IF('Full Set'!D:D="Stage 4-Prove",4,(IF('Full Set'!D:D="Stage 3-Develop",2,-1)))))</f>
        <v>2</v>
      </c>
      <c r="F15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6">
        <f t="shared" si="8"/>
        <v>3</v>
      </c>
      <c r="H156" t="str">
        <f t="shared" si="9"/>
        <v>Yellow</v>
      </c>
      <c r="I156" t="str">
        <f>'Full Set'!C:C</f>
        <v>Domestic SMB</v>
      </c>
      <c r="J156" s="16" t="e">
        <f>VLOOKUP(A:A,Table6[[Opportunity Name]:[Stage]],3,FALSE)</f>
        <v>#N/A</v>
      </c>
    </row>
    <row r="157" spans="1:10" hidden="1">
      <c r="A157" t="str">
        <f>'Full Set'!A:A</f>
        <v>Seldon Brusa Insurance Agency, Inc. - SF - BBBE 4 EE/2 EB EE</v>
      </c>
      <c r="B15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5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5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57">
        <f>IF('Full Set'!D:D="Stage 5-Negotiate",15,(IF('Full Set'!D:D="Stage 4-Prove",4,(IF('Full Set'!D:D="Stage 3-Develop",2,-1)))))</f>
        <v>2</v>
      </c>
      <c r="F15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7">
        <f t="shared" si="8"/>
        <v>3</v>
      </c>
      <c r="H157" t="str">
        <f t="shared" si="9"/>
        <v>Yellow</v>
      </c>
      <c r="I157" t="str">
        <f>'Full Set'!C:C</f>
        <v>Domestic Outside</v>
      </c>
      <c r="J157" t="e">
        <f>VLOOKUP(A:A,Table6[[Opportunity Name]:[Stage]],3,FALSE)</f>
        <v>#N/A</v>
      </c>
    </row>
    <row r="158" spans="1:10" hidden="1">
      <c r="A158" t="str">
        <f>'Full Set'!A:A</f>
        <v>Solace Insurance - INT - 3PC</v>
      </c>
      <c r="B15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5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5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58">
        <f>IF('Full Set'!D:D="Stage 5-Negotiate",15,(IF('Full Set'!D:D="Stage 4-Prove",4,(IF('Full Set'!D:D="Stage 3-Develop",2,-1)))))</f>
        <v>2</v>
      </c>
      <c r="F15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8">
        <f t="shared" si="8"/>
        <v>-2</v>
      </c>
      <c r="H158" t="str">
        <f t="shared" si="9"/>
        <v>Yellow</v>
      </c>
      <c r="I158" t="str">
        <f>'Full Set'!C:C</f>
        <v>Domestic Outside</v>
      </c>
      <c r="J158" t="str">
        <f>VLOOKUP(A:A,Table6[[Opportunity Name]:[Stage]],3,FALSE)</f>
        <v>Closed Lost</v>
      </c>
    </row>
    <row r="159" spans="1:10" hidden="1">
      <c r="A159" t="str">
        <f>'Full Set'!A:A</f>
        <v>Stalwart Insurance - BKB (3 EB)</v>
      </c>
      <c r="B15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5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5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59">
        <f>IF('Full Set'!D:D="Stage 5-Negotiate",15,(IF('Full Set'!D:D="Stage 4-Prove",4,(IF('Full Set'!D:D="Stage 3-Develop",2,-1)))))</f>
        <v>2</v>
      </c>
      <c r="F15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59">
        <f t="shared" si="8"/>
        <v>3</v>
      </c>
      <c r="H159" t="str">
        <f t="shared" si="9"/>
        <v>Yellow</v>
      </c>
      <c r="I159" t="str">
        <f>'Full Set'!C:C</f>
        <v>Domestic Outside</v>
      </c>
      <c r="J159" t="e">
        <f>VLOOKUP(A:A,Table6[[Opportunity Name]:[Stage]],3,FALSE)</f>
        <v>#N/A</v>
      </c>
    </row>
    <row r="160" spans="1:10" hidden="1">
      <c r="A160" t="str">
        <f>'Full Set'!A:A</f>
        <v>Statz and Associates General Agency Inc (2EB-BBBE/BKB-CLEVELAND)</v>
      </c>
      <c r="B16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6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6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60">
        <f>IF('Full Set'!D:D="Stage 5-Negotiate",15,(IF('Full Set'!D:D="Stage 4-Prove",4,(IF('Full Set'!D:D="Stage 3-Develop",2,-1)))))</f>
        <v>2</v>
      </c>
      <c r="F16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0">
        <f t="shared" si="8"/>
        <v>-2</v>
      </c>
      <c r="H160" t="str">
        <f t="shared" si="9"/>
        <v>Yellow</v>
      </c>
      <c r="I160" t="str">
        <f>'Full Set'!C:C</f>
        <v>Domestic Outside</v>
      </c>
      <c r="J160" t="str">
        <f>VLOOKUP(A:A,Table6[[Opportunity Name]:[Stage]],3,FALSE)</f>
        <v>Closed Lost</v>
      </c>
    </row>
    <row r="161" spans="1:10" hidden="1">
      <c r="A161" t="str">
        <f>'Full Set'!A:A</f>
        <v>Steck-Cooper &amp; Co. - BBPC</v>
      </c>
      <c r="B16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6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6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0</v>
      </c>
      <c r="E161">
        <f>IF('Full Set'!D:D="Stage 5-Negotiate",15,(IF('Full Set'!D:D="Stage 4-Prove",4,(IF('Full Set'!D:D="Stage 3-Develop",2,-1)))))</f>
        <v>2</v>
      </c>
      <c r="F16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1">
        <f t="shared" si="8"/>
        <v>3</v>
      </c>
      <c r="H161" t="str">
        <f t="shared" si="9"/>
        <v>Yellow</v>
      </c>
      <c r="I161" t="str">
        <f>'Full Set'!C:C</f>
        <v>Domestic Outside</v>
      </c>
      <c r="J161" t="e">
        <f>VLOOKUP(A:A,Table6[[Opportunity Name]:[Stage]],3,FALSE)</f>
        <v>#N/A</v>
      </c>
    </row>
    <row r="162" spans="1:10">
      <c r="A162" s="24" t="str">
        <f>'Full Set'!A:A</f>
        <v>Stewart &amp; Partners BBUK 2xee</v>
      </c>
      <c r="B16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6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6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62">
        <f>IF('Full Set'!D:D="Stage 5-Negotiate",15,(IF('Full Set'!D:D="Stage 4-Prove",4,(IF('Full Set'!D:D="Stage 3-Develop",2,-1)))))</f>
        <v>4</v>
      </c>
      <c r="F16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2">
        <f t="shared" ref="G162:G184" si="10">B:B+C:C+D:D+E:E+F:F</f>
        <v>3</v>
      </c>
      <c r="H162" t="str">
        <f t="shared" ref="H162:H184" si="11">IF(G:G&gt;=23,"Green",IF(G:G&gt;=7,"Blue",IF(G:G&gt;=-2,"Yellow",IF(G:G&gt;=-6,"Orange","Red"))))</f>
        <v>Yellow</v>
      </c>
      <c r="I162" t="str">
        <f>'Full Set'!C:C</f>
        <v>International</v>
      </c>
      <c r="J162" t="e">
        <f>VLOOKUP(A:A,Table6[[Opportunity Name]:[Stage]],3,FALSE)</f>
        <v>#N/A</v>
      </c>
    </row>
    <row r="163" spans="1:10" hidden="1">
      <c r="A163" t="str">
        <f>'Full Set'!A:A</f>
        <v>Stone Hill National</v>
      </c>
      <c r="B16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6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6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63">
        <f>IF('Full Set'!D:D="Stage 5-Negotiate",15,(IF('Full Set'!D:D="Stage 4-Prove",4,(IF('Full Set'!D:D="Stage 3-Develop",2,-1)))))</f>
        <v>2</v>
      </c>
      <c r="F16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3">
        <f t="shared" si="10"/>
        <v>1</v>
      </c>
      <c r="H163" t="str">
        <f t="shared" si="11"/>
        <v>Yellow</v>
      </c>
      <c r="I163" t="str">
        <f>'Full Set'!C:C</f>
        <v>Domestic Outside</v>
      </c>
      <c r="J163" t="str">
        <f>VLOOKUP(A:A,Table6[[Opportunity Name]:[Stage]],3,FALSE)</f>
        <v>Closed Lost</v>
      </c>
    </row>
    <row r="164" spans="1:10" hidden="1">
      <c r="A164" t="str">
        <f>'Full Set'!A:A</f>
        <v>Strategic Business Services (8EB-BBBE/HRH-CLEVELAND)</v>
      </c>
      <c r="B16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6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6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64">
        <f>IF('Full Set'!D:D="Stage 5-Negotiate",15,(IF('Full Set'!D:D="Stage 4-Prove",4,(IF('Full Set'!D:D="Stage 3-Develop",2,-1)))))</f>
        <v>2</v>
      </c>
      <c r="F16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4">
        <f t="shared" si="10"/>
        <v>-1</v>
      </c>
      <c r="H164" t="str">
        <f t="shared" si="11"/>
        <v>Yellow</v>
      </c>
      <c r="I164" t="str">
        <f>'Full Set'!C:C</f>
        <v>Domestic Outside</v>
      </c>
      <c r="J164" t="e">
        <f>VLOOKUP(A:A,Table6[[Opportunity Name]:[Stage]],3,FALSE)</f>
        <v>#N/A</v>
      </c>
    </row>
    <row r="165" spans="1:10" hidden="1">
      <c r="A165" t="str">
        <f>'Full Set'!A:A</f>
        <v>Structured Employee Benefits of Ohio (HRc/MWC/HRH-5EB-CLEVELAND)</v>
      </c>
      <c r="B16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6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6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65">
        <f>IF('Full Set'!D:D="Stage 5-Negotiate",15,(IF('Full Set'!D:D="Stage 4-Prove",4,(IF('Full Set'!D:D="Stage 3-Develop",2,-1)))))</f>
        <v>4</v>
      </c>
      <c r="F16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5">
        <f t="shared" si="10"/>
        <v>4</v>
      </c>
      <c r="H165" t="str">
        <f t="shared" si="11"/>
        <v>Yellow</v>
      </c>
      <c r="I165" t="str">
        <f>'Full Set'!C:C</f>
        <v>Domestic Outside</v>
      </c>
      <c r="J165" t="str">
        <f>VLOOKUP(A:A,Table6[[Opportunity Name]:[Stage]],3,FALSE)</f>
        <v>Closed Lost</v>
      </c>
    </row>
    <row r="166" spans="1:10" hidden="1">
      <c r="A166" t="str">
        <f>'Full Set'!A:A</f>
        <v>Summit Insurance Group 2EE HRc, BBEB, ELE, PA</v>
      </c>
      <c r="B16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6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6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4</v>
      </c>
      <c r="E166">
        <f>IF('Full Set'!D:D="Stage 5-Negotiate",15,(IF('Full Set'!D:D="Stage 4-Prove",4,(IF('Full Set'!D:D="Stage 3-Develop",2,-1)))))</f>
        <v>2</v>
      </c>
      <c r="F16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6">
        <f t="shared" si="10"/>
        <v>9</v>
      </c>
      <c r="H166" t="str">
        <f t="shared" si="11"/>
        <v>Blue</v>
      </c>
      <c r="I166" t="str">
        <f>'Full Set'!C:C</f>
        <v>Domestic Outside</v>
      </c>
      <c r="J166" t="e">
        <f>VLOOKUP(A:A,Table6[[Opportunity Name]:[Stage]],3,FALSE)</f>
        <v>#N/A</v>
      </c>
    </row>
    <row r="167" spans="1:10" hidden="1">
      <c r="A167" t="str">
        <f>'Full Set'!A:A</f>
        <v>Sun Risk Management - DMW</v>
      </c>
      <c r="B16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6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6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67">
        <f>IF('Full Set'!D:D="Stage 5-Negotiate",15,(IF('Full Set'!D:D="Stage 4-Prove",4,(IF('Full Set'!D:D="Stage 3-Develop",2,-1)))))</f>
        <v>2</v>
      </c>
      <c r="F16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7">
        <f t="shared" si="10"/>
        <v>7</v>
      </c>
      <c r="H167" t="str">
        <f t="shared" si="11"/>
        <v>Blue</v>
      </c>
      <c r="I167" t="str">
        <f>'Full Set'!C:C</f>
        <v>Domestic Outside</v>
      </c>
      <c r="J167" t="str">
        <f>VLOOKUP(A:A,Table6[[Opportunity Name]:[Stage]],3,FALSE)</f>
        <v>Closed Lost</v>
      </c>
    </row>
    <row r="168" spans="1:10" hidden="1">
      <c r="A168" t="str">
        <f>'Full Set'!A:A</f>
        <v>Sutton Insurance 2EE EB BBEB &amp; MWC</v>
      </c>
      <c r="B16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6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6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68">
        <f>IF('Full Set'!D:D="Stage 5-Negotiate",15,(IF('Full Set'!D:D="Stage 4-Prove",4,(IF('Full Set'!D:D="Stage 3-Develop",2,-1)))))</f>
        <v>2</v>
      </c>
      <c r="F16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8">
        <f t="shared" si="10"/>
        <v>7</v>
      </c>
      <c r="H168" t="str">
        <f t="shared" si="11"/>
        <v>Blue</v>
      </c>
      <c r="I168" t="str">
        <f>'Full Set'!C:C</f>
        <v>Domestic SMB</v>
      </c>
      <c r="J168" t="str">
        <f>VLOOKUP(A:A,Table6[[Opportunity Name]:[Stage]],3,FALSE)</f>
        <v>Closed Lost</v>
      </c>
    </row>
    <row r="169" spans="1:10" hidden="1">
      <c r="A169" t="str">
        <f>'Full Set'!A:A</f>
        <v>Swingle Collins &amp; Associates</v>
      </c>
      <c r="B16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6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6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69">
        <f>IF('Full Set'!D:D="Stage 5-Negotiate",15,(IF('Full Set'!D:D="Stage 4-Prove",4,(IF('Full Set'!D:D="Stage 3-Develop",2,-1)))))</f>
        <v>-1</v>
      </c>
      <c r="F16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69">
        <f t="shared" si="10"/>
        <v>-7</v>
      </c>
      <c r="H169" t="str">
        <f t="shared" si="11"/>
        <v>Red</v>
      </c>
      <c r="I169" t="str">
        <f>'Full Set'!C:C</f>
        <v>Select</v>
      </c>
      <c r="J169" t="e">
        <f>VLOOKUP(A:A,Table6[[Opportunity Name]:[Stage]],3,FALSE)</f>
        <v>#N/A</v>
      </c>
    </row>
    <row r="170" spans="1:10" hidden="1">
      <c r="A170" t="str">
        <f>'Full Set'!A:A</f>
        <v>Tates Insurance &amp; Financial</v>
      </c>
      <c r="B17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7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7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70">
        <f>IF('Full Set'!D:D="Stage 5-Negotiate",15,(IF('Full Set'!D:D="Stage 4-Prove",4,(IF('Full Set'!D:D="Stage 3-Develop",2,-1)))))</f>
        <v>2</v>
      </c>
      <c r="F17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0">
        <f t="shared" si="10"/>
        <v>1</v>
      </c>
      <c r="H170" t="str">
        <f t="shared" si="11"/>
        <v>Yellow</v>
      </c>
      <c r="I170" t="str">
        <f>'Full Set'!C:C</f>
        <v>Domestic Outside</v>
      </c>
      <c r="J170" t="str">
        <f>VLOOKUP(A:A,Table6[[Opportunity Name]:[Stage]],3,FALSE)</f>
        <v>Closed Lost</v>
      </c>
    </row>
    <row r="171" spans="1:10" hidden="1">
      <c r="A171" t="str">
        <f>'Full Set'!A:A</f>
        <v>TG Group - zywave</v>
      </c>
      <c r="B17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7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7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71">
        <f>IF('Full Set'!D:D="Stage 5-Negotiate",15,(IF('Full Set'!D:D="Stage 4-Prove",4,(IF('Full Set'!D:D="Stage 3-Develop",2,-1)))))</f>
        <v>-1</v>
      </c>
      <c r="F17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1">
        <f t="shared" si="10"/>
        <v>-7</v>
      </c>
      <c r="H171" t="str">
        <f t="shared" si="11"/>
        <v>Red</v>
      </c>
      <c r="I171" t="str">
        <f>'Full Set'!C:C</f>
        <v>International</v>
      </c>
      <c r="J171" t="e">
        <f>VLOOKUP(A:A,Table6[[Opportunity Name]:[Stage]],3,FALSE)</f>
        <v>#N/A</v>
      </c>
    </row>
    <row r="172" spans="1:10" hidden="1">
      <c r="A172" t="str">
        <f>'Full Set'!A:A</f>
        <v>The Assurance Center - 3PC - BBPC</v>
      </c>
      <c r="B17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7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7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72">
        <f>IF('Full Set'!D:D="Stage 5-Negotiate",15,(IF('Full Set'!D:D="Stage 4-Prove",4,(IF('Full Set'!D:D="Stage 3-Develop",2,-1)))))</f>
        <v>2</v>
      </c>
      <c r="F17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2">
        <f t="shared" si="10"/>
        <v>-1</v>
      </c>
      <c r="H172" t="str">
        <f t="shared" si="11"/>
        <v>Yellow</v>
      </c>
      <c r="I172" t="str">
        <f>'Full Set'!C:C</f>
        <v>Domestic Outside</v>
      </c>
      <c r="J172" t="str">
        <f>VLOOKUP(A:A,Table6[[Opportunity Name]:[Stage]],3,FALSE)</f>
        <v>Closed Lost</v>
      </c>
    </row>
    <row r="173" spans="1:10" hidden="1">
      <c r="A173" t="str">
        <f>'Full Set'!A:A</f>
        <v>The Liberty Company Insurance Brokers- BBPC (LA Office only) 15PC</v>
      </c>
      <c r="B17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7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7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73">
        <f>IF('Full Set'!D:D="Stage 5-Negotiate",15,(IF('Full Set'!D:D="Stage 4-Prove",4,(IF('Full Set'!D:D="Stage 3-Develop",2,-1)))))</f>
        <v>2</v>
      </c>
      <c r="F17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3">
        <f t="shared" si="10"/>
        <v>-1</v>
      </c>
      <c r="H173" t="str">
        <f t="shared" si="11"/>
        <v>Yellow</v>
      </c>
      <c r="I173" t="str">
        <f>'Full Set'!C:C</f>
        <v>Select</v>
      </c>
      <c r="J173" t="e">
        <f>VLOOKUP(A:A,Table6[[Opportunity Name]:[Stage]],3,FALSE)</f>
        <v>#N/A</v>
      </c>
    </row>
    <row r="174" spans="1:10" hidden="1">
      <c r="A174" t="str">
        <f>'Full Set'!A:A</f>
        <v>The Secret Insurance Agency - 5 ee BBPC &amp; MyWave</v>
      </c>
      <c r="B17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7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7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74">
        <f>IF('Full Set'!D:D="Stage 5-Negotiate",15,(IF('Full Set'!D:D="Stage 4-Prove",4,(IF('Full Set'!D:D="Stage 3-Develop",2,-1)))))</f>
        <v>2</v>
      </c>
      <c r="F17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4">
        <f t="shared" si="10"/>
        <v>0</v>
      </c>
      <c r="H174" t="str">
        <f t="shared" si="11"/>
        <v>Yellow</v>
      </c>
      <c r="I174" t="str">
        <f>'Full Set'!C:C</f>
        <v>Domestic Outside</v>
      </c>
      <c r="J174" t="e">
        <f>VLOOKUP(A:A,Table6[[Opportunity Name]:[Stage]],3,FALSE)</f>
        <v>#N/A</v>
      </c>
    </row>
    <row r="175" spans="1:10" hidden="1">
      <c r="A175" t="str">
        <f>'Full Set'!A:A</f>
        <v>Thomas Gregory Associates - BBPC, ELE, MM (4 CL)</v>
      </c>
      <c r="B17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7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7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75">
        <f>IF('Full Set'!D:D="Stage 5-Negotiate",15,(IF('Full Set'!D:D="Stage 4-Prove",4,(IF('Full Set'!D:D="Stage 3-Develop",2,-1)))))</f>
        <v>4</v>
      </c>
      <c r="F17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5">
        <f t="shared" si="10"/>
        <v>6</v>
      </c>
      <c r="H175" t="str">
        <f t="shared" si="11"/>
        <v>Yellow</v>
      </c>
      <c r="I175" t="str">
        <f>'Full Set'!C:C</f>
        <v>Domestic Outside</v>
      </c>
      <c r="J175" t="e">
        <f>VLOOKUP(A:A,Table6[[Opportunity Name]:[Stage]],3,FALSE)</f>
        <v>#N/A</v>
      </c>
    </row>
    <row r="176" spans="1:10" hidden="1">
      <c r="A176" t="str">
        <f>'Full Set'!A:A</f>
        <v>Thomas H Heist Insurance Agency (14EE's BBPC)</v>
      </c>
      <c r="B176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76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76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76">
        <f>IF('Full Set'!D:D="Stage 5-Negotiate",15,(IF('Full Set'!D:D="Stage 4-Prove",4,(IF('Full Set'!D:D="Stage 3-Develop",2,-1)))))</f>
        <v>-1</v>
      </c>
      <c r="F176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6">
        <f t="shared" si="10"/>
        <v>-6</v>
      </c>
      <c r="H176" t="str">
        <f t="shared" si="11"/>
        <v>Orange</v>
      </c>
      <c r="I176" t="str">
        <f>'Full Set'!C:C</f>
        <v>Domestic Outside</v>
      </c>
      <c r="J176" t="e">
        <f>VLOOKUP(A:A,Table6[[Opportunity Name]:[Stage]],3,FALSE)</f>
        <v>#N/A</v>
      </c>
    </row>
    <row r="177" spans="1:10" hidden="1">
      <c r="A177" t="str">
        <f>'Full Set'!A:A</f>
        <v>Towne Insurance - BBBE HRC BKB (75 EB w/Invincia)</v>
      </c>
      <c r="B177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-1</v>
      </c>
      <c r="C177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77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77">
        <f>IF('Full Set'!D:D="Stage 5-Negotiate",15,(IF('Full Set'!D:D="Stage 4-Prove",4,(IF('Full Set'!D:D="Stage 3-Develop",2,-1)))))</f>
        <v>4</v>
      </c>
      <c r="F177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7">
        <f t="shared" si="10"/>
        <v>-2</v>
      </c>
      <c r="H177" t="str">
        <f t="shared" si="11"/>
        <v>Yellow</v>
      </c>
      <c r="I177" t="str">
        <f>'Full Set'!C:C</f>
        <v>Select</v>
      </c>
      <c r="J177" t="e">
        <f>VLOOKUP(A:A,Table6[[Opportunity Name]:[Stage]],3,FALSE)</f>
        <v>#N/A</v>
      </c>
    </row>
    <row r="178" spans="1:10" hidden="1">
      <c r="A178" t="str">
        <f>'Full Set'!A:A</f>
        <v>TrueCare Insurance Services Inc-HRc-1ee</v>
      </c>
      <c r="B178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78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78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78">
        <f>IF('Full Set'!D:D="Stage 5-Negotiate",15,(IF('Full Set'!D:D="Stage 4-Prove",4,(IF('Full Set'!D:D="Stage 3-Develop",2,-1)))))</f>
        <v>2</v>
      </c>
      <c r="F178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78">
        <f t="shared" si="10"/>
        <v>3</v>
      </c>
      <c r="H178" t="str">
        <f t="shared" si="11"/>
        <v>Yellow</v>
      </c>
      <c r="I178" t="str">
        <f>'Full Set'!C:C</f>
        <v>Domestic SMB</v>
      </c>
      <c r="J178" s="16" t="str">
        <f>VLOOKUP(A:A,Table6[[Opportunity Name]:[Stage]],3,FALSE)</f>
        <v>Closed Lost</v>
      </c>
    </row>
    <row r="179" spans="1:10" hidden="1">
      <c r="A179" t="str">
        <f>'Full Set'!A:A</f>
        <v>Vanguard Risk Managers, Inc./ONEGROUP - Audit and Adding ELE</v>
      </c>
      <c r="B179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79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1</v>
      </c>
      <c r="D179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79">
        <f>IF('Full Set'!D:D="Stage 5-Negotiate",15,(IF('Full Set'!D:D="Stage 4-Prove",4,(IF('Full Set'!D:D="Stage 3-Develop",2,-1)))))</f>
        <v>4</v>
      </c>
      <c r="F179">
        <f>IF(OR('Full Set'!B:B="New Customer",'Full Set'!B:B="Additional Product"),-2,IF(OR('Full Set'!B:B="Renewal with New Product",'Full Set'!B:B="Product Swap"),1,(IF(OR('Full Set'!B:B="Manual Renewal",'Full Set'!B:B="Professional Services (SOW)"),2,0))))</f>
        <v>1</v>
      </c>
      <c r="G179">
        <f t="shared" si="10"/>
        <v>10</v>
      </c>
      <c r="H179" t="str">
        <f t="shared" si="11"/>
        <v>Blue</v>
      </c>
      <c r="I179" t="str">
        <f>'Full Set'!C:C</f>
        <v>Select</v>
      </c>
      <c r="J179" t="e">
        <f>VLOOKUP(A:A,Table6[[Opportunity Name]:[Stage]],3,FALSE)</f>
        <v>#N/A</v>
      </c>
    </row>
    <row r="180" spans="1:10" hidden="1">
      <c r="A180" t="str">
        <f>'Full Set'!A:A</f>
        <v>WBG- BBBE (reverse decomm)</v>
      </c>
      <c r="B180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80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80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4</v>
      </c>
      <c r="E180">
        <f>IF('Full Set'!D:D="Stage 5-Negotiate",15,(IF('Full Set'!D:D="Stage 4-Prove",4,(IF('Full Set'!D:D="Stage 3-Develop",2,-1)))))</f>
        <v>4</v>
      </c>
      <c r="F180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80">
        <f t="shared" si="10"/>
        <v>11</v>
      </c>
      <c r="H180" t="str">
        <f t="shared" si="11"/>
        <v>Blue</v>
      </c>
      <c r="I180" t="str">
        <f>'Full Set'!C:C</f>
        <v>Domestic Outside</v>
      </c>
      <c r="J180" t="str">
        <f>VLOOKUP(A:A,Table6[[Opportunity Name]:[Stage]],3,FALSE)</f>
        <v>Closed Won</v>
      </c>
    </row>
    <row r="181" spans="1:10" hidden="1">
      <c r="A181" t="str">
        <f>'Full Set'!A:A</f>
        <v>Wellspring Insurance Agency - 6 EB</v>
      </c>
      <c r="B181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81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81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2</v>
      </c>
      <c r="E181">
        <f>IF('Full Set'!D:D="Stage 5-Negotiate",15,(IF('Full Set'!D:D="Stage 4-Prove",4,(IF('Full Set'!D:D="Stage 3-Develop",2,-1)))))</f>
        <v>2</v>
      </c>
      <c r="F181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81">
        <f t="shared" si="10"/>
        <v>7</v>
      </c>
      <c r="H181" t="str">
        <f t="shared" si="11"/>
        <v>Blue</v>
      </c>
      <c r="I181" t="str">
        <f>'Full Set'!C:C</f>
        <v>Domestic Outside</v>
      </c>
      <c r="J181" t="e">
        <f>VLOOKUP(A:A,Table6[[Opportunity Name]:[Stage]],3,FALSE)</f>
        <v>#N/A</v>
      </c>
    </row>
    <row r="182" spans="1:10" hidden="1">
      <c r="A182" t="str">
        <f>'Full Set'!A:A</f>
        <v>WesBanco - MWE and HRH - 8 EEs</v>
      </c>
      <c r="B182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82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82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82">
        <f>IF('Full Set'!D:D="Stage 5-Negotiate",15,(IF('Full Set'!D:D="Stage 4-Prove",4,(IF('Full Set'!D:D="Stage 3-Develop",2,-1)))))</f>
        <v>4</v>
      </c>
      <c r="F182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82">
        <f t="shared" si="10"/>
        <v>1</v>
      </c>
      <c r="H182" t="str">
        <f t="shared" si="11"/>
        <v>Yellow</v>
      </c>
      <c r="I182" t="str">
        <f>'Full Set'!C:C</f>
        <v>Domestic Outside</v>
      </c>
      <c r="J182" t="e">
        <f>VLOOKUP(A:A,Table6[[Opportunity Name]:[Stage]],3,FALSE)</f>
        <v>#N/A</v>
      </c>
    </row>
    <row r="183" spans="1:10" hidden="1">
      <c r="A183" t="str">
        <f>'Full Set'!A:A</f>
        <v>Wilcox &amp; Reynolds Insurance - MASS - INTY 5 PC EE</v>
      </c>
      <c r="B183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1</v>
      </c>
      <c r="C183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-1</v>
      </c>
      <c r="D183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83">
        <f>IF('Full Set'!D:D="Stage 5-Negotiate",15,(IF('Full Set'!D:D="Stage 4-Prove",4,(IF('Full Set'!D:D="Stage 3-Develop",2,-1)))))</f>
        <v>2</v>
      </c>
      <c r="F183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83">
        <f t="shared" si="10"/>
        <v>-2</v>
      </c>
      <c r="H183" t="str">
        <f t="shared" si="11"/>
        <v>Yellow</v>
      </c>
      <c r="I183" t="str">
        <f>'Full Set'!C:C</f>
        <v>Domestic Outside</v>
      </c>
      <c r="J183" t="e">
        <f>VLOOKUP(A:A,Table6[[Opportunity Name]:[Stage]],3,FALSE)</f>
        <v>#N/A</v>
      </c>
    </row>
    <row r="184" spans="1:10">
      <c r="A184" s="24" t="str">
        <f>'Full Set'!A:A</f>
        <v>WJ Aleaxander HRc (3 EB, 1PC)</v>
      </c>
      <c r="B184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2</v>
      </c>
      <c r="C184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0</v>
      </c>
      <c r="D184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-5</v>
      </c>
      <c r="E184">
        <f>IF('Full Set'!D:D="Stage 5-Negotiate",15,(IF('Full Set'!D:D="Stage 4-Prove",4,(IF('Full Set'!D:D="Stage 3-Develop",2,-1)))))</f>
        <v>-1</v>
      </c>
      <c r="F184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84">
        <f t="shared" si="10"/>
        <v>-6</v>
      </c>
      <c r="H184" t="str">
        <f t="shared" si="11"/>
        <v>Orange</v>
      </c>
      <c r="I184" t="str">
        <f>'Full Set'!C:C</f>
        <v>Domestic Outside</v>
      </c>
      <c r="J184" t="e">
        <f>VLOOKUP(A:A,Table6[[Opportunity Name]:[Stage]],3,FALSE)</f>
        <v>#N/A</v>
      </c>
    </row>
    <row r="185" spans="1:10" hidden="1">
      <c r="A185" t="str">
        <f>'Full Set'!A:A</f>
        <v>Worksite Benefit Services 7EE 4EB BBBE HRC</v>
      </c>
      <c r="B185">
        <f>IF(OR('Full Set'!D:D="Stage 0-Plan", 'Full Set'!D:D = "Stage 1-Create"), IF('Full Set'!F:F &lt;=3, 1, 0), IF('Full Set'!D:D = "Stage 2-Qualify", IF('Full Set'!F:F&lt;=2,2, IF('Full Set'!F:F &lt;=5, 1, 0)),IF('Full Set'!D:D= "Stage 3-Develop", IF('Full Set'!F:F &lt;=1,2,IF('Full Set'!F:F &lt;=3,1,IF('Full Set'!F:F &lt;= 6,0,"-1"))), IF(OR('Full Set'!D:D="Stage 4-Prove", 'Full Set'!D:D="Stage 5-Negotiate"),IF('Full Set'!F:F&lt;=2,2,IF('Full Set'!F:F&lt;=4,1,IF('Full Set'!F:F&lt;=8,0,-1))),-2))))</f>
        <v>0</v>
      </c>
      <c r="C185">
        <f>IF(OR('Full Set'!D:D="Stage 5-Negotiate",'Full Set'!D:D="Stage 4-Prove"),IF('Full Set'!G:G&lt;=6,3,IF('Full Set'!G:G&lt;=14,1,IF('Full Set'!G:G&lt;=25,0,-1))),IF(OR('Full Set'!D:D="Stage 3-Develop",'Full Set'!D:D="Stage 2-Qualify"),IF('Full Set'!G:G&lt;=10,3,IF('Full Set'!G:G&lt;=25,1,IF('Full Set'!G:G&lt;=40,0,-1))),IF(OR('Full Set'!D:D="Stage 1-Create",'Full Set'!D:D="Stage 0-Plan"),IF('Full Set'!G:G&lt;=10,3,IF('Full Set'!G:G&lt;=20,1,0)),-3)))</f>
        <v>3</v>
      </c>
      <c r="D185">
        <f>IF('Full Set'!D:D="Stage 3-Develop",IF('Full Set'!E:E&lt;=7,4,IF('Full Set'!E:E&lt;=20,2,IF('Full Set'!E:E&lt;=30,0,-2))),IF(OR('Full Set'!D:D="Stage 4-Prove",'Full Set'!D:D="Stage 5-Negotiate"),IF('Full Set'!E:E&lt;=10,4,IF('Full Set'!E:E&lt;=40,2,IF('Full Set'!E:E&lt;=70,0,-2))),-5))</f>
        <v>-2</v>
      </c>
      <c r="E185">
        <f>IF('Full Set'!D:D="Stage 5-Negotiate",15,(IF('Full Set'!D:D="Stage 4-Prove",4,(IF('Full Set'!D:D="Stage 3-Develop",2,-1)))))</f>
        <v>2</v>
      </c>
      <c r="F185">
        <f>IF(OR('Full Set'!B:B="New Customer",'Full Set'!B:B="Additional Product"),-2,IF(OR('Full Set'!B:B="Renewal with New Product",'Full Set'!B:B="Product Swap"),1,(IF(OR('Full Set'!B:B="Manual Renewal",'Full Set'!B:B="Professional Services (SOW)"),2,0))))</f>
        <v>-2</v>
      </c>
      <c r="G185">
        <f t="shared" ref="G185" si="12">B:B+C:C+D:D+E:E+F:F</f>
        <v>1</v>
      </c>
      <c r="H185" t="str">
        <f t="shared" ref="H185" si="13">IF(G:G&gt;=23,"Green",IF(G:G&gt;=7,"Blue",IF(G:G&gt;=-2,"Yellow",IF(G:G&gt;=-6,"Orange","Red"))))</f>
        <v>Yellow</v>
      </c>
      <c r="I185" t="str">
        <f>'Full Set'!C:C</f>
        <v>Domestic Outside</v>
      </c>
      <c r="J185" t="e">
        <f>VLOOKUP(A:A,Table6[[Opportunity Name]:[Stage]],3,FALSE)</f>
        <v>#N/A</v>
      </c>
    </row>
    <row r="191" spans="1:10">
      <c r="D191" s="7" t="s">
        <v>807</v>
      </c>
      <c r="E191" t="s">
        <v>808</v>
      </c>
    </row>
    <row r="192" spans="1:10">
      <c r="D192" s="8" t="s">
        <v>809</v>
      </c>
      <c r="E192" s="6">
        <v>36</v>
      </c>
    </row>
    <row r="193" spans="4:5">
      <c r="D193" s="8" t="s">
        <v>810</v>
      </c>
      <c r="E193" s="6">
        <v>15</v>
      </c>
    </row>
    <row r="194" spans="4:5">
      <c r="D194" s="8" t="s">
        <v>811</v>
      </c>
      <c r="E194" s="6">
        <v>4</v>
      </c>
    </row>
    <row r="195" spans="4:5">
      <c r="D195" s="8" t="s">
        <v>813</v>
      </c>
      <c r="E195" s="6">
        <v>129</v>
      </c>
    </row>
    <row r="196" spans="4:5">
      <c r="D196" s="8" t="s">
        <v>812</v>
      </c>
      <c r="E196" s="6">
        <v>184</v>
      </c>
    </row>
  </sheetData>
  <conditionalFormatting sqref="H1:H1048576">
    <cfRule type="containsText" dxfId="30" priority="6" operator="containsText" text="Red">
      <formula>NOT(ISERROR(SEARCH("Red",H1)))</formula>
    </cfRule>
    <cfRule type="containsText" dxfId="29" priority="7" operator="containsText" text="Orange">
      <formula>NOT(ISERROR(SEARCH("Orange",H1)))</formula>
    </cfRule>
    <cfRule type="containsText" dxfId="28" priority="8" operator="containsText" text="Blue">
      <formula>NOT(ISERROR(SEARCH("Blue",H1)))</formula>
    </cfRule>
    <cfRule type="containsText" dxfId="27" priority="9" operator="containsText" text="Yellow">
      <formula>NOT(ISERROR(SEARCH("Yellow",H1)))</formula>
    </cfRule>
  </conditionalFormatting>
  <conditionalFormatting sqref="J178 J156 J134 J112 J90 J68 J46 J24 J2">
    <cfRule type="cellIs" dxfId="26" priority="3" operator="equal">
      <formula>"Green"</formula>
    </cfRule>
    <cfRule type="cellIs" dxfId="25" priority="4" operator="equal">
      <formula>"Yellow"</formula>
    </cfRule>
    <cfRule type="cellIs" dxfId="24" priority="5" operator="equal">
      <formula>"Red"</formula>
    </cfRule>
  </conditionalFormatting>
  <conditionalFormatting sqref="J2:J199">
    <cfRule type="cellIs" dxfId="23" priority="1" operator="equal">
      <formula>"Closed Lost"</formula>
    </cfRule>
    <cfRule type="cellIs" dxfId="22" priority="2" operator="equal">
      <formula>"Closed Won"</formula>
    </cfRule>
  </conditionalFormatting>
  <pageMargins left="0.7" right="0.7" top="0.75" bottom="0.75" header="0.3" footer="0.3"/>
  <pageSetup orientation="portrait" horizontalDpi="1200" verticalDpi="120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10"/>
  <sheetViews>
    <sheetView workbookViewId="0">
      <selection activeCell="A7" sqref="A7"/>
    </sheetView>
  </sheetViews>
  <sheetFormatPr defaultRowHeight="15"/>
  <cols>
    <col min="1" max="1" width="68.85546875" bestFit="1" customWidth="1"/>
    <col min="2" max="2" width="13.140625" customWidth="1"/>
    <col min="3" max="3" width="26.140625" bestFit="1" customWidth="1"/>
    <col min="4" max="4" width="12" bestFit="1" customWidth="1"/>
    <col min="5" max="5" width="14" bestFit="1" customWidth="1"/>
    <col min="6" max="6" width="13.42578125" bestFit="1" customWidth="1"/>
    <col min="7" max="7" width="8.140625" bestFit="1" customWidth="1"/>
    <col min="8" max="8" width="11.140625" bestFit="1" customWidth="1"/>
    <col min="9" max="9" width="16.85546875" bestFit="1" customWidth="1"/>
    <col min="10" max="10" width="21.140625" bestFit="1" customWidth="1"/>
  </cols>
  <sheetData>
    <row r="1" spans="1:10">
      <c r="A1" t="s">
        <v>814</v>
      </c>
      <c r="B1" t="s">
        <v>798</v>
      </c>
      <c r="C1" t="s">
        <v>799</v>
      </c>
      <c r="D1" t="s">
        <v>800</v>
      </c>
      <c r="E1" t="s">
        <v>801</v>
      </c>
      <c r="F1" t="s">
        <v>802</v>
      </c>
      <c r="G1" t="s">
        <v>803</v>
      </c>
      <c r="H1" t="s">
        <v>804</v>
      </c>
      <c r="I1" t="s">
        <v>805</v>
      </c>
      <c r="J1" t="s">
        <v>806</v>
      </c>
    </row>
    <row r="2" spans="1:10">
      <c r="A2" s="25" t="str">
        <f>'[2]Full Set'!A:A</f>
        <v>Gravie- 11 EB</v>
      </c>
      <c r="B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2" s="4">
        <f>IF('[2]Full Set'!D:D="Stage 5-Negotiate",3,(IF('[2]Full Set'!D:D="Stage 4-Prove",0,(IF('[2]Full Set'!D:D="Stage 3-Develop",0,0)))))</f>
        <v>0</v>
      </c>
      <c r="F2" s="4">
        <f>IF(OR('[2]Full Set'!B:B = "Additional Product", '[2]Full Set'!B:B = "New Customer"),-1, (IF(OR('[2]Full Set'!B:B = "Manual Renewal",'[2]Full Set'!B:B = "Professional Services (SOW)"), 1,0)))</f>
        <v>-1</v>
      </c>
      <c r="G2" s="4">
        <f t="shared" ref="G2:G33" si="0">B:B+C:C+D:D+E:E+F:F</f>
        <v>0</v>
      </c>
      <c r="H2" s="4" t="str">
        <f t="shared" ref="H2:H33" si="1">IF(G:G&gt;=14,"Green",IF(G:G&gt;=8,"Yellow",(IF(G:G&gt;=-2,"Orange","Red"))))</f>
        <v>Orange</v>
      </c>
      <c r="I2" s="5" t="str">
        <f>'[2]Full Set'!C:C</f>
        <v>Domestic Outside</v>
      </c>
      <c r="J2" s="17" t="e">
        <f>VLOOKUP(A:A,Table6[[Opportunity Name]:[Stage]],3,FALSE)</f>
        <v>#N/A</v>
      </c>
    </row>
    <row r="3" spans="1:10">
      <c r="A3" s="25" t="str">
        <f>'[2]Full Set'!A:A</f>
        <v>Peter C. Foy &amp; Associates</v>
      </c>
      <c r="B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3" s="4">
        <f>IF('[2]Full Set'!D:D="Stage 5-Negotiate",3,(IF('[2]Full Set'!D:D="Stage 4-Prove",0,(IF('[2]Full Set'!D:D="Stage 3-Develop",0,0)))))</f>
        <v>0</v>
      </c>
      <c r="F3" s="4">
        <f>IF(OR('[2]Full Set'!B:B = "Additional Product", '[2]Full Set'!B:B = "New Customer"),-1, (IF(OR('[2]Full Set'!B:B = "Manual Renewal",'[2]Full Set'!B:B = "Professional Services (SOW)"), 1,0)))</f>
        <v>-1</v>
      </c>
      <c r="G3" s="4">
        <f t="shared" si="0"/>
        <v>2</v>
      </c>
      <c r="H3" s="4" t="str">
        <f t="shared" si="1"/>
        <v>Orange</v>
      </c>
      <c r="I3" s="5" t="str">
        <f>'[2]Full Set'!C:C</f>
        <v>Domestic Outside</v>
      </c>
      <c r="J3" s="17" t="e">
        <f>VLOOKUP(A:A,Table6[[Opportunity Name]:[Stage]],3,FALSE)</f>
        <v>#N/A</v>
      </c>
    </row>
    <row r="4" spans="1:10">
      <c r="A4" s="25" t="str">
        <f>'[2]Full Set'!A:A</f>
        <v>Field-Waldo - BBPC and MWE</v>
      </c>
      <c r="B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4" s="4">
        <f>IF('[2]Full Set'!D:D="Stage 5-Negotiate",3,(IF('[2]Full Set'!D:D="Stage 4-Prove",0,(IF('[2]Full Set'!D:D="Stage 3-Develop",0,0)))))</f>
        <v>0</v>
      </c>
      <c r="F4" s="4">
        <f>IF(OR('[2]Full Set'!B:B = "Additional Product", '[2]Full Set'!B:B = "New Customer"),-1, (IF(OR('[2]Full Set'!B:B = "Manual Renewal",'[2]Full Set'!B:B = "Professional Services (SOW)"), 1,0)))</f>
        <v>-1</v>
      </c>
      <c r="G4" s="4">
        <f t="shared" si="0"/>
        <v>-8</v>
      </c>
      <c r="H4" s="4" t="str">
        <f t="shared" si="1"/>
        <v>Red</v>
      </c>
      <c r="I4" s="5" t="str">
        <f>'[2]Full Set'!C:C</f>
        <v>Domestic Outside</v>
      </c>
      <c r="J4" s="17" t="e">
        <f>VLOOKUP(A:A,Table6[[Opportunity Name]:[Stage]],3,FALSE)</f>
        <v>#N/A</v>
      </c>
    </row>
    <row r="5" spans="1:10">
      <c r="A5" s="25" t="str">
        <f>'[2]Full Set'!A:A</f>
        <v>J.Krug &amp; Associates, Inc. 6EE PC, 2EE EB - BBEB/BBPC/MWC/MM/HRHL50</v>
      </c>
      <c r="B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5" s="4">
        <f>IF('[2]Full Set'!D:D="Stage 5-Negotiate",3,(IF('[2]Full Set'!D:D="Stage 4-Prove",0,(IF('[2]Full Set'!D:D="Stage 3-Develop",0,0)))))</f>
        <v>0</v>
      </c>
      <c r="F5" s="4">
        <f>IF(OR('[2]Full Set'!B:B = "Additional Product", '[2]Full Set'!B:B = "New Customer"),-1, (IF(OR('[2]Full Set'!B:B = "Manual Renewal",'[2]Full Set'!B:B = "Professional Services (SOW)"), 1,0)))</f>
        <v>-1</v>
      </c>
      <c r="G5" s="4">
        <f t="shared" si="0"/>
        <v>6</v>
      </c>
      <c r="H5" s="4" t="str">
        <f t="shared" si="1"/>
        <v>Orange</v>
      </c>
      <c r="I5" s="5" t="str">
        <f>'[2]Full Set'!C:C</f>
        <v>Domestic Outside</v>
      </c>
      <c r="J5" s="17" t="e">
        <f>VLOOKUP(A:A,Table6[[Opportunity Name]:[Stage]],3,FALSE)</f>
        <v>#N/A</v>
      </c>
    </row>
    <row r="6" spans="1:10">
      <c r="A6" s="25" t="str">
        <f>'[2]Full Set'!A:A</f>
        <v>Rooney Insurance Agency, 3EE EB, BBEB HRc</v>
      </c>
      <c r="B6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6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6" s="4">
        <f>IF('[2]Full Set'!D:D="Stage 5-Negotiate",3,(IF('[2]Full Set'!D:D="Stage 4-Prove",0,(IF('[2]Full Set'!D:D="Stage 3-Develop",0,0)))))</f>
        <v>0</v>
      </c>
      <c r="F6" s="4">
        <f>IF(OR('[2]Full Set'!B:B = "Additional Product", '[2]Full Set'!B:B = "New Customer"),-1, (IF(OR('[2]Full Set'!B:B = "Manual Renewal",'[2]Full Set'!B:B = "Professional Services (SOW)"), 1,0)))</f>
        <v>-1</v>
      </c>
      <c r="G6" s="4">
        <f t="shared" si="0"/>
        <v>1</v>
      </c>
      <c r="H6" s="4" t="str">
        <f t="shared" si="1"/>
        <v>Orange</v>
      </c>
      <c r="I6" s="5" t="str">
        <f>'[2]Full Set'!C:C</f>
        <v>Domestic Outside</v>
      </c>
      <c r="J6" s="17" t="e">
        <f>VLOOKUP(A:A,Table6[[Opportunity Name]:[Stage]],3,FALSE)</f>
        <v>#N/A</v>
      </c>
    </row>
    <row r="7" spans="1:10">
      <c r="A7" s="25" t="str">
        <f>'[2]Full Set'!A:A</f>
        <v>Lesniewski &amp; Parker Insurance</v>
      </c>
      <c r="B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7" s="4">
        <f>IF('[2]Full Set'!D:D="Stage 5-Negotiate",3,(IF('[2]Full Set'!D:D="Stage 4-Prove",0,(IF('[2]Full Set'!D:D="Stage 3-Develop",0,0)))))</f>
        <v>0</v>
      </c>
      <c r="F7" s="4">
        <f>IF(OR('[2]Full Set'!B:B = "Additional Product", '[2]Full Set'!B:B = "New Customer"),-1, (IF(OR('[2]Full Set'!B:B = "Manual Renewal",'[2]Full Set'!B:B = "Professional Services (SOW)"), 1,0)))</f>
        <v>-1</v>
      </c>
      <c r="G7" s="4">
        <f t="shared" si="0"/>
        <v>4</v>
      </c>
      <c r="H7" s="4" t="str">
        <f t="shared" si="1"/>
        <v>Orange</v>
      </c>
      <c r="I7" s="5" t="str">
        <f>'[2]Full Set'!C:C</f>
        <v>Domestic Outside</v>
      </c>
      <c r="J7" s="17" t="e">
        <f>VLOOKUP(A:A,Table6[[Opportunity Name]:[Stage]],3,FALSE)</f>
        <v>#N/A</v>
      </c>
    </row>
    <row r="8" spans="1:10">
      <c r="A8" s="25" t="str">
        <f>'[2]Full Set'!A:A</f>
        <v>New Century Insurance</v>
      </c>
      <c r="B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8" s="4">
        <f>IF('[2]Full Set'!D:D="Stage 5-Negotiate",3,(IF('[2]Full Set'!D:D="Stage 4-Prove",0,(IF('[2]Full Set'!D:D="Stage 3-Develop",0,0)))))</f>
        <v>0</v>
      </c>
      <c r="F8" s="4">
        <f>IF(OR('[2]Full Set'!B:B = "Additional Product", '[2]Full Set'!B:B = "New Customer"),-1, (IF(OR('[2]Full Set'!B:B = "Manual Renewal",'[2]Full Set'!B:B = "Professional Services (SOW)"), 1,0)))</f>
        <v>-1</v>
      </c>
      <c r="G8" s="4">
        <f t="shared" si="0"/>
        <v>6</v>
      </c>
      <c r="H8" s="4" t="str">
        <f t="shared" si="1"/>
        <v>Orange</v>
      </c>
      <c r="I8" s="5" t="str">
        <f>'[2]Full Set'!C:C</f>
        <v>Domestic Outside</v>
      </c>
      <c r="J8" s="17" t="e">
        <f>VLOOKUP(A:A,Table6[[Opportunity Name]:[Stage]],3,FALSE)</f>
        <v>#N/A</v>
      </c>
    </row>
    <row r="9" spans="1:10">
      <c r="A9" s="25" t="str">
        <f>'[2]Full Set'!A:A</f>
        <v>HRO Resources- (6 eb, 1 pc) BBEB, BBPC</v>
      </c>
      <c r="B9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9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3</v>
      </c>
      <c r="E9" s="4">
        <f>IF('[2]Full Set'!D:D="Stage 5-Negotiate",3,(IF('[2]Full Set'!D:D="Stage 4-Prove",0,(IF('[2]Full Set'!D:D="Stage 3-Develop",0,0)))))</f>
        <v>0</v>
      </c>
      <c r="F9" s="4">
        <f>IF(OR('[2]Full Set'!B:B = "Additional Product", '[2]Full Set'!B:B = "New Customer"),-1, (IF(OR('[2]Full Set'!B:B = "Manual Renewal",'[2]Full Set'!B:B = "Professional Services (SOW)"), 1,0)))</f>
        <v>-1</v>
      </c>
      <c r="G9" s="4">
        <f t="shared" si="0"/>
        <v>7</v>
      </c>
      <c r="H9" s="4" t="str">
        <f t="shared" si="1"/>
        <v>Orange</v>
      </c>
      <c r="I9" s="5" t="str">
        <f>'[2]Full Set'!C:C</f>
        <v>Domestic Outside</v>
      </c>
      <c r="J9" s="17" t="e">
        <f>VLOOKUP(A:A,Table6[[Opportunity Name]:[Stage]],3,FALSE)</f>
        <v>#N/A</v>
      </c>
    </row>
    <row r="10" spans="1:10">
      <c r="A10" s="25" t="str">
        <f>'[2]Full Set'!A:A</f>
        <v>Strategic Business Services (8EB-BBBE/HRH-CLEVELAND)</v>
      </c>
      <c r="B1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1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10" s="4">
        <f>IF('[2]Full Set'!D:D="Stage 5-Negotiate",3,(IF('[2]Full Set'!D:D="Stage 4-Prove",0,(IF('[2]Full Set'!D:D="Stage 3-Develop",0,0)))))</f>
        <v>0</v>
      </c>
      <c r="F10" s="4">
        <f>IF(OR('[2]Full Set'!B:B = "Additional Product", '[2]Full Set'!B:B = "New Customer"),-1, (IF(OR('[2]Full Set'!B:B = "Manual Renewal",'[2]Full Set'!B:B = "Professional Services (SOW)"), 1,0)))</f>
        <v>-1</v>
      </c>
      <c r="G10" s="4">
        <f t="shared" si="0"/>
        <v>-11</v>
      </c>
      <c r="H10" s="4" t="str">
        <f t="shared" si="1"/>
        <v>Red</v>
      </c>
      <c r="I10" s="5" t="str">
        <f>'[2]Full Set'!C:C</f>
        <v>Domestic Outside</v>
      </c>
      <c r="J10" s="17" t="e">
        <f>VLOOKUP(A:A,Table6[[Opportunity Name]:[Stage]],3,FALSE)</f>
        <v>#N/A</v>
      </c>
    </row>
    <row r="11" spans="1:10">
      <c r="A11" s="25" t="str">
        <f>'[2]Full Set'!A:A</f>
        <v>Covenant Services Group TPA DMW</v>
      </c>
      <c r="B1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1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3</v>
      </c>
      <c r="E11" s="4">
        <f>IF('[2]Full Set'!D:D="Stage 5-Negotiate",3,(IF('[2]Full Set'!D:D="Stage 4-Prove",0,(IF('[2]Full Set'!D:D="Stage 3-Develop",0,0)))))</f>
        <v>0</v>
      </c>
      <c r="F11" s="4">
        <f>IF(OR('[2]Full Set'!B:B = "Additional Product", '[2]Full Set'!B:B = "New Customer"),-1, (IF(OR('[2]Full Set'!B:B = "Manual Renewal",'[2]Full Set'!B:B = "Professional Services (SOW)"), 1,0)))</f>
        <v>-1</v>
      </c>
      <c r="G11" s="4">
        <f t="shared" si="0"/>
        <v>3</v>
      </c>
      <c r="H11" s="4" t="str">
        <f t="shared" si="1"/>
        <v>Orange</v>
      </c>
      <c r="I11" s="5" t="str">
        <f>'[2]Full Set'!C:C</f>
        <v>Domestic Outside</v>
      </c>
      <c r="J11" s="17" t="str">
        <f>VLOOKUP(A:A,Table6[[Opportunity Name]:[Stage]],3,FALSE)</f>
        <v>Closed Lost</v>
      </c>
    </row>
    <row r="12" spans="1:10">
      <c r="A12" s="25" t="str">
        <f>'[2]Full Set'!A:A</f>
        <v>Ion Insurance (BBPC/MM-15PC-BRIDGEPORT)</v>
      </c>
      <c r="B1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1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3</v>
      </c>
      <c r="E12" s="4">
        <f>IF('[2]Full Set'!D:D="Stage 5-Negotiate",3,(IF('[2]Full Set'!D:D="Stage 4-Prove",0,(IF('[2]Full Set'!D:D="Stage 3-Develop",0,0)))))</f>
        <v>0</v>
      </c>
      <c r="F12" s="4">
        <f>IF(OR('[2]Full Set'!B:B = "Additional Product", '[2]Full Set'!B:B = "New Customer"),-1, (IF(OR('[2]Full Set'!B:B = "Manual Renewal",'[2]Full Set'!B:B = "Professional Services (SOW)"), 1,0)))</f>
        <v>-1</v>
      </c>
      <c r="G12" s="4">
        <f t="shared" si="0"/>
        <v>7</v>
      </c>
      <c r="H12" s="4" t="str">
        <f t="shared" si="1"/>
        <v>Orange</v>
      </c>
      <c r="I12" s="5" t="str">
        <f>'[2]Full Set'!C:C</f>
        <v>Domestic Outside</v>
      </c>
      <c r="J12" s="17" t="e">
        <f>VLOOKUP(A:A,Table6[[Opportunity Name]:[Stage]],3,FALSE)</f>
        <v>#N/A</v>
      </c>
    </row>
    <row r="13" spans="1:10">
      <c r="A13" s="25" t="str">
        <f>'[2]Full Set'!A:A</f>
        <v>Employee Benefits Consulting (BKB, renewal and merge)</v>
      </c>
      <c r="B1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1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5</v>
      </c>
      <c r="E13" s="4">
        <f>IF('[2]Full Set'!D:D="Stage 5-Negotiate",3,(IF('[2]Full Set'!D:D="Stage 4-Prove",0,(IF('[2]Full Set'!D:D="Stage 3-Develop",0,0)))))</f>
        <v>0</v>
      </c>
      <c r="F13" s="4">
        <f>IF(OR('[2]Full Set'!B:B = "Additional Product", '[2]Full Set'!B:B = "New Customer"),-1, (IF(OR('[2]Full Set'!B:B = "Manual Renewal",'[2]Full Set'!B:B = "Professional Services (SOW)"), 1,0)))</f>
        <v>0</v>
      </c>
      <c r="G13" s="4">
        <f t="shared" si="0"/>
        <v>12</v>
      </c>
      <c r="H13" s="4" t="str">
        <f t="shared" si="1"/>
        <v>Yellow</v>
      </c>
      <c r="I13" s="5" t="str">
        <f>'[2]Full Set'!C:C</f>
        <v>Domestic Outside</v>
      </c>
      <c r="J13" s="17" t="str">
        <f>VLOOKUP(A:A,Table6[[Opportunity Name]:[Stage]],3,FALSE)</f>
        <v>Closed Won</v>
      </c>
    </row>
    <row r="14" spans="1:10">
      <c r="A14" s="25" t="str">
        <f>'[2]Full Set'!A:A</f>
        <v>Stone Hill National</v>
      </c>
      <c r="B1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1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4" s="4">
        <f>IF('[2]Full Set'!D:D="Stage 5-Negotiate",3,(IF('[2]Full Set'!D:D="Stage 4-Prove",0,(IF('[2]Full Set'!D:D="Stage 3-Develop",0,0)))))</f>
        <v>0</v>
      </c>
      <c r="F14" s="4">
        <f>IF(OR('[2]Full Set'!B:B = "Additional Product", '[2]Full Set'!B:B = "New Customer"),-1, (IF(OR('[2]Full Set'!B:B = "Manual Renewal",'[2]Full Set'!B:B = "Professional Services (SOW)"), 1,0)))</f>
        <v>-1</v>
      </c>
      <c r="G14" s="4">
        <f t="shared" si="0"/>
        <v>0</v>
      </c>
      <c r="H14" s="4" t="str">
        <f t="shared" si="1"/>
        <v>Orange</v>
      </c>
      <c r="I14" s="5" t="str">
        <f>'[2]Full Set'!C:C</f>
        <v>Domestic Outside</v>
      </c>
      <c r="J14" s="17" t="str">
        <f>VLOOKUP(A:A,Table6[[Opportunity Name]:[Stage]],3,FALSE)</f>
        <v>Closed Lost</v>
      </c>
    </row>
    <row r="15" spans="1:10">
      <c r="A15" s="25" t="str">
        <f>'[2]Full Set'!A:A</f>
        <v>Solace Insurance - INT - 3PC</v>
      </c>
      <c r="B1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1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5" s="4">
        <f>IF('[2]Full Set'!D:D="Stage 5-Negotiate",3,(IF('[2]Full Set'!D:D="Stage 4-Prove",0,(IF('[2]Full Set'!D:D="Stage 3-Develop",0,0)))))</f>
        <v>0</v>
      </c>
      <c r="F15" s="4">
        <f>IF(OR('[2]Full Set'!B:B = "Additional Product", '[2]Full Set'!B:B = "New Customer"),-1, (IF(OR('[2]Full Set'!B:B = "Manual Renewal",'[2]Full Set'!B:B = "Professional Services (SOW)"), 1,0)))</f>
        <v>-1</v>
      </c>
      <c r="G15" s="4">
        <f t="shared" si="0"/>
        <v>-8</v>
      </c>
      <c r="H15" s="4" t="str">
        <f t="shared" si="1"/>
        <v>Red</v>
      </c>
      <c r="I15" s="5" t="str">
        <f>'[2]Full Set'!C:C</f>
        <v>Domestic Outside</v>
      </c>
      <c r="J15" s="17" t="str">
        <f>VLOOKUP(A:A,Table6[[Opportunity Name]:[Stage]],3,FALSE)</f>
        <v>Closed Lost</v>
      </c>
    </row>
    <row r="16" spans="1:10">
      <c r="A16" s="25" t="str">
        <f>'[2]Full Set'!A:A</f>
        <v>Statz and Associates General Agency Inc (2EB-BBBE/BKB-CLEVELAND)</v>
      </c>
      <c r="B16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6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16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6" s="4">
        <f>IF('[2]Full Set'!D:D="Stage 5-Negotiate",3,(IF('[2]Full Set'!D:D="Stage 4-Prove",0,(IF('[2]Full Set'!D:D="Stage 3-Develop",0,0)))))</f>
        <v>0</v>
      </c>
      <c r="F16" s="4">
        <f>IF(OR('[2]Full Set'!B:B = "Additional Product", '[2]Full Set'!B:B = "New Customer"),-1, (IF(OR('[2]Full Set'!B:B = "Manual Renewal",'[2]Full Set'!B:B = "Professional Services (SOW)"), 1,0)))</f>
        <v>-1</v>
      </c>
      <c r="G16" s="4">
        <f t="shared" si="0"/>
        <v>-8</v>
      </c>
      <c r="H16" s="4" t="str">
        <f t="shared" si="1"/>
        <v>Red</v>
      </c>
      <c r="I16" s="5" t="str">
        <f>'[2]Full Set'!C:C</f>
        <v>Domestic Outside</v>
      </c>
      <c r="J16" s="17" t="str">
        <f>VLOOKUP(A:A,Table6[[Opportunity Name]:[Stage]],3,FALSE)</f>
        <v>Closed Lost</v>
      </c>
    </row>
    <row r="17" spans="1:10">
      <c r="A17" s="25" t="str">
        <f>'[2]Full Set'!A:A</f>
        <v>Advanced Insurance Strategies - ATL - BBBE/BBPC/CON (5EE 1EB 4PC)</v>
      </c>
      <c r="B1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1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7" s="4">
        <f>IF('[2]Full Set'!D:D="Stage 5-Negotiate",3,(IF('[2]Full Set'!D:D="Stage 4-Prove",0,(IF('[2]Full Set'!D:D="Stage 3-Develop",0,0)))))</f>
        <v>0</v>
      </c>
      <c r="F17" s="4">
        <f>IF(OR('[2]Full Set'!B:B = "Additional Product", '[2]Full Set'!B:B = "New Customer"),-1, (IF(OR('[2]Full Set'!B:B = "Manual Renewal",'[2]Full Set'!B:B = "Professional Services (SOW)"), 1,0)))</f>
        <v>-1</v>
      </c>
      <c r="G17" s="4">
        <f t="shared" si="0"/>
        <v>0</v>
      </c>
      <c r="H17" s="4" t="str">
        <f t="shared" si="1"/>
        <v>Orange</v>
      </c>
      <c r="I17" s="5" t="str">
        <f>'[2]Full Set'!C:C</f>
        <v>Domestic Outside</v>
      </c>
      <c r="J17" s="17" t="e">
        <f>VLOOKUP(A:A,Table6[[Opportunity Name]:[Stage]],3,FALSE)</f>
        <v>#N/A</v>
      </c>
    </row>
    <row r="18" spans="1:10">
      <c r="A18" s="25" t="str">
        <f>'[2]Full Set'!A:A</f>
        <v>Thomas H Heist Insurance Agency (14EE's BBPC)</v>
      </c>
      <c r="B1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1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8" s="4">
        <f>IF('[2]Full Set'!D:D="Stage 5-Negotiate",3,(IF('[2]Full Set'!D:D="Stage 4-Prove",0,(IF('[2]Full Set'!D:D="Stage 3-Develop",0,0)))))</f>
        <v>0</v>
      </c>
      <c r="F18" s="4">
        <f>IF(OR('[2]Full Set'!B:B = "Additional Product", '[2]Full Set'!B:B = "New Customer"),-1, (IF(OR('[2]Full Set'!B:B = "Manual Renewal",'[2]Full Set'!B:B = "Professional Services (SOW)"), 1,0)))</f>
        <v>-1</v>
      </c>
      <c r="G18" s="4">
        <f t="shared" si="0"/>
        <v>-8</v>
      </c>
      <c r="H18" s="4" t="str">
        <f t="shared" si="1"/>
        <v>Red</v>
      </c>
      <c r="I18" s="5" t="str">
        <f>'[2]Full Set'!C:C</f>
        <v>Domestic Outside</v>
      </c>
      <c r="J18" s="17" t="e">
        <f>VLOOKUP(A:A,Table6[[Opportunity Name]:[Stage]],3,FALSE)</f>
        <v>#N/A</v>
      </c>
    </row>
    <row r="19" spans="1:10">
      <c r="A19" s="25" t="str">
        <f>'[2]Full Set'!A:A</f>
        <v>Doyle &amp; Ogden Insurance Advisors- BBEB, MWC, HRH (3 EB) LANSING</v>
      </c>
      <c r="B19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9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19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19" s="4">
        <f>IF('[2]Full Set'!D:D="Stage 5-Negotiate",3,(IF('[2]Full Set'!D:D="Stage 4-Prove",0,(IF('[2]Full Set'!D:D="Stage 3-Develop",0,0)))))</f>
        <v>0</v>
      </c>
      <c r="F19" s="4">
        <f>IF(OR('[2]Full Set'!B:B = "Additional Product", '[2]Full Set'!B:B = "New Customer"),-1, (IF(OR('[2]Full Set'!B:B = "Manual Renewal",'[2]Full Set'!B:B = "Professional Services (SOW)"), 1,0)))</f>
        <v>-1</v>
      </c>
      <c r="G19" s="4">
        <f t="shared" si="0"/>
        <v>-11</v>
      </c>
      <c r="H19" s="4" t="str">
        <f t="shared" si="1"/>
        <v>Red</v>
      </c>
      <c r="I19" s="5" t="str">
        <f>'[2]Full Set'!C:C</f>
        <v>Domestic Outside</v>
      </c>
      <c r="J19" s="17" t="e">
        <f>VLOOKUP(A:A,Table6[[Opportunity Name]:[Stage]],3,FALSE)</f>
        <v>#N/A</v>
      </c>
    </row>
    <row r="20" spans="1:10">
      <c r="A20" s="25" t="str">
        <f>'[2]Full Set'!A:A</f>
        <v>Legacy Benefits (4 eb) BBEB, Connect, Hotline, HRc</v>
      </c>
      <c r="B2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2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20" s="4">
        <f>IF('[2]Full Set'!D:D="Stage 5-Negotiate",3,(IF('[2]Full Set'!D:D="Stage 4-Prove",0,(IF('[2]Full Set'!D:D="Stage 3-Develop",0,0)))))</f>
        <v>0</v>
      </c>
      <c r="F20" s="4">
        <f>IF(OR('[2]Full Set'!B:B = "Additional Product", '[2]Full Set'!B:B = "New Customer"),-1, (IF(OR('[2]Full Set'!B:B = "Manual Renewal",'[2]Full Set'!B:B = "Professional Services (SOW)"), 1,0)))</f>
        <v>-1</v>
      </c>
      <c r="G20" s="4">
        <f t="shared" si="0"/>
        <v>-8</v>
      </c>
      <c r="H20" s="4" t="str">
        <f t="shared" si="1"/>
        <v>Red</v>
      </c>
      <c r="I20" s="5" t="str">
        <f>'[2]Full Set'!C:C</f>
        <v>Domestic Outside</v>
      </c>
      <c r="J20" s="17" t="str">
        <f>VLOOKUP(A:A,Table6[[Opportunity Name]:[Stage]],3,FALSE)</f>
        <v>Closed Lost</v>
      </c>
    </row>
    <row r="21" spans="1:10">
      <c r="A21" s="25" t="str">
        <f>'[2]Full Set'!A:A</f>
        <v>Dale Barton Agency (8) - BBPC, MWE</v>
      </c>
      <c r="B2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2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21" s="4">
        <f>IF('[2]Full Set'!D:D="Stage 5-Negotiate",3,(IF('[2]Full Set'!D:D="Stage 4-Prove",0,(IF('[2]Full Set'!D:D="Stage 3-Develop",0,0)))))</f>
        <v>0</v>
      </c>
      <c r="F21" s="4">
        <f>IF(OR('[2]Full Set'!B:B = "Additional Product", '[2]Full Set'!B:B = "New Customer"),-1, (IF(OR('[2]Full Set'!B:B = "Manual Renewal",'[2]Full Set'!B:B = "Professional Services (SOW)"), 1,0)))</f>
        <v>-1</v>
      </c>
      <c r="G21" s="4">
        <f t="shared" si="0"/>
        <v>0</v>
      </c>
      <c r="H21" s="4" t="str">
        <f t="shared" si="1"/>
        <v>Orange</v>
      </c>
      <c r="I21" s="5" t="str">
        <f>'[2]Full Set'!C:C</f>
        <v>Domestic Outside</v>
      </c>
      <c r="J21" s="17" t="str">
        <f>VLOOKUP(A:A,Table6[[Opportunity Name]:[Stage]],3,FALSE)</f>
        <v>Closed Lost</v>
      </c>
    </row>
    <row r="22" spans="1:10">
      <c r="A22" s="25" t="str">
        <f>'[2]Full Set'!A:A</f>
        <v>Pritchard Group - PHX - MWC, BBPC, BBEB, HRHL (2 EEs)</v>
      </c>
      <c r="B2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2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22" s="4">
        <f>IF('[2]Full Set'!D:D="Stage 5-Negotiate",3,(IF('[2]Full Set'!D:D="Stage 4-Prove",0,(IF('[2]Full Set'!D:D="Stage 3-Develop",0,0)))))</f>
        <v>0</v>
      </c>
      <c r="F22" s="4">
        <f>IF(OR('[2]Full Set'!B:B = "Additional Product", '[2]Full Set'!B:B = "New Customer"),-1, (IF(OR('[2]Full Set'!B:B = "Manual Renewal",'[2]Full Set'!B:B = "Professional Services (SOW)"), 1,0)))</f>
        <v>-1</v>
      </c>
      <c r="G22" s="4">
        <f t="shared" si="0"/>
        <v>4</v>
      </c>
      <c r="H22" s="4" t="str">
        <f t="shared" si="1"/>
        <v>Orange</v>
      </c>
      <c r="I22" s="5" t="str">
        <f>'[2]Full Set'!C:C</f>
        <v>Domestic Outside</v>
      </c>
      <c r="J22" s="17" t="e">
        <f>VLOOKUP(A:A,Table6[[Opportunity Name]:[Stage]],3,FALSE)</f>
        <v>#N/A</v>
      </c>
    </row>
    <row r="23" spans="1:10">
      <c r="A23" s="25" t="str">
        <f>'[2]Full Set'!A:A</f>
        <v>Summit Insurance Group 2EE HRc, BBEB, ELE, PA</v>
      </c>
      <c r="B2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2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3</v>
      </c>
      <c r="E23" s="4">
        <f>IF('[2]Full Set'!D:D="Stage 5-Negotiate",3,(IF('[2]Full Set'!D:D="Stage 4-Prove",0,(IF('[2]Full Set'!D:D="Stage 3-Develop",0,0)))))</f>
        <v>0</v>
      </c>
      <c r="F23" s="4">
        <f>IF(OR('[2]Full Set'!B:B = "Additional Product", '[2]Full Set'!B:B = "New Customer"),-1, (IF(OR('[2]Full Set'!B:B = "Manual Renewal",'[2]Full Set'!B:B = "Professional Services (SOW)"), 1,0)))</f>
        <v>-1</v>
      </c>
      <c r="G23" s="4">
        <f t="shared" si="0"/>
        <v>11</v>
      </c>
      <c r="H23" s="4" t="str">
        <f t="shared" si="1"/>
        <v>Yellow</v>
      </c>
      <c r="I23" s="5" t="str">
        <f>'[2]Full Set'!C:C</f>
        <v>Domestic Outside</v>
      </c>
      <c r="J23" s="17" t="e">
        <f>VLOOKUP(A:A,Table6[[Opportunity Name]:[Stage]],3,FALSE)</f>
        <v>#N/A</v>
      </c>
    </row>
    <row r="24" spans="1:10">
      <c r="A24" s="25" t="str">
        <f>'[2]Full Set'!A:A</f>
        <v>Lautenbach Insurance Agency, LLC</v>
      </c>
      <c r="B2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2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24" s="4">
        <f>IF('[2]Full Set'!D:D="Stage 5-Negotiate",3,(IF('[2]Full Set'!D:D="Stage 4-Prove",0,(IF('[2]Full Set'!D:D="Stage 3-Develop",0,0)))))</f>
        <v>0</v>
      </c>
      <c r="F24" s="4">
        <f>IF(OR('[2]Full Set'!B:B = "Additional Product", '[2]Full Set'!B:B = "New Customer"),-1, (IF(OR('[2]Full Set'!B:B = "Manual Renewal",'[2]Full Set'!B:B = "Professional Services (SOW)"), 1,0)))</f>
        <v>-1</v>
      </c>
      <c r="G24" s="4">
        <f t="shared" si="0"/>
        <v>-11</v>
      </c>
      <c r="H24" s="4" t="str">
        <f t="shared" si="1"/>
        <v>Red</v>
      </c>
      <c r="I24" s="5" t="str">
        <f>'[2]Full Set'!C:C</f>
        <v>Domestic Outside</v>
      </c>
      <c r="J24" s="17" t="e">
        <f>VLOOKUP(A:A,Table6[[Opportunity Name]:[Stage]],3,FALSE)</f>
        <v>#N/A</v>
      </c>
    </row>
    <row r="25" spans="1:10">
      <c r="A25" s="25" t="str">
        <f>'[2]Full Set'!A:A</f>
        <v>Evergreen Insurance Agency</v>
      </c>
      <c r="B2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2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25" s="4">
        <f>IF('[2]Full Set'!D:D="Stage 5-Negotiate",3,(IF('[2]Full Set'!D:D="Stage 4-Prove",0,(IF('[2]Full Set'!D:D="Stage 3-Develop",0,0)))))</f>
        <v>0</v>
      </c>
      <c r="F25" s="4">
        <f>IF(OR('[2]Full Set'!B:B = "Additional Product", '[2]Full Set'!B:B = "New Customer"),-1, (IF(OR('[2]Full Set'!B:B = "Manual Renewal",'[2]Full Set'!B:B = "Professional Services (SOW)"), 1,0)))</f>
        <v>-1</v>
      </c>
      <c r="G25" s="4">
        <f t="shared" si="0"/>
        <v>0</v>
      </c>
      <c r="H25" s="4" t="str">
        <f t="shared" si="1"/>
        <v>Orange</v>
      </c>
      <c r="I25" s="5" t="str">
        <f>'[2]Full Set'!C:C</f>
        <v>Domestic Outside</v>
      </c>
      <c r="J25" s="17" t="str">
        <f>VLOOKUP(A:A,Table6[[Opportunity Name]:[Stage]],3,FALSE)</f>
        <v>Closed Lost</v>
      </c>
    </row>
    <row r="26" spans="1:10">
      <c r="A26" s="26" t="str">
        <f>'[2]Full Set'!A:A</f>
        <v>Herrmann Benefits - BBEB/MWC/HRHL/HRc</v>
      </c>
      <c r="B26" s="2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6" s="2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26" s="2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26" s="9">
        <f>IF('[2]Full Set'!D:D="Stage 5-Negotiate",3,(IF('[2]Full Set'!D:D="Stage 4-Prove",0,(IF('[2]Full Set'!D:D="Stage 3-Develop",0,0)))))</f>
        <v>0</v>
      </c>
      <c r="F26" s="9">
        <f>IF(OR('[2]Full Set'!B:B = "Additional Product", '[2]Full Set'!B:B = "New Customer"),-1, (IF(OR('[2]Full Set'!B:B = "Manual Renewal",'[2]Full Set'!B:B = "Professional Services (SOW)"), 1,0)))</f>
        <v>-1</v>
      </c>
      <c r="G26" s="9">
        <f t="shared" si="0"/>
        <v>0</v>
      </c>
      <c r="H26" s="9" t="str">
        <f t="shared" si="1"/>
        <v>Orange</v>
      </c>
      <c r="I26" s="10" t="str">
        <f>'[2]Full Set'!C:C</f>
        <v>Domestic Outside</v>
      </c>
      <c r="J26" s="17" t="str">
        <f>VLOOKUP(A:A,Table6[[Opportunity Name]:[Stage]],3,FALSE)</f>
        <v>Closed Won</v>
      </c>
    </row>
    <row r="27" spans="1:10">
      <c r="A27" s="25" t="str">
        <f>'[2]Full Set'!A:A</f>
        <v>Boswell Group - BBPC, BBBen, MWC, MM</v>
      </c>
      <c r="B2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-4</v>
      </c>
      <c r="D2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27" s="4">
        <f>IF('[2]Full Set'!D:D="Stage 5-Negotiate",3,(IF('[2]Full Set'!D:D="Stage 4-Prove",0,(IF('[2]Full Set'!D:D="Stage 3-Develop",0,0)))))</f>
        <v>0</v>
      </c>
      <c r="F27" s="4">
        <f>IF(OR('[2]Full Set'!B:B = "Additional Product", '[2]Full Set'!B:B = "New Customer"),-1, (IF(OR('[2]Full Set'!B:B = "Manual Renewal",'[2]Full Set'!B:B = "Professional Services (SOW)"), 1,0)))</f>
        <v>-1</v>
      </c>
      <c r="G27" s="4">
        <f t="shared" si="0"/>
        <v>-4</v>
      </c>
      <c r="H27" s="4" t="str">
        <f t="shared" si="1"/>
        <v>Red</v>
      </c>
      <c r="I27" s="5" t="str">
        <f>'[2]Full Set'!C:C</f>
        <v>Domestic Outside</v>
      </c>
      <c r="J27" s="17" t="e">
        <f>VLOOKUP(A:A,Table6[[Opportunity Name]:[Stage]],3,FALSE)</f>
        <v>#N/A</v>
      </c>
    </row>
    <row r="28" spans="1:10">
      <c r="A28" s="25" t="str">
        <f>'[2]Full Set'!A:A</f>
        <v>Schmale Insurance Agency Inc - BBEB, BBPC, MWE, MM, HRHL</v>
      </c>
      <c r="B2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2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28" s="4">
        <f>IF('[2]Full Set'!D:D="Stage 5-Negotiate",3,(IF('[2]Full Set'!D:D="Stage 4-Prove",0,(IF('[2]Full Set'!D:D="Stage 3-Develop",0,0)))))</f>
        <v>0</v>
      </c>
      <c r="F28" s="4">
        <f>IF(OR('[2]Full Set'!B:B = "Additional Product", '[2]Full Set'!B:B = "New Customer"),-1, (IF(OR('[2]Full Set'!B:B = "Manual Renewal",'[2]Full Set'!B:B = "Professional Services (SOW)"), 1,0)))</f>
        <v>-1</v>
      </c>
      <c r="G28" s="4">
        <f t="shared" si="0"/>
        <v>0</v>
      </c>
      <c r="H28" s="4" t="str">
        <f t="shared" si="1"/>
        <v>Orange</v>
      </c>
      <c r="I28" s="5" t="str">
        <f>'[2]Full Set'!C:C</f>
        <v>Domestic Outside</v>
      </c>
      <c r="J28" s="17" t="e">
        <f>VLOOKUP(A:A,Table6[[Opportunity Name]:[Stage]],3,FALSE)</f>
        <v>#N/A</v>
      </c>
    </row>
    <row r="29" spans="1:10">
      <c r="A29" s="26" t="str">
        <f>'[2]Full Set'!A:A</f>
        <v>Thomas Gregory Associates - BBPC, ELE, MM (4 CL)</v>
      </c>
      <c r="B29" s="2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29" s="2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29" s="2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29" s="9">
        <f>IF('[2]Full Set'!D:D="Stage 5-Negotiate",3,(IF('[2]Full Set'!D:D="Stage 4-Prove",0,(IF('[2]Full Set'!D:D="Stage 3-Develop",0,0)))))</f>
        <v>0</v>
      </c>
      <c r="F29" s="9">
        <f>IF(OR('[2]Full Set'!B:B = "Additional Product", '[2]Full Set'!B:B = "New Customer"),-1, (IF(OR('[2]Full Set'!B:B = "Manual Renewal",'[2]Full Set'!B:B = "Professional Services (SOW)"), 1,0)))</f>
        <v>-1</v>
      </c>
      <c r="G29" s="9">
        <f t="shared" si="0"/>
        <v>0</v>
      </c>
      <c r="H29" s="9" t="str">
        <f t="shared" si="1"/>
        <v>Orange</v>
      </c>
      <c r="I29" s="10" t="str">
        <f>'[2]Full Set'!C:C</f>
        <v>Domestic Outside</v>
      </c>
      <c r="J29" s="17" t="e">
        <f>VLOOKUP(A:A,Table6[[Opportunity Name]:[Stage]],3,FALSE)</f>
        <v>#N/A</v>
      </c>
    </row>
    <row r="30" spans="1:10">
      <c r="A30" s="25" t="str">
        <f>'[2]Full Set'!A:A</f>
        <v>Garry Insurance Center - 05/24 @ 1:30 pm CT</v>
      </c>
      <c r="B3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3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3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30" s="4">
        <f>IF('[2]Full Set'!D:D="Stage 5-Negotiate",3,(IF('[2]Full Set'!D:D="Stage 4-Prove",0,(IF('[2]Full Set'!D:D="Stage 3-Develop",0,0)))))</f>
        <v>0</v>
      </c>
      <c r="F30" s="4">
        <f>IF(OR('[2]Full Set'!B:B = "Additional Product", '[2]Full Set'!B:B = "New Customer"),-1, (IF(OR('[2]Full Set'!B:B = "Manual Renewal",'[2]Full Set'!B:B = "Professional Services (SOW)"), 1,0)))</f>
        <v>-1</v>
      </c>
      <c r="G30" s="4">
        <f t="shared" si="0"/>
        <v>-8</v>
      </c>
      <c r="H30" s="4" t="str">
        <f t="shared" si="1"/>
        <v>Red</v>
      </c>
      <c r="I30" s="5" t="str">
        <f>'[2]Full Set'!C:C</f>
        <v>Domestic Outside</v>
      </c>
      <c r="J30" s="17" t="str">
        <f>VLOOKUP(A:A,Table6[[Opportunity Name]:[Stage]],3,FALSE)</f>
        <v>Closed Lost</v>
      </c>
    </row>
    <row r="31" spans="1:10">
      <c r="A31" s="25" t="str">
        <f>'[2]Full Set'!A:A</f>
        <v>SCMA Financial Services, Inc. - Zywave Capabilities</v>
      </c>
      <c r="B3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3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3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31" s="4">
        <f>IF('[2]Full Set'!D:D="Stage 5-Negotiate",3,(IF('[2]Full Set'!D:D="Stage 4-Prove",0,(IF('[2]Full Set'!D:D="Stage 3-Develop",0,0)))))</f>
        <v>0</v>
      </c>
      <c r="F31" s="4">
        <f>IF(OR('[2]Full Set'!B:B = "Additional Product", '[2]Full Set'!B:B = "New Customer"),-1, (IF(OR('[2]Full Set'!B:B = "Manual Renewal",'[2]Full Set'!B:B = "Professional Services (SOW)"), 1,0)))</f>
        <v>-1</v>
      </c>
      <c r="G31" s="4">
        <f t="shared" si="0"/>
        <v>-13</v>
      </c>
      <c r="H31" s="4" t="str">
        <f t="shared" si="1"/>
        <v>Red</v>
      </c>
      <c r="I31" s="5" t="str">
        <f>'[2]Full Set'!C:C</f>
        <v>Domestic Outside</v>
      </c>
      <c r="J31" s="17" t="str">
        <f>VLOOKUP(A:A,Table6[[Opportunity Name]:[Stage]],3,FALSE)</f>
        <v>Closed Lost</v>
      </c>
    </row>
    <row r="32" spans="1:10">
      <c r="A32" s="25" t="str">
        <f>'[2]Full Set'!A:A</f>
        <v>Dave Mosher &amp; Associates - Intro w/ Scott</v>
      </c>
      <c r="B3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3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3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32" s="4">
        <f>IF('[2]Full Set'!D:D="Stage 5-Negotiate",3,(IF('[2]Full Set'!D:D="Stage 4-Prove",0,(IF('[2]Full Set'!D:D="Stage 3-Develop",0,0)))))</f>
        <v>0</v>
      </c>
      <c r="F32" s="4">
        <f>IF(OR('[2]Full Set'!B:B = "Additional Product", '[2]Full Set'!B:B = "New Customer"),-1, (IF(OR('[2]Full Set'!B:B = "Manual Renewal",'[2]Full Set'!B:B = "Professional Services (SOW)"), 1,0)))</f>
        <v>-1</v>
      </c>
      <c r="G32" s="4">
        <f t="shared" si="0"/>
        <v>-8</v>
      </c>
      <c r="H32" s="4" t="str">
        <f t="shared" si="1"/>
        <v>Red</v>
      </c>
      <c r="I32" s="5" t="str">
        <f>'[2]Full Set'!C:C</f>
        <v>Domestic Outside</v>
      </c>
      <c r="J32" s="17" t="e">
        <f>VLOOKUP(A:A,Table6[[Opportunity Name]:[Stage]],3,FALSE)</f>
        <v>#N/A</v>
      </c>
    </row>
    <row r="33" spans="1:10">
      <c r="A33" s="25" t="str">
        <f>'[2]Full Set'!A:A</f>
        <v>The Secret Insurance Agency - 5 ee BBPC &amp; MyWave</v>
      </c>
      <c r="B3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3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3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33" s="4">
        <f>IF('[2]Full Set'!D:D="Stage 5-Negotiate",3,(IF('[2]Full Set'!D:D="Stage 4-Prove",0,(IF('[2]Full Set'!D:D="Stage 3-Develop",0,0)))))</f>
        <v>0</v>
      </c>
      <c r="F33" s="4">
        <f>IF(OR('[2]Full Set'!B:B = "Additional Product", '[2]Full Set'!B:B = "New Customer"),-1, (IF(OR('[2]Full Set'!B:B = "Manual Renewal",'[2]Full Set'!B:B = "Professional Services (SOW)"), 1,0)))</f>
        <v>-1</v>
      </c>
      <c r="G33" s="4">
        <f t="shared" si="0"/>
        <v>-8</v>
      </c>
      <c r="H33" s="4" t="str">
        <f t="shared" si="1"/>
        <v>Red</v>
      </c>
      <c r="I33" s="5" t="str">
        <f>'[2]Full Set'!C:C</f>
        <v>Domestic Outside</v>
      </c>
      <c r="J33" s="17" t="e">
        <f>VLOOKUP(A:A,Table6[[Opportunity Name]:[Stage]],3,FALSE)</f>
        <v>#N/A</v>
      </c>
    </row>
    <row r="34" spans="1:10">
      <c r="A34" s="25" t="str">
        <f>'[2]Full Set'!A:A</f>
        <v>Lynoxx Group (BBPC/MM-15PC-BRIDGEPORT)</v>
      </c>
      <c r="B3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3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3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34" s="4">
        <f>IF('[2]Full Set'!D:D="Stage 5-Negotiate",3,(IF('[2]Full Set'!D:D="Stage 4-Prove",0,(IF('[2]Full Set'!D:D="Stage 3-Develop",0,0)))))</f>
        <v>0</v>
      </c>
      <c r="F34" s="4">
        <f>IF(OR('[2]Full Set'!B:B = "Additional Product", '[2]Full Set'!B:B = "New Customer"),-1, (IF(OR('[2]Full Set'!B:B = "Manual Renewal",'[2]Full Set'!B:B = "Professional Services (SOW)"), 1,0)))</f>
        <v>-1</v>
      </c>
      <c r="G34" s="4">
        <f t="shared" ref="G34:G65" si="2">B:B+C:C+D:D+E:E+F:F</f>
        <v>4</v>
      </c>
      <c r="H34" s="4" t="str">
        <f t="shared" ref="H34:H65" si="3">IF(G:G&gt;=14,"Green",IF(G:G&gt;=8,"Yellow",(IF(G:G&gt;=-2,"Orange","Red"))))</f>
        <v>Orange</v>
      </c>
      <c r="I34" s="5" t="str">
        <f>'[2]Full Set'!C:C</f>
        <v>Domestic Outside</v>
      </c>
      <c r="J34" s="17" t="str">
        <f>VLOOKUP(A:A,Table6[[Opportunity Name]:[Stage]],3,FALSE)</f>
        <v>Closed Lost</v>
      </c>
    </row>
    <row r="35" spans="1:10">
      <c r="A35" s="25" t="str">
        <f>'[2]Full Set'!A:A</f>
        <v>FPGM (BBPC/MWC/5 hotline/MM)</v>
      </c>
      <c r="B3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3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3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5</v>
      </c>
      <c r="E35" s="4">
        <f>IF('[2]Full Set'!D:D="Stage 5-Negotiate",3,(IF('[2]Full Set'!D:D="Stage 4-Prove",0,(IF('[2]Full Set'!D:D="Stage 3-Develop",0,0)))))</f>
        <v>0</v>
      </c>
      <c r="F35" s="4">
        <f>IF(OR('[2]Full Set'!B:B = "Additional Product", '[2]Full Set'!B:B = "New Customer"),-1, (IF(OR('[2]Full Set'!B:B = "Manual Renewal",'[2]Full Set'!B:B = "Professional Services (SOW)"), 1,0)))</f>
        <v>-1</v>
      </c>
      <c r="G35" s="4">
        <f t="shared" si="2"/>
        <v>9</v>
      </c>
      <c r="H35" s="4" t="str">
        <f t="shared" si="3"/>
        <v>Yellow</v>
      </c>
      <c r="I35" s="5" t="str">
        <f>'[2]Full Set'!C:C</f>
        <v>Domestic Outside</v>
      </c>
      <c r="J35" s="17" t="e">
        <f>VLOOKUP(A:A,Table6[[Opportunity Name]:[Stage]],3,FALSE)</f>
        <v>#N/A</v>
      </c>
    </row>
    <row r="36" spans="1:10">
      <c r="A36" s="25" t="str">
        <f>'[2]Full Set'!A:A</f>
        <v>Lakeshore Benefit Alliance 7EE BKB</v>
      </c>
      <c r="B36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36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36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36" s="4">
        <f>IF('[2]Full Set'!D:D="Stage 5-Negotiate",3,(IF('[2]Full Set'!D:D="Stage 4-Prove",0,(IF('[2]Full Set'!D:D="Stage 3-Develop",0,0)))))</f>
        <v>0</v>
      </c>
      <c r="F36" s="4">
        <f>IF(OR('[2]Full Set'!B:B = "Additional Product", '[2]Full Set'!B:B = "New Customer"),-1, (IF(OR('[2]Full Set'!B:B = "Manual Renewal",'[2]Full Set'!B:B = "Professional Services (SOW)"), 1,0)))</f>
        <v>-1</v>
      </c>
      <c r="G36" s="4">
        <f t="shared" si="2"/>
        <v>8</v>
      </c>
      <c r="H36" s="4" t="str">
        <f t="shared" si="3"/>
        <v>Yellow</v>
      </c>
      <c r="I36" s="5" t="str">
        <f>'[2]Full Set'!C:C</f>
        <v>Domestic Outside</v>
      </c>
      <c r="J36" s="17" t="str">
        <f>VLOOKUP(A:A,Table6[[Opportunity Name]:[Stage]],3,FALSE)</f>
        <v>Closed Lost</v>
      </c>
    </row>
    <row r="37" spans="1:10">
      <c r="A37" s="25" t="str">
        <f>'[2]Full Set'!A:A</f>
        <v>Benefit Management Systems BBEB, MWC, HRHL, HRC</v>
      </c>
      <c r="B3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3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3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37" s="4">
        <f>IF('[2]Full Set'!D:D="Stage 5-Negotiate",3,(IF('[2]Full Set'!D:D="Stage 4-Prove",0,(IF('[2]Full Set'!D:D="Stage 3-Develop",0,0)))))</f>
        <v>0</v>
      </c>
      <c r="F37" s="4">
        <f>IF(OR('[2]Full Set'!B:B = "Additional Product", '[2]Full Set'!B:B = "New Customer"),-1, (IF(OR('[2]Full Set'!B:B = "Manual Renewal",'[2]Full Set'!B:B = "Professional Services (SOW)"), 1,0)))</f>
        <v>-1</v>
      </c>
      <c r="G37" s="4">
        <f t="shared" si="2"/>
        <v>4</v>
      </c>
      <c r="H37" s="4" t="str">
        <f t="shared" si="3"/>
        <v>Orange</v>
      </c>
      <c r="I37" s="5" t="str">
        <f>'[2]Full Set'!C:C</f>
        <v>Domestic Outside</v>
      </c>
      <c r="J37" s="17" t="e">
        <f>VLOOKUP(A:A,Table6[[Opportunity Name]:[Stage]],3,FALSE)</f>
        <v>#N/A</v>
      </c>
    </row>
    <row r="38" spans="1:10">
      <c r="A38" s="25" t="str">
        <f>'[2]Full Set'!A:A</f>
        <v>Avrit Insurance Agency 8EE BBPC</v>
      </c>
      <c r="B3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3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3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38" s="4">
        <f>IF('[2]Full Set'!D:D="Stage 5-Negotiate",3,(IF('[2]Full Set'!D:D="Stage 4-Prove",0,(IF('[2]Full Set'!D:D="Stage 3-Develop",0,0)))))</f>
        <v>0</v>
      </c>
      <c r="F38" s="4">
        <f>IF(OR('[2]Full Set'!B:B = "Additional Product", '[2]Full Set'!B:B = "New Customer"),-1, (IF(OR('[2]Full Set'!B:B = "Manual Renewal",'[2]Full Set'!B:B = "Professional Services (SOW)"), 1,0)))</f>
        <v>-1</v>
      </c>
      <c r="G38" s="4">
        <f t="shared" si="2"/>
        <v>5</v>
      </c>
      <c r="H38" s="4" t="str">
        <f t="shared" si="3"/>
        <v>Orange</v>
      </c>
      <c r="I38" s="5" t="str">
        <f>'[2]Full Set'!C:C</f>
        <v>Domestic Outside</v>
      </c>
      <c r="J38" s="17" t="e">
        <f>VLOOKUP(A:A,Table6[[Opportunity Name]:[Stage]],3,FALSE)</f>
        <v>#N/A</v>
      </c>
    </row>
    <row r="39" spans="1:10">
      <c r="A39" s="25" t="str">
        <f>'[2]Full Set'!A:A</f>
        <v>Finns J M &amp; J Insurance Agency- Renewing Int. Adding BBPC (8 PC) LANSING</v>
      </c>
      <c r="B39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39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39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39" s="4">
        <f>IF('[2]Full Set'!D:D="Stage 5-Negotiate",3,(IF('[2]Full Set'!D:D="Stage 4-Prove",0,(IF('[2]Full Set'!D:D="Stage 3-Develop",0,0)))))</f>
        <v>0</v>
      </c>
      <c r="F39" s="4">
        <f>IF(OR('[2]Full Set'!B:B = "Additional Product", '[2]Full Set'!B:B = "New Customer"),-1, (IF(OR('[2]Full Set'!B:B = "Manual Renewal",'[2]Full Set'!B:B = "Professional Services (SOW)"), 1,0)))</f>
        <v>0</v>
      </c>
      <c r="G39" s="4">
        <f t="shared" si="2"/>
        <v>-12</v>
      </c>
      <c r="H39" s="4" t="str">
        <f t="shared" si="3"/>
        <v>Red</v>
      </c>
      <c r="I39" s="5" t="str">
        <f>'[2]Full Set'!C:C</f>
        <v>Domestic Outside</v>
      </c>
      <c r="J39" s="17" t="e">
        <f>VLOOKUP(A:A,Table6[[Opportunity Name]:[Stage]],3,FALSE)</f>
        <v>#N/A</v>
      </c>
    </row>
    <row r="40" spans="1:10">
      <c r="A40" s="25" t="str">
        <f>'[2]Full Set'!A:A</f>
        <v>Newkirk &amp; Newkirk 10EE EB and 5EE PC</v>
      </c>
      <c r="B4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4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4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40" s="4">
        <f>IF('[2]Full Set'!D:D="Stage 5-Negotiate",3,(IF('[2]Full Set'!D:D="Stage 4-Prove",0,(IF('[2]Full Set'!D:D="Stage 3-Develop",0,0)))))</f>
        <v>0</v>
      </c>
      <c r="F40" s="4">
        <f>IF(OR('[2]Full Set'!B:B = "Additional Product", '[2]Full Set'!B:B = "New Customer"),-1, (IF(OR('[2]Full Set'!B:B = "Manual Renewal",'[2]Full Set'!B:B = "Professional Services (SOW)"), 1,0)))</f>
        <v>-1</v>
      </c>
      <c r="G40" s="4">
        <f t="shared" si="2"/>
        <v>-8</v>
      </c>
      <c r="H40" s="4" t="str">
        <f t="shared" si="3"/>
        <v>Red</v>
      </c>
      <c r="I40" s="5" t="str">
        <f>'[2]Full Set'!C:C</f>
        <v>Domestic Outside</v>
      </c>
      <c r="J40" s="17" t="str">
        <f>VLOOKUP(A:A,Table6[[Opportunity Name]:[Stage]],3,FALSE)</f>
        <v>Closed Lost</v>
      </c>
    </row>
    <row r="41" spans="1:10">
      <c r="A41" s="25" t="str">
        <f>'[2]Full Set'!A:A</f>
        <v>Business Solutions - DMW</v>
      </c>
      <c r="B4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4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4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41" s="4">
        <f>IF('[2]Full Set'!D:D="Stage 5-Negotiate",3,(IF('[2]Full Set'!D:D="Stage 4-Prove",0,(IF('[2]Full Set'!D:D="Stage 3-Develop",0,0)))))</f>
        <v>0</v>
      </c>
      <c r="F41" s="4">
        <f>IF(OR('[2]Full Set'!B:B = "Additional Product", '[2]Full Set'!B:B = "New Customer"),-1, (IF(OR('[2]Full Set'!B:B = "Manual Renewal",'[2]Full Set'!B:B = "Professional Services (SOW)"), 1,0)))</f>
        <v>-1</v>
      </c>
      <c r="G41" s="4">
        <f t="shared" si="2"/>
        <v>6</v>
      </c>
      <c r="H41" s="4" t="str">
        <f t="shared" si="3"/>
        <v>Orange</v>
      </c>
      <c r="I41" s="5" t="str">
        <f>'[2]Full Set'!C:C</f>
        <v>Domestic Outside</v>
      </c>
      <c r="J41" s="17" t="str">
        <f>VLOOKUP(A:A,Table6[[Opportunity Name]:[Stage]],3,FALSE)</f>
        <v>Closed Lost</v>
      </c>
    </row>
    <row r="42" spans="1:10">
      <c r="A42" s="25" t="str">
        <f>'[2]Full Set'!A:A</f>
        <v>Cornerstone Financial - BB/MWC 4 EEs</v>
      </c>
      <c r="B4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4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4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42" s="4">
        <f>IF('[2]Full Set'!D:D="Stage 5-Negotiate",3,(IF('[2]Full Set'!D:D="Stage 4-Prove",0,(IF('[2]Full Set'!D:D="Stage 3-Develop",0,0)))))</f>
        <v>0</v>
      </c>
      <c r="F42" s="4">
        <f>IF(OR('[2]Full Set'!B:B = "Additional Product", '[2]Full Set'!B:B = "New Customer"),-1, (IF(OR('[2]Full Set'!B:B = "Manual Renewal",'[2]Full Set'!B:B = "Professional Services (SOW)"), 1,0)))</f>
        <v>-1</v>
      </c>
      <c r="G42" s="4">
        <f t="shared" si="2"/>
        <v>0</v>
      </c>
      <c r="H42" s="4" t="str">
        <f t="shared" si="3"/>
        <v>Orange</v>
      </c>
      <c r="I42" s="5" t="str">
        <f>'[2]Full Set'!C:C</f>
        <v>Domestic Outside</v>
      </c>
      <c r="J42" s="17" t="e">
        <f>VLOOKUP(A:A,Table6[[Opportunity Name]:[Stage]],3,FALSE)</f>
        <v>#N/A</v>
      </c>
    </row>
    <row r="43" spans="1:10">
      <c r="A43" s="25" t="str">
        <f>'[2]Full Set'!A:A</f>
        <v>Amaden-Gay Agencies - INTY/BBPL (2 CL, priced for 4)</v>
      </c>
      <c r="B4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4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4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43" s="4">
        <f>IF('[2]Full Set'!D:D="Stage 5-Negotiate",3,(IF('[2]Full Set'!D:D="Stage 4-Prove",0,(IF('[2]Full Set'!D:D="Stage 3-Develop",0,0)))))</f>
        <v>0</v>
      </c>
      <c r="F43" s="4">
        <f>IF(OR('[2]Full Set'!B:B = "Additional Product", '[2]Full Set'!B:B = "New Customer"),-1, (IF(OR('[2]Full Set'!B:B = "Manual Renewal",'[2]Full Set'!B:B = "Professional Services (SOW)"), 1,0)))</f>
        <v>-1</v>
      </c>
      <c r="G43" s="4">
        <f t="shared" si="2"/>
        <v>-1</v>
      </c>
      <c r="H43" s="4" t="str">
        <f t="shared" si="3"/>
        <v>Orange</v>
      </c>
      <c r="I43" s="5" t="str">
        <f>'[2]Full Set'!C:C</f>
        <v>Domestic Outside</v>
      </c>
      <c r="J43" s="17" t="str">
        <f>VLOOKUP(A:A,Table6[[Opportunity Name]:[Stage]],3,FALSE)</f>
        <v>Closed Lost</v>
      </c>
    </row>
    <row r="44" spans="1:10">
      <c r="A44" s="25" t="str">
        <f>'[2]Full Set'!A:A</f>
        <v>Marketing Inquiry - Grand Companies - HRc (4 ee) LANSING</v>
      </c>
      <c r="B4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4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4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44" s="4">
        <f>IF('[2]Full Set'!D:D="Stage 5-Negotiate",3,(IF('[2]Full Set'!D:D="Stage 4-Prove",0,(IF('[2]Full Set'!D:D="Stage 3-Develop",0,0)))))</f>
        <v>0</v>
      </c>
      <c r="F44" s="4">
        <f>IF(OR('[2]Full Set'!B:B = "Additional Product", '[2]Full Set'!B:B = "New Customer"),-1, (IF(OR('[2]Full Set'!B:B = "Manual Renewal",'[2]Full Set'!B:B = "Professional Services (SOW)"), 1,0)))</f>
        <v>-1</v>
      </c>
      <c r="G44" s="4">
        <f t="shared" si="2"/>
        <v>-8</v>
      </c>
      <c r="H44" s="4" t="str">
        <f t="shared" si="3"/>
        <v>Red</v>
      </c>
      <c r="I44" s="5" t="str">
        <f>'[2]Full Set'!C:C</f>
        <v>Domestic Outside</v>
      </c>
      <c r="J44" s="17" t="e">
        <f>VLOOKUP(A:A,Table6[[Opportunity Name]:[Stage]],3,FALSE)</f>
        <v>#N/A</v>
      </c>
    </row>
    <row r="45" spans="1:10">
      <c r="A45" s="25" t="str">
        <f>'[2]Full Set'!A:A</f>
        <v>Robert Hensley &amp; Associates - BBEB, MWC ( 3 EB)</v>
      </c>
      <c r="B4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4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4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45" s="4">
        <f>IF('[2]Full Set'!D:D="Stage 5-Negotiate",3,(IF('[2]Full Set'!D:D="Stage 4-Prove",0,(IF('[2]Full Set'!D:D="Stage 3-Develop",0,0)))))</f>
        <v>0</v>
      </c>
      <c r="F45" s="4">
        <f>IF(OR('[2]Full Set'!B:B = "Additional Product", '[2]Full Set'!B:B = "New Customer"),-1, (IF(OR('[2]Full Set'!B:B = "Manual Renewal",'[2]Full Set'!B:B = "Professional Services (SOW)"), 1,0)))</f>
        <v>-1</v>
      </c>
      <c r="G45" s="4">
        <f t="shared" si="2"/>
        <v>4</v>
      </c>
      <c r="H45" s="4" t="str">
        <f t="shared" si="3"/>
        <v>Orange</v>
      </c>
      <c r="I45" s="5" t="str">
        <f>'[2]Full Set'!C:C</f>
        <v>Domestic Outside</v>
      </c>
      <c r="J45" s="17" t="str">
        <f>VLOOKUP(A:A,Table6[[Opportunity Name]:[Stage]],3,FALSE)</f>
        <v>Closed Lost</v>
      </c>
    </row>
    <row r="46" spans="1:10">
      <c r="A46" s="25" t="str">
        <f>'[2]Full Set'!A:A</f>
        <v>Wilcox &amp; Reynolds Insurance - MASS - INTY 5 PC EE</v>
      </c>
      <c r="B46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46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46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46" s="4">
        <f>IF('[2]Full Set'!D:D="Stage 5-Negotiate",3,(IF('[2]Full Set'!D:D="Stage 4-Prove",0,(IF('[2]Full Set'!D:D="Stage 3-Develop",0,0)))))</f>
        <v>0</v>
      </c>
      <c r="F46" s="4">
        <f>IF(OR('[2]Full Set'!B:B = "Additional Product", '[2]Full Set'!B:B = "New Customer"),-1, (IF(OR('[2]Full Set'!B:B = "Manual Renewal",'[2]Full Set'!B:B = "Professional Services (SOW)"), 1,0)))</f>
        <v>-1</v>
      </c>
      <c r="G46" s="4">
        <f t="shared" si="2"/>
        <v>-11</v>
      </c>
      <c r="H46" s="4" t="str">
        <f t="shared" si="3"/>
        <v>Red</v>
      </c>
      <c r="I46" s="5" t="str">
        <f>'[2]Full Set'!C:C</f>
        <v>Domestic Outside</v>
      </c>
      <c r="J46" s="17" t="e">
        <f>VLOOKUP(A:A,Table6[[Opportunity Name]:[Stage]],3,FALSE)</f>
        <v>#N/A</v>
      </c>
    </row>
    <row r="47" spans="1:10">
      <c r="A47" s="25" t="str">
        <f>'[2]Full Set'!A:A</f>
        <v>McNamara &amp; Thiel Insurance - Intro w/ Tyler MM</v>
      </c>
      <c r="B4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4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4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47" s="4">
        <f>IF('[2]Full Set'!D:D="Stage 5-Negotiate",3,(IF('[2]Full Set'!D:D="Stage 4-Prove",0,(IF('[2]Full Set'!D:D="Stage 3-Develop",0,0)))))</f>
        <v>0</v>
      </c>
      <c r="F47" s="4">
        <f>IF(OR('[2]Full Set'!B:B = "Additional Product", '[2]Full Set'!B:B = "New Customer"),-1, (IF(OR('[2]Full Set'!B:B = "Manual Renewal",'[2]Full Set'!B:B = "Professional Services (SOW)"), 1,0)))</f>
        <v>-1</v>
      </c>
      <c r="G47" s="4">
        <f t="shared" si="2"/>
        <v>-8</v>
      </c>
      <c r="H47" s="4" t="str">
        <f t="shared" si="3"/>
        <v>Red</v>
      </c>
      <c r="I47" s="5" t="str">
        <f>'[2]Full Set'!C:C</f>
        <v>Domestic Outside</v>
      </c>
      <c r="J47" s="17" t="e">
        <f>VLOOKUP(A:A,Table6[[Opportunity Name]:[Stage]],3,FALSE)</f>
        <v>#N/A</v>
      </c>
    </row>
    <row r="48" spans="1:10">
      <c r="A48" s="25" t="str">
        <f>'[2]Full Set'!A:A</f>
        <v>Florida Resource Management - BBPC - 5PC</v>
      </c>
      <c r="B4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4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4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48" s="4">
        <f>IF('[2]Full Set'!D:D="Stage 5-Negotiate",3,(IF('[2]Full Set'!D:D="Stage 4-Prove",0,(IF('[2]Full Set'!D:D="Stage 3-Develop",0,0)))))</f>
        <v>0</v>
      </c>
      <c r="F48" s="4">
        <f>IF(OR('[2]Full Set'!B:B = "Additional Product", '[2]Full Set'!B:B = "New Customer"),-1, (IF(OR('[2]Full Set'!B:B = "Manual Renewal",'[2]Full Set'!B:B = "Professional Services (SOW)"), 1,0)))</f>
        <v>-1</v>
      </c>
      <c r="G48" s="4">
        <f t="shared" si="2"/>
        <v>-2</v>
      </c>
      <c r="H48" s="4" t="str">
        <f t="shared" si="3"/>
        <v>Orange</v>
      </c>
      <c r="I48" s="5" t="str">
        <f>'[2]Full Set'!C:C</f>
        <v>Domestic Outside</v>
      </c>
      <c r="J48" s="17" t="str">
        <f>VLOOKUP(A:A,Table6[[Opportunity Name]:[Stage]],3,FALSE)</f>
        <v>Closed Won</v>
      </c>
    </row>
    <row r="49" spans="1:10">
      <c r="A49" s="25" t="str">
        <f>'[2]Full Set'!A:A</f>
        <v>Insurance Management Group - DMW</v>
      </c>
      <c r="B49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49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49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49" s="4">
        <f>IF('[2]Full Set'!D:D="Stage 5-Negotiate",3,(IF('[2]Full Set'!D:D="Stage 4-Prove",0,(IF('[2]Full Set'!D:D="Stage 3-Develop",0,0)))))</f>
        <v>0</v>
      </c>
      <c r="F49" s="4">
        <f>IF(OR('[2]Full Set'!B:B = "Additional Product", '[2]Full Set'!B:B = "New Customer"),-1, (IF(OR('[2]Full Set'!B:B = "Manual Renewal",'[2]Full Set'!B:B = "Professional Services (SOW)"), 1,0)))</f>
        <v>-1</v>
      </c>
      <c r="G49" s="4">
        <f t="shared" si="2"/>
        <v>-8</v>
      </c>
      <c r="H49" s="4" t="str">
        <f t="shared" si="3"/>
        <v>Red</v>
      </c>
      <c r="I49" s="5" t="str">
        <f>'[2]Full Set'!C:C</f>
        <v>Domestic Outside</v>
      </c>
      <c r="J49" s="17" t="str">
        <f>VLOOKUP(A:A,Table6[[Opportunity Name]:[Stage]],3,FALSE)</f>
        <v>Closed Lost</v>
      </c>
    </row>
    <row r="50" spans="1:10">
      <c r="A50" s="25" t="str">
        <f>'[2]Full Set'!A:A</f>
        <v>Anchor Insurance - BBPC/MM - 3PC</v>
      </c>
      <c r="B5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5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50" s="4">
        <f>IF('[2]Full Set'!D:D="Stage 5-Negotiate",3,(IF('[2]Full Set'!D:D="Stage 4-Prove",0,(IF('[2]Full Set'!D:D="Stage 3-Develop",0,0)))))</f>
        <v>0</v>
      </c>
      <c r="F50" s="4">
        <f>IF(OR('[2]Full Set'!B:B = "Additional Product", '[2]Full Set'!B:B = "New Customer"),-1, (IF(OR('[2]Full Set'!B:B = "Manual Renewal",'[2]Full Set'!B:B = "Professional Services (SOW)"), 1,0)))</f>
        <v>-1</v>
      </c>
      <c r="G50" s="4">
        <f t="shared" si="2"/>
        <v>8</v>
      </c>
      <c r="H50" s="4" t="str">
        <f t="shared" si="3"/>
        <v>Yellow</v>
      </c>
      <c r="I50" s="5" t="str">
        <f>'[2]Full Set'!C:C</f>
        <v>Domestic Outside</v>
      </c>
      <c r="J50" s="17" t="str">
        <f>VLOOKUP(A:A,Table6[[Opportunity Name]:[Stage]],3,FALSE)</f>
        <v>Closed Lost</v>
      </c>
    </row>
    <row r="51" spans="1:10">
      <c r="A51" s="25" t="str">
        <f>'[2]Full Set'!A:A</f>
        <v>Korthase Flinn - HRconnection</v>
      </c>
      <c r="B5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5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51" s="4">
        <f>IF('[2]Full Set'!D:D="Stage 5-Negotiate",3,(IF('[2]Full Set'!D:D="Stage 4-Prove",0,(IF('[2]Full Set'!D:D="Stage 3-Develop",0,0)))))</f>
        <v>0</v>
      </c>
      <c r="F51" s="4">
        <f>IF(OR('[2]Full Set'!B:B = "Additional Product", '[2]Full Set'!B:B = "New Customer"),-1, (IF(OR('[2]Full Set'!B:B = "Manual Renewal",'[2]Full Set'!B:B = "Professional Services (SOW)"), 1,0)))</f>
        <v>-1</v>
      </c>
      <c r="G51" s="4">
        <f t="shared" si="2"/>
        <v>0</v>
      </c>
      <c r="H51" s="4" t="str">
        <f t="shared" si="3"/>
        <v>Orange</v>
      </c>
      <c r="I51" s="5" t="str">
        <f>'[2]Full Set'!C:C</f>
        <v>Domestic Outside</v>
      </c>
      <c r="J51" s="17" t="e">
        <f>VLOOKUP(A:A,Table6[[Opportunity Name]:[Stage]],3,FALSE)</f>
        <v>#N/A</v>
      </c>
    </row>
    <row r="52" spans="1:10">
      <c r="A52" s="25" t="str">
        <f>'[2]Full Set'!A:A</f>
        <v>North East Risk Management BBPC 4ee</v>
      </c>
      <c r="B5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5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52" s="4">
        <f>IF('[2]Full Set'!D:D="Stage 5-Negotiate",3,(IF('[2]Full Set'!D:D="Stage 4-Prove",0,(IF('[2]Full Set'!D:D="Stage 3-Develop",0,0)))))</f>
        <v>0</v>
      </c>
      <c r="F52" s="4">
        <f>IF(OR('[2]Full Set'!B:B = "Additional Product", '[2]Full Set'!B:B = "New Customer"),-1, (IF(OR('[2]Full Set'!B:B = "Manual Renewal",'[2]Full Set'!B:B = "Professional Services (SOW)"), 1,0)))</f>
        <v>-1</v>
      </c>
      <c r="G52" s="4">
        <f t="shared" si="2"/>
        <v>8</v>
      </c>
      <c r="H52" s="4" t="str">
        <f t="shared" si="3"/>
        <v>Yellow</v>
      </c>
      <c r="I52" s="5" t="str">
        <f>'[2]Full Set'!C:C</f>
        <v>Domestic Outside</v>
      </c>
      <c r="J52" s="17" t="e">
        <f>VLOOKUP(A:A,Table6[[Opportunity Name]:[Stage]],3,FALSE)</f>
        <v>#N/A</v>
      </c>
    </row>
    <row r="53" spans="1:10">
      <c r="A53" s="25" t="str">
        <f>'[2]Full Set'!A:A</f>
        <v>WJ Aleaxander HRc (3 EB, 1PC)</v>
      </c>
      <c r="B5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5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53" s="4">
        <f>IF('[2]Full Set'!D:D="Stage 5-Negotiate",3,(IF('[2]Full Set'!D:D="Stage 4-Prove",0,(IF('[2]Full Set'!D:D="Stage 3-Develop",0,0)))))</f>
        <v>0</v>
      </c>
      <c r="F53" s="4">
        <f>IF(OR('[2]Full Set'!B:B = "Additional Product", '[2]Full Set'!B:B = "New Customer"),-1, (IF(OR('[2]Full Set'!B:B = "Manual Renewal",'[2]Full Set'!B:B = "Professional Services (SOW)"), 1,0)))</f>
        <v>-1</v>
      </c>
      <c r="G53" s="4">
        <f t="shared" si="2"/>
        <v>-8</v>
      </c>
      <c r="H53" s="4" t="str">
        <f t="shared" si="3"/>
        <v>Red</v>
      </c>
      <c r="I53" s="5" t="str">
        <f>'[2]Full Set'!C:C</f>
        <v>Domestic Outside</v>
      </c>
      <c r="J53" s="17" t="e">
        <f>VLOOKUP(A:A,Table6[[Opportunity Name]:[Stage]],3,FALSE)</f>
        <v>#N/A</v>
      </c>
    </row>
    <row r="54" spans="1:10">
      <c r="A54" s="25" t="str">
        <f>'[2]Full Set'!A:A</f>
        <v>WBG- BBBE (reverse decomm)</v>
      </c>
      <c r="B5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5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5</v>
      </c>
      <c r="E54" s="4">
        <f>IF('[2]Full Set'!D:D="Stage 5-Negotiate",3,(IF('[2]Full Set'!D:D="Stage 4-Prove",0,(IF('[2]Full Set'!D:D="Stage 3-Develop",0,0)))))</f>
        <v>0</v>
      </c>
      <c r="F54" s="4">
        <f>IF(OR('[2]Full Set'!B:B = "Additional Product", '[2]Full Set'!B:B = "New Customer"),-1, (IF(OR('[2]Full Set'!B:B = "Manual Renewal",'[2]Full Set'!B:B = "Professional Services (SOW)"), 1,0)))</f>
        <v>-1</v>
      </c>
      <c r="G54" s="4">
        <f t="shared" si="2"/>
        <v>11</v>
      </c>
      <c r="H54" s="4" t="str">
        <f t="shared" si="3"/>
        <v>Yellow</v>
      </c>
      <c r="I54" s="5" t="str">
        <f>'[2]Full Set'!C:C</f>
        <v>Domestic Outside</v>
      </c>
      <c r="J54" s="17" t="str">
        <f>VLOOKUP(A:A,Table6[[Opportunity Name]:[Stage]],3,FALSE)</f>
        <v>Closed Won</v>
      </c>
    </row>
    <row r="55" spans="1:10">
      <c r="A55" s="25" t="str">
        <f>'[2]Full Set'!A:A</f>
        <v>Innovative Broker Services - DMW with renewal</v>
      </c>
      <c r="B5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5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55" s="4">
        <f>IF('[2]Full Set'!D:D="Stage 5-Negotiate",3,(IF('[2]Full Set'!D:D="Stage 4-Prove",0,(IF('[2]Full Set'!D:D="Stage 3-Develop",0,0)))))</f>
        <v>0</v>
      </c>
      <c r="F55" s="4">
        <f>IF(OR('[2]Full Set'!B:B = "Additional Product", '[2]Full Set'!B:B = "New Customer"),-1, (IF(OR('[2]Full Set'!B:B = "Manual Renewal",'[2]Full Set'!B:B = "Professional Services (SOW)"), 1,0)))</f>
        <v>0</v>
      </c>
      <c r="G55" s="4">
        <f t="shared" si="2"/>
        <v>-10</v>
      </c>
      <c r="H55" s="4" t="str">
        <f t="shared" si="3"/>
        <v>Red</v>
      </c>
      <c r="I55" s="5" t="str">
        <f>'[2]Full Set'!C:C</f>
        <v>Domestic Outside</v>
      </c>
      <c r="J55" s="17" t="e">
        <f>VLOOKUP(A:A,Table6[[Opportunity Name]:[Stage]],3,FALSE)</f>
        <v>#N/A</v>
      </c>
    </row>
    <row r="56" spans="1:10">
      <c r="A56" s="25" t="str">
        <f>'[2]Full Set'!A:A</f>
        <v>Dillon Risk Management</v>
      </c>
      <c r="B56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56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56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56" s="4">
        <f>IF('[2]Full Set'!D:D="Stage 5-Negotiate",3,(IF('[2]Full Set'!D:D="Stage 4-Prove",0,(IF('[2]Full Set'!D:D="Stage 3-Develop",0,0)))))</f>
        <v>0</v>
      </c>
      <c r="F56" s="4">
        <f>IF(OR('[2]Full Set'!B:B = "Additional Product", '[2]Full Set'!B:B = "New Customer"),-1, (IF(OR('[2]Full Set'!B:B = "Manual Renewal",'[2]Full Set'!B:B = "Professional Services (SOW)"), 1,0)))</f>
        <v>-1</v>
      </c>
      <c r="G56" s="4">
        <f t="shared" si="2"/>
        <v>-13</v>
      </c>
      <c r="H56" s="4" t="str">
        <f t="shared" si="3"/>
        <v>Red</v>
      </c>
      <c r="I56" s="5" t="str">
        <f>'[2]Full Set'!C:C</f>
        <v>Domestic Outside</v>
      </c>
      <c r="J56" s="17" t="e">
        <f>VLOOKUP(A:A,Table6[[Opportunity Name]:[Stage]],3,FALSE)</f>
        <v>#N/A</v>
      </c>
    </row>
    <row r="57" spans="1:10">
      <c r="A57" s="25" t="str">
        <f>'[2]Full Set'!A:A</f>
        <v>WesBanco - MWE and HRH - 8 EEs</v>
      </c>
      <c r="B5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5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57" s="4">
        <f>IF('[2]Full Set'!D:D="Stage 5-Negotiate",3,(IF('[2]Full Set'!D:D="Stage 4-Prove",0,(IF('[2]Full Set'!D:D="Stage 3-Develop",0,0)))))</f>
        <v>0</v>
      </c>
      <c r="F57" s="4">
        <f>IF(OR('[2]Full Set'!B:B = "Additional Product", '[2]Full Set'!B:B = "New Customer"),-1, (IF(OR('[2]Full Set'!B:B = "Manual Renewal",'[2]Full Set'!B:B = "Professional Services (SOW)"), 1,0)))</f>
        <v>-1</v>
      </c>
      <c r="G57" s="4">
        <f t="shared" si="2"/>
        <v>0</v>
      </c>
      <c r="H57" s="4" t="str">
        <f t="shared" si="3"/>
        <v>Orange</v>
      </c>
      <c r="I57" s="5" t="str">
        <f>'[2]Full Set'!C:C</f>
        <v>Domestic Outside</v>
      </c>
      <c r="J57" s="17" t="e">
        <f>VLOOKUP(A:A,Table6[[Opportunity Name]:[Stage]],3,FALSE)</f>
        <v>#N/A</v>
      </c>
    </row>
    <row r="58" spans="1:10">
      <c r="A58" s="25" t="str">
        <f>'[2]Full Set'!A:A</f>
        <v>Burke &amp; Burke (HRc 4ee)</v>
      </c>
      <c r="B5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5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58" s="4">
        <f>IF('[2]Full Set'!D:D="Stage 5-Negotiate",3,(IF('[2]Full Set'!D:D="Stage 4-Prove",0,(IF('[2]Full Set'!D:D="Stage 3-Develop",0,0)))))</f>
        <v>0</v>
      </c>
      <c r="F58" s="4">
        <f>IF(OR('[2]Full Set'!B:B = "Additional Product", '[2]Full Set'!B:B = "New Customer"),-1, (IF(OR('[2]Full Set'!B:B = "Manual Renewal",'[2]Full Set'!B:B = "Professional Services (SOW)"), 1,0)))</f>
        <v>0</v>
      </c>
      <c r="G58" s="4">
        <f t="shared" si="2"/>
        <v>1</v>
      </c>
      <c r="H58" s="4" t="str">
        <f t="shared" si="3"/>
        <v>Orange</v>
      </c>
      <c r="I58" s="5" t="str">
        <f>'[2]Full Set'!C:C</f>
        <v>Domestic Outside</v>
      </c>
      <c r="J58" s="17" t="str">
        <f>VLOOKUP(A:A,Table6[[Opportunity Name]:[Stage]],3,FALSE)</f>
        <v>Closed Lost</v>
      </c>
    </row>
    <row r="59" spans="1:10">
      <c r="A59" s="25" t="str">
        <f>'[2]Full Set'!A:A</f>
        <v>Doherty, Duggan, Hart - BKB - 1 EE</v>
      </c>
      <c r="B59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59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59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59" s="4">
        <f>IF('[2]Full Set'!D:D="Stage 5-Negotiate",3,(IF('[2]Full Set'!D:D="Stage 4-Prove",0,(IF('[2]Full Set'!D:D="Stage 3-Develop",0,0)))))</f>
        <v>0</v>
      </c>
      <c r="F59" s="4">
        <f>IF(OR('[2]Full Set'!B:B = "Additional Product", '[2]Full Set'!B:B = "New Customer"),-1, (IF(OR('[2]Full Set'!B:B = "Manual Renewal",'[2]Full Set'!B:B = "Professional Services (SOW)"), 1,0)))</f>
        <v>-1</v>
      </c>
      <c r="G59" s="4">
        <f t="shared" si="2"/>
        <v>-8</v>
      </c>
      <c r="H59" s="4" t="str">
        <f t="shared" si="3"/>
        <v>Red</v>
      </c>
      <c r="I59" s="5" t="str">
        <f>'[2]Full Set'!C:C</f>
        <v>Domestic Outside</v>
      </c>
      <c r="J59" s="17" t="e">
        <f>VLOOKUP(A:A,Table6[[Opportunity Name]:[Stage]],3,FALSE)</f>
        <v>#N/A</v>
      </c>
    </row>
    <row r="60" spans="1:10">
      <c r="A60" s="25" t="str">
        <f>'[2]Full Set'!A:A</f>
        <v>Mark Gilliam Agency-BBPC</v>
      </c>
      <c r="B6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6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6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60" s="4">
        <f>IF('[2]Full Set'!D:D="Stage 5-Negotiate",3,(IF('[2]Full Set'!D:D="Stage 4-Prove",0,(IF('[2]Full Set'!D:D="Stage 3-Develop",0,0)))))</f>
        <v>0</v>
      </c>
      <c r="F60" s="4">
        <f>IF(OR('[2]Full Set'!B:B = "Additional Product", '[2]Full Set'!B:B = "New Customer"),-1, (IF(OR('[2]Full Set'!B:B = "Manual Renewal",'[2]Full Set'!B:B = "Professional Services (SOW)"), 1,0)))</f>
        <v>-1</v>
      </c>
      <c r="G60" s="4">
        <f t="shared" si="2"/>
        <v>-13</v>
      </c>
      <c r="H60" s="4" t="str">
        <f t="shared" si="3"/>
        <v>Red</v>
      </c>
      <c r="I60" s="5" t="str">
        <f>'[2]Full Set'!C:C</f>
        <v>Domestic Outside</v>
      </c>
      <c r="J60" s="17" t="e">
        <f>VLOOKUP(A:A,Table6[[Opportunity Name]:[Stage]],3,FALSE)</f>
        <v>#N/A</v>
      </c>
    </row>
    <row r="61" spans="1:10">
      <c r="A61" s="25" t="str">
        <f>'[2]Full Set'!A:A</f>
        <v>National Risk Management (Trucking Only-15PC-CLEVELAND)</v>
      </c>
      <c r="B6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6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61" s="4">
        <f>IF('[2]Full Set'!D:D="Stage 5-Negotiate",3,(IF('[2]Full Set'!D:D="Stage 4-Prove",0,(IF('[2]Full Set'!D:D="Stage 3-Develop",0,0)))))</f>
        <v>0</v>
      </c>
      <c r="F61" s="4">
        <f>IF(OR('[2]Full Set'!B:B = "Additional Product", '[2]Full Set'!B:B = "New Customer"),-1, (IF(OR('[2]Full Set'!B:B = "Manual Renewal",'[2]Full Set'!B:B = "Professional Services (SOW)"), 1,0)))</f>
        <v>-1</v>
      </c>
      <c r="G61" s="4">
        <f t="shared" si="2"/>
        <v>4</v>
      </c>
      <c r="H61" s="4" t="str">
        <f t="shared" si="3"/>
        <v>Orange</v>
      </c>
      <c r="I61" s="5" t="str">
        <f>'[2]Full Set'!C:C</f>
        <v>Domestic Outside</v>
      </c>
      <c r="J61" s="17" t="e">
        <f>VLOOKUP(A:A,Table6[[Opportunity Name]:[Stage]],3,FALSE)</f>
        <v>#N/A</v>
      </c>
    </row>
    <row r="62" spans="1:10">
      <c r="A62" s="25" t="str">
        <f>'[2]Full Set'!A:A</f>
        <v>Rhodes Insurance Group Inc</v>
      </c>
      <c r="B6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6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62" s="4">
        <f>IF('[2]Full Set'!D:D="Stage 5-Negotiate",3,(IF('[2]Full Set'!D:D="Stage 4-Prove",0,(IF('[2]Full Set'!D:D="Stage 3-Develop",0,0)))))</f>
        <v>0</v>
      </c>
      <c r="F62" s="4">
        <f>IF(OR('[2]Full Set'!B:B = "Additional Product", '[2]Full Set'!B:B = "New Customer"),-1, (IF(OR('[2]Full Set'!B:B = "Manual Renewal",'[2]Full Set'!B:B = "Professional Services (SOW)"), 1,0)))</f>
        <v>-1</v>
      </c>
      <c r="G62" s="4">
        <f t="shared" si="2"/>
        <v>8</v>
      </c>
      <c r="H62" s="4" t="str">
        <f t="shared" si="3"/>
        <v>Yellow</v>
      </c>
      <c r="I62" s="5" t="str">
        <f>'[2]Full Set'!C:C</f>
        <v>Domestic Outside</v>
      </c>
      <c r="J62" s="17" t="e">
        <f>VLOOKUP(A:A,Table6[[Opportunity Name]:[Stage]],3,FALSE)</f>
        <v>#N/A</v>
      </c>
    </row>
    <row r="63" spans="1:10">
      <c r="A63" s="25" t="str">
        <f>'[2]Full Set'!A:A</f>
        <v>Structured Employee Benefits of Ohio (HRc/MWC/HRH-5EB-CLEVELAND)</v>
      </c>
      <c r="B6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6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63" s="4">
        <f>IF('[2]Full Set'!D:D="Stage 5-Negotiate",3,(IF('[2]Full Set'!D:D="Stage 4-Prove",0,(IF('[2]Full Set'!D:D="Stage 3-Develop",0,0)))))</f>
        <v>0</v>
      </c>
      <c r="F63" s="4">
        <f>IF(OR('[2]Full Set'!B:B = "Additional Product", '[2]Full Set'!B:B = "New Customer"),-1, (IF(OR('[2]Full Set'!B:B = "Manual Renewal",'[2]Full Set'!B:B = "Professional Services (SOW)"), 1,0)))</f>
        <v>-1</v>
      </c>
      <c r="G63" s="4">
        <f t="shared" si="2"/>
        <v>6</v>
      </c>
      <c r="H63" s="4" t="str">
        <f t="shared" si="3"/>
        <v>Orange</v>
      </c>
      <c r="I63" s="5" t="str">
        <f>'[2]Full Set'!C:C</f>
        <v>Domestic Outside</v>
      </c>
      <c r="J63" s="17" t="str">
        <f>VLOOKUP(A:A,Table6[[Opportunity Name]:[Stage]],3,FALSE)</f>
        <v>Closed Lost</v>
      </c>
    </row>
    <row r="64" spans="1:10">
      <c r="A64" s="25" t="str">
        <f>'[2]Full Set'!A:A</f>
        <v>Steck-Cooper &amp; Co. - BBPC</v>
      </c>
      <c r="B6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6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64" s="4">
        <f>IF('[2]Full Set'!D:D="Stage 5-Negotiate",3,(IF('[2]Full Set'!D:D="Stage 4-Prove",0,(IF('[2]Full Set'!D:D="Stage 3-Develop",0,0)))))</f>
        <v>0</v>
      </c>
      <c r="F64" s="4">
        <f>IF(OR('[2]Full Set'!B:B = "Additional Product", '[2]Full Set'!B:B = "New Customer"),-1, (IF(OR('[2]Full Set'!B:B = "Manual Renewal",'[2]Full Set'!B:B = "Professional Services (SOW)"), 1,0)))</f>
        <v>-1</v>
      </c>
      <c r="G64" s="4">
        <f t="shared" si="2"/>
        <v>0</v>
      </c>
      <c r="H64" s="4" t="str">
        <f t="shared" si="3"/>
        <v>Orange</v>
      </c>
      <c r="I64" s="5" t="str">
        <f>'[2]Full Set'!C:C</f>
        <v>Domestic Outside</v>
      </c>
      <c r="J64" s="17" t="e">
        <f>VLOOKUP(A:A,Table6[[Opportunity Name]:[Stage]],3,FALSE)</f>
        <v>#N/A</v>
      </c>
    </row>
    <row r="65" spans="1:10">
      <c r="A65" s="25" t="str">
        <f>'[2]Full Set'!A:A</f>
        <v>Industrial Insurance Agency 3PC EE INTY</v>
      </c>
      <c r="B6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6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65" s="4">
        <f>IF('[2]Full Set'!D:D="Stage 5-Negotiate",3,(IF('[2]Full Set'!D:D="Stage 4-Prove",0,(IF('[2]Full Set'!D:D="Stage 3-Develop",0,0)))))</f>
        <v>0</v>
      </c>
      <c r="F65" s="4">
        <f>IF(OR('[2]Full Set'!B:B = "Additional Product", '[2]Full Set'!B:B = "New Customer"),-1, (IF(OR('[2]Full Set'!B:B = "Manual Renewal",'[2]Full Set'!B:B = "Professional Services (SOW)"), 1,0)))</f>
        <v>-1</v>
      </c>
      <c r="G65" s="4">
        <f t="shared" si="2"/>
        <v>0</v>
      </c>
      <c r="H65" s="4" t="str">
        <f t="shared" si="3"/>
        <v>Orange</v>
      </c>
      <c r="I65" s="5" t="str">
        <f>'[2]Full Set'!C:C</f>
        <v>Domestic Outside</v>
      </c>
      <c r="J65" s="17" t="e">
        <f>VLOOKUP(A:A,Table6[[Opportunity Name]:[Stage]],3,FALSE)</f>
        <v>#N/A</v>
      </c>
    </row>
    <row r="66" spans="1:10">
      <c r="A66" s="25" t="str">
        <f>'[2]Full Set'!A:A</f>
        <v>Insurance Group of America - NASH - BBPC</v>
      </c>
      <c r="B66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6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66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66" s="4">
        <f>IF('[2]Full Set'!D:D="Stage 5-Negotiate",3,(IF('[2]Full Set'!D:D="Stage 4-Prove",0,(IF('[2]Full Set'!D:D="Stage 3-Develop",0,0)))))</f>
        <v>0</v>
      </c>
      <c r="F66" s="4">
        <f>IF(OR('[2]Full Set'!B:B = "Additional Product", '[2]Full Set'!B:B = "New Customer"),-1, (IF(OR('[2]Full Set'!B:B = "Manual Renewal",'[2]Full Set'!B:B = "Professional Services (SOW)"), 1,0)))</f>
        <v>-1</v>
      </c>
      <c r="G66" s="4">
        <f t="shared" ref="G66:G97" si="4">B:B+C:C+D:D+E:E+F:F</f>
        <v>-11</v>
      </c>
      <c r="H66" s="4" t="str">
        <f t="shared" ref="H66:H97" si="5">IF(G:G&gt;=14,"Green",IF(G:G&gt;=8,"Yellow",(IF(G:G&gt;=-2,"Orange","Red"))))</f>
        <v>Red</v>
      </c>
      <c r="I66" s="5" t="str">
        <f>'[2]Full Set'!C:C</f>
        <v>Domestic Outside</v>
      </c>
      <c r="J66" s="17" t="e">
        <f>VLOOKUP(A:A,Table6[[Opportunity Name]:[Stage]],3,FALSE)</f>
        <v>#N/A</v>
      </c>
    </row>
    <row r="67" spans="1:10">
      <c r="A67" s="25" t="str">
        <f>'[2]Full Set'!A:A</f>
        <v>LaNasa Insurance Agency - 2ees BBPC</v>
      </c>
      <c r="B6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6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67" s="4">
        <f>IF('[2]Full Set'!D:D="Stage 5-Negotiate",3,(IF('[2]Full Set'!D:D="Stage 4-Prove",0,(IF('[2]Full Set'!D:D="Stage 3-Develop",0,0)))))</f>
        <v>0</v>
      </c>
      <c r="F67" s="4">
        <f>IF(OR('[2]Full Set'!B:B = "Additional Product", '[2]Full Set'!B:B = "New Customer"),-1, (IF(OR('[2]Full Set'!B:B = "Manual Renewal",'[2]Full Set'!B:B = "Professional Services (SOW)"), 1,0)))</f>
        <v>-1</v>
      </c>
      <c r="G67" s="4">
        <f t="shared" si="4"/>
        <v>-8</v>
      </c>
      <c r="H67" s="4" t="str">
        <f t="shared" si="5"/>
        <v>Red</v>
      </c>
      <c r="I67" s="5" t="str">
        <f>'[2]Full Set'!C:C</f>
        <v>Domestic Outside</v>
      </c>
      <c r="J67" s="17" t="e">
        <f>VLOOKUP(A:A,Table6[[Opportunity Name]:[Stage]],3,FALSE)</f>
        <v>#N/A</v>
      </c>
    </row>
    <row r="68" spans="1:10">
      <c r="A68" s="25" t="str">
        <f>'[2]Full Set'!A:A</f>
        <v>Hunt Insurance Group (5 PC) Intygral</v>
      </c>
      <c r="B6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6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68" s="4">
        <f>IF('[2]Full Set'!D:D="Stage 5-Negotiate",3,(IF('[2]Full Set'!D:D="Stage 4-Prove",0,(IF('[2]Full Set'!D:D="Stage 3-Develop",0,0)))))</f>
        <v>0</v>
      </c>
      <c r="F68" s="4">
        <f>IF(OR('[2]Full Set'!B:B = "Additional Product", '[2]Full Set'!B:B = "New Customer"),-1, (IF(OR('[2]Full Set'!B:B = "Manual Renewal",'[2]Full Set'!B:B = "Professional Services (SOW)"), 1,0)))</f>
        <v>-1</v>
      </c>
      <c r="G68" s="4">
        <f t="shared" si="4"/>
        <v>0</v>
      </c>
      <c r="H68" s="4" t="str">
        <f t="shared" si="5"/>
        <v>Orange</v>
      </c>
      <c r="I68" s="5" t="str">
        <f>'[2]Full Set'!C:C</f>
        <v>Domestic Outside</v>
      </c>
      <c r="J68" s="17" t="e">
        <f>VLOOKUP(A:A,Table6[[Opportunity Name]:[Stage]],3,FALSE)</f>
        <v>#N/A</v>
      </c>
    </row>
    <row r="69" spans="1:10">
      <c r="A69" s="25" t="str">
        <f>'[2]Full Set'!A:A</f>
        <v>Direct Service Insurance BBPC 2017</v>
      </c>
      <c r="B69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69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69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69" s="4">
        <f>IF('[2]Full Set'!D:D="Stage 5-Negotiate",3,(IF('[2]Full Set'!D:D="Stage 4-Prove",0,(IF('[2]Full Set'!D:D="Stage 3-Develop",0,0)))))</f>
        <v>0</v>
      </c>
      <c r="F69" s="4">
        <f>IF(OR('[2]Full Set'!B:B = "Additional Product", '[2]Full Set'!B:B = "New Customer"),-1, (IF(OR('[2]Full Set'!B:B = "Manual Renewal",'[2]Full Set'!B:B = "Professional Services (SOW)"), 1,0)))</f>
        <v>-1</v>
      </c>
      <c r="G69" s="4">
        <f t="shared" si="4"/>
        <v>5</v>
      </c>
      <c r="H69" s="4" t="str">
        <f t="shared" si="5"/>
        <v>Orange</v>
      </c>
      <c r="I69" s="5" t="str">
        <f>'[2]Full Set'!C:C</f>
        <v>Domestic Outside</v>
      </c>
      <c r="J69" s="17" t="e">
        <f>VLOOKUP(A:A,Table6[[Opportunity Name]:[Stage]],3,FALSE)</f>
        <v>#N/A</v>
      </c>
    </row>
    <row r="70" spans="1:10">
      <c r="A70" s="25" t="str">
        <f>'[2]Full Set'!A:A</f>
        <v>Seldon Brusa Insurance Agency, Inc. - SF - BBBE 4 EE/2 EB EE</v>
      </c>
      <c r="B7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-4</v>
      </c>
      <c r="D7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70" s="4">
        <f>IF('[2]Full Set'!D:D="Stage 5-Negotiate",3,(IF('[2]Full Set'!D:D="Stage 4-Prove",0,(IF('[2]Full Set'!D:D="Stage 3-Develop",0,0)))))</f>
        <v>0</v>
      </c>
      <c r="F70" s="4">
        <f>IF(OR('[2]Full Set'!B:B = "Additional Product", '[2]Full Set'!B:B = "New Customer"),-1, (IF(OR('[2]Full Set'!B:B = "Manual Renewal",'[2]Full Set'!B:B = "Professional Services (SOW)"), 1,0)))</f>
        <v>-1</v>
      </c>
      <c r="G70" s="4">
        <f t="shared" si="4"/>
        <v>-4</v>
      </c>
      <c r="H70" s="4" t="str">
        <f t="shared" si="5"/>
        <v>Red</v>
      </c>
      <c r="I70" s="5" t="str">
        <f>'[2]Full Set'!C:C</f>
        <v>Domestic Outside</v>
      </c>
      <c r="J70" s="17" t="e">
        <f>VLOOKUP(A:A,Table6[[Opportunity Name]:[Stage]],3,FALSE)</f>
        <v>#N/A</v>
      </c>
    </row>
    <row r="71" spans="1:10">
      <c r="A71" s="25" t="str">
        <f>'[2]Full Set'!A:A</f>
        <v>Glass &amp; Thompson Agency - 2PC - Inty/BBPC</v>
      </c>
      <c r="B7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7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71" s="4">
        <f>IF('[2]Full Set'!D:D="Stage 5-Negotiate",3,(IF('[2]Full Set'!D:D="Stage 4-Prove",0,(IF('[2]Full Set'!D:D="Stage 3-Develop",0,0)))))</f>
        <v>0</v>
      </c>
      <c r="F71" s="4">
        <f>IF(OR('[2]Full Set'!B:B = "Additional Product", '[2]Full Set'!B:B = "New Customer"),-1, (IF(OR('[2]Full Set'!B:B = "Manual Renewal",'[2]Full Set'!B:B = "Professional Services (SOW)"), 1,0)))</f>
        <v>-1</v>
      </c>
      <c r="G71" s="4">
        <f t="shared" si="4"/>
        <v>0</v>
      </c>
      <c r="H71" s="4" t="str">
        <f t="shared" si="5"/>
        <v>Orange</v>
      </c>
      <c r="I71" s="5" t="str">
        <f>'[2]Full Set'!C:C</f>
        <v>Domestic Outside</v>
      </c>
      <c r="J71" s="17" t="e">
        <f>VLOOKUP(A:A,Table6[[Opportunity Name]:[Stage]],3,FALSE)</f>
        <v>#N/A</v>
      </c>
    </row>
    <row r="72" spans="1:10">
      <c r="A72" s="25" t="str">
        <f>'[2]Full Set'!A:A</f>
        <v>Rueter Insurance (BBPC 3 EEs)</v>
      </c>
      <c r="B7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7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72" s="4">
        <f>IF('[2]Full Set'!D:D="Stage 5-Negotiate",3,(IF('[2]Full Set'!D:D="Stage 4-Prove",0,(IF('[2]Full Set'!D:D="Stage 3-Develop",0,0)))))</f>
        <v>0</v>
      </c>
      <c r="F72" s="4">
        <f>IF(OR('[2]Full Set'!B:B = "Additional Product", '[2]Full Set'!B:B = "New Customer"),-1, (IF(OR('[2]Full Set'!B:B = "Manual Renewal",'[2]Full Set'!B:B = "Professional Services (SOW)"), 1,0)))</f>
        <v>-1</v>
      </c>
      <c r="G72" s="4">
        <f t="shared" si="4"/>
        <v>6</v>
      </c>
      <c r="H72" s="4" t="str">
        <f t="shared" si="5"/>
        <v>Orange</v>
      </c>
      <c r="I72" s="5" t="str">
        <f>'[2]Full Set'!C:C</f>
        <v>Domestic Outside</v>
      </c>
      <c r="J72" s="17" t="str">
        <f>VLOOKUP(A:A,Table6[[Opportunity Name]:[Stage]],3,FALSE)</f>
        <v>Closed Lost</v>
      </c>
    </row>
    <row r="73" spans="1:10">
      <c r="A73" s="25" t="str">
        <f>'[2]Full Set'!A:A</f>
        <v>Schwartz &amp; Associates - NASH - Intygral</v>
      </c>
      <c r="B7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7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73" s="4">
        <f>IF('[2]Full Set'!D:D="Stage 5-Negotiate",3,(IF('[2]Full Set'!D:D="Stage 4-Prove",0,(IF('[2]Full Set'!D:D="Stage 3-Develop",0,0)))))</f>
        <v>0</v>
      </c>
      <c r="F73" s="4">
        <f>IF(OR('[2]Full Set'!B:B = "Additional Product", '[2]Full Set'!B:B = "New Customer"),-1, (IF(OR('[2]Full Set'!B:B = "Manual Renewal",'[2]Full Set'!B:B = "Professional Services (SOW)"), 1,0)))</f>
        <v>-1</v>
      </c>
      <c r="G73" s="4">
        <f t="shared" si="4"/>
        <v>-8</v>
      </c>
      <c r="H73" s="4" t="str">
        <f t="shared" si="5"/>
        <v>Red</v>
      </c>
      <c r="I73" s="5" t="str">
        <f>'[2]Full Set'!C:C</f>
        <v>Domestic Outside</v>
      </c>
      <c r="J73" s="17" t="e">
        <f>VLOOKUP(A:A,Table6[[Opportunity Name]:[Stage]],3,FALSE)</f>
        <v>#N/A</v>
      </c>
    </row>
    <row r="74" spans="1:10">
      <c r="A74" s="25" t="str">
        <f>'[2]Full Set'!A:A</f>
        <v>North Star Resource Group PDB, MWC, Sendgrid</v>
      </c>
      <c r="B7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7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74" s="4">
        <f>IF('[2]Full Set'!D:D="Stage 5-Negotiate",3,(IF('[2]Full Set'!D:D="Stage 4-Prove",0,(IF('[2]Full Set'!D:D="Stage 3-Develop",0,0)))))</f>
        <v>0</v>
      </c>
      <c r="F74" s="4">
        <f>IF(OR('[2]Full Set'!B:B = "Additional Product", '[2]Full Set'!B:B = "New Customer"),-1, (IF(OR('[2]Full Set'!B:B = "Manual Renewal",'[2]Full Set'!B:B = "Professional Services (SOW)"), 1,0)))</f>
        <v>-1</v>
      </c>
      <c r="G74" s="4">
        <f t="shared" si="4"/>
        <v>-11</v>
      </c>
      <c r="H74" s="4" t="str">
        <f t="shared" si="5"/>
        <v>Red</v>
      </c>
      <c r="I74" s="5" t="str">
        <f>'[2]Full Set'!C:C</f>
        <v>Domestic Outside</v>
      </c>
      <c r="J74" s="17" t="str">
        <f>VLOOKUP(A:A,Table6[[Opportunity Name]:[Stage]],3,FALSE)</f>
        <v>Closed Lost</v>
      </c>
    </row>
    <row r="75" spans="1:10">
      <c r="A75" s="25" t="str">
        <f>'[2]Full Set'!A:A</f>
        <v>Sun Risk Management - DMW</v>
      </c>
      <c r="B7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7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3</v>
      </c>
      <c r="E75" s="4">
        <f>IF('[2]Full Set'!D:D="Stage 5-Negotiate",3,(IF('[2]Full Set'!D:D="Stage 4-Prove",0,(IF('[2]Full Set'!D:D="Stage 3-Develop",0,0)))))</f>
        <v>0</v>
      </c>
      <c r="F75" s="4">
        <f>IF(OR('[2]Full Set'!B:B = "Additional Product", '[2]Full Set'!B:B = "New Customer"),-1, (IF(OR('[2]Full Set'!B:B = "Manual Renewal",'[2]Full Set'!B:B = "Professional Services (SOW)"), 1,0)))</f>
        <v>-1</v>
      </c>
      <c r="G75" s="4">
        <f t="shared" si="4"/>
        <v>11</v>
      </c>
      <c r="H75" s="4" t="str">
        <f t="shared" si="5"/>
        <v>Yellow</v>
      </c>
      <c r="I75" s="5" t="str">
        <f>'[2]Full Set'!C:C</f>
        <v>Domestic Outside</v>
      </c>
      <c r="J75" s="17" t="str">
        <f>VLOOKUP(A:A,Table6[[Opportunity Name]:[Stage]],3,FALSE)</f>
        <v>Closed Lost</v>
      </c>
    </row>
    <row r="76" spans="1:10">
      <c r="A76" s="25" t="str">
        <f>'[2]Full Set'!A:A</f>
        <v>The Assurance Center - 3PC - BBPC</v>
      </c>
      <c r="B76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6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-4</v>
      </c>
      <c r="D76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76" s="4">
        <f>IF('[2]Full Set'!D:D="Stage 5-Negotiate",3,(IF('[2]Full Set'!D:D="Stage 4-Prove",0,(IF('[2]Full Set'!D:D="Stage 3-Develop",0,0)))))</f>
        <v>0</v>
      </c>
      <c r="F76" s="4">
        <f>IF(OR('[2]Full Set'!B:B = "Additional Product", '[2]Full Set'!B:B = "New Customer"),-1, (IF(OR('[2]Full Set'!B:B = "Manual Renewal",'[2]Full Set'!B:B = "Professional Services (SOW)"), 1,0)))</f>
        <v>-1</v>
      </c>
      <c r="G76" s="4">
        <f t="shared" si="4"/>
        <v>-7</v>
      </c>
      <c r="H76" s="4" t="str">
        <f t="shared" si="5"/>
        <v>Red</v>
      </c>
      <c r="I76" s="5" t="str">
        <f>'[2]Full Set'!C:C</f>
        <v>Domestic Outside</v>
      </c>
      <c r="J76" s="17" t="str">
        <f>VLOOKUP(A:A,Table6[[Opportunity Name]:[Stage]],3,FALSE)</f>
        <v>Closed Lost</v>
      </c>
    </row>
    <row r="77" spans="1:10">
      <c r="A77" s="25" t="str">
        <f>'[2]Full Set'!A:A</f>
        <v>Point Clear Insurance Services LLC-MM/11/PC</v>
      </c>
      <c r="B7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7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77" s="4">
        <f>IF('[2]Full Set'!D:D="Stage 5-Negotiate",3,(IF('[2]Full Set'!D:D="Stage 4-Prove",0,(IF('[2]Full Set'!D:D="Stage 3-Develop",0,0)))))</f>
        <v>0</v>
      </c>
      <c r="F77" s="4">
        <f>IF(OR('[2]Full Set'!B:B = "Additional Product", '[2]Full Set'!B:B = "New Customer"),-1, (IF(OR('[2]Full Set'!B:B = "Manual Renewal",'[2]Full Set'!B:B = "Professional Services (SOW)"), 1,0)))</f>
        <v>-1</v>
      </c>
      <c r="G77" s="4">
        <f t="shared" si="4"/>
        <v>4</v>
      </c>
      <c r="H77" s="4" t="str">
        <f t="shared" si="5"/>
        <v>Orange</v>
      </c>
      <c r="I77" s="5" t="str">
        <f>'[2]Full Set'!C:C</f>
        <v>Domestic Outside</v>
      </c>
      <c r="J77" s="17" t="e">
        <f>VLOOKUP(A:A,Table6[[Opportunity Name]:[Stage]],3,FALSE)</f>
        <v>#N/A</v>
      </c>
    </row>
    <row r="78" spans="1:10">
      <c r="A78" s="25" t="str">
        <f>'[2]Full Set'!A:A</f>
        <v>Milner Insurance Group - 04/04 @ 10am CT</v>
      </c>
      <c r="B7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7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7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78" s="4">
        <f>IF('[2]Full Set'!D:D="Stage 5-Negotiate",3,(IF('[2]Full Set'!D:D="Stage 4-Prove",0,(IF('[2]Full Set'!D:D="Stage 3-Develop",0,0)))))</f>
        <v>0</v>
      </c>
      <c r="F78" s="4">
        <f>IF(OR('[2]Full Set'!B:B = "Additional Product", '[2]Full Set'!B:B = "New Customer"),-1, (IF(OR('[2]Full Set'!B:B = "Manual Renewal",'[2]Full Set'!B:B = "Professional Services (SOW)"), 1,0)))</f>
        <v>-1</v>
      </c>
      <c r="G78" s="4">
        <f t="shared" si="4"/>
        <v>-11</v>
      </c>
      <c r="H78" s="4" t="str">
        <f t="shared" si="5"/>
        <v>Red</v>
      </c>
      <c r="I78" s="5" t="str">
        <f>'[2]Full Set'!C:C</f>
        <v>Domestic Outside</v>
      </c>
      <c r="J78" s="17" t="str">
        <f>VLOOKUP(A:A,Table6[[Opportunity Name]:[Stage]],3,FALSE)</f>
        <v>Closed Lost</v>
      </c>
    </row>
    <row r="79" spans="1:10">
      <c r="A79" s="25" t="str">
        <f>'[2]Full Set'!A:A</f>
        <v>MAR Insurance Group Inc. - EB 1 ee under AMG</v>
      </c>
      <c r="B79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79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79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79" s="4">
        <f>IF('[2]Full Set'!D:D="Stage 5-Negotiate",3,(IF('[2]Full Set'!D:D="Stage 4-Prove",0,(IF('[2]Full Set'!D:D="Stage 3-Develop",0,0)))))</f>
        <v>0</v>
      </c>
      <c r="F79" s="4">
        <f>IF(OR('[2]Full Set'!B:B = "Additional Product", '[2]Full Set'!B:B = "New Customer"),-1, (IF(OR('[2]Full Set'!B:B = "Manual Renewal",'[2]Full Set'!B:B = "Professional Services (SOW)"), 1,0)))</f>
        <v>-1</v>
      </c>
      <c r="G79" s="4">
        <f t="shared" si="4"/>
        <v>2</v>
      </c>
      <c r="H79" s="4" t="str">
        <f t="shared" si="5"/>
        <v>Orange</v>
      </c>
      <c r="I79" s="5" t="str">
        <f>'[2]Full Set'!C:C</f>
        <v>Domestic Outside</v>
      </c>
      <c r="J79" s="17" t="str">
        <f>VLOOKUP(A:A,Table6[[Opportunity Name]:[Stage]],3,FALSE)</f>
        <v>Closed Lost</v>
      </c>
    </row>
    <row r="80" spans="1:10">
      <c r="A80" s="25" t="str">
        <f>'[2]Full Set'!A:A</f>
        <v>Offenhauser &amp; Co. Insurance- MM</v>
      </c>
      <c r="B8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8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80" s="4">
        <f>IF('[2]Full Set'!D:D="Stage 5-Negotiate",3,(IF('[2]Full Set'!D:D="Stage 4-Prove",0,(IF('[2]Full Set'!D:D="Stage 3-Develop",0,0)))))</f>
        <v>0</v>
      </c>
      <c r="F80" s="4">
        <f>IF(OR('[2]Full Set'!B:B = "Additional Product", '[2]Full Set'!B:B = "New Customer"),-1, (IF(OR('[2]Full Set'!B:B = "Manual Renewal",'[2]Full Set'!B:B = "Professional Services (SOW)"), 1,0)))</f>
        <v>-1</v>
      </c>
      <c r="G80" s="4">
        <f t="shared" si="4"/>
        <v>-11</v>
      </c>
      <c r="H80" s="4" t="str">
        <f t="shared" si="5"/>
        <v>Red</v>
      </c>
      <c r="I80" s="5" t="str">
        <f>'[2]Full Set'!C:C</f>
        <v>Domestic Outside</v>
      </c>
      <c r="J80" s="17" t="str">
        <f>VLOOKUP(A:A,Table6[[Opportunity Name]:[Stage]],3,FALSE)</f>
        <v>Closed Lost</v>
      </c>
    </row>
    <row r="81" spans="1:10">
      <c r="A81" s="25" t="str">
        <f>'[2]Full Set'!A:A</f>
        <v>Tates Insurance &amp; Financial</v>
      </c>
      <c r="B8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8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81" s="4">
        <f>IF('[2]Full Set'!D:D="Stage 5-Negotiate",3,(IF('[2]Full Set'!D:D="Stage 4-Prove",0,(IF('[2]Full Set'!D:D="Stage 3-Develop",0,0)))))</f>
        <v>0</v>
      </c>
      <c r="F81" s="4">
        <f>IF(OR('[2]Full Set'!B:B = "Additional Product", '[2]Full Set'!B:B = "New Customer"),-1, (IF(OR('[2]Full Set'!B:B = "Manual Renewal",'[2]Full Set'!B:B = "Professional Services (SOW)"), 1,0)))</f>
        <v>-1</v>
      </c>
      <c r="G81" s="4">
        <f t="shared" si="4"/>
        <v>0</v>
      </c>
      <c r="H81" s="4" t="str">
        <f t="shared" si="5"/>
        <v>Orange</v>
      </c>
      <c r="I81" s="5" t="str">
        <f>'[2]Full Set'!C:C</f>
        <v>Domestic Outside</v>
      </c>
      <c r="J81" s="17" t="str">
        <f>VLOOKUP(A:A,Table6[[Opportunity Name]:[Stage]],3,FALSE)</f>
        <v>Closed Lost</v>
      </c>
    </row>
    <row r="82" spans="1:10">
      <c r="A82" s="25" t="str">
        <f>'[2]Full Set'!A:A</f>
        <v>Inspro-BBPC/MWE/BBEB-2PC/1EB</v>
      </c>
      <c r="B8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8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82" s="4">
        <f>IF('[2]Full Set'!D:D="Stage 5-Negotiate",3,(IF('[2]Full Set'!D:D="Stage 4-Prove",0,(IF('[2]Full Set'!D:D="Stage 3-Develop",0,0)))))</f>
        <v>0</v>
      </c>
      <c r="F82" s="4">
        <f>IF(OR('[2]Full Set'!B:B = "Additional Product", '[2]Full Set'!B:B = "New Customer"),-1, (IF(OR('[2]Full Set'!B:B = "Manual Renewal",'[2]Full Set'!B:B = "Professional Services (SOW)"), 1,0)))</f>
        <v>-1</v>
      </c>
      <c r="G82" s="4">
        <f t="shared" si="4"/>
        <v>4</v>
      </c>
      <c r="H82" s="4" t="str">
        <f t="shared" si="5"/>
        <v>Orange</v>
      </c>
      <c r="I82" s="5" t="str">
        <f>'[2]Full Set'!C:C</f>
        <v>Domestic Outside</v>
      </c>
      <c r="J82" s="17" t="e">
        <f>VLOOKUP(A:A,Table6[[Opportunity Name]:[Stage]],3,FALSE)</f>
        <v>#N/A</v>
      </c>
    </row>
    <row r="83" spans="1:10">
      <c r="A83" s="25" t="str">
        <f>'[2]Full Set'!A:A</f>
        <v>Carlson &amp; Carlson - BBEB, BBPC</v>
      </c>
      <c r="B8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8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83" s="4">
        <f>IF('[2]Full Set'!D:D="Stage 5-Negotiate",3,(IF('[2]Full Set'!D:D="Stage 4-Prove",0,(IF('[2]Full Set'!D:D="Stage 3-Develop",0,0)))))</f>
        <v>0</v>
      </c>
      <c r="F83" s="4">
        <f>IF(OR('[2]Full Set'!B:B = "Additional Product", '[2]Full Set'!B:B = "New Customer"),-1, (IF(OR('[2]Full Set'!B:B = "Manual Renewal",'[2]Full Set'!B:B = "Professional Services (SOW)"), 1,0)))</f>
        <v>-1</v>
      </c>
      <c r="G83" s="4">
        <f t="shared" si="4"/>
        <v>0</v>
      </c>
      <c r="H83" s="4" t="str">
        <f t="shared" si="5"/>
        <v>Orange</v>
      </c>
      <c r="I83" s="5" t="str">
        <f>'[2]Full Set'!C:C</f>
        <v>Domestic Outside</v>
      </c>
      <c r="J83" s="17" t="e">
        <f>VLOOKUP(A:A,Table6[[Opportunity Name]:[Stage]],3,FALSE)</f>
        <v>#N/A</v>
      </c>
    </row>
    <row r="84" spans="1:10">
      <c r="A84" s="25" t="str">
        <f>'[2]Full Set'!A:A</f>
        <v>Stalwart Insurance - BKB (3 EB)</v>
      </c>
      <c r="B8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8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84" s="4">
        <f>IF('[2]Full Set'!D:D="Stage 5-Negotiate",3,(IF('[2]Full Set'!D:D="Stage 4-Prove",0,(IF('[2]Full Set'!D:D="Stage 3-Develop",0,0)))))</f>
        <v>0</v>
      </c>
      <c r="F84" s="4">
        <f>IF(OR('[2]Full Set'!B:B = "Additional Product", '[2]Full Set'!B:B = "New Customer"),-1, (IF(OR('[2]Full Set'!B:B = "Manual Renewal",'[2]Full Set'!B:B = "Professional Services (SOW)"), 1,0)))</f>
        <v>-1</v>
      </c>
      <c r="G84" s="4">
        <f t="shared" si="4"/>
        <v>4</v>
      </c>
      <c r="H84" s="4" t="str">
        <f t="shared" si="5"/>
        <v>Orange</v>
      </c>
      <c r="I84" s="5" t="str">
        <f>'[2]Full Set'!C:C</f>
        <v>Domestic Outside</v>
      </c>
      <c r="J84" s="17" t="e">
        <f>VLOOKUP(A:A,Table6[[Opportunity Name]:[Stage]],3,FALSE)</f>
        <v>#N/A</v>
      </c>
    </row>
    <row r="85" spans="1:10">
      <c r="A85" s="25" t="str">
        <f>'[2]Full Set'!A:A</f>
        <v>PMG Benefits Consulting, LLC - 4EB - PA</v>
      </c>
      <c r="B8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8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85" s="4">
        <f>IF('[2]Full Set'!D:D="Stage 5-Negotiate",3,(IF('[2]Full Set'!D:D="Stage 4-Prove",0,(IF('[2]Full Set'!D:D="Stage 3-Develop",0,0)))))</f>
        <v>0</v>
      </c>
      <c r="F85" s="4">
        <f>IF(OR('[2]Full Set'!B:B = "Additional Product", '[2]Full Set'!B:B = "New Customer"),-1, (IF(OR('[2]Full Set'!B:B = "Manual Renewal",'[2]Full Set'!B:B = "Professional Services (SOW)"), 1,0)))</f>
        <v>-1</v>
      </c>
      <c r="G85" s="4">
        <f t="shared" si="4"/>
        <v>0</v>
      </c>
      <c r="H85" s="4" t="str">
        <f t="shared" si="5"/>
        <v>Orange</v>
      </c>
      <c r="I85" s="5" t="str">
        <f>'[2]Full Set'!C:C</f>
        <v>Domestic Outside</v>
      </c>
      <c r="J85" s="17" t="str">
        <f>VLOOKUP(A:A,Table6[[Opportunity Name]:[Stage]],3,FALSE)</f>
        <v>Closed Lost</v>
      </c>
    </row>
    <row r="86" spans="1:10">
      <c r="A86" s="25" t="str">
        <f>'[2]Full Set'!A:A</f>
        <v>In House Insurance 1 EB, CL Focus</v>
      </c>
      <c r="B86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6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86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5</v>
      </c>
      <c r="E86" s="4">
        <f>IF('[2]Full Set'!D:D="Stage 5-Negotiate",3,(IF('[2]Full Set'!D:D="Stage 4-Prove",0,(IF('[2]Full Set'!D:D="Stage 3-Develop",0,0)))))</f>
        <v>0</v>
      </c>
      <c r="F86" s="4">
        <f>IF(OR('[2]Full Set'!B:B = "Additional Product", '[2]Full Set'!B:B = "New Customer"),-1, (IF(OR('[2]Full Set'!B:B = "Manual Renewal",'[2]Full Set'!B:B = "Professional Services (SOW)"), 1,0)))</f>
        <v>-1</v>
      </c>
      <c r="G86" s="4">
        <f t="shared" si="4"/>
        <v>11</v>
      </c>
      <c r="H86" s="4" t="str">
        <f t="shared" si="5"/>
        <v>Yellow</v>
      </c>
      <c r="I86" s="5" t="str">
        <f>'[2]Full Set'!C:C</f>
        <v>Domestic Outside</v>
      </c>
      <c r="J86" s="17" t="str">
        <f>VLOOKUP(A:A,Table6[[Opportunity Name]:[Stage]],3,FALSE)</f>
        <v>Closed Lost</v>
      </c>
    </row>
    <row r="87" spans="1:10">
      <c r="A87" s="25" t="str">
        <f>'[2]Full Set'!A:A</f>
        <v>Barkley Insurance &amp; Risk Management MM BBPC 2017</v>
      </c>
      <c r="B8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8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87" s="4">
        <f>IF('[2]Full Set'!D:D="Stage 5-Negotiate",3,(IF('[2]Full Set'!D:D="Stage 4-Prove",0,(IF('[2]Full Set'!D:D="Stage 3-Develop",0,0)))))</f>
        <v>0</v>
      </c>
      <c r="F87" s="4">
        <f>IF(OR('[2]Full Set'!B:B = "Additional Product", '[2]Full Set'!B:B = "New Customer"),-1, (IF(OR('[2]Full Set'!B:B = "Manual Renewal",'[2]Full Set'!B:B = "Professional Services (SOW)"), 1,0)))</f>
        <v>-1</v>
      </c>
      <c r="G87" s="4">
        <f t="shared" si="4"/>
        <v>8</v>
      </c>
      <c r="H87" s="4" t="str">
        <f t="shared" si="5"/>
        <v>Yellow</v>
      </c>
      <c r="I87" s="5" t="str">
        <f>'[2]Full Set'!C:C</f>
        <v>Domestic Outside</v>
      </c>
      <c r="J87" s="17" t="e">
        <f>VLOOKUP(A:A,Table6[[Opportunity Name]:[Stage]],3,FALSE)</f>
        <v>#N/A</v>
      </c>
    </row>
    <row r="88" spans="1:10">
      <c r="A88" s="25" t="str">
        <f>'[2]Full Set'!A:A</f>
        <v>Capen Frank Proctor &amp; Bowles, Inc. - BBPC, MWC</v>
      </c>
      <c r="B8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8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8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88" s="4">
        <f>IF('[2]Full Set'!D:D="Stage 5-Negotiate",3,(IF('[2]Full Set'!D:D="Stage 4-Prove",0,(IF('[2]Full Set'!D:D="Stage 3-Develop",0,0)))))</f>
        <v>0</v>
      </c>
      <c r="F88" s="4">
        <f>IF(OR('[2]Full Set'!B:B = "Additional Product", '[2]Full Set'!B:B = "New Customer"),-1, (IF(OR('[2]Full Set'!B:B = "Manual Renewal",'[2]Full Set'!B:B = "Professional Services (SOW)"), 1,0)))</f>
        <v>-1</v>
      </c>
      <c r="G88" s="4">
        <f t="shared" si="4"/>
        <v>-2</v>
      </c>
      <c r="H88" s="4" t="str">
        <f t="shared" si="5"/>
        <v>Orange</v>
      </c>
      <c r="I88" s="5" t="str">
        <f>'[2]Full Set'!C:C</f>
        <v>Domestic Outside</v>
      </c>
      <c r="J88" s="17" t="e">
        <f>VLOOKUP(A:A,Table6[[Opportunity Name]:[Stage]],3,FALSE)</f>
        <v>#N/A</v>
      </c>
    </row>
    <row r="89" spans="1:10">
      <c r="A89" s="25" t="str">
        <f>'[2]Full Set'!A:A</f>
        <v>Community Insurance of Iowa - Intro w/ Joel</v>
      </c>
      <c r="B89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89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89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89" s="4">
        <f>IF('[2]Full Set'!D:D="Stage 5-Negotiate",3,(IF('[2]Full Set'!D:D="Stage 4-Prove",0,(IF('[2]Full Set'!D:D="Stage 3-Develop",0,0)))))</f>
        <v>0</v>
      </c>
      <c r="F89" s="4">
        <f>IF(OR('[2]Full Set'!B:B = "Additional Product", '[2]Full Set'!B:B = "New Customer"),-1, (IF(OR('[2]Full Set'!B:B = "Manual Renewal",'[2]Full Set'!B:B = "Professional Services (SOW)"), 1,0)))</f>
        <v>-1</v>
      </c>
      <c r="G89" s="4">
        <f t="shared" si="4"/>
        <v>0</v>
      </c>
      <c r="H89" s="4" t="str">
        <f t="shared" si="5"/>
        <v>Orange</v>
      </c>
      <c r="I89" s="5" t="str">
        <f>'[2]Full Set'!C:C</f>
        <v>Domestic Outside</v>
      </c>
      <c r="J89" s="17" t="e">
        <f>VLOOKUP(A:A,Table6[[Opportunity Name]:[Stage]],3,FALSE)</f>
        <v>#N/A</v>
      </c>
    </row>
    <row r="90" spans="1:10">
      <c r="A90" s="25" t="str">
        <f>'[2]Full Set'!A:A</f>
        <v>Integrity Administrators, Inc. 1EE DMW</v>
      </c>
      <c r="B9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-4</v>
      </c>
      <c r="D9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90" s="4">
        <f>IF('[2]Full Set'!D:D="Stage 5-Negotiate",3,(IF('[2]Full Set'!D:D="Stage 4-Prove",0,(IF('[2]Full Set'!D:D="Stage 3-Develop",0,0)))))</f>
        <v>0</v>
      </c>
      <c r="F90" s="4">
        <f>IF(OR('[2]Full Set'!B:B = "Additional Product", '[2]Full Set'!B:B = "New Customer"),-1, (IF(OR('[2]Full Set'!B:B = "Manual Renewal",'[2]Full Set'!B:B = "Professional Services (SOW)"), 1,0)))</f>
        <v>-1</v>
      </c>
      <c r="G90" s="4">
        <f t="shared" si="4"/>
        <v>-4</v>
      </c>
      <c r="H90" s="4" t="str">
        <f t="shared" si="5"/>
        <v>Red</v>
      </c>
      <c r="I90" s="5" t="str">
        <f>'[2]Full Set'!C:C</f>
        <v>Domestic Outside</v>
      </c>
      <c r="J90" s="17" t="e">
        <f>VLOOKUP(A:A,Table6[[Opportunity Name]:[Stage]],3,FALSE)</f>
        <v>#N/A</v>
      </c>
    </row>
    <row r="91" spans="1:10">
      <c r="A91" s="25" t="str">
        <f>'[2]Full Set'!A:A</f>
        <v>Advantage Insurers Inc. - INTY</v>
      </c>
      <c r="B9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9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91" s="4">
        <f>IF('[2]Full Set'!D:D="Stage 5-Negotiate",3,(IF('[2]Full Set'!D:D="Stage 4-Prove",0,(IF('[2]Full Set'!D:D="Stage 3-Develop",0,0)))))</f>
        <v>0</v>
      </c>
      <c r="F91" s="4">
        <f>IF(OR('[2]Full Set'!B:B = "Additional Product", '[2]Full Set'!B:B = "New Customer"),-1, (IF(OR('[2]Full Set'!B:B = "Manual Renewal",'[2]Full Set'!B:B = "Professional Services (SOW)"), 1,0)))</f>
        <v>-1</v>
      </c>
      <c r="G91" s="4">
        <f t="shared" si="4"/>
        <v>8</v>
      </c>
      <c r="H91" s="4" t="str">
        <f t="shared" si="5"/>
        <v>Yellow</v>
      </c>
      <c r="I91" s="5" t="str">
        <f>'[2]Full Set'!C:C</f>
        <v>Domestic Outside</v>
      </c>
      <c r="J91" s="17" t="e">
        <f>VLOOKUP(A:A,Table6[[Opportunity Name]:[Stage]],3,FALSE)</f>
        <v>#N/A</v>
      </c>
    </row>
    <row r="92" spans="1:10">
      <c r="A92" s="25" t="str">
        <f>'[2]Full Set'!A:A</f>
        <v>Insurance Planning Services HRC 2EB</v>
      </c>
      <c r="B9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9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92" s="4">
        <f>IF('[2]Full Set'!D:D="Stage 5-Negotiate",3,(IF('[2]Full Set'!D:D="Stage 4-Prove",0,(IF('[2]Full Set'!D:D="Stage 3-Develop",0,0)))))</f>
        <v>0</v>
      </c>
      <c r="F92" s="4">
        <f>IF(OR('[2]Full Set'!B:B = "Additional Product", '[2]Full Set'!B:B = "New Customer"),-1, (IF(OR('[2]Full Set'!B:B = "Manual Renewal",'[2]Full Set'!B:B = "Professional Services (SOW)"), 1,0)))</f>
        <v>-1</v>
      </c>
      <c r="G92" s="4">
        <f t="shared" si="4"/>
        <v>0</v>
      </c>
      <c r="H92" s="4" t="str">
        <f t="shared" si="5"/>
        <v>Orange</v>
      </c>
      <c r="I92" s="5" t="str">
        <f>'[2]Full Set'!C:C</f>
        <v>Domestic Outside</v>
      </c>
      <c r="J92" s="17" t="e">
        <f>VLOOKUP(A:A,Table6[[Opportunity Name]:[Stage]],3,FALSE)</f>
        <v>#N/A</v>
      </c>
    </row>
    <row r="93" spans="1:10">
      <c r="A93" s="25" t="str">
        <f>'[2]Full Set'!A:A</f>
        <v>Worksite Benefit Services 7EE 4EB BBBE HRC</v>
      </c>
      <c r="B9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-1</v>
      </c>
      <c r="C9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9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93" s="4">
        <f>IF('[2]Full Set'!D:D="Stage 5-Negotiate",3,(IF('[2]Full Set'!D:D="Stage 4-Prove",0,(IF('[2]Full Set'!D:D="Stage 3-Develop",0,0)))))</f>
        <v>0</v>
      </c>
      <c r="F93" s="4">
        <f>IF(OR('[2]Full Set'!B:B = "Additional Product", '[2]Full Set'!B:B = "New Customer"),-1, (IF(OR('[2]Full Set'!B:B = "Manual Renewal",'[2]Full Set'!B:B = "Professional Services (SOW)"), 1,0)))</f>
        <v>-1</v>
      </c>
      <c r="G93" s="4">
        <f t="shared" si="4"/>
        <v>-1</v>
      </c>
      <c r="H93" s="4" t="str">
        <f t="shared" si="5"/>
        <v>Orange</v>
      </c>
      <c r="I93" s="5" t="str">
        <f>'[2]Full Set'!C:C</f>
        <v>Domestic Outside</v>
      </c>
      <c r="J93" s="17" t="e">
        <f>VLOOKUP(A:A,Table6[[Opportunity Name]:[Stage]],3,FALSE)</f>
        <v>#N/A</v>
      </c>
    </row>
    <row r="94" spans="1:10">
      <c r="A94" s="25" t="str">
        <f>'[2]Full Set'!A:A</f>
        <v>Lynwood Financial Group -(BBPC)-5ee Going to win it this time!</v>
      </c>
      <c r="B94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4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-4</v>
      </c>
      <c r="D94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94" s="4">
        <f>IF('[2]Full Set'!D:D="Stage 5-Negotiate",3,(IF('[2]Full Set'!D:D="Stage 4-Prove",0,(IF('[2]Full Set'!D:D="Stage 3-Develop",0,0)))))</f>
        <v>0</v>
      </c>
      <c r="F94" s="4">
        <f>IF(OR('[2]Full Set'!B:B = "Additional Product", '[2]Full Set'!B:B = "New Customer"),-1, (IF(OR('[2]Full Set'!B:B = "Manual Renewal",'[2]Full Set'!B:B = "Professional Services (SOW)"), 1,0)))</f>
        <v>-1</v>
      </c>
      <c r="G94" s="4">
        <f t="shared" si="4"/>
        <v>-4</v>
      </c>
      <c r="H94" s="4" t="str">
        <f t="shared" si="5"/>
        <v>Red</v>
      </c>
      <c r="I94" s="5" t="str">
        <f>'[2]Full Set'!C:C</f>
        <v>Domestic Outside</v>
      </c>
      <c r="J94" s="17" t="e">
        <f>VLOOKUP(A:A,Table6[[Opportunity Name]:[Stage]],3,FALSE)</f>
        <v>#N/A</v>
      </c>
    </row>
    <row r="95" spans="1:10">
      <c r="A95" s="25" t="str">
        <f>'[2]Full Set'!A:A</f>
        <v>Wellspring Insurance Agency - 6 EB</v>
      </c>
      <c r="B95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5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4</v>
      </c>
      <c r="D95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3</v>
      </c>
      <c r="E95" s="4">
        <f>IF('[2]Full Set'!D:D="Stage 5-Negotiate",3,(IF('[2]Full Set'!D:D="Stage 4-Prove",0,(IF('[2]Full Set'!D:D="Stage 3-Develop",0,0)))))</f>
        <v>0</v>
      </c>
      <c r="F95" s="4">
        <f>IF(OR('[2]Full Set'!B:B = "Additional Product", '[2]Full Set'!B:B = "New Customer"),-1, (IF(OR('[2]Full Set'!B:B = "Manual Renewal",'[2]Full Set'!B:B = "Professional Services (SOW)"), 1,0)))</f>
        <v>-1</v>
      </c>
      <c r="G95" s="4">
        <f t="shared" si="4"/>
        <v>7</v>
      </c>
      <c r="H95" s="4" t="str">
        <f t="shared" si="5"/>
        <v>Orange</v>
      </c>
      <c r="I95" s="5" t="str">
        <f>'[2]Full Set'!C:C</f>
        <v>Domestic Outside</v>
      </c>
      <c r="J95" s="17" t="e">
        <f>VLOOKUP(A:A,Table6[[Opportunity Name]:[Stage]],3,FALSE)</f>
        <v>#N/A</v>
      </c>
    </row>
    <row r="96" spans="1:10">
      <c r="A96" s="25" t="str">
        <f>'[2]Full Set'!A:A</f>
        <v>Bell &amp; Hudson Insurance Agency Inc - MASS - MM</v>
      </c>
      <c r="B96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6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96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96" s="4">
        <f>IF('[2]Full Set'!D:D="Stage 5-Negotiate",3,(IF('[2]Full Set'!D:D="Stage 4-Prove",0,(IF('[2]Full Set'!D:D="Stage 3-Develop",0,0)))))</f>
        <v>0</v>
      </c>
      <c r="F96" s="4">
        <f>IF(OR('[2]Full Set'!B:B = "Additional Product", '[2]Full Set'!B:B = "New Customer"),-1, (IF(OR('[2]Full Set'!B:B = "Manual Renewal",'[2]Full Set'!B:B = "Professional Services (SOW)"), 1,0)))</f>
        <v>-1</v>
      </c>
      <c r="G96" s="4">
        <f t="shared" si="4"/>
        <v>-11</v>
      </c>
      <c r="H96" s="4" t="str">
        <f t="shared" si="5"/>
        <v>Red</v>
      </c>
      <c r="I96" s="5" t="str">
        <f>'[2]Full Set'!C:C</f>
        <v>Domestic Outside</v>
      </c>
      <c r="J96" s="17" t="e">
        <f>VLOOKUP(A:A,Table6[[Opportunity Name]:[Stage]],3,FALSE)</f>
        <v>#N/A</v>
      </c>
    </row>
    <row r="97" spans="1:10">
      <c r="A97" s="25" t="str">
        <f>'[2]Full Set'!A:A</f>
        <v>Primm Risk Solutions, LLC-BKB, MWC, HRH</v>
      </c>
      <c r="B97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7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97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-1</v>
      </c>
      <c r="E97" s="4">
        <f>IF('[2]Full Set'!D:D="Stage 5-Negotiate",3,(IF('[2]Full Set'!D:D="Stage 4-Prove",0,(IF('[2]Full Set'!D:D="Stage 3-Develop",0,0)))))</f>
        <v>0</v>
      </c>
      <c r="F97" s="4">
        <f>IF(OR('[2]Full Set'!B:B = "Additional Product", '[2]Full Set'!B:B = "New Customer"),-1, (IF(OR('[2]Full Set'!B:B = "Manual Renewal",'[2]Full Set'!B:B = "Professional Services (SOW)"), 1,0)))</f>
        <v>-1</v>
      </c>
      <c r="G97" s="4">
        <f t="shared" si="4"/>
        <v>-9</v>
      </c>
      <c r="H97" s="4" t="str">
        <f t="shared" si="5"/>
        <v>Red</v>
      </c>
      <c r="I97" s="5" t="str">
        <f>'[2]Full Set'!C:C</f>
        <v>Domestic Outside</v>
      </c>
      <c r="J97" s="17" t="e">
        <f>VLOOKUP(A:A,Table6[[Opportunity Name]:[Stage]],3,FALSE)</f>
        <v>#N/A</v>
      </c>
    </row>
    <row r="98" spans="1:10">
      <c r="A98" s="25" t="str">
        <f>'[2]Full Set'!A:A</f>
        <v>Sanford Insurance - BBPC</v>
      </c>
      <c r="B98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8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98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3</v>
      </c>
      <c r="E98" s="4">
        <f>IF('[2]Full Set'!D:D="Stage 5-Negotiate",3,(IF('[2]Full Set'!D:D="Stage 4-Prove",0,(IF('[2]Full Set'!D:D="Stage 3-Develop",0,0)))))</f>
        <v>0</v>
      </c>
      <c r="F98" s="4">
        <f>IF(OR('[2]Full Set'!B:B = "Additional Product", '[2]Full Set'!B:B = "New Customer"),-1, (IF(OR('[2]Full Set'!B:B = "Manual Renewal",'[2]Full Set'!B:B = "Professional Services (SOW)"), 1,0)))</f>
        <v>-1</v>
      </c>
      <c r="G98" s="4">
        <f t="shared" ref="G98:G104" si="6">B:B+C:C+D:D+E:E+F:F</f>
        <v>11</v>
      </c>
      <c r="H98" s="4" t="str">
        <f t="shared" ref="H98:H104" si="7">IF(G:G&gt;=14,"Green",IF(G:G&gt;=8,"Yellow",(IF(G:G&gt;=-2,"Orange","Red"))))</f>
        <v>Yellow</v>
      </c>
      <c r="I98" s="5" t="str">
        <f>'[2]Full Set'!C:C</f>
        <v>Domestic Outside</v>
      </c>
      <c r="J98" s="17" t="e">
        <f>VLOOKUP(A:A,Table6[[Opportunity Name]:[Stage]],3,FALSE)</f>
        <v>#N/A</v>
      </c>
    </row>
    <row r="99" spans="1:10">
      <c r="A99" s="25" t="str">
        <f>'[2]Full Set'!A:A</f>
        <v>Marketing Inquiry - Texas Benefit Alliance- PDB</v>
      </c>
      <c r="B99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99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99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-3</v>
      </c>
      <c r="E99" s="4">
        <f>IF('[2]Full Set'!D:D="Stage 5-Negotiate",3,(IF('[2]Full Set'!D:D="Stage 4-Prove",0,(IF('[2]Full Set'!D:D="Stage 3-Develop",0,0)))))</f>
        <v>0</v>
      </c>
      <c r="F99" s="4">
        <f>IF(OR('[2]Full Set'!B:B = "Additional Product", '[2]Full Set'!B:B = "New Customer"),-1, (IF(OR('[2]Full Set'!B:B = "Manual Renewal",'[2]Full Set'!B:B = "Professional Services (SOW)"), 1,0)))</f>
        <v>-1</v>
      </c>
      <c r="G99" s="4">
        <f t="shared" si="6"/>
        <v>-11</v>
      </c>
      <c r="H99" s="4" t="str">
        <f t="shared" si="7"/>
        <v>Red</v>
      </c>
      <c r="I99" s="5" t="str">
        <f>'[2]Full Set'!C:C</f>
        <v>Domestic Outside</v>
      </c>
      <c r="J99" s="17" t="str">
        <f>VLOOKUP(A:A,Table6[[Opportunity Name]:[Stage]],3,FALSE)</f>
        <v>Closed Lost</v>
      </c>
    </row>
    <row r="100" spans="1:10">
      <c r="A100" s="25" t="str">
        <f>'[2]Full Set'!A:A</f>
        <v>Rockford Consulting &amp; Brokerage, Inc 1EE EB MWC/HRHL 5</v>
      </c>
      <c r="B100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00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100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00" s="4">
        <f>IF('[2]Full Set'!D:D="Stage 5-Negotiate",3,(IF('[2]Full Set'!D:D="Stage 4-Prove",0,(IF('[2]Full Set'!D:D="Stage 3-Develop",0,0)))))</f>
        <v>0</v>
      </c>
      <c r="F100" s="4">
        <f>IF(OR('[2]Full Set'!B:B = "Additional Product", '[2]Full Set'!B:B = "New Customer"),-1, (IF(OR('[2]Full Set'!B:B = "Manual Renewal",'[2]Full Set'!B:B = "Professional Services (SOW)"), 1,0)))</f>
        <v>-1</v>
      </c>
      <c r="G100" s="4">
        <f t="shared" si="6"/>
        <v>-8</v>
      </c>
      <c r="H100" s="4" t="str">
        <f t="shared" si="7"/>
        <v>Red</v>
      </c>
      <c r="I100" s="5" t="str">
        <f>'[2]Full Set'!C:C</f>
        <v>Domestic Outside</v>
      </c>
      <c r="J100" s="17" t="e">
        <f>VLOOKUP(A:A,Table6[[Opportunity Name]:[Stage]],3,FALSE)</f>
        <v>#N/A</v>
      </c>
    </row>
    <row r="101" spans="1:10">
      <c r="A101" s="25" t="str">
        <f>'[2]Full Set'!A:A</f>
        <v>Klein Agency (2PC-BBPC/MM-D.C.)</v>
      </c>
      <c r="B101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01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6</v>
      </c>
      <c r="D101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01" s="4">
        <f>IF('[2]Full Set'!D:D="Stage 5-Negotiate",3,(IF('[2]Full Set'!D:D="Stage 4-Prove",0,(IF('[2]Full Set'!D:D="Stage 3-Develop",0,0)))))</f>
        <v>3</v>
      </c>
      <c r="F101" s="4">
        <f>IF(OR('[2]Full Set'!B:B = "Additional Product", '[2]Full Set'!B:B = "New Customer"),-1, (IF(OR('[2]Full Set'!B:B = "Manual Renewal",'[2]Full Set'!B:B = "Professional Services (SOW)"), 1,0)))</f>
        <v>-1</v>
      </c>
      <c r="G101" s="4">
        <f t="shared" si="6"/>
        <v>9</v>
      </c>
      <c r="H101" s="4" t="str">
        <f t="shared" si="7"/>
        <v>Yellow</v>
      </c>
      <c r="I101" s="5" t="str">
        <f>'[2]Full Set'!C:C</f>
        <v>Domestic Outside</v>
      </c>
      <c r="J101" s="17" t="e">
        <f>VLOOKUP(A:A,Table6[[Opportunity Name]:[Stage]],3,FALSE)</f>
        <v>#N/A</v>
      </c>
    </row>
    <row r="102" spans="1:10">
      <c r="A102" s="25" t="str">
        <f>'[2]Full Set'!A:A</f>
        <v>Managed Benefit Systems (2) - PDB</v>
      </c>
      <c r="B102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02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-8</v>
      </c>
      <c r="D102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02" s="4">
        <f>IF('[2]Full Set'!D:D="Stage 5-Negotiate",3,(IF('[2]Full Set'!D:D="Stage 4-Prove",0,(IF('[2]Full Set'!D:D="Stage 3-Develop",0,0)))))</f>
        <v>0</v>
      </c>
      <c r="F102" s="4">
        <f>IF(OR('[2]Full Set'!B:B = "Additional Product", '[2]Full Set'!B:B = "New Customer"),-1, (IF(OR('[2]Full Set'!B:B = "Manual Renewal",'[2]Full Set'!B:B = "Professional Services (SOW)"), 1,0)))</f>
        <v>-1</v>
      </c>
      <c r="G102" s="4">
        <f t="shared" si="6"/>
        <v>-8</v>
      </c>
      <c r="H102" s="4" t="str">
        <f t="shared" si="7"/>
        <v>Red</v>
      </c>
      <c r="I102" s="5" t="str">
        <f>'[2]Full Set'!C:C</f>
        <v>Domestic Outside</v>
      </c>
      <c r="J102" s="17" t="str">
        <f>VLOOKUP(A:A,Table6[[Opportunity Name]:[Stage]],3,FALSE)</f>
        <v>Closed Lost</v>
      </c>
    </row>
    <row r="103" spans="1:10">
      <c r="A103" s="25" t="str">
        <f>'[2]Full Set'!A:A</f>
        <v>Crum-Halsted PDB 4EE EB</v>
      </c>
      <c r="B103" s="3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03" s="3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0</v>
      </c>
      <c r="D103" s="3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03" s="4">
        <f>IF('[2]Full Set'!D:D="Stage 5-Negotiate",3,(IF('[2]Full Set'!D:D="Stage 4-Prove",0,(IF('[2]Full Set'!D:D="Stage 3-Develop",0,0)))))</f>
        <v>3</v>
      </c>
      <c r="F103" s="4">
        <f>IF(OR('[2]Full Set'!B:B = "Additional Product", '[2]Full Set'!B:B = "New Customer"),-1, (IF(OR('[2]Full Set'!B:B = "Manual Renewal",'[2]Full Set'!B:B = "Professional Services (SOW)"), 1,0)))</f>
        <v>-1</v>
      </c>
      <c r="G103" s="4">
        <f t="shared" si="6"/>
        <v>3</v>
      </c>
      <c r="H103" s="4" t="str">
        <f t="shared" si="7"/>
        <v>Orange</v>
      </c>
      <c r="I103" s="5" t="str">
        <f>'[2]Full Set'!C:C</f>
        <v>Domestic Outside</v>
      </c>
      <c r="J103" s="17" t="str">
        <f>VLOOKUP(A:A,Table6[[Opportunity Name]:[Stage]],3,FALSE)</f>
        <v>Closed Won</v>
      </c>
    </row>
    <row r="104" spans="1:10">
      <c r="A104" s="26" t="str">
        <f>'[2]Full Set'!A:A</f>
        <v>Barkley Insurance &amp; Risk Management Product Swap MWC for MWE</v>
      </c>
      <c r="B104" s="2">
        <f>IF(OR('[2]Full Set'!F:F="Stage 4-Prove",'[2]Full Set'!F:F="Stage 5-Negotiate"),(IF('[2]Full Set'!F:F&lt;=4,1,(IF('[2]Full Set'!F:F&gt;4,-1,0)))),(IF(OR('[2]Full Set'!F:F="Stage 0-Develop",'[2]Full Set'!F:F="Stage 1-Create",'[2]Full Set'!F:F="Stage 2-Qualify"),(IF('[2]Full Set'!F:F&lt;=0,1,(IF('[2]Full Set'!F:F&gt;=1,-2,0)))),(IF('[2]Full Set'!F:F&lt;=3,1,-1)))))</f>
        <v>1</v>
      </c>
      <c r="C104" s="2">
        <f>IF(OR('[2]Full Set'!D:D="Stage 4-Prove",'[2]Full Set'!D:D="Stage 5-Negotiate"),IF('[2]Full Set'!G:G&lt;5,6,(IF('[2]Full Set'!G:G&lt;=10,4,0))),IF('[2]Full Set'!G:G&lt;5,8,(IF('[2]Full Set'!G:G&lt;=10,4,(IF('[2]Full Set'!G:G&lt;=20,0,(IF('[2]Full Set'!G:G&lt;=30,-4,(IF('[2]Full Set'!G:G&gt;30,-8))))))))))</f>
        <v>8</v>
      </c>
      <c r="D104" s="2">
        <f>IF(OR('[2]Full Set'!D:D="Stage 0-Plan",'[2]Full Set'!D:D="Stage 1-Create",'[2]Full Set'!D:D="Stage 2- Qualify"),IF('[2]Full Set'!E:E&lt;=30,1,(IF('[2]Full Set'!E:E&lt;=60,0,(IF('[2]Full Set'!E:E&gt;60,-1,0))))),IF(OR('[2]Full Set'!D:D="Stage 4-Prove",'[2]Full Set'!D:D="Stage 5-Negotiate"),IF('[2]Full Set'!E:E&lt;=22,5,(IF('[2]Full Set'!E:E&lt;=36,0,(IF('[2]Full Set'!E:E&lt;=70,0,(IF('[2]Full Set'!E:E&gt;70,0))))))),(IF('[2]Full Set'!E:E&lt;=20,3,(IF('[2]Full Set'!E:E&lt;=60,0,(IF('[2]Full Set'!E:E&lt;=100,0,-3))))))))</f>
        <v>0</v>
      </c>
      <c r="E104" s="9">
        <f>IF('[2]Full Set'!D:D="Stage 5-Negotiate",3,(IF('[2]Full Set'!D:D="Stage 4-Prove",0,(IF('[2]Full Set'!D:D="Stage 3-Develop",0,0)))))</f>
        <v>0</v>
      </c>
      <c r="F104" s="9">
        <f>IF(OR('[2]Full Set'!B:B = "Additional Product", '[2]Full Set'!B:B = "New Customer"),-1, (IF(OR('[2]Full Set'!B:B = "Manual Renewal",'[2]Full Set'!B:B = "Professional Services (SOW)"), 1,0)))</f>
        <v>-1</v>
      </c>
      <c r="G104" s="9">
        <f t="shared" si="6"/>
        <v>8</v>
      </c>
      <c r="H104" s="9" t="str">
        <f t="shared" si="7"/>
        <v>Yellow</v>
      </c>
      <c r="I104" s="10" t="str">
        <f>'[2]Full Set'!C:C</f>
        <v>Domestic Outside</v>
      </c>
      <c r="J104" s="17" t="e">
        <f>VLOOKUP(A:A,Table6[[Opportunity Name]:[Stage]],3,FALSE)</f>
        <v>#N/A</v>
      </c>
    </row>
    <row r="106" spans="1:10">
      <c r="B106" s="7" t="s">
        <v>807</v>
      </c>
      <c r="C106" t="s">
        <v>815</v>
      </c>
    </row>
    <row r="107" spans="1:10">
      <c r="B107" s="8" t="s">
        <v>810</v>
      </c>
      <c r="C107" s="6">
        <v>49</v>
      </c>
    </row>
    <row r="108" spans="1:10">
      <c r="B108" s="8" t="s">
        <v>811</v>
      </c>
      <c r="C108" s="6">
        <v>39</v>
      </c>
    </row>
    <row r="109" spans="1:10">
      <c r="B109" s="8" t="s">
        <v>813</v>
      </c>
      <c r="C109" s="6">
        <v>15</v>
      </c>
    </row>
    <row r="110" spans="1:10">
      <c r="B110" s="8" t="s">
        <v>812</v>
      </c>
      <c r="C110" s="6">
        <v>103</v>
      </c>
    </row>
  </sheetData>
  <conditionalFormatting sqref="H1:H104">
    <cfRule type="containsText" dxfId="20" priority="6" operator="containsText" text="Yellow">
      <formula>NOT(ISERROR(SEARCH("Yellow",H1)))</formula>
    </cfRule>
    <cfRule type="containsText" dxfId="19" priority="7" operator="containsText" text="Red">
      <formula>NOT(ISERROR(SEARCH("Red",H1)))</formula>
    </cfRule>
    <cfRule type="containsText" dxfId="18" priority="8" operator="containsText" text="Orange">
      <formula>NOT(ISERROR(SEARCH("Orange",H1)))</formula>
    </cfRule>
  </conditionalFormatting>
  <conditionalFormatting sqref="J104 J87 J70 J53 J36 J2 J19">
    <cfRule type="cellIs" dxfId="17" priority="3" operator="equal">
      <formula>"Green"</formula>
    </cfRule>
    <cfRule type="cellIs" dxfId="16" priority="4" operator="equal">
      <formula>"Yellow"</formula>
    </cfRule>
    <cfRule type="cellIs" dxfId="15" priority="5" operator="equal">
      <formula>"Red"</formula>
    </cfRule>
  </conditionalFormatting>
  <conditionalFormatting sqref="J2:J104">
    <cfRule type="cellIs" dxfId="14" priority="1" operator="equal">
      <formula>"Closed Lost"</formula>
    </cfRule>
    <cfRule type="cellIs" dxfId="13" priority="2" operator="equal">
      <formula>"Closed Won"</formula>
    </cfRule>
  </conditionalFormatting>
  <pageMargins left="0.7" right="0.7" top="0.75" bottom="0.75" header="0.3" footer="0.3"/>
  <pageSetup scale="29" orientation="landscape" horizontalDpi="300" verticalDpi="30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77"/>
  <sheetViews>
    <sheetView workbookViewId="0"/>
  </sheetViews>
  <sheetFormatPr defaultRowHeight="15"/>
  <cols>
    <col min="1" max="1" width="18.42578125" bestFit="1" customWidth="1"/>
    <col min="2" max="2" width="53.7109375" customWidth="1"/>
    <col min="3" max="3" width="12.5703125" bestFit="1" customWidth="1"/>
    <col min="4" max="4" width="33.140625" bestFit="1" customWidth="1"/>
  </cols>
  <sheetData>
    <row r="1" spans="1:4">
      <c r="A1" s="15" t="s">
        <v>816</v>
      </c>
      <c r="B1" s="15" t="s">
        <v>0</v>
      </c>
      <c r="C1" s="15" t="s">
        <v>7</v>
      </c>
      <c r="D1" s="15" t="s">
        <v>3</v>
      </c>
    </row>
    <row r="2" spans="1:4">
      <c r="A2" t="s">
        <v>817</v>
      </c>
      <c r="B2" t="s">
        <v>10</v>
      </c>
      <c r="C2" s="19">
        <v>7199</v>
      </c>
      <c r="D2" t="s">
        <v>210</v>
      </c>
    </row>
    <row r="3" spans="1:4">
      <c r="A3" t="s">
        <v>818</v>
      </c>
      <c r="B3" t="s">
        <v>819</v>
      </c>
      <c r="C3" s="19">
        <v>3898.66</v>
      </c>
      <c r="D3" t="s">
        <v>215</v>
      </c>
    </row>
    <row r="4" spans="1:4">
      <c r="A4" t="s">
        <v>820</v>
      </c>
      <c r="B4" t="s">
        <v>821</v>
      </c>
      <c r="C4" s="19">
        <v>20925.66</v>
      </c>
      <c r="D4" t="s">
        <v>822</v>
      </c>
    </row>
    <row r="5" spans="1:4">
      <c r="A5" t="s">
        <v>823</v>
      </c>
      <c r="B5" t="s">
        <v>213</v>
      </c>
      <c r="C5" s="19">
        <v>17233.84</v>
      </c>
      <c r="D5" t="s">
        <v>215</v>
      </c>
    </row>
    <row r="6" spans="1:4">
      <c r="A6" t="s">
        <v>824</v>
      </c>
      <c r="B6" t="s">
        <v>216</v>
      </c>
      <c r="C6" s="19">
        <v>5554.41</v>
      </c>
      <c r="D6" t="s">
        <v>215</v>
      </c>
    </row>
    <row r="7" spans="1:4">
      <c r="A7" t="s">
        <v>825</v>
      </c>
      <c r="B7" t="s">
        <v>826</v>
      </c>
      <c r="C7" s="19">
        <v>10788.82</v>
      </c>
      <c r="D7" t="s">
        <v>256</v>
      </c>
    </row>
    <row r="8" spans="1:4">
      <c r="A8" t="s">
        <v>827</v>
      </c>
      <c r="B8" t="s">
        <v>828</v>
      </c>
      <c r="C8" s="19">
        <v>7488.13</v>
      </c>
      <c r="D8" t="s">
        <v>822</v>
      </c>
    </row>
    <row r="9" spans="1:4">
      <c r="A9" t="s">
        <v>829</v>
      </c>
      <c r="B9" t="s">
        <v>217</v>
      </c>
      <c r="C9" s="19">
        <v>5196.55</v>
      </c>
      <c r="D9" t="s">
        <v>210</v>
      </c>
    </row>
    <row r="10" spans="1:4">
      <c r="A10" t="s">
        <v>830</v>
      </c>
      <c r="B10" t="s">
        <v>222</v>
      </c>
      <c r="C10" s="19">
        <v>7210.32</v>
      </c>
      <c r="D10" t="s">
        <v>223</v>
      </c>
    </row>
    <row r="11" spans="1:4">
      <c r="A11" t="s">
        <v>831</v>
      </c>
      <c r="B11" t="s">
        <v>15</v>
      </c>
      <c r="C11" s="19">
        <v>7775</v>
      </c>
      <c r="D11" t="s">
        <v>210</v>
      </c>
    </row>
    <row r="12" spans="1:4">
      <c r="A12" t="s">
        <v>832</v>
      </c>
      <c r="B12" t="s">
        <v>228</v>
      </c>
      <c r="C12" s="19">
        <v>0</v>
      </c>
      <c r="D12" t="s">
        <v>210</v>
      </c>
    </row>
    <row r="13" spans="1:4">
      <c r="A13" t="s">
        <v>833</v>
      </c>
      <c r="B13" t="s">
        <v>234</v>
      </c>
      <c r="C13" s="19">
        <v>4012.5</v>
      </c>
      <c r="D13" t="s">
        <v>223</v>
      </c>
    </row>
    <row r="14" spans="1:4">
      <c r="A14" t="s">
        <v>834</v>
      </c>
      <c r="B14" t="s">
        <v>237</v>
      </c>
      <c r="C14" s="19">
        <v>14887.14</v>
      </c>
      <c r="D14" t="s">
        <v>210</v>
      </c>
    </row>
    <row r="15" spans="1:4">
      <c r="A15" t="s">
        <v>835</v>
      </c>
      <c r="B15" t="s">
        <v>239</v>
      </c>
      <c r="C15" s="19">
        <v>227442</v>
      </c>
      <c r="D15" t="s">
        <v>210</v>
      </c>
    </row>
    <row r="16" spans="1:4">
      <c r="A16" t="s">
        <v>836</v>
      </c>
      <c r="B16" t="s">
        <v>837</v>
      </c>
      <c r="C16" s="19">
        <v>6600</v>
      </c>
      <c r="D16" t="s">
        <v>210</v>
      </c>
    </row>
    <row r="17" spans="1:4">
      <c r="A17" t="s">
        <v>838</v>
      </c>
      <c r="B17" t="s">
        <v>839</v>
      </c>
      <c r="C17" s="19">
        <v>4638.5</v>
      </c>
      <c r="D17" t="s">
        <v>210</v>
      </c>
    </row>
    <row r="18" spans="1:4">
      <c r="A18" t="s">
        <v>840</v>
      </c>
      <c r="B18" t="s">
        <v>841</v>
      </c>
      <c r="C18" s="19">
        <v>7300.64</v>
      </c>
      <c r="D18" t="s">
        <v>210</v>
      </c>
    </row>
    <row r="19" spans="1:4">
      <c r="A19" t="s">
        <v>842</v>
      </c>
      <c r="B19" t="s">
        <v>244</v>
      </c>
      <c r="C19" s="19">
        <v>5308.12</v>
      </c>
      <c r="D19" t="s">
        <v>210</v>
      </c>
    </row>
    <row r="20" spans="1:4">
      <c r="A20" t="s">
        <v>843</v>
      </c>
      <c r="B20" t="s">
        <v>844</v>
      </c>
      <c r="C20" s="19">
        <v>4404</v>
      </c>
      <c r="D20" t="s">
        <v>210</v>
      </c>
    </row>
    <row r="21" spans="1:4">
      <c r="A21" t="s">
        <v>845</v>
      </c>
      <c r="B21" t="s">
        <v>21</v>
      </c>
      <c r="C21" s="19">
        <v>14748.99</v>
      </c>
      <c r="D21" t="s">
        <v>210</v>
      </c>
    </row>
    <row r="22" spans="1:4">
      <c r="A22" t="s">
        <v>846</v>
      </c>
      <c r="B22" t="s">
        <v>247</v>
      </c>
      <c r="C22" s="19">
        <v>8483.0400000000009</v>
      </c>
      <c r="D22" t="s">
        <v>210</v>
      </c>
    </row>
    <row r="23" spans="1:4">
      <c r="A23" t="s">
        <v>847</v>
      </c>
      <c r="B23" t="s">
        <v>848</v>
      </c>
      <c r="C23" s="19">
        <v>12799.85</v>
      </c>
      <c r="D23" t="s">
        <v>210</v>
      </c>
    </row>
    <row r="24" spans="1:4">
      <c r="A24" t="s">
        <v>849</v>
      </c>
      <c r="B24" t="s">
        <v>850</v>
      </c>
      <c r="C24" s="19">
        <v>17675.189999999999</v>
      </c>
      <c r="D24" t="s">
        <v>256</v>
      </c>
    </row>
    <row r="25" spans="1:4">
      <c r="A25" t="s">
        <v>851</v>
      </c>
      <c r="B25" t="s">
        <v>23</v>
      </c>
      <c r="C25" s="19">
        <v>12499.98</v>
      </c>
      <c r="D25" t="s">
        <v>210</v>
      </c>
    </row>
    <row r="26" spans="1:4">
      <c r="A26" t="s">
        <v>852</v>
      </c>
      <c r="B26" t="s">
        <v>853</v>
      </c>
      <c r="C26" s="19">
        <v>0</v>
      </c>
      <c r="D26" t="s">
        <v>256</v>
      </c>
    </row>
    <row r="27" spans="1:4">
      <c r="A27" t="s">
        <v>854</v>
      </c>
      <c r="B27" t="s">
        <v>255</v>
      </c>
      <c r="C27" s="19">
        <v>8808.66</v>
      </c>
      <c r="D27" t="s">
        <v>256</v>
      </c>
    </row>
    <row r="28" spans="1:4">
      <c r="A28" t="s">
        <v>855</v>
      </c>
      <c r="B28" t="s">
        <v>29</v>
      </c>
      <c r="C28" s="19">
        <v>11222.4</v>
      </c>
      <c r="D28" t="s">
        <v>210</v>
      </c>
    </row>
    <row r="29" spans="1:4">
      <c r="A29" t="s">
        <v>856</v>
      </c>
      <c r="B29" t="s">
        <v>857</v>
      </c>
      <c r="C29" s="19">
        <v>19497.599999999999</v>
      </c>
      <c r="D29" t="s">
        <v>858</v>
      </c>
    </row>
    <row r="30" spans="1:4">
      <c r="A30" t="s">
        <v>859</v>
      </c>
      <c r="B30" t="s">
        <v>264</v>
      </c>
      <c r="C30" s="19">
        <v>140.72999999999999</v>
      </c>
      <c r="D30" t="s">
        <v>223</v>
      </c>
    </row>
    <row r="31" spans="1:4">
      <c r="A31" t="s">
        <v>860</v>
      </c>
      <c r="B31" t="s">
        <v>265</v>
      </c>
      <c r="C31" s="19">
        <v>4348</v>
      </c>
      <c r="D31" t="s">
        <v>210</v>
      </c>
    </row>
    <row r="32" spans="1:4">
      <c r="A32" t="s">
        <v>861</v>
      </c>
      <c r="B32" t="s">
        <v>862</v>
      </c>
      <c r="C32" s="19">
        <v>20667.400000000001</v>
      </c>
      <c r="D32" t="s">
        <v>210</v>
      </c>
    </row>
    <row r="33" spans="1:4">
      <c r="A33" t="s">
        <v>863</v>
      </c>
      <c r="B33" t="s">
        <v>266</v>
      </c>
      <c r="C33" s="19">
        <v>7749.56</v>
      </c>
      <c r="D33" t="s">
        <v>210</v>
      </c>
    </row>
    <row r="34" spans="1:4">
      <c r="A34" t="s">
        <v>864</v>
      </c>
      <c r="B34" t="s">
        <v>269</v>
      </c>
      <c r="C34" s="19">
        <v>3683.16</v>
      </c>
      <c r="D34" t="s">
        <v>223</v>
      </c>
    </row>
    <row r="35" spans="1:4">
      <c r="A35" t="s">
        <v>865</v>
      </c>
      <c r="B35" t="s">
        <v>270</v>
      </c>
      <c r="C35" s="19">
        <v>19728.080000000002</v>
      </c>
      <c r="D35" t="s">
        <v>271</v>
      </c>
    </row>
    <row r="36" spans="1:4">
      <c r="A36" t="s">
        <v>866</v>
      </c>
      <c r="B36" t="s">
        <v>867</v>
      </c>
      <c r="C36" s="19">
        <v>13537.01</v>
      </c>
      <c r="D36" t="s">
        <v>215</v>
      </c>
    </row>
    <row r="37" spans="1:4">
      <c r="A37" t="s">
        <v>868</v>
      </c>
      <c r="B37" t="s">
        <v>272</v>
      </c>
      <c r="C37" s="19">
        <v>2579.34</v>
      </c>
      <c r="D37" t="s">
        <v>223</v>
      </c>
    </row>
    <row r="38" spans="1:4">
      <c r="A38" t="s">
        <v>869</v>
      </c>
      <c r="B38" t="s">
        <v>870</v>
      </c>
      <c r="C38" s="19">
        <v>18291.900000000001</v>
      </c>
      <c r="D38" t="s">
        <v>210</v>
      </c>
    </row>
    <row r="39" spans="1:4">
      <c r="A39" t="s">
        <v>871</v>
      </c>
      <c r="B39" t="s">
        <v>275</v>
      </c>
      <c r="C39" s="19">
        <v>1138.8699999999999</v>
      </c>
      <c r="D39" t="s">
        <v>223</v>
      </c>
    </row>
    <row r="40" spans="1:4">
      <c r="A40" t="s">
        <v>872</v>
      </c>
      <c r="B40" t="s">
        <v>276</v>
      </c>
      <c r="C40" s="19">
        <v>900</v>
      </c>
      <c r="D40" t="s">
        <v>256</v>
      </c>
    </row>
    <row r="41" spans="1:4">
      <c r="A41" t="s">
        <v>873</v>
      </c>
      <c r="B41" t="s">
        <v>278</v>
      </c>
      <c r="C41" s="19">
        <v>22630.080000000002</v>
      </c>
      <c r="D41" t="s">
        <v>223</v>
      </c>
    </row>
    <row r="42" spans="1:4">
      <c r="A42" t="s">
        <v>874</v>
      </c>
      <c r="B42" t="s">
        <v>280</v>
      </c>
      <c r="C42" s="19">
        <v>17292.86</v>
      </c>
      <c r="D42" t="s">
        <v>210</v>
      </c>
    </row>
    <row r="43" spans="1:4">
      <c r="A43" t="s">
        <v>875</v>
      </c>
      <c r="B43" t="s">
        <v>281</v>
      </c>
      <c r="C43" s="19">
        <v>5800</v>
      </c>
      <c r="D43" t="s">
        <v>210</v>
      </c>
    </row>
    <row r="44" spans="1:4">
      <c r="A44" t="s">
        <v>876</v>
      </c>
      <c r="B44" t="s">
        <v>283</v>
      </c>
      <c r="C44" s="19">
        <v>4680.74</v>
      </c>
      <c r="D44" t="s">
        <v>223</v>
      </c>
    </row>
    <row r="45" spans="1:4">
      <c r="A45" t="s">
        <v>877</v>
      </c>
      <c r="B45" t="s">
        <v>285</v>
      </c>
      <c r="C45" s="19">
        <v>10553.9</v>
      </c>
      <c r="D45" t="s">
        <v>256</v>
      </c>
    </row>
    <row r="46" spans="1:4">
      <c r="A46" t="s">
        <v>878</v>
      </c>
      <c r="B46" t="s">
        <v>286</v>
      </c>
      <c r="C46" s="19">
        <v>8852.44</v>
      </c>
      <c r="D46" t="s">
        <v>210</v>
      </c>
    </row>
    <row r="47" spans="1:4">
      <c r="A47" t="s">
        <v>879</v>
      </c>
      <c r="B47" t="s">
        <v>288</v>
      </c>
      <c r="C47" s="19">
        <v>12367.3</v>
      </c>
      <c r="D47" t="s">
        <v>210</v>
      </c>
    </row>
    <row r="48" spans="1:4">
      <c r="A48" t="s">
        <v>880</v>
      </c>
      <c r="B48" t="s">
        <v>37</v>
      </c>
      <c r="C48" s="19">
        <v>7444.21</v>
      </c>
      <c r="D48" t="s">
        <v>256</v>
      </c>
    </row>
    <row r="49" spans="1:4">
      <c r="A49" t="s">
        <v>881</v>
      </c>
      <c r="B49" t="s">
        <v>291</v>
      </c>
      <c r="C49" s="19">
        <v>13058.2</v>
      </c>
      <c r="D49" t="s">
        <v>210</v>
      </c>
    </row>
    <row r="50" spans="1:4">
      <c r="A50" t="s">
        <v>882</v>
      </c>
      <c r="B50" t="s">
        <v>883</v>
      </c>
      <c r="C50" s="19">
        <v>11348.76</v>
      </c>
      <c r="D50" t="s">
        <v>210</v>
      </c>
    </row>
    <row r="51" spans="1:4">
      <c r="A51" t="s">
        <v>884</v>
      </c>
      <c r="B51" t="s">
        <v>885</v>
      </c>
      <c r="C51" s="19">
        <v>20391.580000000002</v>
      </c>
      <c r="D51" t="s">
        <v>210</v>
      </c>
    </row>
    <row r="52" spans="1:4">
      <c r="A52" t="s">
        <v>886</v>
      </c>
      <c r="B52" t="s">
        <v>297</v>
      </c>
      <c r="C52" s="19">
        <v>1854</v>
      </c>
      <c r="D52" t="s">
        <v>223</v>
      </c>
    </row>
    <row r="53" spans="1:4">
      <c r="A53" t="s">
        <v>887</v>
      </c>
      <c r="B53" t="s">
        <v>299</v>
      </c>
      <c r="C53" s="19">
        <v>5363</v>
      </c>
      <c r="D53" t="s">
        <v>210</v>
      </c>
    </row>
    <row r="54" spans="1:4">
      <c r="A54" t="s">
        <v>888</v>
      </c>
      <c r="B54" t="s">
        <v>301</v>
      </c>
      <c r="C54" s="19">
        <v>1802.5</v>
      </c>
      <c r="D54" t="s">
        <v>223</v>
      </c>
    </row>
    <row r="55" spans="1:4">
      <c r="A55" t="s">
        <v>889</v>
      </c>
      <c r="B55" t="s">
        <v>890</v>
      </c>
      <c r="C55" s="19">
        <v>49542.54</v>
      </c>
      <c r="D55" t="s">
        <v>210</v>
      </c>
    </row>
    <row r="56" spans="1:4">
      <c r="A56" t="s">
        <v>891</v>
      </c>
      <c r="B56" t="s">
        <v>302</v>
      </c>
      <c r="C56" s="19">
        <v>9214.02</v>
      </c>
      <c r="D56" t="s">
        <v>210</v>
      </c>
    </row>
    <row r="57" spans="1:4">
      <c r="A57" t="s">
        <v>892</v>
      </c>
      <c r="B57" t="s">
        <v>893</v>
      </c>
      <c r="C57" s="19">
        <v>4487</v>
      </c>
      <c r="D57" t="s">
        <v>210</v>
      </c>
    </row>
    <row r="58" spans="1:4">
      <c r="A58" t="s">
        <v>894</v>
      </c>
      <c r="B58" t="s">
        <v>303</v>
      </c>
      <c r="C58" s="19">
        <v>5196.29</v>
      </c>
      <c r="D58" t="s">
        <v>210</v>
      </c>
    </row>
    <row r="59" spans="1:4">
      <c r="A59" t="s">
        <v>895</v>
      </c>
      <c r="B59" t="s">
        <v>896</v>
      </c>
      <c r="C59" s="19">
        <v>11076.54</v>
      </c>
      <c r="D59" t="s">
        <v>210</v>
      </c>
    </row>
    <row r="60" spans="1:4">
      <c r="A60" t="s">
        <v>897</v>
      </c>
      <c r="B60" t="s">
        <v>309</v>
      </c>
      <c r="C60" s="19">
        <v>5125.26</v>
      </c>
      <c r="D60" t="s">
        <v>210</v>
      </c>
    </row>
    <row r="61" spans="1:4">
      <c r="A61" t="s">
        <v>898</v>
      </c>
      <c r="B61" t="s">
        <v>312</v>
      </c>
      <c r="C61" s="19">
        <v>27208.04</v>
      </c>
      <c r="D61" t="s">
        <v>210</v>
      </c>
    </row>
    <row r="62" spans="1:4">
      <c r="A62" t="s">
        <v>899</v>
      </c>
      <c r="B62" t="s">
        <v>313</v>
      </c>
      <c r="C62" s="19">
        <v>58908.92</v>
      </c>
      <c r="D62" t="s">
        <v>210</v>
      </c>
    </row>
    <row r="63" spans="1:4">
      <c r="A63" t="s">
        <v>900</v>
      </c>
      <c r="B63" t="s">
        <v>317</v>
      </c>
      <c r="C63" s="19">
        <v>15040.6</v>
      </c>
      <c r="D63" t="s">
        <v>210</v>
      </c>
    </row>
    <row r="64" spans="1:4">
      <c r="A64" t="s">
        <v>901</v>
      </c>
      <c r="B64" t="s">
        <v>318</v>
      </c>
      <c r="C64" s="19">
        <v>22657.18</v>
      </c>
      <c r="D64" t="s">
        <v>210</v>
      </c>
    </row>
    <row r="65" spans="1:4">
      <c r="A65" s="18" t="s">
        <v>902</v>
      </c>
      <c r="B65" s="18" t="s">
        <v>43</v>
      </c>
      <c r="C65" s="19">
        <v>2421.31</v>
      </c>
      <c r="D65" s="18" t="s">
        <v>210</v>
      </c>
    </row>
    <row r="66" spans="1:4">
      <c r="A66" t="s">
        <v>903</v>
      </c>
      <c r="B66" t="s">
        <v>319</v>
      </c>
      <c r="C66" s="19">
        <v>23284.7</v>
      </c>
      <c r="D66" t="s">
        <v>210</v>
      </c>
    </row>
    <row r="67" spans="1:4">
      <c r="A67" t="s">
        <v>904</v>
      </c>
      <c r="B67" t="s">
        <v>905</v>
      </c>
      <c r="C67" s="19">
        <v>8973.6</v>
      </c>
      <c r="D67" t="s">
        <v>210</v>
      </c>
    </row>
    <row r="68" spans="1:4">
      <c r="A68" t="s">
        <v>906</v>
      </c>
      <c r="B68" t="s">
        <v>321</v>
      </c>
      <c r="C68" s="19">
        <v>11893.4</v>
      </c>
      <c r="D68" t="s">
        <v>210</v>
      </c>
    </row>
    <row r="69" spans="1:4">
      <c r="A69" t="s">
        <v>907</v>
      </c>
      <c r="B69" t="s">
        <v>322</v>
      </c>
      <c r="C69" s="19">
        <v>12342.6</v>
      </c>
      <c r="D69" t="s">
        <v>210</v>
      </c>
    </row>
    <row r="70" spans="1:4">
      <c r="A70" t="s">
        <v>908</v>
      </c>
      <c r="B70" t="s">
        <v>323</v>
      </c>
      <c r="C70" s="19">
        <v>25008.560000000001</v>
      </c>
      <c r="D70" t="s">
        <v>210</v>
      </c>
    </row>
    <row r="71" spans="1:4">
      <c r="A71" t="s">
        <v>909</v>
      </c>
      <c r="B71" t="s">
        <v>324</v>
      </c>
      <c r="C71" s="19">
        <v>1643.54</v>
      </c>
      <c r="D71" t="s">
        <v>215</v>
      </c>
    </row>
    <row r="72" spans="1:4">
      <c r="A72" t="s">
        <v>910</v>
      </c>
      <c r="B72" t="s">
        <v>325</v>
      </c>
      <c r="C72" s="19">
        <v>9656.84</v>
      </c>
      <c r="D72" t="s">
        <v>223</v>
      </c>
    </row>
    <row r="73" spans="1:4">
      <c r="A73" t="s">
        <v>911</v>
      </c>
      <c r="B73" t="s">
        <v>326</v>
      </c>
      <c r="C73" s="19">
        <v>7476.01</v>
      </c>
      <c r="D73" t="s">
        <v>210</v>
      </c>
    </row>
    <row r="74" spans="1:4">
      <c r="A74" t="s">
        <v>912</v>
      </c>
      <c r="B74" t="s">
        <v>328</v>
      </c>
      <c r="C74" s="19">
        <v>13114.6</v>
      </c>
      <c r="D74" t="s">
        <v>271</v>
      </c>
    </row>
    <row r="75" spans="1:4">
      <c r="A75" t="s">
        <v>913</v>
      </c>
      <c r="B75" t="s">
        <v>48</v>
      </c>
      <c r="C75" s="19">
        <v>11364.5</v>
      </c>
      <c r="D75" t="s">
        <v>210</v>
      </c>
    </row>
    <row r="76" spans="1:4">
      <c r="A76" t="s">
        <v>914</v>
      </c>
      <c r="B76" t="s">
        <v>915</v>
      </c>
      <c r="C76" s="19">
        <v>14570.04</v>
      </c>
      <c r="D76" t="s">
        <v>210</v>
      </c>
    </row>
    <row r="77" spans="1:4">
      <c r="A77" t="s">
        <v>916</v>
      </c>
      <c r="B77" t="s">
        <v>50</v>
      </c>
      <c r="C77" s="19">
        <v>15732.2</v>
      </c>
      <c r="D77" t="s">
        <v>210</v>
      </c>
    </row>
    <row r="78" spans="1:4">
      <c r="A78" t="s">
        <v>917</v>
      </c>
      <c r="B78" t="s">
        <v>918</v>
      </c>
      <c r="C78" s="19">
        <v>3174.99</v>
      </c>
      <c r="D78" t="s">
        <v>256</v>
      </c>
    </row>
    <row r="79" spans="1:4">
      <c r="A79" t="s">
        <v>919</v>
      </c>
      <c r="B79" t="s">
        <v>52</v>
      </c>
      <c r="C79" s="19">
        <v>5067.7</v>
      </c>
      <c r="D79" t="s">
        <v>210</v>
      </c>
    </row>
    <row r="80" spans="1:4">
      <c r="A80" t="s">
        <v>920</v>
      </c>
      <c r="B80" t="s">
        <v>335</v>
      </c>
      <c r="C80" s="19">
        <v>4659.1000000000004</v>
      </c>
      <c r="D80" t="s">
        <v>210</v>
      </c>
    </row>
    <row r="81" spans="1:4">
      <c r="A81" t="s">
        <v>921</v>
      </c>
      <c r="B81" t="s">
        <v>336</v>
      </c>
      <c r="C81" s="19">
        <v>4607</v>
      </c>
      <c r="D81" t="s">
        <v>210</v>
      </c>
    </row>
    <row r="82" spans="1:4">
      <c r="A82" t="s">
        <v>922</v>
      </c>
      <c r="B82" t="s">
        <v>337</v>
      </c>
      <c r="C82" s="19">
        <v>44276.04</v>
      </c>
      <c r="D82" t="s">
        <v>223</v>
      </c>
    </row>
    <row r="83" spans="1:4">
      <c r="A83" t="s">
        <v>923</v>
      </c>
      <c r="B83" t="s">
        <v>339</v>
      </c>
      <c r="C83" s="19">
        <v>9281.36</v>
      </c>
      <c r="D83" t="s">
        <v>210</v>
      </c>
    </row>
    <row r="84" spans="1:4">
      <c r="A84" t="s">
        <v>924</v>
      </c>
      <c r="B84" t="s">
        <v>925</v>
      </c>
      <c r="C84" s="19">
        <v>10456.24</v>
      </c>
      <c r="D84" t="s">
        <v>210</v>
      </c>
    </row>
    <row r="85" spans="1:4">
      <c r="A85" t="s">
        <v>926</v>
      </c>
      <c r="B85" t="s">
        <v>342</v>
      </c>
      <c r="C85" s="19">
        <v>18170.96</v>
      </c>
      <c r="D85" t="s">
        <v>215</v>
      </c>
    </row>
    <row r="86" spans="1:4">
      <c r="A86" t="s">
        <v>927</v>
      </c>
      <c r="B86" t="s">
        <v>928</v>
      </c>
      <c r="C86" s="19">
        <v>10972.16</v>
      </c>
      <c r="D86" t="s">
        <v>215</v>
      </c>
    </row>
    <row r="87" spans="1:4">
      <c r="A87" t="s">
        <v>929</v>
      </c>
      <c r="B87" t="s">
        <v>55</v>
      </c>
      <c r="C87" s="19">
        <v>18170.96</v>
      </c>
      <c r="D87" t="s">
        <v>210</v>
      </c>
    </row>
    <row r="88" spans="1:4">
      <c r="A88" t="s">
        <v>930</v>
      </c>
      <c r="B88" t="s">
        <v>343</v>
      </c>
      <c r="C88" s="19">
        <v>2870.4</v>
      </c>
      <c r="D88" t="s">
        <v>256</v>
      </c>
    </row>
    <row r="89" spans="1:4">
      <c r="A89" t="s">
        <v>931</v>
      </c>
      <c r="B89" t="s">
        <v>932</v>
      </c>
      <c r="C89" s="19">
        <v>1000</v>
      </c>
      <c r="D89" t="s">
        <v>210</v>
      </c>
    </row>
    <row r="90" spans="1:4">
      <c r="A90" t="s">
        <v>933</v>
      </c>
      <c r="B90" t="s">
        <v>56</v>
      </c>
      <c r="C90" s="19">
        <v>5309</v>
      </c>
      <c r="D90" t="s">
        <v>210</v>
      </c>
    </row>
    <row r="91" spans="1:4">
      <c r="A91" t="s">
        <v>934</v>
      </c>
      <c r="B91" t="s">
        <v>345</v>
      </c>
      <c r="C91" s="19">
        <v>20688</v>
      </c>
      <c r="D91" t="s">
        <v>256</v>
      </c>
    </row>
    <row r="92" spans="1:4">
      <c r="A92" t="s">
        <v>935</v>
      </c>
      <c r="B92" t="s">
        <v>936</v>
      </c>
      <c r="C92" s="19">
        <v>18027.37</v>
      </c>
      <c r="D92" t="s">
        <v>858</v>
      </c>
    </row>
    <row r="93" spans="1:4">
      <c r="A93" t="s">
        <v>937</v>
      </c>
      <c r="B93" t="s">
        <v>353</v>
      </c>
      <c r="C93" s="19">
        <v>9281</v>
      </c>
      <c r="D93" t="s">
        <v>210</v>
      </c>
    </row>
    <row r="94" spans="1:4">
      <c r="A94" t="s">
        <v>938</v>
      </c>
      <c r="B94" t="s">
        <v>939</v>
      </c>
      <c r="C94" s="19">
        <v>10714.88</v>
      </c>
      <c r="D94" t="s">
        <v>256</v>
      </c>
    </row>
    <row r="95" spans="1:4">
      <c r="A95" t="s">
        <v>940</v>
      </c>
      <c r="B95" t="s">
        <v>941</v>
      </c>
      <c r="C95" s="19">
        <v>5153.87</v>
      </c>
      <c r="D95" t="s">
        <v>822</v>
      </c>
    </row>
    <row r="96" spans="1:4">
      <c r="A96" t="s">
        <v>942</v>
      </c>
      <c r="B96" t="s">
        <v>943</v>
      </c>
      <c r="C96" s="19">
        <v>2956.1</v>
      </c>
      <c r="D96" t="s">
        <v>210</v>
      </c>
    </row>
    <row r="97" spans="1:4">
      <c r="A97" t="s">
        <v>944</v>
      </c>
      <c r="B97" t="s">
        <v>359</v>
      </c>
      <c r="C97" s="19">
        <v>16000</v>
      </c>
      <c r="D97" t="s">
        <v>210</v>
      </c>
    </row>
    <row r="98" spans="1:4">
      <c r="A98" t="s">
        <v>945</v>
      </c>
      <c r="B98" t="s">
        <v>362</v>
      </c>
      <c r="C98" s="19">
        <v>9563</v>
      </c>
      <c r="D98" t="s">
        <v>210</v>
      </c>
    </row>
    <row r="99" spans="1:4">
      <c r="A99" t="s">
        <v>946</v>
      </c>
      <c r="B99" t="s">
        <v>947</v>
      </c>
      <c r="C99" s="19">
        <v>3869.42</v>
      </c>
      <c r="D99" t="s">
        <v>822</v>
      </c>
    </row>
    <row r="100" spans="1:4">
      <c r="A100" t="s">
        <v>948</v>
      </c>
      <c r="B100" t="s">
        <v>366</v>
      </c>
      <c r="C100" s="19">
        <v>8050.68</v>
      </c>
      <c r="D100" t="s">
        <v>256</v>
      </c>
    </row>
    <row r="101" spans="1:4">
      <c r="A101" t="s">
        <v>949</v>
      </c>
      <c r="B101" t="s">
        <v>950</v>
      </c>
      <c r="C101" s="19">
        <v>24493.200000000001</v>
      </c>
      <c r="D101" t="s">
        <v>210</v>
      </c>
    </row>
    <row r="102" spans="1:4">
      <c r="A102" t="s">
        <v>951</v>
      </c>
      <c r="B102" t="s">
        <v>952</v>
      </c>
      <c r="C102" s="19">
        <v>16361.97</v>
      </c>
      <c r="D102" t="s">
        <v>858</v>
      </c>
    </row>
    <row r="103" spans="1:4">
      <c r="A103" t="s">
        <v>953</v>
      </c>
      <c r="B103" t="s">
        <v>954</v>
      </c>
      <c r="C103" s="19">
        <v>1500</v>
      </c>
      <c r="D103" t="s">
        <v>28</v>
      </c>
    </row>
    <row r="104" spans="1:4">
      <c r="A104" t="s">
        <v>955</v>
      </c>
      <c r="B104" t="s">
        <v>367</v>
      </c>
      <c r="C104" s="19">
        <v>3951.86</v>
      </c>
      <c r="D104" t="s">
        <v>210</v>
      </c>
    </row>
    <row r="105" spans="1:4">
      <c r="A105" t="s">
        <v>956</v>
      </c>
      <c r="B105" t="s">
        <v>957</v>
      </c>
      <c r="C105" s="19">
        <v>116912.64</v>
      </c>
      <c r="D105" t="s">
        <v>210</v>
      </c>
    </row>
    <row r="106" spans="1:4">
      <c r="A106" t="s">
        <v>958</v>
      </c>
      <c r="B106" t="s">
        <v>959</v>
      </c>
      <c r="C106" s="19">
        <v>8438.1</v>
      </c>
      <c r="D106" t="s">
        <v>210</v>
      </c>
    </row>
    <row r="107" spans="1:4">
      <c r="A107" t="s">
        <v>960</v>
      </c>
      <c r="B107" t="s">
        <v>61</v>
      </c>
      <c r="C107" s="19">
        <v>30765.41</v>
      </c>
      <c r="D107" t="s">
        <v>210</v>
      </c>
    </row>
    <row r="108" spans="1:4">
      <c r="A108" t="s">
        <v>961</v>
      </c>
      <c r="B108" t="s">
        <v>370</v>
      </c>
      <c r="C108" s="19">
        <v>3297.94</v>
      </c>
      <c r="D108" t="s">
        <v>210</v>
      </c>
    </row>
    <row r="109" spans="1:4">
      <c r="A109" t="s">
        <v>962</v>
      </c>
      <c r="B109" t="s">
        <v>963</v>
      </c>
      <c r="C109" s="19">
        <v>4311.4799999999996</v>
      </c>
      <c r="D109" t="s">
        <v>16</v>
      </c>
    </row>
    <row r="110" spans="1:4">
      <c r="A110" t="s">
        <v>964</v>
      </c>
      <c r="B110" t="s">
        <v>375</v>
      </c>
      <c r="C110" s="19">
        <v>8022.39</v>
      </c>
      <c r="D110" t="s">
        <v>210</v>
      </c>
    </row>
    <row r="111" spans="1:4">
      <c r="A111" t="s">
        <v>965</v>
      </c>
      <c r="B111" t="s">
        <v>966</v>
      </c>
      <c r="C111" s="19">
        <v>4594.4399999999996</v>
      </c>
      <c r="D111" t="s">
        <v>210</v>
      </c>
    </row>
    <row r="112" spans="1:4">
      <c r="A112" t="s">
        <v>967</v>
      </c>
      <c r="B112" t="s">
        <v>62</v>
      </c>
      <c r="C112" s="19">
        <v>2200</v>
      </c>
      <c r="D112" t="s">
        <v>256</v>
      </c>
    </row>
    <row r="113" spans="1:4">
      <c r="A113" t="s">
        <v>968</v>
      </c>
      <c r="B113" t="s">
        <v>377</v>
      </c>
      <c r="C113" s="19">
        <v>12870.65</v>
      </c>
      <c r="D113" t="s">
        <v>256</v>
      </c>
    </row>
    <row r="114" spans="1:4">
      <c r="A114" t="s">
        <v>969</v>
      </c>
      <c r="B114" t="s">
        <v>379</v>
      </c>
      <c r="C114" s="19">
        <v>30434.73</v>
      </c>
      <c r="D114" t="s">
        <v>210</v>
      </c>
    </row>
    <row r="115" spans="1:4">
      <c r="A115" t="s">
        <v>970</v>
      </c>
      <c r="B115" t="s">
        <v>971</v>
      </c>
      <c r="C115" s="19">
        <v>13811.19</v>
      </c>
      <c r="D115" t="s">
        <v>256</v>
      </c>
    </row>
    <row r="116" spans="1:4">
      <c r="A116" t="s">
        <v>972</v>
      </c>
      <c r="B116" t="s">
        <v>382</v>
      </c>
      <c r="C116" s="19">
        <v>3862.41</v>
      </c>
      <c r="D116" t="s">
        <v>256</v>
      </c>
    </row>
    <row r="117" spans="1:4">
      <c r="A117" t="s">
        <v>973</v>
      </c>
      <c r="B117" t="s">
        <v>63</v>
      </c>
      <c r="C117" s="19">
        <v>22134.1</v>
      </c>
      <c r="D117" t="s">
        <v>210</v>
      </c>
    </row>
    <row r="118" spans="1:4">
      <c r="A118" t="s">
        <v>974</v>
      </c>
      <c r="B118" t="s">
        <v>387</v>
      </c>
      <c r="C118" s="19">
        <v>94749.6</v>
      </c>
      <c r="D118" t="s">
        <v>223</v>
      </c>
    </row>
    <row r="119" spans="1:4">
      <c r="A119" t="s">
        <v>975</v>
      </c>
      <c r="B119" t="s">
        <v>976</v>
      </c>
      <c r="C119" s="19">
        <v>17938.48</v>
      </c>
      <c r="D119" t="s">
        <v>858</v>
      </c>
    </row>
    <row r="120" spans="1:4">
      <c r="A120" t="s">
        <v>977</v>
      </c>
      <c r="B120" t="s">
        <v>388</v>
      </c>
      <c r="C120" s="19">
        <v>2133.2800000000002</v>
      </c>
      <c r="D120" t="s">
        <v>223</v>
      </c>
    </row>
    <row r="121" spans="1:4">
      <c r="A121" t="s">
        <v>978</v>
      </c>
      <c r="B121" t="s">
        <v>979</v>
      </c>
      <c r="C121" s="19">
        <v>16009.6</v>
      </c>
      <c r="D121" t="s">
        <v>256</v>
      </c>
    </row>
    <row r="122" spans="1:4">
      <c r="A122" t="s">
        <v>980</v>
      </c>
      <c r="B122" t="s">
        <v>981</v>
      </c>
      <c r="C122" s="19">
        <v>3860.74</v>
      </c>
      <c r="D122" t="s">
        <v>256</v>
      </c>
    </row>
    <row r="123" spans="1:4">
      <c r="A123" t="s">
        <v>982</v>
      </c>
      <c r="B123" t="s">
        <v>389</v>
      </c>
      <c r="C123" s="19">
        <v>8382.06</v>
      </c>
      <c r="D123" t="s">
        <v>223</v>
      </c>
    </row>
    <row r="124" spans="1:4">
      <c r="A124" t="s">
        <v>983</v>
      </c>
      <c r="B124" t="s">
        <v>984</v>
      </c>
      <c r="C124" s="19">
        <v>1500</v>
      </c>
      <c r="D124" t="s">
        <v>256</v>
      </c>
    </row>
    <row r="125" spans="1:4">
      <c r="A125" t="s">
        <v>985</v>
      </c>
      <c r="B125" t="s">
        <v>390</v>
      </c>
      <c r="C125" s="19">
        <v>11533.16</v>
      </c>
      <c r="D125" t="s">
        <v>210</v>
      </c>
    </row>
    <row r="126" spans="1:4">
      <c r="A126" t="s">
        <v>986</v>
      </c>
      <c r="B126" t="s">
        <v>395</v>
      </c>
      <c r="C126" s="19">
        <v>23936.240000000002</v>
      </c>
      <c r="D126" t="s">
        <v>223</v>
      </c>
    </row>
    <row r="127" spans="1:4">
      <c r="A127" t="s">
        <v>987</v>
      </c>
      <c r="B127" t="s">
        <v>396</v>
      </c>
      <c r="C127" s="19">
        <v>18325</v>
      </c>
      <c r="D127" t="s">
        <v>210</v>
      </c>
    </row>
    <row r="128" spans="1:4">
      <c r="A128" t="s">
        <v>988</v>
      </c>
      <c r="B128" t="s">
        <v>66</v>
      </c>
      <c r="C128" s="19">
        <v>10539.39</v>
      </c>
      <c r="D128" t="s">
        <v>210</v>
      </c>
    </row>
    <row r="129" spans="1:4">
      <c r="A129" t="s">
        <v>989</v>
      </c>
      <c r="B129" t="s">
        <v>399</v>
      </c>
      <c r="C129" s="19">
        <v>16700</v>
      </c>
      <c r="D129" t="s">
        <v>210</v>
      </c>
    </row>
    <row r="130" spans="1:4">
      <c r="A130" t="s">
        <v>990</v>
      </c>
      <c r="B130" t="s">
        <v>991</v>
      </c>
      <c r="C130" s="19">
        <v>90073.1</v>
      </c>
      <c r="D130" t="s">
        <v>210</v>
      </c>
    </row>
    <row r="131" spans="1:4">
      <c r="A131" t="s">
        <v>992</v>
      </c>
      <c r="B131" t="s">
        <v>403</v>
      </c>
      <c r="C131" s="19">
        <v>8303.2800000000007</v>
      </c>
      <c r="D131" t="s">
        <v>210</v>
      </c>
    </row>
    <row r="132" spans="1:4">
      <c r="A132" t="s">
        <v>993</v>
      </c>
      <c r="B132" t="s">
        <v>404</v>
      </c>
      <c r="C132" s="19">
        <v>2322.84</v>
      </c>
      <c r="D132" t="s">
        <v>210</v>
      </c>
    </row>
    <row r="133" spans="1:4">
      <c r="A133" t="s">
        <v>994</v>
      </c>
      <c r="B133" t="s">
        <v>995</v>
      </c>
      <c r="C133" s="19">
        <v>7405.92</v>
      </c>
      <c r="D133" t="s">
        <v>210</v>
      </c>
    </row>
    <row r="134" spans="1:4">
      <c r="A134" t="s">
        <v>996</v>
      </c>
      <c r="B134" t="s">
        <v>997</v>
      </c>
      <c r="C134" s="19">
        <v>52786.8</v>
      </c>
      <c r="D134" t="s">
        <v>210</v>
      </c>
    </row>
    <row r="135" spans="1:4">
      <c r="A135" t="s">
        <v>998</v>
      </c>
      <c r="B135" t="s">
        <v>407</v>
      </c>
      <c r="C135" s="19">
        <v>7542.79</v>
      </c>
      <c r="D135" t="s">
        <v>210</v>
      </c>
    </row>
    <row r="136" spans="1:4">
      <c r="A136" t="s">
        <v>999</v>
      </c>
      <c r="B136" t="s">
        <v>410</v>
      </c>
      <c r="C136" s="19">
        <v>8907.15</v>
      </c>
      <c r="D136" t="s">
        <v>210</v>
      </c>
    </row>
    <row r="137" spans="1:4">
      <c r="A137" t="s">
        <v>1000</v>
      </c>
      <c r="B137" t="s">
        <v>1001</v>
      </c>
      <c r="C137" s="19">
        <v>8928.35</v>
      </c>
      <c r="D137" t="s">
        <v>256</v>
      </c>
    </row>
    <row r="138" spans="1:4">
      <c r="A138" t="s">
        <v>1002</v>
      </c>
      <c r="B138" t="s">
        <v>73</v>
      </c>
      <c r="C138" s="19">
        <v>47887</v>
      </c>
      <c r="D138" t="s">
        <v>34</v>
      </c>
    </row>
    <row r="139" spans="1:4">
      <c r="A139" t="s">
        <v>1003</v>
      </c>
      <c r="B139" t="s">
        <v>411</v>
      </c>
      <c r="C139" s="19">
        <v>6939.76</v>
      </c>
      <c r="D139" t="s">
        <v>210</v>
      </c>
    </row>
    <row r="140" spans="1:4">
      <c r="A140" t="s">
        <v>1004</v>
      </c>
      <c r="B140" t="s">
        <v>1005</v>
      </c>
      <c r="C140" s="19">
        <v>8648.42</v>
      </c>
      <c r="D140" t="s">
        <v>210</v>
      </c>
    </row>
    <row r="141" spans="1:4">
      <c r="A141" t="s">
        <v>1006</v>
      </c>
      <c r="B141" t="s">
        <v>413</v>
      </c>
      <c r="C141" s="19">
        <v>11073.72</v>
      </c>
      <c r="D141" t="s">
        <v>210</v>
      </c>
    </row>
    <row r="142" spans="1:4">
      <c r="A142" t="s">
        <v>1007</v>
      </c>
      <c r="B142" t="s">
        <v>414</v>
      </c>
      <c r="C142" s="19">
        <v>9500</v>
      </c>
      <c r="D142" t="s">
        <v>210</v>
      </c>
    </row>
    <row r="143" spans="1:4">
      <c r="A143" t="s">
        <v>1008</v>
      </c>
      <c r="B143" t="s">
        <v>1009</v>
      </c>
      <c r="C143" s="19">
        <v>4236.8999999999996</v>
      </c>
      <c r="D143" t="s">
        <v>210</v>
      </c>
    </row>
    <row r="144" spans="1:4">
      <c r="A144" t="s">
        <v>1010</v>
      </c>
      <c r="B144" t="s">
        <v>416</v>
      </c>
      <c r="C144" s="19">
        <v>2907.8</v>
      </c>
      <c r="D144" t="s">
        <v>223</v>
      </c>
    </row>
    <row r="145" spans="1:4">
      <c r="A145" t="s">
        <v>1011</v>
      </c>
      <c r="B145" t="s">
        <v>417</v>
      </c>
      <c r="C145" s="19">
        <v>27306.3</v>
      </c>
      <c r="D145" t="s">
        <v>223</v>
      </c>
    </row>
    <row r="146" spans="1:4">
      <c r="A146" t="s">
        <v>1012</v>
      </c>
      <c r="B146" t="s">
        <v>418</v>
      </c>
      <c r="C146" s="19">
        <v>15996.51</v>
      </c>
      <c r="D146" t="s">
        <v>210</v>
      </c>
    </row>
    <row r="147" spans="1:4">
      <c r="A147" t="s">
        <v>1013</v>
      </c>
      <c r="B147" t="s">
        <v>74</v>
      </c>
      <c r="C147" s="19">
        <v>12219.23</v>
      </c>
      <c r="D147" t="s">
        <v>256</v>
      </c>
    </row>
    <row r="148" spans="1:4">
      <c r="A148" t="s">
        <v>1014</v>
      </c>
      <c r="B148" t="s">
        <v>1015</v>
      </c>
      <c r="C148" s="19">
        <v>10371.799999999999</v>
      </c>
      <c r="D148" t="s">
        <v>210</v>
      </c>
    </row>
    <row r="149" spans="1:4">
      <c r="A149" t="s">
        <v>1016</v>
      </c>
      <c r="B149" t="s">
        <v>1017</v>
      </c>
      <c r="C149" s="19">
        <v>13367.6</v>
      </c>
      <c r="D149" t="s">
        <v>858</v>
      </c>
    </row>
    <row r="150" spans="1:4">
      <c r="A150" t="s">
        <v>1018</v>
      </c>
      <c r="B150" t="s">
        <v>1019</v>
      </c>
      <c r="C150" s="19">
        <v>1661.59</v>
      </c>
      <c r="D150" t="s">
        <v>822</v>
      </c>
    </row>
    <row r="151" spans="1:4">
      <c r="A151" t="s">
        <v>1020</v>
      </c>
      <c r="B151" t="s">
        <v>419</v>
      </c>
      <c r="C151" s="19">
        <v>3572.77</v>
      </c>
      <c r="D151" t="s">
        <v>210</v>
      </c>
    </row>
    <row r="152" spans="1:4">
      <c r="A152" t="s">
        <v>1021</v>
      </c>
      <c r="B152" t="s">
        <v>421</v>
      </c>
      <c r="C152" s="19">
        <v>27692.33</v>
      </c>
      <c r="D152" t="s">
        <v>210</v>
      </c>
    </row>
    <row r="153" spans="1:4">
      <c r="A153" t="s">
        <v>1022</v>
      </c>
      <c r="B153" t="s">
        <v>1023</v>
      </c>
      <c r="C153" s="19">
        <v>8338.18</v>
      </c>
      <c r="D153" t="s">
        <v>256</v>
      </c>
    </row>
    <row r="154" spans="1:4">
      <c r="A154" t="s">
        <v>1024</v>
      </c>
      <c r="B154" t="s">
        <v>78</v>
      </c>
      <c r="C154" s="19">
        <v>20917.64</v>
      </c>
      <c r="D154" t="s">
        <v>210</v>
      </c>
    </row>
    <row r="155" spans="1:4">
      <c r="A155" t="s">
        <v>1025</v>
      </c>
      <c r="B155" t="s">
        <v>1026</v>
      </c>
      <c r="C155" s="19">
        <v>900</v>
      </c>
      <c r="D155" t="s">
        <v>126</v>
      </c>
    </row>
    <row r="156" spans="1:4">
      <c r="A156" t="s">
        <v>1027</v>
      </c>
      <c r="B156" t="s">
        <v>426</v>
      </c>
      <c r="C156" s="19">
        <v>3873.59</v>
      </c>
      <c r="D156" t="s">
        <v>223</v>
      </c>
    </row>
    <row r="157" spans="1:4">
      <c r="A157" t="s">
        <v>1028</v>
      </c>
      <c r="B157" t="s">
        <v>428</v>
      </c>
      <c r="C157" s="19">
        <v>12084</v>
      </c>
      <c r="D157" t="s">
        <v>210</v>
      </c>
    </row>
    <row r="158" spans="1:4">
      <c r="A158" t="s">
        <v>1029</v>
      </c>
      <c r="B158" t="s">
        <v>429</v>
      </c>
      <c r="C158" s="19">
        <v>2500</v>
      </c>
      <c r="D158" t="s">
        <v>256</v>
      </c>
    </row>
    <row r="159" spans="1:4">
      <c r="A159" t="s">
        <v>1030</v>
      </c>
      <c r="B159" t="s">
        <v>80</v>
      </c>
      <c r="C159" s="19">
        <v>8322.7999999999993</v>
      </c>
      <c r="D159" t="s">
        <v>210</v>
      </c>
    </row>
    <row r="160" spans="1:4">
      <c r="A160" t="s">
        <v>1031</v>
      </c>
      <c r="B160" t="s">
        <v>1032</v>
      </c>
      <c r="C160" s="19">
        <v>0</v>
      </c>
      <c r="D160" t="s">
        <v>210</v>
      </c>
    </row>
    <row r="161" spans="1:4">
      <c r="A161" t="s">
        <v>1033</v>
      </c>
      <c r="B161" t="s">
        <v>1034</v>
      </c>
      <c r="C161" s="19">
        <v>656.68</v>
      </c>
      <c r="D161" t="s">
        <v>822</v>
      </c>
    </row>
    <row r="162" spans="1:4">
      <c r="A162" t="s">
        <v>1035</v>
      </c>
      <c r="B162" t="s">
        <v>1036</v>
      </c>
      <c r="C162" s="19">
        <v>2983.14</v>
      </c>
      <c r="D162" t="s">
        <v>858</v>
      </c>
    </row>
    <row r="163" spans="1:4">
      <c r="A163" t="s">
        <v>1037</v>
      </c>
      <c r="B163" t="s">
        <v>1038</v>
      </c>
      <c r="C163" s="19">
        <v>6179</v>
      </c>
      <c r="D163" t="s">
        <v>210</v>
      </c>
    </row>
    <row r="164" spans="1:4">
      <c r="A164" t="s">
        <v>1039</v>
      </c>
      <c r="B164" t="s">
        <v>1040</v>
      </c>
      <c r="C164" s="19">
        <v>9553.24</v>
      </c>
      <c r="D164" t="s">
        <v>210</v>
      </c>
    </row>
    <row r="165" spans="1:4">
      <c r="A165" t="s">
        <v>1041</v>
      </c>
      <c r="B165" t="s">
        <v>83</v>
      </c>
      <c r="C165" s="19">
        <v>11100</v>
      </c>
      <c r="D165" t="s">
        <v>256</v>
      </c>
    </row>
    <row r="166" spans="1:4">
      <c r="A166" t="s">
        <v>1042</v>
      </c>
      <c r="B166" t="s">
        <v>1043</v>
      </c>
      <c r="C166" s="19">
        <v>20998.959999999999</v>
      </c>
      <c r="D166" t="s">
        <v>822</v>
      </c>
    </row>
    <row r="167" spans="1:4">
      <c r="A167" t="s">
        <v>1044</v>
      </c>
      <c r="B167" t="s">
        <v>1045</v>
      </c>
      <c r="C167" s="19">
        <v>11448.63</v>
      </c>
      <c r="D167" t="s">
        <v>210</v>
      </c>
    </row>
    <row r="168" spans="1:4">
      <c r="A168" t="s">
        <v>1046</v>
      </c>
      <c r="B168" t="s">
        <v>1047</v>
      </c>
      <c r="C168" s="19">
        <v>13958.24</v>
      </c>
      <c r="D168" t="s">
        <v>210</v>
      </c>
    </row>
    <row r="169" spans="1:4">
      <c r="A169" t="s">
        <v>1048</v>
      </c>
      <c r="B169" t="s">
        <v>1049</v>
      </c>
      <c r="C169" s="19">
        <v>31802.799999999999</v>
      </c>
      <c r="D169" t="s">
        <v>210</v>
      </c>
    </row>
    <row r="170" spans="1:4">
      <c r="A170" t="s">
        <v>1050</v>
      </c>
      <c r="B170" t="s">
        <v>1051</v>
      </c>
      <c r="C170" s="19">
        <v>9471.02</v>
      </c>
      <c r="D170" t="s">
        <v>256</v>
      </c>
    </row>
    <row r="171" spans="1:4">
      <c r="A171" t="s">
        <v>1052</v>
      </c>
      <c r="B171" t="s">
        <v>437</v>
      </c>
      <c r="C171" s="19">
        <v>27421.4</v>
      </c>
      <c r="D171" t="s">
        <v>210</v>
      </c>
    </row>
    <row r="172" spans="1:4">
      <c r="A172" t="s">
        <v>1053</v>
      </c>
      <c r="B172" t="s">
        <v>1054</v>
      </c>
      <c r="C172" s="19">
        <v>5579.9</v>
      </c>
      <c r="D172" t="s">
        <v>822</v>
      </c>
    </row>
    <row r="173" spans="1:4">
      <c r="A173" t="s">
        <v>1055</v>
      </c>
      <c r="B173" t="s">
        <v>444</v>
      </c>
      <c r="C173" s="19">
        <v>31777.83</v>
      </c>
      <c r="D173" t="s">
        <v>210</v>
      </c>
    </row>
    <row r="174" spans="1:4">
      <c r="A174" t="s">
        <v>1056</v>
      </c>
      <c r="B174" t="s">
        <v>87</v>
      </c>
      <c r="C174" s="19">
        <v>19315</v>
      </c>
      <c r="D174" t="s">
        <v>210</v>
      </c>
    </row>
    <row r="175" spans="1:4">
      <c r="A175" t="s">
        <v>1057</v>
      </c>
      <c r="B175" t="s">
        <v>88</v>
      </c>
      <c r="C175" s="19">
        <v>3286.26</v>
      </c>
      <c r="D175" t="s">
        <v>210</v>
      </c>
    </row>
    <row r="176" spans="1:4">
      <c r="A176" t="s">
        <v>1058</v>
      </c>
      <c r="B176" t="s">
        <v>445</v>
      </c>
      <c r="C176" s="19">
        <v>75409.69</v>
      </c>
      <c r="D176" t="s">
        <v>210</v>
      </c>
    </row>
    <row r="177" spans="1:4">
      <c r="A177" t="s">
        <v>1059</v>
      </c>
      <c r="B177" t="s">
        <v>446</v>
      </c>
      <c r="C177" s="19">
        <v>19525.16</v>
      </c>
      <c r="D177" t="s">
        <v>210</v>
      </c>
    </row>
    <row r="178" spans="1:4">
      <c r="A178" t="s">
        <v>1060</v>
      </c>
      <c r="B178" t="s">
        <v>448</v>
      </c>
      <c r="C178" s="19">
        <v>36199.86</v>
      </c>
      <c r="D178" t="s">
        <v>223</v>
      </c>
    </row>
    <row r="179" spans="1:4">
      <c r="A179" t="s">
        <v>1061</v>
      </c>
      <c r="B179" t="s">
        <v>454</v>
      </c>
      <c r="C179" s="19">
        <v>4799</v>
      </c>
      <c r="D179" t="s">
        <v>210</v>
      </c>
    </row>
    <row r="180" spans="1:4">
      <c r="A180" t="s">
        <v>1062</v>
      </c>
      <c r="B180" t="s">
        <v>456</v>
      </c>
      <c r="C180" s="19">
        <v>10760</v>
      </c>
      <c r="D180" t="s">
        <v>210</v>
      </c>
    </row>
    <row r="181" spans="1:4">
      <c r="A181" t="s">
        <v>1063</v>
      </c>
      <c r="B181" t="s">
        <v>457</v>
      </c>
      <c r="C181" s="19">
        <v>8475.56</v>
      </c>
      <c r="D181" t="s">
        <v>210</v>
      </c>
    </row>
    <row r="182" spans="1:4">
      <c r="A182" t="s">
        <v>1064</v>
      </c>
      <c r="B182" t="s">
        <v>1065</v>
      </c>
      <c r="C182" s="19">
        <v>2618.3200000000002</v>
      </c>
      <c r="D182" t="s">
        <v>210</v>
      </c>
    </row>
    <row r="183" spans="1:4">
      <c r="A183" t="s">
        <v>1066</v>
      </c>
      <c r="B183" t="s">
        <v>1067</v>
      </c>
      <c r="C183" s="19">
        <v>15378.44</v>
      </c>
      <c r="D183" t="s">
        <v>256</v>
      </c>
    </row>
    <row r="184" spans="1:4">
      <c r="A184" t="s">
        <v>1068</v>
      </c>
      <c r="B184" t="s">
        <v>458</v>
      </c>
      <c r="C184" s="19">
        <v>40550.400000000001</v>
      </c>
      <c r="D184" t="s">
        <v>210</v>
      </c>
    </row>
    <row r="185" spans="1:4">
      <c r="A185" t="s">
        <v>1069</v>
      </c>
      <c r="B185" t="s">
        <v>1070</v>
      </c>
      <c r="C185" s="19">
        <v>8094.81</v>
      </c>
      <c r="D185" t="s">
        <v>858</v>
      </c>
    </row>
    <row r="186" spans="1:4">
      <c r="A186" t="s">
        <v>1071</v>
      </c>
      <c r="B186" t="s">
        <v>463</v>
      </c>
      <c r="C186" s="19">
        <v>8139</v>
      </c>
      <c r="D186" t="s">
        <v>210</v>
      </c>
    </row>
    <row r="187" spans="1:4">
      <c r="A187" t="s">
        <v>1072</v>
      </c>
      <c r="B187" t="s">
        <v>468</v>
      </c>
      <c r="C187" s="19">
        <v>22925.51</v>
      </c>
      <c r="D187" t="s">
        <v>210</v>
      </c>
    </row>
    <row r="188" spans="1:4">
      <c r="A188" t="s">
        <v>1073</v>
      </c>
      <c r="B188" t="s">
        <v>471</v>
      </c>
      <c r="C188" s="19">
        <v>18800</v>
      </c>
      <c r="D188" t="s">
        <v>256</v>
      </c>
    </row>
    <row r="189" spans="1:4">
      <c r="A189" t="s">
        <v>1074</v>
      </c>
      <c r="B189" t="s">
        <v>475</v>
      </c>
      <c r="C189" s="19">
        <v>4880</v>
      </c>
      <c r="D189" t="s">
        <v>210</v>
      </c>
    </row>
    <row r="190" spans="1:4">
      <c r="A190" t="s">
        <v>1075</v>
      </c>
      <c r="B190" t="s">
        <v>476</v>
      </c>
      <c r="C190" s="19">
        <v>7592.61</v>
      </c>
      <c r="D190" t="s">
        <v>210</v>
      </c>
    </row>
    <row r="191" spans="1:4">
      <c r="A191" t="s">
        <v>1076</v>
      </c>
      <c r="B191" t="s">
        <v>477</v>
      </c>
      <c r="C191" s="19">
        <v>3014.36</v>
      </c>
      <c r="D191" t="s">
        <v>223</v>
      </c>
    </row>
    <row r="192" spans="1:4">
      <c r="A192" t="s">
        <v>1077</v>
      </c>
      <c r="B192" t="s">
        <v>95</v>
      </c>
      <c r="C192" s="19">
        <v>6750.92</v>
      </c>
      <c r="D192" t="s">
        <v>210</v>
      </c>
    </row>
    <row r="193" spans="1:4">
      <c r="A193" t="s">
        <v>1078</v>
      </c>
      <c r="B193" t="s">
        <v>1079</v>
      </c>
      <c r="C193" s="19">
        <v>12409.35</v>
      </c>
      <c r="D193" t="s">
        <v>256</v>
      </c>
    </row>
    <row r="194" spans="1:4">
      <c r="A194" t="s">
        <v>1080</v>
      </c>
      <c r="B194" t="s">
        <v>479</v>
      </c>
      <c r="C194" s="19">
        <v>1901.82</v>
      </c>
      <c r="D194" t="s">
        <v>223</v>
      </c>
    </row>
    <row r="195" spans="1:4">
      <c r="A195" t="s">
        <v>1081</v>
      </c>
      <c r="B195" t="s">
        <v>482</v>
      </c>
      <c r="C195" s="19">
        <v>15031.52</v>
      </c>
      <c r="D195" t="s">
        <v>210</v>
      </c>
    </row>
    <row r="196" spans="1:4">
      <c r="A196" t="s">
        <v>1082</v>
      </c>
      <c r="B196" t="s">
        <v>483</v>
      </c>
      <c r="C196" s="19">
        <v>8564.7000000000007</v>
      </c>
      <c r="D196" t="s">
        <v>484</v>
      </c>
    </row>
    <row r="197" spans="1:4">
      <c r="A197" t="s">
        <v>1083</v>
      </c>
      <c r="B197" t="s">
        <v>485</v>
      </c>
      <c r="C197" s="19">
        <v>3235.16</v>
      </c>
      <c r="D197" t="s">
        <v>256</v>
      </c>
    </row>
    <row r="198" spans="1:4">
      <c r="A198" t="s">
        <v>1084</v>
      </c>
      <c r="B198" t="s">
        <v>486</v>
      </c>
      <c r="C198" s="19">
        <v>6550</v>
      </c>
      <c r="D198" t="s">
        <v>256</v>
      </c>
    </row>
    <row r="199" spans="1:4">
      <c r="A199" t="s">
        <v>1085</v>
      </c>
      <c r="B199" t="s">
        <v>487</v>
      </c>
      <c r="C199" s="19">
        <v>3984</v>
      </c>
      <c r="D199" t="s">
        <v>223</v>
      </c>
    </row>
    <row r="200" spans="1:4">
      <c r="A200" t="s">
        <v>1086</v>
      </c>
      <c r="B200" t="s">
        <v>96</v>
      </c>
      <c r="C200" s="19">
        <v>17322.77</v>
      </c>
      <c r="D200" t="s">
        <v>256</v>
      </c>
    </row>
    <row r="201" spans="1:4">
      <c r="A201" t="s">
        <v>1087</v>
      </c>
      <c r="B201" t="s">
        <v>490</v>
      </c>
      <c r="C201" s="19">
        <v>4745</v>
      </c>
      <c r="D201" t="s">
        <v>210</v>
      </c>
    </row>
    <row r="202" spans="1:4">
      <c r="A202" t="s">
        <v>1088</v>
      </c>
      <c r="B202" t="s">
        <v>491</v>
      </c>
      <c r="C202" s="19">
        <v>4603.2299999999996</v>
      </c>
      <c r="D202" t="s">
        <v>256</v>
      </c>
    </row>
    <row r="203" spans="1:4">
      <c r="A203" t="s">
        <v>1089</v>
      </c>
      <c r="B203" t="s">
        <v>492</v>
      </c>
      <c r="C203" s="19">
        <v>4677.75</v>
      </c>
      <c r="D203" t="s">
        <v>223</v>
      </c>
    </row>
    <row r="204" spans="1:4">
      <c r="A204" t="s">
        <v>1090</v>
      </c>
      <c r="B204" t="s">
        <v>1091</v>
      </c>
      <c r="C204" s="19">
        <v>10792</v>
      </c>
      <c r="D204" t="s">
        <v>210</v>
      </c>
    </row>
    <row r="205" spans="1:4">
      <c r="A205" t="s">
        <v>1092</v>
      </c>
      <c r="B205" t="s">
        <v>1093</v>
      </c>
      <c r="C205" s="19">
        <v>45079</v>
      </c>
      <c r="D205" t="s">
        <v>210</v>
      </c>
    </row>
    <row r="206" spans="1:4">
      <c r="A206" t="s">
        <v>1094</v>
      </c>
      <c r="B206" t="s">
        <v>493</v>
      </c>
      <c r="C206" s="19">
        <v>25371.83</v>
      </c>
      <c r="D206" t="s">
        <v>210</v>
      </c>
    </row>
    <row r="207" spans="1:4">
      <c r="A207" t="s">
        <v>1095</v>
      </c>
      <c r="B207" t="s">
        <v>494</v>
      </c>
      <c r="C207" s="19">
        <v>900</v>
      </c>
      <c r="D207" t="s">
        <v>256</v>
      </c>
    </row>
    <row r="208" spans="1:4">
      <c r="A208" t="s">
        <v>1096</v>
      </c>
      <c r="B208" t="s">
        <v>495</v>
      </c>
      <c r="C208" s="19">
        <v>10484.36</v>
      </c>
      <c r="D208" t="s">
        <v>210</v>
      </c>
    </row>
    <row r="209" spans="1:4">
      <c r="A209" t="s">
        <v>1097</v>
      </c>
      <c r="B209" t="s">
        <v>98</v>
      </c>
      <c r="C209" s="19">
        <v>4904</v>
      </c>
      <c r="D209" t="s">
        <v>210</v>
      </c>
    </row>
    <row r="210" spans="1:4">
      <c r="A210" t="s">
        <v>1098</v>
      </c>
      <c r="B210" t="s">
        <v>100</v>
      </c>
      <c r="C210" s="19">
        <v>1995</v>
      </c>
      <c r="D210" t="s">
        <v>210</v>
      </c>
    </row>
    <row r="211" spans="1:4">
      <c r="A211" t="s">
        <v>1099</v>
      </c>
      <c r="B211" t="s">
        <v>496</v>
      </c>
      <c r="C211" s="19">
        <v>250</v>
      </c>
      <c r="D211" t="s">
        <v>256</v>
      </c>
    </row>
    <row r="212" spans="1:4">
      <c r="A212" t="s">
        <v>1100</v>
      </c>
      <c r="B212" t="s">
        <v>1101</v>
      </c>
      <c r="C212" s="19">
        <v>4266.28</v>
      </c>
      <c r="D212" t="s">
        <v>210</v>
      </c>
    </row>
    <row r="213" spans="1:4">
      <c r="A213" t="s">
        <v>1102</v>
      </c>
      <c r="B213" t="s">
        <v>497</v>
      </c>
      <c r="C213" s="19">
        <v>23581.200000000001</v>
      </c>
      <c r="D213" t="s">
        <v>210</v>
      </c>
    </row>
    <row r="214" spans="1:4">
      <c r="A214" t="s">
        <v>1103</v>
      </c>
      <c r="B214" t="s">
        <v>103</v>
      </c>
      <c r="C214" s="19">
        <v>12763.72</v>
      </c>
      <c r="D214" t="s">
        <v>210</v>
      </c>
    </row>
    <row r="215" spans="1:4">
      <c r="A215" t="s">
        <v>1104</v>
      </c>
      <c r="B215" t="s">
        <v>1105</v>
      </c>
      <c r="C215" s="19">
        <v>2928.51</v>
      </c>
      <c r="D215" t="s">
        <v>822</v>
      </c>
    </row>
    <row r="216" spans="1:4">
      <c r="A216" t="s">
        <v>1106</v>
      </c>
      <c r="B216" t="s">
        <v>502</v>
      </c>
      <c r="C216" s="19">
        <v>1000</v>
      </c>
      <c r="D216" t="s">
        <v>256</v>
      </c>
    </row>
    <row r="217" spans="1:4">
      <c r="A217" t="s">
        <v>1107</v>
      </c>
      <c r="B217" t="s">
        <v>104</v>
      </c>
      <c r="C217" s="19">
        <v>6076.05</v>
      </c>
      <c r="D217" t="s">
        <v>210</v>
      </c>
    </row>
    <row r="218" spans="1:4">
      <c r="A218" t="s">
        <v>1108</v>
      </c>
      <c r="B218" t="s">
        <v>503</v>
      </c>
      <c r="C218" s="19">
        <v>674.16</v>
      </c>
      <c r="D218" t="s">
        <v>223</v>
      </c>
    </row>
    <row r="219" spans="1:4">
      <c r="A219" t="s">
        <v>1109</v>
      </c>
      <c r="B219" t="s">
        <v>1110</v>
      </c>
      <c r="C219" s="19">
        <v>20072.13</v>
      </c>
      <c r="D219" t="s">
        <v>210</v>
      </c>
    </row>
    <row r="220" spans="1:4">
      <c r="A220" t="s">
        <v>1111</v>
      </c>
      <c r="B220" t="s">
        <v>1112</v>
      </c>
      <c r="C220" s="19">
        <v>12235.07</v>
      </c>
      <c r="D220" t="s">
        <v>256</v>
      </c>
    </row>
    <row r="221" spans="1:4">
      <c r="A221" t="s">
        <v>1113</v>
      </c>
      <c r="B221" t="s">
        <v>505</v>
      </c>
      <c r="C221" s="19">
        <v>16362.96</v>
      </c>
      <c r="D221" t="s">
        <v>210</v>
      </c>
    </row>
    <row r="222" spans="1:4">
      <c r="A222" t="s">
        <v>1114</v>
      </c>
      <c r="B222" t="s">
        <v>108</v>
      </c>
      <c r="C222" s="19">
        <v>13834</v>
      </c>
      <c r="D222" t="s">
        <v>210</v>
      </c>
    </row>
    <row r="223" spans="1:4">
      <c r="A223" t="s">
        <v>1115</v>
      </c>
      <c r="B223" t="s">
        <v>1116</v>
      </c>
      <c r="C223" s="19">
        <v>21103.8</v>
      </c>
      <c r="D223" t="s">
        <v>210</v>
      </c>
    </row>
    <row r="224" spans="1:4">
      <c r="A224" t="s">
        <v>1117</v>
      </c>
      <c r="B224" t="s">
        <v>1118</v>
      </c>
      <c r="C224" s="19">
        <v>5853.08</v>
      </c>
      <c r="D224" t="s">
        <v>210</v>
      </c>
    </row>
    <row r="225" spans="1:4">
      <c r="A225" t="s">
        <v>1119</v>
      </c>
      <c r="B225" t="s">
        <v>110</v>
      </c>
      <c r="C225" s="19">
        <v>12799.85</v>
      </c>
      <c r="D225" t="s">
        <v>210</v>
      </c>
    </row>
    <row r="226" spans="1:4">
      <c r="A226" t="s">
        <v>1120</v>
      </c>
      <c r="B226" t="s">
        <v>512</v>
      </c>
      <c r="C226" s="19">
        <v>49823</v>
      </c>
      <c r="D226" t="s">
        <v>210</v>
      </c>
    </row>
    <row r="227" spans="1:4">
      <c r="A227" t="s">
        <v>1121</v>
      </c>
      <c r="B227" t="s">
        <v>1122</v>
      </c>
      <c r="C227" s="19">
        <v>32454</v>
      </c>
      <c r="D227" t="s">
        <v>210</v>
      </c>
    </row>
    <row r="228" spans="1:4">
      <c r="A228" t="s">
        <v>1123</v>
      </c>
      <c r="B228" t="s">
        <v>513</v>
      </c>
      <c r="C228" s="19">
        <v>3670.13</v>
      </c>
      <c r="D228" t="s">
        <v>256</v>
      </c>
    </row>
    <row r="229" spans="1:4">
      <c r="A229" t="s">
        <v>1124</v>
      </c>
      <c r="B229" t="s">
        <v>1125</v>
      </c>
      <c r="C229" s="19">
        <v>0</v>
      </c>
      <c r="D229" t="s">
        <v>256</v>
      </c>
    </row>
    <row r="230" spans="1:4">
      <c r="A230" t="s">
        <v>1126</v>
      </c>
      <c r="B230" t="s">
        <v>516</v>
      </c>
      <c r="C230" s="19">
        <v>12887.91</v>
      </c>
      <c r="D230" t="s">
        <v>256</v>
      </c>
    </row>
    <row r="231" spans="1:4">
      <c r="A231" t="s">
        <v>1127</v>
      </c>
      <c r="B231" t="s">
        <v>1128</v>
      </c>
      <c r="C231" s="19">
        <v>36009.300000000003</v>
      </c>
      <c r="D231" t="s">
        <v>210</v>
      </c>
    </row>
    <row r="232" spans="1:4">
      <c r="A232" t="s">
        <v>1129</v>
      </c>
      <c r="B232" t="s">
        <v>517</v>
      </c>
      <c r="C232" s="19">
        <v>29642</v>
      </c>
      <c r="D232" t="s">
        <v>210</v>
      </c>
    </row>
    <row r="233" spans="1:4">
      <c r="A233" t="s">
        <v>1130</v>
      </c>
      <c r="B233" t="s">
        <v>518</v>
      </c>
      <c r="C233" s="19">
        <v>12372.99</v>
      </c>
      <c r="D233" t="s">
        <v>210</v>
      </c>
    </row>
    <row r="234" spans="1:4">
      <c r="A234" t="s">
        <v>1131</v>
      </c>
      <c r="B234" t="s">
        <v>1132</v>
      </c>
      <c r="C234" s="19">
        <v>0</v>
      </c>
      <c r="D234" t="s">
        <v>210</v>
      </c>
    </row>
    <row r="235" spans="1:4">
      <c r="A235" t="s">
        <v>1133</v>
      </c>
      <c r="B235" t="s">
        <v>520</v>
      </c>
      <c r="C235" s="19">
        <v>2792.42</v>
      </c>
      <c r="D235" t="s">
        <v>223</v>
      </c>
    </row>
    <row r="236" spans="1:4">
      <c r="A236" t="s">
        <v>1134</v>
      </c>
      <c r="B236" t="s">
        <v>521</v>
      </c>
      <c r="C236" s="19">
        <v>11940.61</v>
      </c>
      <c r="D236" t="s">
        <v>210</v>
      </c>
    </row>
    <row r="237" spans="1:4">
      <c r="A237" t="s">
        <v>1135</v>
      </c>
      <c r="B237" t="s">
        <v>1136</v>
      </c>
      <c r="C237" s="19">
        <v>16520.75</v>
      </c>
      <c r="D237" t="s">
        <v>210</v>
      </c>
    </row>
    <row r="238" spans="1:4">
      <c r="A238" t="s">
        <v>1137</v>
      </c>
      <c r="B238" t="s">
        <v>522</v>
      </c>
      <c r="C238" s="19">
        <v>1826.22</v>
      </c>
      <c r="D238" t="s">
        <v>223</v>
      </c>
    </row>
    <row r="239" spans="1:4">
      <c r="A239" t="s">
        <v>1138</v>
      </c>
      <c r="B239" t="s">
        <v>1139</v>
      </c>
      <c r="C239" s="19">
        <v>5748.82</v>
      </c>
      <c r="D239" t="s">
        <v>210</v>
      </c>
    </row>
    <row r="240" spans="1:4">
      <c r="A240" t="s">
        <v>1140</v>
      </c>
      <c r="B240" t="s">
        <v>526</v>
      </c>
      <c r="C240" s="19">
        <v>14371.15</v>
      </c>
      <c r="D240" t="s">
        <v>223</v>
      </c>
    </row>
    <row r="241" spans="1:4">
      <c r="A241" t="s">
        <v>1141</v>
      </c>
      <c r="B241" t="s">
        <v>1142</v>
      </c>
      <c r="C241" s="19">
        <v>11618.94</v>
      </c>
      <c r="D241" t="s">
        <v>221</v>
      </c>
    </row>
    <row r="242" spans="1:4">
      <c r="A242" t="s">
        <v>1143</v>
      </c>
      <c r="B242" t="s">
        <v>1144</v>
      </c>
      <c r="C242" s="19">
        <v>8354.43</v>
      </c>
      <c r="D242" t="s">
        <v>210</v>
      </c>
    </row>
    <row r="243" spans="1:4">
      <c r="A243" t="s">
        <v>1145</v>
      </c>
      <c r="B243" t="s">
        <v>1146</v>
      </c>
      <c r="C243" s="19">
        <v>3528</v>
      </c>
      <c r="D243" t="s">
        <v>256</v>
      </c>
    </row>
    <row r="244" spans="1:4">
      <c r="A244" t="s">
        <v>1147</v>
      </c>
      <c r="B244" t="s">
        <v>1148</v>
      </c>
      <c r="C244" s="19">
        <v>10279.4</v>
      </c>
      <c r="D244" t="s">
        <v>210</v>
      </c>
    </row>
    <row r="245" spans="1:4">
      <c r="A245" t="s">
        <v>1149</v>
      </c>
      <c r="B245" t="s">
        <v>1150</v>
      </c>
      <c r="C245" s="19">
        <v>7478.16</v>
      </c>
      <c r="D245" t="s">
        <v>822</v>
      </c>
    </row>
    <row r="246" spans="1:4">
      <c r="A246" t="s">
        <v>1151</v>
      </c>
      <c r="B246" t="s">
        <v>532</v>
      </c>
      <c r="C246" s="19">
        <v>5311.94</v>
      </c>
      <c r="D246" t="s">
        <v>210</v>
      </c>
    </row>
    <row r="247" spans="1:4">
      <c r="A247" t="s">
        <v>1152</v>
      </c>
      <c r="B247" t="s">
        <v>1153</v>
      </c>
      <c r="C247" s="19">
        <v>5423.01</v>
      </c>
      <c r="D247" t="s">
        <v>256</v>
      </c>
    </row>
    <row r="248" spans="1:4">
      <c r="A248" t="s">
        <v>1154</v>
      </c>
      <c r="B248" t="s">
        <v>539</v>
      </c>
      <c r="C248" s="19">
        <v>15247.12</v>
      </c>
      <c r="D248" t="s">
        <v>210</v>
      </c>
    </row>
    <row r="249" spans="1:4">
      <c r="A249" t="s">
        <v>1155</v>
      </c>
      <c r="B249" t="s">
        <v>541</v>
      </c>
      <c r="C249" s="19">
        <v>6755</v>
      </c>
      <c r="D249" t="s">
        <v>256</v>
      </c>
    </row>
    <row r="250" spans="1:4">
      <c r="A250" t="s">
        <v>1156</v>
      </c>
      <c r="B250" t="s">
        <v>1157</v>
      </c>
      <c r="C250" s="19">
        <v>9262.94</v>
      </c>
      <c r="D250" t="s">
        <v>210</v>
      </c>
    </row>
    <row r="251" spans="1:4">
      <c r="A251" t="s">
        <v>1158</v>
      </c>
      <c r="B251" t="s">
        <v>1159</v>
      </c>
      <c r="C251" s="19">
        <v>2309.08</v>
      </c>
      <c r="D251" t="s">
        <v>858</v>
      </c>
    </row>
    <row r="252" spans="1:4">
      <c r="A252" t="s">
        <v>1160</v>
      </c>
      <c r="B252" t="s">
        <v>119</v>
      </c>
      <c r="C252" s="19">
        <v>2494.0300000000002</v>
      </c>
      <c r="D252" t="s">
        <v>210</v>
      </c>
    </row>
    <row r="253" spans="1:4">
      <c r="A253" t="s">
        <v>1161</v>
      </c>
      <c r="B253" t="s">
        <v>545</v>
      </c>
      <c r="C253" s="19">
        <v>15062.04</v>
      </c>
      <c r="D253" t="s">
        <v>210</v>
      </c>
    </row>
    <row r="254" spans="1:4">
      <c r="A254" t="s">
        <v>1162</v>
      </c>
      <c r="B254" t="s">
        <v>1163</v>
      </c>
      <c r="C254" s="19">
        <v>34969.67</v>
      </c>
      <c r="D254" t="s">
        <v>210</v>
      </c>
    </row>
    <row r="255" spans="1:4">
      <c r="A255" t="s">
        <v>1164</v>
      </c>
      <c r="B255" t="s">
        <v>547</v>
      </c>
      <c r="C255" s="19">
        <v>15338.54</v>
      </c>
      <c r="D255" t="s">
        <v>223</v>
      </c>
    </row>
    <row r="256" spans="1:4">
      <c r="A256" t="s">
        <v>1165</v>
      </c>
      <c r="B256" t="s">
        <v>548</v>
      </c>
      <c r="C256" s="19">
        <v>7584.2</v>
      </c>
      <c r="D256" t="s">
        <v>223</v>
      </c>
    </row>
    <row r="257" spans="1:4">
      <c r="A257" t="s">
        <v>1166</v>
      </c>
      <c r="B257" t="s">
        <v>1167</v>
      </c>
      <c r="C257" s="19">
        <v>5849.1</v>
      </c>
      <c r="D257" t="s">
        <v>210</v>
      </c>
    </row>
    <row r="258" spans="1:4">
      <c r="A258" t="s">
        <v>1168</v>
      </c>
      <c r="B258" t="s">
        <v>1169</v>
      </c>
      <c r="C258" s="19">
        <v>28256.32</v>
      </c>
      <c r="D258" t="s">
        <v>210</v>
      </c>
    </row>
    <row r="259" spans="1:4">
      <c r="A259" t="s">
        <v>1170</v>
      </c>
      <c r="B259" t="s">
        <v>549</v>
      </c>
      <c r="C259" s="19">
        <v>3800</v>
      </c>
      <c r="D259" t="s">
        <v>256</v>
      </c>
    </row>
    <row r="260" spans="1:4">
      <c r="A260" t="s">
        <v>1171</v>
      </c>
      <c r="B260" t="s">
        <v>550</v>
      </c>
      <c r="C260" s="19">
        <v>3924.66</v>
      </c>
      <c r="D260" t="s">
        <v>223</v>
      </c>
    </row>
    <row r="261" spans="1:4">
      <c r="A261" t="s">
        <v>1172</v>
      </c>
      <c r="B261" t="s">
        <v>551</v>
      </c>
      <c r="C261" s="19">
        <v>6971.82</v>
      </c>
      <c r="D261" t="s">
        <v>210</v>
      </c>
    </row>
    <row r="262" spans="1:4">
      <c r="A262" t="s">
        <v>1173</v>
      </c>
      <c r="B262" t="s">
        <v>1174</v>
      </c>
      <c r="C262" s="19">
        <v>0</v>
      </c>
      <c r="D262" t="s">
        <v>210</v>
      </c>
    </row>
    <row r="263" spans="1:4">
      <c r="A263" t="s">
        <v>1175</v>
      </c>
      <c r="B263" t="s">
        <v>552</v>
      </c>
      <c r="C263" s="19">
        <v>4137.72</v>
      </c>
      <c r="D263" t="s">
        <v>256</v>
      </c>
    </row>
    <row r="264" spans="1:4">
      <c r="A264" t="s">
        <v>1176</v>
      </c>
      <c r="B264" t="s">
        <v>1177</v>
      </c>
      <c r="C264" s="19">
        <v>22976.73</v>
      </c>
      <c r="D264" t="s">
        <v>210</v>
      </c>
    </row>
    <row r="265" spans="1:4">
      <c r="A265" t="s">
        <v>1178</v>
      </c>
      <c r="B265" t="s">
        <v>1179</v>
      </c>
      <c r="C265" s="19">
        <v>0</v>
      </c>
      <c r="D265" t="s">
        <v>210</v>
      </c>
    </row>
    <row r="266" spans="1:4">
      <c r="A266" t="s">
        <v>1180</v>
      </c>
      <c r="B266" t="s">
        <v>124</v>
      </c>
      <c r="C266" s="19">
        <v>17399</v>
      </c>
      <c r="D266" t="s">
        <v>210</v>
      </c>
    </row>
    <row r="267" spans="1:4">
      <c r="A267" t="s">
        <v>1181</v>
      </c>
      <c r="B267" t="s">
        <v>554</v>
      </c>
      <c r="C267" s="19">
        <v>9824</v>
      </c>
      <c r="D267" t="s">
        <v>210</v>
      </c>
    </row>
    <row r="268" spans="1:4">
      <c r="A268" t="s">
        <v>1182</v>
      </c>
      <c r="B268" t="s">
        <v>555</v>
      </c>
      <c r="C268" s="19">
        <v>45554.6</v>
      </c>
      <c r="D268" t="s">
        <v>210</v>
      </c>
    </row>
    <row r="269" spans="1:4">
      <c r="A269" t="s">
        <v>1183</v>
      </c>
      <c r="B269" t="s">
        <v>556</v>
      </c>
      <c r="C269" s="19">
        <v>10074.43</v>
      </c>
      <c r="D269" t="s">
        <v>210</v>
      </c>
    </row>
    <row r="270" spans="1:4">
      <c r="A270" t="s">
        <v>1184</v>
      </c>
      <c r="B270" t="s">
        <v>557</v>
      </c>
      <c r="C270" s="19">
        <v>27538.400000000001</v>
      </c>
      <c r="D270" t="s">
        <v>210</v>
      </c>
    </row>
    <row r="271" spans="1:4">
      <c r="A271" t="s">
        <v>1185</v>
      </c>
      <c r="B271" t="s">
        <v>558</v>
      </c>
      <c r="C271" s="19">
        <v>3335.62</v>
      </c>
      <c r="D271" t="s">
        <v>223</v>
      </c>
    </row>
    <row r="272" spans="1:4">
      <c r="A272" t="s">
        <v>1186</v>
      </c>
      <c r="B272" t="s">
        <v>129</v>
      </c>
      <c r="C272" s="19">
        <v>22164.07</v>
      </c>
      <c r="D272" t="s">
        <v>210</v>
      </c>
    </row>
    <row r="273" spans="1:4">
      <c r="A273" t="s">
        <v>1187</v>
      </c>
      <c r="B273" t="s">
        <v>1188</v>
      </c>
      <c r="C273" s="19">
        <v>4752</v>
      </c>
      <c r="D273" t="s">
        <v>822</v>
      </c>
    </row>
    <row r="274" spans="1:4">
      <c r="A274" t="s">
        <v>1189</v>
      </c>
      <c r="B274" t="s">
        <v>1190</v>
      </c>
      <c r="C274" s="19">
        <v>5008</v>
      </c>
      <c r="D274" t="s">
        <v>210</v>
      </c>
    </row>
    <row r="275" spans="1:4">
      <c r="A275" t="s">
        <v>1191</v>
      </c>
      <c r="B275" t="s">
        <v>563</v>
      </c>
      <c r="C275" s="19">
        <v>3600.48</v>
      </c>
      <c r="D275" t="s">
        <v>210</v>
      </c>
    </row>
    <row r="276" spans="1:4">
      <c r="A276" t="s">
        <v>1192</v>
      </c>
      <c r="B276" t="s">
        <v>564</v>
      </c>
      <c r="C276" s="19">
        <v>0</v>
      </c>
      <c r="D276" t="s">
        <v>256</v>
      </c>
    </row>
    <row r="277" spans="1:4">
      <c r="A277" t="s">
        <v>1193</v>
      </c>
      <c r="B277" t="s">
        <v>566</v>
      </c>
      <c r="C277" s="19">
        <v>16055.82</v>
      </c>
      <c r="D277" t="s">
        <v>210</v>
      </c>
    </row>
    <row r="278" spans="1:4">
      <c r="A278" t="s">
        <v>1194</v>
      </c>
      <c r="B278" t="s">
        <v>1195</v>
      </c>
      <c r="C278" s="19">
        <v>16095</v>
      </c>
      <c r="D278" t="s">
        <v>210</v>
      </c>
    </row>
    <row r="279" spans="1:4">
      <c r="A279" t="s">
        <v>1196</v>
      </c>
      <c r="B279" t="s">
        <v>1197</v>
      </c>
      <c r="C279" s="19">
        <v>11606.88</v>
      </c>
      <c r="D279" t="s">
        <v>858</v>
      </c>
    </row>
    <row r="280" spans="1:4">
      <c r="A280" t="s">
        <v>1198</v>
      </c>
      <c r="B280" t="s">
        <v>570</v>
      </c>
      <c r="C280" s="19">
        <v>14808.33</v>
      </c>
      <c r="D280" t="s">
        <v>210</v>
      </c>
    </row>
    <row r="281" spans="1:4">
      <c r="A281" t="s">
        <v>1199</v>
      </c>
      <c r="B281" t="s">
        <v>1200</v>
      </c>
      <c r="C281" s="19">
        <v>5266.99</v>
      </c>
      <c r="D281" t="s">
        <v>256</v>
      </c>
    </row>
    <row r="282" spans="1:4">
      <c r="A282" t="s">
        <v>1201</v>
      </c>
      <c r="B282" t="s">
        <v>132</v>
      </c>
      <c r="C282" s="19">
        <v>18532</v>
      </c>
      <c r="D282" t="s">
        <v>210</v>
      </c>
    </row>
    <row r="283" spans="1:4">
      <c r="A283" t="s">
        <v>1202</v>
      </c>
      <c r="B283" t="s">
        <v>1203</v>
      </c>
      <c r="C283" s="19">
        <v>11691.2</v>
      </c>
      <c r="D283" t="s">
        <v>256</v>
      </c>
    </row>
    <row r="284" spans="1:4">
      <c r="A284" t="s">
        <v>1204</v>
      </c>
      <c r="B284" t="s">
        <v>134</v>
      </c>
      <c r="C284" s="19">
        <v>2618</v>
      </c>
      <c r="D284" t="s">
        <v>210</v>
      </c>
    </row>
    <row r="285" spans="1:4">
      <c r="A285" t="s">
        <v>1205</v>
      </c>
      <c r="B285" t="s">
        <v>135</v>
      </c>
      <c r="C285" s="19">
        <v>7592.61</v>
      </c>
      <c r="D285" t="s">
        <v>210</v>
      </c>
    </row>
    <row r="286" spans="1:4">
      <c r="A286" t="s">
        <v>1206</v>
      </c>
      <c r="B286" t="s">
        <v>578</v>
      </c>
      <c r="C286" s="19">
        <v>10070</v>
      </c>
      <c r="D286" t="s">
        <v>210</v>
      </c>
    </row>
    <row r="287" spans="1:4">
      <c r="A287" t="s">
        <v>1207</v>
      </c>
      <c r="B287" t="s">
        <v>137</v>
      </c>
      <c r="C287" s="19">
        <v>5137.4399999999996</v>
      </c>
      <c r="D287" t="s">
        <v>210</v>
      </c>
    </row>
    <row r="288" spans="1:4">
      <c r="A288" t="s">
        <v>1208</v>
      </c>
      <c r="B288" t="s">
        <v>138</v>
      </c>
      <c r="C288" s="19">
        <v>2650</v>
      </c>
      <c r="D288" t="s">
        <v>210</v>
      </c>
    </row>
    <row r="289" spans="1:4">
      <c r="A289" t="s">
        <v>1209</v>
      </c>
      <c r="B289" t="s">
        <v>589</v>
      </c>
      <c r="C289" s="19">
        <v>46659.48</v>
      </c>
      <c r="D289" t="s">
        <v>210</v>
      </c>
    </row>
    <row r="290" spans="1:4">
      <c r="A290" t="s">
        <v>1210</v>
      </c>
      <c r="B290" t="s">
        <v>141</v>
      </c>
      <c r="C290" s="19">
        <v>4410</v>
      </c>
      <c r="D290" t="s">
        <v>210</v>
      </c>
    </row>
    <row r="291" spans="1:4">
      <c r="A291" t="s">
        <v>1211</v>
      </c>
      <c r="B291" t="s">
        <v>1212</v>
      </c>
      <c r="C291" s="19">
        <v>38771.33</v>
      </c>
      <c r="D291" t="s">
        <v>210</v>
      </c>
    </row>
    <row r="292" spans="1:4">
      <c r="A292" t="s">
        <v>1213</v>
      </c>
      <c r="B292" t="s">
        <v>592</v>
      </c>
      <c r="C292" s="19">
        <v>2200</v>
      </c>
      <c r="D292" t="s">
        <v>256</v>
      </c>
    </row>
    <row r="293" spans="1:4">
      <c r="A293" t="s">
        <v>1214</v>
      </c>
      <c r="B293" t="s">
        <v>594</v>
      </c>
      <c r="C293" s="19">
        <v>17399</v>
      </c>
      <c r="D293" t="s">
        <v>210</v>
      </c>
    </row>
    <row r="294" spans="1:4">
      <c r="A294" t="s">
        <v>1215</v>
      </c>
      <c r="B294" t="s">
        <v>596</v>
      </c>
      <c r="C294" s="19">
        <v>3797.7</v>
      </c>
      <c r="D294" t="s">
        <v>210</v>
      </c>
    </row>
    <row r="295" spans="1:4">
      <c r="A295" t="s">
        <v>1216</v>
      </c>
      <c r="B295" t="s">
        <v>597</v>
      </c>
      <c r="C295" s="19">
        <v>18850.12</v>
      </c>
      <c r="D295" t="s">
        <v>210</v>
      </c>
    </row>
    <row r="296" spans="1:4">
      <c r="A296" t="s">
        <v>1217</v>
      </c>
      <c r="B296" t="s">
        <v>598</v>
      </c>
      <c r="C296" s="19">
        <v>7884.25</v>
      </c>
      <c r="D296" t="s">
        <v>210</v>
      </c>
    </row>
    <row r="297" spans="1:4">
      <c r="A297" t="s">
        <v>1218</v>
      </c>
      <c r="B297" t="s">
        <v>600</v>
      </c>
      <c r="C297" s="19">
        <v>5890</v>
      </c>
      <c r="D297" t="s">
        <v>210</v>
      </c>
    </row>
    <row r="298" spans="1:4">
      <c r="A298" t="s">
        <v>1219</v>
      </c>
      <c r="B298" t="s">
        <v>1220</v>
      </c>
      <c r="C298" s="19">
        <v>19180.439999999999</v>
      </c>
      <c r="D298" t="s">
        <v>210</v>
      </c>
    </row>
    <row r="299" spans="1:4">
      <c r="A299" t="s">
        <v>1221</v>
      </c>
      <c r="B299" t="s">
        <v>1222</v>
      </c>
      <c r="C299" s="19">
        <v>19371.21</v>
      </c>
      <c r="D299" t="s">
        <v>256</v>
      </c>
    </row>
    <row r="300" spans="1:4">
      <c r="A300" t="s">
        <v>1223</v>
      </c>
      <c r="B300" t="s">
        <v>604</v>
      </c>
      <c r="C300" s="19">
        <v>3997.34</v>
      </c>
      <c r="D300" t="s">
        <v>210</v>
      </c>
    </row>
    <row r="301" spans="1:4">
      <c r="A301" t="s">
        <v>1224</v>
      </c>
      <c r="B301" t="s">
        <v>605</v>
      </c>
      <c r="C301" s="19">
        <v>9642.8700000000008</v>
      </c>
      <c r="D301" t="s">
        <v>210</v>
      </c>
    </row>
    <row r="302" spans="1:4">
      <c r="A302" t="s">
        <v>1225</v>
      </c>
      <c r="B302" t="s">
        <v>1226</v>
      </c>
      <c r="C302" s="19">
        <v>2000</v>
      </c>
      <c r="D302" t="s">
        <v>256</v>
      </c>
    </row>
    <row r="303" spans="1:4">
      <c r="A303" t="s">
        <v>1227</v>
      </c>
      <c r="B303" t="s">
        <v>1228</v>
      </c>
      <c r="C303" s="19">
        <v>25244.49</v>
      </c>
      <c r="D303" t="s">
        <v>210</v>
      </c>
    </row>
    <row r="304" spans="1:4">
      <c r="A304" t="s">
        <v>1229</v>
      </c>
      <c r="B304" t="s">
        <v>606</v>
      </c>
      <c r="C304" s="19">
        <v>16480.36</v>
      </c>
      <c r="D304" t="s">
        <v>271</v>
      </c>
    </row>
    <row r="305" spans="1:4">
      <c r="A305" t="s">
        <v>1230</v>
      </c>
      <c r="B305" t="s">
        <v>607</v>
      </c>
      <c r="C305" s="19">
        <v>13676.16</v>
      </c>
      <c r="D305" t="s">
        <v>223</v>
      </c>
    </row>
    <row r="306" spans="1:4">
      <c r="A306" t="s">
        <v>1231</v>
      </c>
      <c r="B306" t="s">
        <v>1232</v>
      </c>
      <c r="C306" s="19">
        <v>8253.5</v>
      </c>
      <c r="D306" t="s">
        <v>822</v>
      </c>
    </row>
    <row r="307" spans="1:4">
      <c r="A307" t="s">
        <v>1233</v>
      </c>
      <c r="B307" t="s">
        <v>1234</v>
      </c>
      <c r="C307" s="19">
        <v>16345.69</v>
      </c>
      <c r="D307" t="s">
        <v>210</v>
      </c>
    </row>
    <row r="308" spans="1:4">
      <c r="A308" t="s">
        <v>1235</v>
      </c>
      <c r="B308" t="s">
        <v>608</v>
      </c>
      <c r="C308" s="19">
        <v>30279.29</v>
      </c>
      <c r="D308" t="s">
        <v>210</v>
      </c>
    </row>
    <row r="309" spans="1:4">
      <c r="A309" t="s">
        <v>1236</v>
      </c>
      <c r="B309" t="s">
        <v>612</v>
      </c>
      <c r="C309" s="19">
        <v>4947</v>
      </c>
      <c r="D309" t="s">
        <v>256</v>
      </c>
    </row>
    <row r="310" spans="1:4">
      <c r="A310" t="s">
        <v>1237</v>
      </c>
      <c r="B310" t="s">
        <v>613</v>
      </c>
      <c r="C310" s="19">
        <v>18748.439999999999</v>
      </c>
      <c r="D310" t="s">
        <v>210</v>
      </c>
    </row>
    <row r="311" spans="1:4">
      <c r="A311" t="s">
        <v>1238</v>
      </c>
      <c r="B311" t="s">
        <v>146</v>
      </c>
      <c r="C311" s="19">
        <v>7596.12</v>
      </c>
      <c r="D311" t="s">
        <v>210</v>
      </c>
    </row>
    <row r="312" spans="1:4">
      <c r="A312" t="s">
        <v>1239</v>
      </c>
      <c r="B312" t="s">
        <v>614</v>
      </c>
      <c r="C312" s="19">
        <v>11834.93</v>
      </c>
      <c r="D312" t="s">
        <v>256</v>
      </c>
    </row>
    <row r="313" spans="1:4">
      <c r="A313" t="s">
        <v>1240</v>
      </c>
      <c r="B313" t="s">
        <v>147</v>
      </c>
      <c r="C313" s="19">
        <v>5329.09</v>
      </c>
      <c r="D313" t="s">
        <v>256</v>
      </c>
    </row>
    <row r="314" spans="1:4">
      <c r="A314" t="s">
        <v>1241</v>
      </c>
      <c r="B314" t="s">
        <v>1242</v>
      </c>
      <c r="C314" s="19">
        <v>1426.74</v>
      </c>
      <c r="D314" t="s">
        <v>822</v>
      </c>
    </row>
    <row r="315" spans="1:4">
      <c r="A315" t="s">
        <v>1243</v>
      </c>
      <c r="B315" t="s">
        <v>1244</v>
      </c>
      <c r="C315" s="19">
        <v>9056.25</v>
      </c>
      <c r="D315" t="s">
        <v>822</v>
      </c>
    </row>
    <row r="316" spans="1:4">
      <c r="A316" t="s">
        <v>1245</v>
      </c>
      <c r="B316" t="s">
        <v>1246</v>
      </c>
      <c r="C316" s="19">
        <v>3093.3</v>
      </c>
      <c r="D316" t="s">
        <v>822</v>
      </c>
    </row>
    <row r="317" spans="1:4">
      <c r="A317" t="s">
        <v>1247</v>
      </c>
      <c r="B317" t="s">
        <v>620</v>
      </c>
      <c r="C317" s="19">
        <v>12504.32</v>
      </c>
      <c r="D317" t="s">
        <v>210</v>
      </c>
    </row>
    <row r="318" spans="1:4">
      <c r="A318" t="s">
        <v>1248</v>
      </c>
      <c r="B318" t="s">
        <v>621</v>
      </c>
      <c r="C318" s="19">
        <v>12457.56</v>
      </c>
      <c r="D318" t="s">
        <v>210</v>
      </c>
    </row>
    <row r="319" spans="1:4">
      <c r="A319" t="s">
        <v>1249</v>
      </c>
      <c r="B319" t="s">
        <v>622</v>
      </c>
      <c r="C319" s="19">
        <v>3921.89</v>
      </c>
      <c r="D319" t="s">
        <v>210</v>
      </c>
    </row>
    <row r="320" spans="1:4">
      <c r="A320" t="s">
        <v>1250</v>
      </c>
      <c r="B320" t="s">
        <v>623</v>
      </c>
      <c r="C320" s="19">
        <v>8139</v>
      </c>
      <c r="D320" t="s">
        <v>210</v>
      </c>
    </row>
    <row r="321" spans="1:4">
      <c r="A321" t="s">
        <v>1251</v>
      </c>
      <c r="B321" t="s">
        <v>148</v>
      </c>
      <c r="C321" s="19">
        <v>3938.36</v>
      </c>
      <c r="D321" t="s">
        <v>210</v>
      </c>
    </row>
    <row r="322" spans="1:4">
      <c r="A322" t="s">
        <v>1252</v>
      </c>
      <c r="B322" t="s">
        <v>625</v>
      </c>
      <c r="C322" s="19">
        <v>21421.83</v>
      </c>
      <c r="D322" t="s">
        <v>210</v>
      </c>
    </row>
    <row r="323" spans="1:4">
      <c r="A323" t="s">
        <v>1253</v>
      </c>
      <c r="B323" t="s">
        <v>1254</v>
      </c>
      <c r="C323" s="19">
        <v>19761.349999999999</v>
      </c>
      <c r="D323" t="s">
        <v>256</v>
      </c>
    </row>
    <row r="324" spans="1:4">
      <c r="A324" t="s">
        <v>1255</v>
      </c>
      <c r="B324" t="s">
        <v>1256</v>
      </c>
      <c r="C324" s="19">
        <v>66036.320000000007</v>
      </c>
      <c r="D324" t="s">
        <v>210</v>
      </c>
    </row>
    <row r="325" spans="1:4">
      <c r="A325" t="s">
        <v>1257</v>
      </c>
      <c r="B325" t="s">
        <v>1258</v>
      </c>
      <c r="C325" s="19">
        <v>15070.49</v>
      </c>
      <c r="D325" t="s">
        <v>256</v>
      </c>
    </row>
    <row r="326" spans="1:4">
      <c r="A326" t="s">
        <v>1259</v>
      </c>
      <c r="B326" t="s">
        <v>1260</v>
      </c>
      <c r="C326" s="19">
        <v>135547.12</v>
      </c>
      <c r="D326" t="s">
        <v>28</v>
      </c>
    </row>
    <row r="327" spans="1:4">
      <c r="A327" t="s">
        <v>1261</v>
      </c>
      <c r="B327" t="s">
        <v>151</v>
      </c>
      <c r="C327" s="19">
        <v>2436.89</v>
      </c>
      <c r="D327" t="s">
        <v>256</v>
      </c>
    </row>
    <row r="328" spans="1:4">
      <c r="A328" t="s">
        <v>1262</v>
      </c>
      <c r="B328" t="s">
        <v>152</v>
      </c>
      <c r="C328" s="19">
        <v>16182</v>
      </c>
      <c r="D328" t="s">
        <v>210</v>
      </c>
    </row>
    <row r="329" spans="1:4">
      <c r="A329" t="s">
        <v>1263</v>
      </c>
      <c r="B329" t="s">
        <v>1264</v>
      </c>
      <c r="C329" s="19">
        <v>12504</v>
      </c>
      <c r="D329" t="s">
        <v>215</v>
      </c>
    </row>
    <row r="330" spans="1:4">
      <c r="A330" t="s">
        <v>1265</v>
      </c>
      <c r="B330" t="s">
        <v>1266</v>
      </c>
      <c r="C330" s="19">
        <v>0</v>
      </c>
      <c r="D330" t="s">
        <v>28</v>
      </c>
    </row>
    <row r="331" spans="1:4">
      <c r="A331" t="s">
        <v>1267</v>
      </c>
      <c r="B331" t="s">
        <v>632</v>
      </c>
      <c r="C331" s="19">
        <v>0</v>
      </c>
      <c r="D331" t="s">
        <v>256</v>
      </c>
    </row>
    <row r="332" spans="1:4">
      <c r="A332" t="s">
        <v>1268</v>
      </c>
      <c r="B332" t="s">
        <v>154</v>
      </c>
      <c r="C332" s="19">
        <v>8482.06</v>
      </c>
      <c r="D332" t="s">
        <v>210</v>
      </c>
    </row>
    <row r="333" spans="1:4">
      <c r="A333" t="s">
        <v>1269</v>
      </c>
      <c r="B333" t="s">
        <v>1270</v>
      </c>
      <c r="C333" s="19">
        <v>4900</v>
      </c>
      <c r="D333" t="s">
        <v>210</v>
      </c>
    </row>
    <row r="334" spans="1:4">
      <c r="A334" t="s">
        <v>1271</v>
      </c>
      <c r="B334" t="s">
        <v>155</v>
      </c>
      <c r="C334" s="19">
        <v>9830</v>
      </c>
      <c r="D334" t="s">
        <v>210</v>
      </c>
    </row>
    <row r="335" spans="1:4">
      <c r="A335" t="s">
        <v>1272</v>
      </c>
      <c r="B335" t="s">
        <v>633</v>
      </c>
      <c r="C335" s="19">
        <v>12471.75</v>
      </c>
      <c r="D335" t="s">
        <v>210</v>
      </c>
    </row>
    <row r="336" spans="1:4">
      <c r="A336" t="s">
        <v>1273</v>
      </c>
      <c r="B336" t="s">
        <v>156</v>
      </c>
      <c r="C336" s="19">
        <v>4638.5600000000004</v>
      </c>
      <c r="D336" t="s">
        <v>256</v>
      </c>
    </row>
    <row r="337" spans="1:4">
      <c r="A337" t="s">
        <v>1274</v>
      </c>
      <c r="B337" t="s">
        <v>157</v>
      </c>
      <c r="C337" s="19">
        <v>7299.56</v>
      </c>
      <c r="D337" t="s">
        <v>210</v>
      </c>
    </row>
    <row r="338" spans="1:4">
      <c r="A338" t="s">
        <v>1275</v>
      </c>
      <c r="B338" t="s">
        <v>158</v>
      </c>
      <c r="C338" s="19">
        <v>2500</v>
      </c>
      <c r="D338" t="s">
        <v>256</v>
      </c>
    </row>
    <row r="339" spans="1:4">
      <c r="A339" t="s">
        <v>1276</v>
      </c>
      <c r="B339" t="s">
        <v>638</v>
      </c>
      <c r="C339" s="19">
        <v>152237</v>
      </c>
      <c r="D339" t="s">
        <v>210</v>
      </c>
    </row>
    <row r="340" spans="1:4">
      <c r="A340" t="s">
        <v>1277</v>
      </c>
      <c r="B340" t="s">
        <v>640</v>
      </c>
      <c r="C340" s="19">
        <v>2204.16</v>
      </c>
      <c r="D340" t="s">
        <v>210</v>
      </c>
    </row>
    <row r="341" spans="1:4">
      <c r="A341" t="s">
        <v>1278</v>
      </c>
      <c r="B341" t="s">
        <v>641</v>
      </c>
      <c r="C341" s="19">
        <v>8000.4</v>
      </c>
      <c r="D341" t="s">
        <v>256</v>
      </c>
    </row>
    <row r="342" spans="1:4">
      <c r="A342" t="s">
        <v>1279</v>
      </c>
      <c r="B342" t="s">
        <v>643</v>
      </c>
      <c r="C342" s="19">
        <v>40583.46</v>
      </c>
      <c r="D342" t="s">
        <v>210</v>
      </c>
    </row>
    <row r="343" spans="1:4">
      <c r="A343" t="s">
        <v>1280</v>
      </c>
      <c r="B343" t="s">
        <v>1281</v>
      </c>
      <c r="C343" s="19">
        <v>17375.97</v>
      </c>
      <c r="D343" t="s">
        <v>210</v>
      </c>
    </row>
    <row r="344" spans="1:4">
      <c r="A344" t="s">
        <v>1282</v>
      </c>
      <c r="B344" t="s">
        <v>645</v>
      </c>
      <c r="C344" s="19">
        <v>7999.45</v>
      </c>
      <c r="D344" t="s">
        <v>210</v>
      </c>
    </row>
    <row r="345" spans="1:4">
      <c r="A345" t="s">
        <v>1283</v>
      </c>
      <c r="B345" t="s">
        <v>647</v>
      </c>
      <c r="C345" s="19">
        <v>1555.74</v>
      </c>
      <c r="D345" t="s">
        <v>215</v>
      </c>
    </row>
    <row r="346" spans="1:4">
      <c r="A346" t="s">
        <v>1284</v>
      </c>
      <c r="B346" t="s">
        <v>1285</v>
      </c>
      <c r="C346" s="19">
        <v>5050</v>
      </c>
      <c r="D346" t="s">
        <v>256</v>
      </c>
    </row>
    <row r="347" spans="1:4">
      <c r="A347" t="s">
        <v>1286</v>
      </c>
      <c r="B347" t="s">
        <v>648</v>
      </c>
      <c r="C347" s="19">
        <v>4799</v>
      </c>
      <c r="D347" t="s">
        <v>210</v>
      </c>
    </row>
    <row r="348" spans="1:4">
      <c r="A348" t="s">
        <v>1287</v>
      </c>
      <c r="B348" t="s">
        <v>649</v>
      </c>
      <c r="C348" s="19">
        <v>3498.33</v>
      </c>
      <c r="D348" t="s">
        <v>256</v>
      </c>
    </row>
    <row r="349" spans="1:4">
      <c r="A349" t="s">
        <v>1288</v>
      </c>
      <c r="B349" t="s">
        <v>1289</v>
      </c>
      <c r="C349" s="19">
        <v>90744</v>
      </c>
      <c r="D349" t="s">
        <v>210</v>
      </c>
    </row>
    <row r="350" spans="1:4">
      <c r="A350" t="s">
        <v>1290</v>
      </c>
      <c r="B350" t="s">
        <v>1291</v>
      </c>
      <c r="C350" s="19">
        <v>21810.720000000001</v>
      </c>
      <c r="D350" t="s">
        <v>210</v>
      </c>
    </row>
    <row r="351" spans="1:4">
      <c r="A351" t="s">
        <v>1292</v>
      </c>
      <c r="B351" t="s">
        <v>1293</v>
      </c>
      <c r="C351" s="19">
        <v>5820.2</v>
      </c>
      <c r="D351" t="s">
        <v>210</v>
      </c>
    </row>
    <row r="352" spans="1:4">
      <c r="A352" t="s">
        <v>1294</v>
      </c>
      <c r="B352" t="s">
        <v>160</v>
      </c>
      <c r="C352" s="19">
        <v>6642.18</v>
      </c>
      <c r="D352" t="s">
        <v>210</v>
      </c>
    </row>
    <row r="353" spans="1:4">
      <c r="A353" t="s">
        <v>1295</v>
      </c>
      <c r="B353" t="s">
        <v>661</v>
      </c>
      <c r="C353" s="19">
        <v>5662.02</v>
      </c>
      <c r="D353" t="s">
        <v>223</v>
      </c>
    </row>
    <row r="354" spans="1:4">
      <c r="A354" t="s">
        <v>1296</v>
      </c>
      <c r="B354" t="s">
        <v>667</v>
      </c>
      <c r="C354" s="19">
        <v>16516</v>
      </c>
      <c r="D354" t="s">
        <v>210</v>
      </c>
    </row>
    <row r="355" spans="1:4">
      <c r="A355" t="s">
        <v>1297</v>
      </c>
      <c r="B355" t="s">
        <v>668</v>
      </c>
      <c r="C355" s="19">
        <v>24586</v>
      </c>
      <c r="D355" t="s">
        <v>210</v>
      </c>
    </row>
    <row r="356" spans="1:4">
      <c r="A356" t="s">
        <v>1298</v>
      </c>
      <c r="B356" t="s">
        <v>670</v>
      </c>
      <c r="C356" s="19">
        <v>13958.24</v>
      </c>
      <c r="D356" t="s">
        <v>210</v>
      </c>
    </row>
    <row r="357" spans="1:4">
      <c r="A357" t="s">
        <v>1299</v>
      </c>
      <c r="B357" t="s">
        <v>671</v>
      </c>
      <c r="C357" s="19">
        <v>5183</v>
      </c>
      <c r="D357" t="s">
        <v>210</v>
      </c>
    </row>
    <row r="358" spans="1:4">
      <c r="A358" t="s">
        <v>1300</v>
      </c>
      <c r="B358" t="s">
        <v>673</v>
      </c>
      <c r="C358" s="19">
        <v>5151.62</v>
      </c>
      <c r="D358" t="s">
        <v>210</v>
      </c>
    </row>
    <row r="359" spans="1:4">
      <c r="A359" t="s">
        <v>1301</v>
      </c>
      <c r="B359" t="s">
        <v>676</v>
      </c>
      <c r="C359" s="19">
        <v>5971.05</v>
      </c>
      <c r="D359" t="s">
        <v>210</v>
      </c>
    </row>
    <row r="360" spans="1:4">
      <c r="A360" t="s">
        <v>1302</v>
      </c>
      <c r="B360" t="s">
        <v>1303</v>
      </c>
      <c r="C360" s="19">
        <v>15978.07</v>
      </c>
      <c r="D360" t="s">
        <v>858</v>
      </c>
    </row>
    <row r="361" spans="1:4">
      <c r="A361" t="s">
        <v>1304</v>
      </c>
      <c r="B361" t="s">
        <v>677</v>
      </c>
      <c r="C361" s="19">
        <v>5984.4</v>
      </c>
      <c r="D361" t="s">
        <v>210</v>
      </c>
    </row>
    <row r="362" spans="1:4">
      <c r="A362" t="s">
        <v>1305</v>
      </c>
      <c r="B362" t="s">
        <v>680</v>
      </c>
      <c r="C362" s="19">
        <v>40808.720000000001</v>
      </c>
      <c r="D362" t="s">
        <v>210</v>
      </c>
    </row>
    <row r="363" spans="1:4">
      <c r="A363" t="s">
        <v>1306</v>
      </c>
      <c r="B363" t="s">
        <v>166</v>
      </c>
      <c r="C363" s="19">
        <v>48651.8</v>
      </c>
      <c r="D363" t="s">
        <v>210</v>
      </c>
    </row>
    <row r="364" spans="1:4">
      <c r="A364" t="s">
        <v>1307</v>
      </c>
      <c r="B364" t="s">
        <v>1308</v>
      </c>
      <c r="C364" s="19">
        <v>875</v>
      </c>
      <c r="D364" t="s">
        <v>256</v>
      </c>
    </row>
    <row r="365" spans="1:4">
      <c r="A365" t="s">
        <v>1309</v>
      </c>
      <c r="B365" t="s">
        <v>681</v>
      </c>
      <c r="C365" s="19">
        <v>13258.65</v>
      </c>
      <c r="D365" t="s">
        <v>223</v>
      </c>
    </row>
    <row r="366" spans="1:4">
      <c r="A366" t="s">
        <v>1310</v>
      </c>
      <c r="B366" t="s">
        <v>1311</v>
      </c>
      <c r="C366" s="19">
        <v>-24706.1</v>
      </c>
      <c r="D366" t="s">
        <v>256</v>
      </c>
    </row>
    <row r="367" spans="1:4">
      <c r="A367" t="s">
        <v>1312</v>
      </c>
      <c r="B367" t="s">
        <v>1313</v>
      </c>
      <c r="C367" s="19">
        <v>7592.61</v>
      </c>
      <c r="D367" t="s">
        <v>210</v>
      </c>
    </row>
    <row r="368" spans="1:4">
      <c r="A368" t="s">
        <v>1314</v>
      </c>
      <c r="B368" t="s">
        <v>682</v>
      </c>
      <c r="C368" s="19">
        <v>6111</v>
      </c>
      <c r="D368" t="s">
        <v>210</v>
      </c>
    </row>
    <row r="369" spans="1:4">
      <c r="A369" t="s">
        <v>1315</v>
      </c>
      <c r="B369" t="s">
        <v>1316</v>
      </c>
      <c r="C369" s="19">
        <v>5830</v>
      </c>
      <c r="D369" t="s">
        <v>822</v>
      </c>
    </row>
    <row r="370" spans="1:4">
      <c r="A370" t="s">
        <v>1317</v>
      </c>
      <c r="B370" t="s">
        <v>685</v>
      </c>
      <c r="C370" s="19">
        <v>16008.84</v>
      </c>
      <c r="D370" t="s">
        <v>210</v>
      </c>
    </row>
    <row r="371" spans="1:4">
      <c r="A371" t="s">
        <v>1318</v>
      </c>
      <c r="B371" t="s">
        <v>1319</v>
      </c>
      <c r="C371" s="19">
        <v>8164.28</v>
      </c>
      <c r="D371" t="s">
        <v>210</v>
      </c>
    </row>
    <row r="372" spans="1:4">
      <c r="A372" t="s">
        <v>1320</v>
      </c>
      <c r="B372" t="s">
        <v>1321</v>
      </c>
      <c r="C372" s="19">
        <v>5363</v>
      </c>
      <c r="D372" t="s">
        <v>210</v>
      </c>
    </row>
    <row r="373" spans="1:4">
      <c r="A373" t="s">
        <v>1322</v>
      </c>
      <c r="B373" t="s">
        <v>168</v>
      </c>
      <c r="C373" s="19">
        <v>14266.47</v>
      </c>
      <c r="D373" t="s">
        <v>210</v>
      </c>
    </row>
    <row r="374" spans="1:4">
      <c r="A374" t="s">
        <v>1323</v>
      </c>
      <c r="B374" t="s">
        <v>1324</v>
      </c>
      <c r="C374" s="19">
        <v>13834</v>
      </c>
      <c r="D374" t="s">
        <v>210</v>
      </c>
    </row>
    <row r="375" spans="1:4">
      <c r="A375" t="s">
        <v>1325</v>
      </c>
      <c r="B375" t="s">
        <v>1326</v>
      </c>
      <c r="C375" s="19">
        <v>20454.09</v>
      </c>
      <c r="D375" t="s">
        <v>210</v>
      </c>
    </row>
    <row r="376" spans="1:4">
      <c r="A376" t="s">
        <v>1327</v>
      </c>
      <c r="B376" t="s">
        <v>171</v>
      </c>
      <c r="C376" s="19">
        <v>9882.68</v>
      </c>
      <c r="D376" t="s">
        <v>210</v>
      </c>
    </row>
    <row r="377" spans="1:4">
      <c r="A377" t="s">
        <v>1328</v>
      </c>
      <c r="B377" t="s">
        <v>1329</v>
      </c>
      <c r="C377" s="19">
        <v>4784</v>
      </c>
      <c r="D377" t="s">
        <v>210</v>
      </c>
    </row>
    <row r="378" spans="1:4">
      <c r="A378" t="s">
        <v>1330</v>
      </c>
      <c r="B378" t="s">
        <v>1331</v>
      </c>
      <c r="C378" s="19">
        <v>10000.02</v>
      </c>
      <c r="D378" t="s">
        <v>256</v>
      </c>
    </row>
    <row r="379" spans="1:4">
      <c r="A379" t="s">
        <v>1332</v>
      </c>
      <c r="B379" t="s">
        <v>693</v>
      </c>
      <c r="C379" s="19">
        <v>4487</v>
      </c>
      <c r="D379" t="s">
        <v>210</v>
      </c>
    </row>
    <row r="380" spans="1:4">
      <c r="A380" t="s">
        <v>1333</v>
      </c>
      <c r="B380" t="s">
        <v>694</v>
      </c>
      <c r="C380" s="19">
        <v>2641.32</v>
      </c>
      <c r="D380" t="s">
        <v>256</v>
      </c>
    </row>
    <row r="381" spans="1:4">
      <c r="A381" t="s">
        <v>1334</v>
      </c>
      <c r="B381" t="s">
        <v>1335</v>
      </c>
      <c r="C381" s="19">
        <v>7500</v>
      </c>
      <c r="D381" t="s">
        <v>210</v>
      </c>
    </row>
    <row r="382" spans="1:4">
      <c r="A382" t="s">
        <v>1336</v>
      </c>
      <c r="B382" t="s">
        <v>175</v>
      </c>
      <c r="C382" s="19">
        <v>19284</v>
      </c>
      <c r="D382" t="s">
        <v>210</v>
      </c>
    </row>
    <row r="383" spans="1:4">
      <c r="A383" t="s">
        <v>1337</v>
      </c>
      <c r="B383" t="s">
        <v>697</v>
      </c>
      <c r="C383" s="19">
        <v>12969.33</v>
      </c>
      <c r="D383" t="s">
        <v>256</v>
      </c>
    </row>
    <row r="384" spans="1:4">
      <c r="A384" t="s">
        <v>1338</v>
      </c>
      <c r="B384" t="s">
        <v>176</v>
      </c>
      <c r="C384" s="19">
        <v>8342.61</v>
      </c>
      <c r="D384" t="s">
        <v>210</v>
      </c>
    </row>
    <row r="385" spans="1:4">
      <c r="A385" t="s">
        <v>1339</v>
      </c>
      <c r="B385" t="s">
        <v>1340</v>
      </c>
      <c r="C385" s="19">
        <v>35846.550000000003</v>
      </c>
      <c r="D385" t="s">
        <v>210</v>
      </c>
    </row>
    <row r="386" spans="1:4">
      <c r="A386" t="s">
        <v>1341</v>
      </c>
      <c r="B386" t="s">
        <v>698</v>
      </c>
      <c r="C386" s="19">
        <v>80856.09</v>
      </c>
      <c r="D386" t="s">
        <v>223</v>
      </c>
    </row>
    <row r="387" spans="1:4">
      <c r="A387" t="s">
        <v>1342</v>
      </c>
      <c r="B387" t="s">
        <v>1343</v>
      </c>
      <c r="C387" s="19">
        <v>5309</v>
      </c>
      <c r="D387" t="s">
        <v>210</v>
      </c>
    </row>
    <row r="388" spans="1:4">
      <c r="A388" t="s">
        <v>1344</v>
      </c>
      <c r="B388" t="s">
        <v>1345</v>
      </c>
      <c r="C388" s="19">
        <v>50000</v>
      </c>
      <c r="D388" t="s">
        <v>210</v>
      </c>
    </row>
    <row r="389" spans="1:4">
      <c r="A389" t="s">
        <v>1346</v>
      </c>
      <c r="B389" t="s">
        <v>700</v>
      </c>
      <c r="C389" s="19">
        <v>17866.72</v>
      </c>
      <c r="D389" t="s">
        <v>210</v>
      </c>
    </row>
    <row r="390" spans="1:4">
      <c r="A390" t="s">
        <v>1347</v>
      </c>
      <c r="B390" t="s">
        <v>701</v>
      </c>
      <c r="C390" s="19">
        <v>7288.98</v>
      </c>
      <c r="D390" t="s">
        <v>256</v>
      </c>
    </row>
    <row r="391" spans="1:4">
      <c r="A391" t="s">
        <v>1348</v>
      </c>
      <c r="B391" t="s">
        <v>1349</v>
      </c>
      <c r="C391" s="19">
        <v>4166.3</v>
      </c>
      <c r="D391" t="s">
        <v>256</v>
      </c>
    </row>
    <row r="392" spans="1:4">
      <c r="A392" t="s">
        <v>1350</v>
      </c>
      <c r="B392" t="s">
        <v>1351</v>
      </c>
      <c r="C392" s="19">
        <v>11268.8</v>
      </c>
      <c r="D392" t="s">
        <v>210</v>
      </c>
    </row>
    <row r="393" spans="1:4">
      <c r="A393" t="s">
        <v>1352</v>
      </c>
      <c r="B393" t="s">
        <v>1353</v>
      </c>
      <c r="C393" s="19">
        <v>76931.460000000006</v>
      </c>
      <c r="D393" t="s">
        <v>223</v>
      </c>
    </row>
    <row r="394" spans="1:4">
      <c r="A394" t="s">
        <v>1354</v>
      </c>
      <c r="B394" t="s">
        <v>703</v>
      </c>
      <c r="C394" s="19">
        <v>37196.800000000003</v>
      </c>
      <c r="D394" t="s">
        <v>210</v>
      </c>
    </row>
    <row r="395" spans="1:4">
      <c r="A395" t="s">
        <v>1355</v>
      </c>
      <c r="B395" t="s">
        <v>705</v>
      </c>
      <c r="C395" s="19">
        <v>20014.77</v>
      </c>
      <c r="D395" t="s">
        <v>256</v>
      </c>
    </row>
    <row r="396" spans="1:4">
      <c r="A396" t="s">
        <v>1356</v>
      </c>
      <c r="B396" t="s">
        <v>706</v>
      </c>
      <c r="C396" s="19">
        <v>1836.8</v>
      </c>
      <c r="D396" t="s">
        <v>210</v>
      </c>
    </row>
    <row r="397" spans="1:4">
      <c r="A397" t="s">
        <v>1357</v>
      </c>
      <c r="B397" t="s">
        <v>1358</v>
      </c>
      <c r="C397" s="19">
        <v>6179</v>
      </c>
      <c r="D397" t="s">
        <v>210</v>
      </c>
    </row>
    <row r="398" spans="1:4">
      <c r="A398" t="s">
        <v>1359</v>
      </c>
      <c r="B398" t="s">
        <v>179</v>
      </c>
      <c r="C398" s="19">
        <v>26188.3</v>
      </c>
      <c r="D398" t="s">
        <v>210</v>
      </c>
    </row>
    <row r="399" spans="1:4">
      <c r="A399" t="s">
        <v>1360</v>
      </c>
      <c r="B399" t="s">
        <v>1361</v>
      </c>
      <c r="C399" s="19">
        <v>14472</v>
      </c>
      <c r="D399" t="s">
        <v>210</v>
      </c>
    </row>
    <row r="400" spans="1:4">
      <c r="A400" t="s">
        <v>1362</v>
      </c>
      <c r="B400" t="s">
        <v>713</v>
      </c>
      <c r="C400" s="19">
        <v>2000</v>
      </c>
      <c r="D400" t="s">
        <v>256</v>
      </c>
    </row>
    <row r="401" spans="1:4">
      <c r="A401" t="s">
        <v>1363</v>
      </c>
      <c r="B401" t="s">
        <v>714</v>
      </c>
      <c r="C401" s="19">
        <v>0</v>
      </c>
      <c r="D401" t="s">
        <v>256</v>
      </c>
    </row>
    <row r="402" spans="1:4">
      <c r="A402" t="s">
        <v>1364</v>
      </c>
      <c r="B402" t="s">
        <v>1365</v>
      </c>
      <c r="C402" s="19">
        <v>0</v>
      </c>
      <c r="D402" t="s">
        <v>28</v>
      </c>
    </row>
    <row r="403" spans="1:4">
      <c r="A403" t="s">
        <v>1366</v>
      </c>
      <c r="B403" t="s">
        <v>715</v>
      </c>
      <c r="C403" s="19">
        <v>0</v>
      </c>
      <c r="D403" t="s">
        <v>256</v>
      </c>
    </row>
    <row r="404" spans="1:4">
      <c r="A404" t="s">
        <v>1367</v>
      </c>
      <c r="B404" t="s">
        <v>716</v>
      </c>
      <c r="C404" s="19">
        <v>1000</v>
      </c>
      <c r="D404" t="s">
        <v>256</v>
      </c>
    </row>
    <row r="405" spans="1:4">
      <c r="A405" t="s">
        <v>1368</v>
      </c>
      <c r="B405" t="s">
        <v>717</v>
      </c>
      <c r="C405" s="19">
        <v>650</v>
      </c>
      <c r="D405" t="s">
        <v>256</v>
      </c>
    </row>
    <row r="406" spans="1:4">
      <c r="A406" t="s">
        <v>1369</v>
      </c>
      <c r="B406" t="s">
        <v>718</v>
      </c>
      <c r="C406" s="19">
        <v>250</v>
      </c>
      <c r="D406" t="s">
        <v>256</v>
      </c>
    </row>
    <row r="407" spans="1:4">
      <c r="A407" t="s">
        <v>1370</v>
      </c>
      <c r="B407" t="s">
        <v>719</v>
      </c>
      <c r="C407" s="19">
        <v>9426.92</v>
      </c>
      <c r="D407" t="s">
        <v>210</v>
      </c>
    </row>
    <row r="408" spans="1:4">
      <c r="A408" t="s">
        <v>1371</v>
      </c>
      <c r="B408" t="s">
        <v>1372</v>
      </c>
      <c r="C408" s="19">
        <v>6440</v>
      </c>
      <c r="D408" t="s">
        <v>256</v>
      </c>
    </row>
    <row r="409" spans="1:4">
      <c r="A409" t="s">
        <v>1373</v>
      </c>
      <c r="B409" t="s">
        <v>181</v>
      </c>
      <c r="C409" s="19">
        <v>25458.16</v>
      </c>
      <c r="D409" t="s">
        <v>210</v>
      </c>
    </row>
    <row r="410" spans="1:4">
      <c r="A410" t="s">
        <v>1374</v>
      </c>
      <c r="B410" t="s">
        <v>725</v>
      </c>
      <c r="C410" s="19">
        <v>5650.7</v>
      </c>
      <c r="D410" t="s">
        <v>210</v>
      </c>
    </row>
    <row r="411" spans="1:4">
      <c r="A411" t="s">
        <v>1375</v>
      </c>
      <c r="B411" t="s">
        <v>184</v>
      </c>
      <c r="C411" s="19">
        <v>26728.2</v>
      </c>
      <c r="D411" t="s">
        <v>210</v>
      </c>
    </row>
    <row r="412" spans="1:4">
      <c r="A412" t="s">
        <v>1376</v>
      </c>
      <c r="B412" t="s">
        <v>726</v>
      </c>
      <c r="C412" s="19">
        <v>20604</v>
      </c>
      <c r="D412" t="s">
        <v>210</v>
      </c>
    </row>
    <row r="413" spans="1:4">
      <c r="A413" t="s">
        <v>1377</v>
      </c>
      <c r="B413" t="s">
        <v>727</v>
      </c>
      <c r="C413" s="19">
        <v>13069.58</v>
      </c>
      <c r="D413" t="s">
        <v>210</v>
      </c>
    </row>
    <row r="414" spans="1:4">
      <c r="A414" t="s">
        <v>1378</v>
      </c>
      <c r="B414" t="s">
        <v>1379</v>
      </c>
      <c r="C414" s="19">
        <v>5832.88</v>
      </c>
      <c r="D414" t="s">
        <v>223</v>
      </c>
    </row>
    <row r="415" spans="1:4">
      <c r="A415" t="s">
        <v>1380</v>
      </c>
      <c r="B415" t="s">
        <v>186</v>
      </c>
      <c r="C415" s="19">
        <v>14510.4</v>
      </c>
      <c r="D415" t="s">
        <v>210</v>
      </c>
    </row>
    <row r="416" spans="1:4">
      <c r="A416" t="s">
        <v>1381</v>
      </c>
      <c r="B416" t="s">
        <v>1382</v>
      </c>
      <c r="C416" s="19">
        <v>4320</v>
      </c>
      <c r="D416" t="s">
        <v>256</v>
      </c>
    </row>
    <row r="417" spans="1:4">
      <c r="A417" t="s">
        <v>1383</v>
      </c>
      <c r="B417" t="s">
        <v>1384</v>
      </c>
      <c r="C417" s="19">
        <v>4320</v>
      </c>
      <c r="D417" t="s">
        <v>210</v>
      </c>
    </row>
    <row r="418" spans="1:4">
      <c r="A418" t="s">
        <v>1385</v>
      </c>
      <c r="B418" t="s">
        <v>730</v>
      </c>
      <c r="C418" s="19">
        <v>6604.44</v>
      </c>
      <c r="D418" t="s">
        <v>223</v>
      </c>
    </row>
    <row r="419" spans="1:4">
      <c r="A419" t="s">
        <v>1386</v>
      </c>
      <c r="B419" t="s">
        <v>1387</v>
      </c>
      <c r="C419" s="19">
        <v>4726.1099999999997</v>
      </c>
      <c r="D419" t="s">
        <v>822</v>
      </c>
    </row>
    <row r="420" spans="1:4">
      <c r="A420" t="s">
        <v>1388</v>
      </c>
      <c r="B420" t="s">
        <v>1389</v>
      </c>
      <c r="C420" s="19">
        <v>11136</v>
      </c>
      <c r="D420" t="s">
        <v>210</v>
      </c>
    </row>
    <row r="421" spans="1:4">
      <c r="A421" t="s">
        <v>1390</v>
      </c>
      <c r="B421" t="s">
        <v>188</v>
      </c>
      <c r="C421" s="19">
        <v>8242</v>
      </c>
      <c r="D421" t="s">
        <v>210</v>
      </c>
    </row>
    <row r="422" spans="1:4">
      <c r="A422" t="s">
        <v>1391</v>
      </c>
      <c r="B422" t="s">
        <v>732</v>
      </c>
      <c r="C422" s="19">
        <v>7592.61</v>
      </c>
      <c r="D422" t="s">
        <v>210</v>
      </c>
    </row>
    <row r="423" spans="1:4">
      <c r="A423" t="s">
        <v>1392</v>
      </c>
      <c r="B423" t="s">
        <v>189</v>
      </c>
      <c r="C423" s="19">
        <v>5797.15</v>
      </c>
      <c r="D423" t="s">
        <v>210</v>
      </c>
    </row>
    <row r="424" spans="1:4">
      <c r="A424" t="s">
        <v>1393</v>
      </c>
      <c r="B424" t="s">
        <v>1394</v>
      </c>
      <c r="C424" s="19">
        <v>4192.59</v>
      </c>
      <c r="D424" t="s">
        <v>822</v>
      </c>
    </row>
    <row r="425" spans="1:4">
      <c r="A425" t="s">
        <v>1395</v>
      </c>
      <c r="B425" t="s">
        <v>733</v>
      </c>
      <c r="C425" s="19">
        <v>19653.919999999998</v>
      </c>
      <c r="D425" t="s">
        <v>210</v>
      </c>
    </row>
    <row r="426" spans="1:4">
      <c r="A426" t="s">
        <v>1396</v>
      </c>
      <c r="B426" t="s">
        <v>734</v>
      </c>
      <c r="C426" s="19">
        <v>6396.3</v>
      </c>
      <c r="D426" t="s">
        <v>223</v>
      </c>
    </row>
    <row r="427" spans="1:4">
      <c r="A427" t="s">
        <v>1397</v>
      </c>
      <c r="B427" t="s">
        <v>736</v>
      </c>
      <c r="C427" s="19">
        <v>10574.48</v>
      </c>
      <c r="D427" t="s">
        <v>210</v>
      </c>
    </row>
    <row r="428" spans="1:4">
      <c r="A428" t="s">
        <v>1398</v>
      </c>
      <c r="B428" t="s">
        <v>1399</v>
      </c>
      <c r="C428" s="19">
        <v>29530.2</v>
      </c>
      <c r="D428" t="s">
        <v>210</v>
      </c>
    </row>
    <row r="429" spans="1:4">
      <c r="A429" t="s">
        <v>1400</v>
      </c>
      <c r="B429" t="s">
        <v>191</v>
      </c>
      <c r="C429" s="19">
        <v>7256.82</v>
      </c>
      <c r="D429" t="s">
        <v>210</v>
      </c>
    </row>
    <row r="430" spans="1:4">
      <c r="A430" t="s">
        <v>1401</v>
      </c>
      <c r="B430" t="s">
        <v>1402</v>
      </c>
      <c r="C430" s="19">
        <v>10519.3</v>
      </c>
      <c r="D430" t="s">
        <v>210</v>
      </c>
    </row>
    <row r="431" spans="1:4">
      <c r="A431" t="s">
        <v>1403</v>
      </c>
      <c r="B431" t="s">
        <v>1404</v>
      </c>
      <c r="C431" s="19">
        <v>19283.12</v>
      </c>
      <c r="D431" t="s">
        <v>28</v>
      </c>
    </row>
    <row r="432" spans="1:4">
      <c r="A432" t="s">
        <v>1405</v>
      </c>
      <c r="B432" t="s">
        <v>193</v>
      </c>
      <c r="C432" s="19">
        <v>8169.31</v>
      </c>
      <c r="D432" t="s">
        <v>210</v>
      </c>
    </row>
    <row r="433" spans="1:4">
      <c r="A433" t="s">
        <v>1406</v>
      </c>
      <c r="B433" t="s">
        <v>1407</v>
      </c>
      <c r="C433" s="19">
        <v>9005</v>
      </c>
      <c r="D433" t="s">
        <v>210</v>
      </c>
    </row>
    <row r="434" spans="1:4">
      <c r="A434" t="s">
        <v>1408</v>
      </c>
      <c r="B434" t="s">
        <v>743</v>
      </c>
      <c r="C434" s="19">
        <v>10419.6</v>
      </c>
      <c r="D434" t="s">
        <v>223</v>
      </c>
    </row>
    <row r="435" spans="1:4">
      <c r="A435" t="s">
        <v>1409</v>
      </c>
      <c r="B435" t="s">
        <v>745</v>
      </c>
      <c r="C435" s="19">
        <v>10281.120000000001</v>
      </c>
      <c r="D435" t="s">
        <v>210</v>
      </c>
    </row>
    <row r="436" spans="1:4">
      <c r="A436" t="s">
        <v>1410</v>
      </c>
      <c r="B436" t="s">
        <v>750</v>
      </c>
      <c r="C436" s="19">
        <v>4601.42</v>
      </c>
      <c r="D436" t="s">
        <v>223</v>
      </c>
    </row>
    <row r="437" spans="1:4">
      <c r="A437" t="s">
        <v>1411</v>
      </c>
      <c r="B437" t="s">
        <v>752</v>
      </c>
      <c r="C437" s="19">
        <v>17744.32</v>
      </c>
      <c r="D437" t="s">
        <v>210</v>
      </c>
    </row>
    <row r="438" spans="1:4">
      <c r="A438" t="s">
        <v>1412</v>
      </c>
      <c r="B438" t="s">
        <v>753</v>
      </c>
      <c r="C438" s="19">
        <v>53011</v>
      </c>
      <c r="D438" t="s">
        <v>210</v>
      </c>
    </row>
    <row r="439" spans="1:4">
      <c r="A439" t="s">
        <v>1413</v>
      </c>
      <c r="B439" t="s">
        <v>754</v>
      </c>
      <c r="C439" s="19">
        <v>3958</v>
      </c>
      <c r="D439" t="s">
        <v>256</v>
      </c>
    </row>
    <row r="440" spans="1:4">
      <c r="A440" t="s">
        <v>1414</v>
      </c>
      <c r="B440" t="s">
        <v>1415</v>
      </c>
      <c r="C440" s="19">
        <v>8496.7999999999993</v>
      </c>
      <c r="D440" t="s">
        <v>210</v>
      </c>
    </row>
    <row r="441" spans="1:4">
      <c r="A441" t="s">
        <v>1416</v>
      </c>
      <c r="B441" t="s">
        <v>1417</v>
      </c>
      <c r="C441" s="19">
        <v>0</v>
      </c>
      <c r="D441" t="s">
        <v>164</v>
      </c>
    </row>
    <row r="442" spans="1:4">
      <c r="A442" t="s">
        <v>1418</v>
      </c>
      <c r="B442" t="s">
        <v>1419</v>
      </c>
      <c r="C442" s="19">
        <v>6638.54</v>
      </c>
      <c r="D442" t="s">
        <v>858</v>
      </c>
    </row>
    <row r="443" spans="1:4">
      <c r="A443" t="s">
        <v>1420</v>
      </c>
      <c r="B443" t="s">
        <v>759</v>
      </c>
      <c r="C443" s="19">
        <v>24427.9</v>
      </c>
      <c r="D443" t="s">
        <v>210</v>
      </c>
    </row>
    <row r="444" spans="1:4">
      <c r="A444" t="s">
        <v>1421</v>
      </c>
      <c r="B444" t="s">
        <v>1422</v>
      </c>
      <c r="C444" s="19">
        <v>9370.06</v>
      </c>
      <c r="D444" t="s">
        <v>210</v>
      </c>
    </row>
    <row r="445" spans="1:4">
      <c r="A445" t="s">
        <v>1423</v>
      </c>
      <c r="B445" t="s">
        <v>1424</v>
      </c>
      <c r="C445" s="19">
        <v>3402</v>
      </c>
      <c r="D445" t="s">
        <v>210</v>
      </c>
    </row>
    <row r="446" spans="1:4">
      <c r="A446" t="s">
        <v>1425</v>
      </c>
      <c r="B446" t="s">
        <v>1426</v>
      </c>
      <c r="C446" s="19">
        <v>30958.080000000002</v>
      </c>
      <c r="D446" t="s">
        <v>210</v>
      </c>
    </row>
    <row r="447" spans="1:4">
      <c r="A447" t="s">
        <v>1427</v>
      </c>
      <c r="B447" t="s">
        <v>762</v>
      </c>
      <c r="C447" s="19">
        <v>1844.63</v>
      </c>
      <c r="D447" t="s">
        <v>223</v>
      </c>
    </row>
    <row r="448" spans="1:4">
      <c r="A448" t="s">
        <v>1428</v>
      </c>
      <c r="B448" t="s">
        <v>1429</v>
      </c>
      <c r="C448" s="19">
        <v>8140.33</v>
      </c>
      <c r="D448" t="s">
        <v>210</v>
      </c>
    </row>
    <row r="449" spans="1:4">
      <c r="A449" t="s">
        <v>1430</v>
      </c>
      <c r="B449" t="s">
        <v>763</v>
      </c>
      <c r="C449" s="19">
        <v>4640.22</v>
      </c>
      <c r="D449" t="s">
        <v>223</v>
      </c>
    </row>
    <row r="450" spans="1:4">
      <c r="A450" t="s">
        <v>1431</v>
      </c>
      <c r="B450" t="s">
        <v>199</v>
      </c>
      <c r="C450" s="19">
        <v>4350</v>
      </c>
      <c r="D450" t="s">
        <v>210</v>
      </c>
    </row>
    <row r="451" spans="1:4">
      <c r="A451" t="s">
        <v>1432</v>
      </c>
      <c r="B451" t="s">
        <v>1433</v>
      </c>
      <c r="C451" s="19">
        <v>78995.399999999994</v>
      </c>
      <c r="D451" t="s">
        <v>256</v>
      </c>
    </row>
    <row r="452" spans="1:4">
      <c r="A452" t="s">
        <v>1434</v>
      </c>
      <c r="B452" t="s">
        <v>772</v>
      </c>
      <c r="C452" s="19">
        <v>24015.99</v>
      </c>
      <c r="D452" t="s">
        <v>210</v>
      </c>
    </row>
    <row r="453" spans="1:4">
      <c r="A453" t="s">
        <v>1435</v>
      </c>
      <c r="B453" t="s">
        <v>1436</v>
      </c>
      <c r="C453" s="19">
        <v>257008.44</v>
      </c>
      <c r="D453" t="s">
        <v>822</v>
      </c>
    </row>
    <row r="454" spans="1:4">
      <c r="A454" t="s">
        <v>1437</v>
      </c>
      <c r="B454" t="s">
        <v>776</v>
      </c>
      <c r="C454" s="19">
        <v>0</v>
      </c>
      <c r="D454" t="s">
        <v>210</v>
      </c>
    </row>
    <row r="455" spans="1:4">
      <c r="A455" t="s">
        <v>1438</v>
      </c>
      <c r="B455" t="s">
        <v>1439</v>
      </c>
      <c r="C455" s="19">
        <v>5178.01</v>
      </c>
      <c r="D455" t="s">
        <v>256</v>
      </c>
    </row>
    <row r="456" spans="1:4">
      <c r="A456" t="s">
        <v>1440</v>
      </c>
      <c r="B456" t="s">
        <v>1441</v>
      </c>
      <c r="C456" s="19">
        <v>14911.2</v>
      </c>
      <c r="D456" t="s">
        <v>210</v>
      </c>
    </row>
    <row r="457" spans="1:4">
      <c r="A457" t="s">
        <v>1442</v>
      </c>
      <c r="B457" t="s">
        <v>1443</v>
      </c>
      <c r="C457" s="19">
        <v>16053.97</v>
      </c>
      <c r="D457" t="s">
        <v>210</v>
      </c>
    </row>
    <row r="458" spans="1:4">
      <c r="A458" t="s">
        <v>1444</v>
      </c>
      <c r="B458" t="s">
        <v>779</v>
      </c>
      <c r="C458" s="19">
        <v>1000</v>
      </c>
      <c r="D458" t="s">
        <v>256</v>
      </c>
    </row>
    <row r="459" spans="1:4">
      <c r="A459" t="s">
        <v>1445</v>
      </c>
      <c r="B459" t="s">
        <v>782</v>
      </c>
      <c r="C459" s="19">
        <v>10224.1</v>
      </c>
      <c r="D459" t="s">
        <v>210</v>
      </c>
    </row>
    <row r="460" spans="1:4">
      <c r="A460" t="s">
        <v>1446</v>
      </c>
      <c r="B460" t="s">
        <v>783</v>
      </c>
      <c r="C460" s="19">
        <v>19152.79</v>
      </c>
      <c r="D460" t="s">
        <v>210</v>
      </c>
    </row>
    <row r="461" spans="1:4">
      <c r="A461" t="s">
        <v>1447</v>
      </c>
      <c r="B461" t="s">
        <v>201</v>
      </c>
      <c r="C461" s="19">
        <v>12000</v>
      </c>
      <c r="D461" t="s">
        <v>256</v>
      </c>
    </row>
    <row r="462" spans="1:4">
      <c r="A462" t="s">
        <v>1448</v>
      </c>
      <c r="B462" t="s">
        <v>1449</v>
      </c>
      <c r="C462" s="19">
        <v>3931.8</v>
      </c>
      <c r="D462" t="s">
        <v>210</v>
      </c>
    </row>
    <row r="463" spans="1:4">
      <c r="A463" t="s">
        <v>1450</v>
      </c>
      <c r="B463" t="s">
        <v>1451</v>
      </c>
      <c r="C463" s="19">
        <v>1481.57</v>
      </c>
      <c r="D463" t="s">
        <v>822</v>
      </c>
    </row>
    <row r="464" spans="1:4">
      <c r="A464" t="s">
        <v>1452</v>
      </c>
      <c r="B464" t="s">
        <v>787</v>
      </c>
      <c r="C464" s="19">
        <v>3670.13</v>
      </c>
      <c r="D464" t="s">
        <v>210</v>
      </c>
    </row>
    <row r="465" spans="1:4">
      <c r="A465" t="s">
        <v>1453</v>
      </c>
      <c r="B465" t="s">
        <v>1454</v>
      </c>
      <c r="C465" s="19">
        <v>11742.68</v>
      </c>
      <c r="D465" t="s">
        <v>210</v>
      </c>
    </row>
    <row r="466" spans="1:4">
      <c r="A466" t="s">
        <v>1455</v>
      </c>
      <c r="B466" t="s">
        <v>789</v>
      </c>
      <c r="C466" s="19">
        <v>27612</v>
      </c>
      <c r="D466" t="s">
        <v>210</v>
      </c>
    </row>
    <row r="467" spans="1:4">
      <c r="A467" t="s">
        <v>1456</v>
      </c>
      <c r="B467" t="s">
        <v>1457</v>
      </c>
      <c r="C467" s="19">
        <v>6500</v>
      </c>
      <c r="D467" t="s">
        <v>215</v>
      </c>
    </row>
    <row r="468" spans="1:4">
      <c r="A468" t="s">
        <v>1458</v>
      </c>
      <c r="B468" t="s">
        <v>1459</v>
      </c>
      <c r="C468" s="19">
        <v>1500</v>
      </c>
      <c r="D468" t="s">
        <v>210</v>
      </c>
    </row>
    <row r="469" spans="1:4">
      <c r="A469" t="s">
        <v>1460</v>
      </c>
      <c r="B469" t="s">
        <v>1461</v>
      </c>
      <c r="C469" s="19">
        <v>85000</v>
      </c>
      <c r="D469" t="s">
        <v>210</v>
      </c>
    </row>
    <row r="470" spans="1:4">
      <c r="A470" t="s">
        <v>1462</v>
      </c>
      <c r="B470" t="s">
        <v>791</v>
      </c>
      <c r="C470" s="19">
        <v>18868.439999999999</v>
      </c>
      <c r="D470" t="s">
        <v>210</v>
      </c>
    </row>
    <row r="471" spans="1:4">
      <c r="A471" t="s">
        <v>1463</v>
      </c>
      <c r="B471" t="s">
        <v>792</v>
      </c>
      <c r="C471" s="19">
        <v>16349.28</v>
      </c>
      <c r="D471" t="s">
        <v>210</v>
      </c>
    </row>
    <row r="472" spans="1:4">
      <c r="A472" t="s">
        <v>1464</v>
      </c>
      <c r="B472" t="s">
        <v>793</v>
      </c>
      <c r="C472" s="19">
        <v>5982.88</v>
      </c>
      <c r="D472" t="s">
        <v>210</v>
      </c>
    </row>
    <row r="473" spans="1:4">
      <c r="A473" t="s">
        <v>1465</v>
      </c>
      <c r="B473" t="s">
        <v>1466</v>
      </c>
      <c r="C473" s="19">
        <v>10523.38</v>
      </c>
      <c r="D473" t="s">
        <v>210</v>
      </c>
    </row>
    <row r="474" spans="1:4">
      <c r="A474" t="s">
        <v>1467</v>
      </c>
      <c r="B474" t="s">
        <v>1468</v>
      </c>
      <c r="C474" s="19">
        <v>3599</v>
      </c>
      <c r="D474" t="s">
        <v>210</v>
      </c>
    </row>
    <row r="475" spans="1:4">
      <c r="A475" t="s">
        <v>1469</v>
      </c>
      <c r="B475" t="s">
        <v>1470</v>
      </c>
      <c r="C475" s="19">
        <v>8139</v>
      </c>
      <c r="D475" t="s">
        <v>210</v>
      </c>
    </row>
    <row r="476" spans="1:4">
      <c r="A476" t="s">
        <v>1471</v>
      </c>
      <c r="B476" t="s">
        <v>1472</v>
      </c>
      <c r="C476" s="19">
        <v>1500</v>
      </c>
      <c r="D476" t="s">
        <v>256</v>
      </c>
    </row>
    <row r="477" spans="1:4">
      <c r="A477" t="s">
        <v>1473</v>
      </c>
      <c r="B477" t="s">
        <v>797</v>
      </c>
      <c r="C477" s="19">
        <v>675</v>
      </c>
      <c r="D477" t="s">
        <v>256</v>
      </c>
    </row>
  </sheetData>
  <sortState xmlns:xlrd2="http://schemas.microsoft.com/office/spreadsheetml/2017/richdata2" ref="A2:D477">
    <sortCondition ref="A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Zywave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Cline, Zach</dc:creator>
  <cp:keywords/>
  <dc:description/>
  <cp:lastModifiedBy/>
  <cp:revision/>
  <dcterms:created xsi:type="dcterms:W3CDTF">2017-07-10T14:08:20Z</dcterms:created>
  <dcterms:modified xsi:type="dcterms:W3CDTF">2019-09-11T17:58:39Z</dcterms:modified>
  <cp:category/>
  <cp:contentStatus/>
</cp:coreProperties>
</file>