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\Desktop\python\sharpy\Zack_Beam\"/>
    </mc:Choice>
  </mc:AlternateContent>
  <xr:revisionPtr revIDLastSave="0" documentId="13_ncr:1_{8AB1C1B2-DFA8-4E00-9634-8F52E23030B9}" xr6:coauthVersionLast="47" xr6:coauthVersionMax="47" xr10:uidLastSave="{00000000-0000-0000-0000-000000000000}"/>
  <bookViews>
    <workbookView xWindow="-38520" yWindow="-120" windowWidth="38640" windowHeight="21240" xr2:uid="{800BE82D-4782-4692-9480-77A9996CABBA}"/>
  </bookViews>
  <sheets>
    <sheet name="FEM-Aero" sheetId="1" r:id="rId1"/>
    <sheet name="John Update" sheetId="4" r:id="rId2"/>
    <sheet name="Airfoils" sheetId="2" r:id="rId3"/>
    <sheet name="Lumped Mas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L5" i="1"/>
  <c r="M5" i="1"/>
  <c r="N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K5" i="1"/>
  <c r="AL5" i="1"/>
  <c r="AM5" i="1"/>
  <c r="AN5" i="1"/>
  <c r="AO5" i="1"/>
  <c r="AP5" i="1"/>
  <c r="AU5" i="1" s="1"/>
  <c r="AQ5" i="1"/>
  <c r="AR5" i="1"/>
  <c r="AS5" i="1"/>
  <c r="AT5" i="1"/>
  <c r="C6" i="1"/>
  <c r="D6" i="1"/>
  <c r="E6" i="1"/>
  <c r="F6" i="1"/>
  <c r="G6" i="1"/>
  <c r="H6" i="1"/>
  <c r="L6" i="1"/>
  <c r="M6" i="1"/>
  <c r="N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K6" i="1"/>
  <c r="AL6" i="1"/>
  <c r="AM6" i="1"/>
  <c r="AN6" i="1"/>
  <c r="AO6" i="1"/>
  <c r="AP6" i="1"/>
  <c r="AU6" i="1" s="1"/>
  <c r="AQ6" i="1"/>
  <c r="AR6" i="1"/>
  <c r="AS6" i="1"/>
  <c r="AT6" i="1"/>
  <c r="C7" i="1"/>
  <c r="D7" i="1"/>
  <c r="E7" i="1"/>
  <c r="F7" i="1"/>
  <c r="AV7" i="1" s="1"/>
  <c r="G7" i="1"/>
  <c r="H7" i="1"/>
  <c r="L7" i="1"/>
  <c r="M7" i="1"/>
  <c r="N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K7" i="1"/>
  <c r="AL7" i="1"/>
  <c r="AM7" i="1"/>
  <c r="AN7" i="1"/>
  <c r="AO7" i="1"/>
  <c r="AP7" i="1"/>
  <c r="AQ7" i="1"/>
  <c r="AR7" i="1"/>
  <c r="AS7" i="1"/>
  <c r="AT7" i="1"/>
  <c r="AU7" i="1" s="1"/>
  <c r="C19" i="1"/>
  <c r="D19" i="1"/>
  <c r="E19" i="1"/>
  <c r="F19" i="1"/>
  <c r="G19" i="1"/>
  <c r="H19" i="1"/>
  <c r="L19" i="1"/>
  <c r="M19" i="1"/>
  <c r="N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K19" i="1"/>
  <c r="AL19" i="1"/>
  <c r="AM19" i="1"/>
  <c r="AN19" i="1"/>
  <c r="AO19" i="1"/>
  <c r="AP19" i="1"/>
  <c r="AQ19" i="1"/>
  <c r="AR19" i="1"/>
  <c r="AS19" i="1"/>
  <c r="AT19" i="1"/>
  <c r="C20" i="1"/>
  <c r="D20" i="1"/>
  <c r="E20" i="1"/>
  <c r="F20" i="1"/>
  <c r="G20" i="1"/>
  <c r="H20" i="1"/>
  <c r="L20" i="1"/>
  <c r="M20" i="1"/>
  <c r="N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K20" i="1"/>
  <c r="AL20" i="1"/>
  <c r="AM20" i="1"/>
  <c r="AN20" i="1"/>
  <c r="AO20" i="1"/>
  <c r="AP20" i="1"/>
  <c r="AQ20" i="1"/>
  <c r="AR20" i="1"/>
  <c r="AS20" i="1"/>
  <c r="AT20" i="1"/>
  <c r="C21" i="1"/>
  <c r="D21" i="1"/>
  <c r="E21" i="1"/>
  <c r="F21" i="1"/>
  <c r="G21" i="1"/>
  <c r="H21" i="1"/>
  <c r="L21" i="1"/>
  <c r="M21" i="1"/>
  <c r="N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K21" i="1"/>
  <c r="AL21" i="1"/>
  <c r="AM21" i="1"/>
  <c r="AN21" i="1"/>
  <c r="AO21" i="1"/>
  <c r="AP21" i="1"/>
  <c r="AQ21" i="1"/>
  <c r="AR21" i="1"/>
  <c r="AS21" i="1"/>
  <c r="AT21" i="1"/>
  <c r="AS9" i="1"/>
  <c r="AS10" i="1"/>
  <c r="AS11" i="1"/>
  <c r="AS12" i="1"/>
  <c r="AS13" i="1"/>
  <c r="AS14" i="1"/>
  <c r="AS15" i="1"/>
  <c r="AS16" i="1"/>
  <c r="AT3" i="1"/>
  <c r="G18" i="1"/>
  <c r="G17" i="1"/>
  <c r="D18" i="1"/>
  <c r="D3" i="1"/>
  <c r="D4" i="1"/>
  <c r="B32" i="4"/>
  <c r="G4" i="1"/>
  <c r="G3" i="1"/>
  <c r="B30" i="4"/>
  <c r="AK4" i="1"/>
  <c r="AL4" i="1"/>
  <c r="AM4" i="1"/>
  <c r="AN4" i="1"/>
  <c r="AO4" i="1"/>
  <c r="AP4" i="1"/>
  <c r="AQ4" i="1"/>
  <c r="AR4" i="1"/>
  <c r="AS4" i="1"/>
  <c r="AT4" i="1"/>
  <c r="AK8" i="1"/>
  <c r="AL8" i="1"/>
  <c r="AM8" i="1"/>
  <c r="AN8" i="1"/>
  <c r="AO8" i="1"/>
  <c r="AP8" i="1"/>
  <c r="AQ8" i="1"/>
  <c r="AR8" i="1"/>
  <c r="AS8" i="1"/>
  <c r="AT8" i="1"/>
  <c r="AK9" i="1"/>
  <c r="AL9" i="1"/>
  <c r="AM9" i="1"/>
  <c r="AN9" i="1"/>
  <c r="AO9" i="1"/>
  <c r="AP9" i="1"/>
  <c r="AQ9" i="1"/>
  <c r="AR9" i="1"/>
  <c r="AT9" i="1"/>
  <c r="AK10" i="1"/>
  <c r="AL10" i="1"/>
  <c r="AM10" i="1"/>
  <c r="AN10" i="1"/>
  <c r="AO10" i="1"/>
  <c r="AP10" i="1"/>
  <c r="AQ10" i="1"/>
  <c r="AR10" i="1"/>
  <c r="AT10" i="1"/>
  <c r="AK11" i="1"/>
  <c r="AL11" i="1"/>
  <c r="AM11" i="1"/>
  <c r="AN11" i="1"/>
  <c r="AO11" i="1"/>
  <c r="AP11" i="1"/>
  <c r="AQ11" i="1"/>
  <c r="AR11" i="1"/>
  <c r="AT11" i="1"/>
  <c r="AK12" i="1"/>
  <c r="AL12" i="1"/>
  <c r="AM12" i="1"/>
  <c r="AN12" i="1"/>
  <c r="AO12" i="1"/>
  <c r="AP12" i="1"/>
  <c r="AQ12" i="1"/>
  <c r="AR12" i="1"/>
  <c r="AT12" i="1"/>
  <c r="AK13" i="1"/>
  <c r="AL13" i="1"/>
  <c r="AM13" i="1"/>
  <c r="AN13" i="1"/>
  <c r="AO13" i="1"/>
  <c r="AP13" i="1"/>
  <c r="AQ13" i="1"/>
  <c r="AR13" i="1"/>
  <c r="AT13" i="1"/>
  <c r="AK14" i="1"/>
  <c r="AL14" i="1"/>
  <c r="AM14" i="1"/>
  <c r="AN14" i="1"/>
  <c r="AO14" i="1"/>
  <c r="AP14" i="1"/>
  <c r="AQ14" i="1"/>
  <c r="AR14" i="1"/>
  <c r="AT14" i="1"/>
  <c r="AK15" i="1"/>
  <c r="AL15" i="1"/>
  <c r="AM15" i="1"/>
  <c r="AN15" i="1"/>
  <c r="AO15" i="1"/>
  <c r="AP15" i="1"/>
  <c r="AQ15" i="1"/>
  <c r="AR15" i="1"/>
  <c r="AT15" i="1"/>
  <c r="AK16" i="1"/>
  <c r="AL16" i="1"/>
  <c r="AM16" i="1"/>
  <c r="AN16" i="1"/>
  <c r="AO16" i="1"/>
  <c r="AP16" i="1"/>
  <c r="AQ16" i="1"/>
  <c r="AR16" i="1"/>
  <c r="AT16" i="1"/>
  <c r="AK17" i="1"/>
  <c r="AL17" i="1"/>
  <c r="AM17" i="1"/>
  <c r="AN17" i="1"/>
  <c r="AO17" i="1"/>
  <c r="AP17" i="1"/>
  <c r="AQ17" i="1"/>
  <c r="AR17" i="1"/>
  <c r="AS17" i="1"/>
  <c r="AT17" i="1"/>
  <c r="AK18" i="1"/>
  <c r="AL18" i="1"/>
  <c r="AM18" i="1"/>
  <c r="AN18" i="1"/>
  <c r="AO18" i="1"/>
  <c r="AP18" i="1"/>
  <c r="AQ18" i="1"/>
  <c r="AR18" i="1"/>
  <c r="AS18" i="1"/>
  <c r="AT18" i="1"/>
  <c r="AK22" i="1"/>
  <c r="AL22" i="1"/>
  <c r="AM22" i="1"/>
  <c r="AN22" i="1"/>
  <c r="AO22" i="1"/>
  <c r="AP22" i="1"/>
  <c r="AQ22" i="1"/>
  <c r="AR22" i="1"/>
  <c r="AS22" i="1"/>
  <c r="AT22" i="1"/>
  <c r="AK23" i="1"/>
  <c r="AL23" i="1"/>
  <c r="AM23" i="1"/>
  <c r="AN23" i="1"/>
  <c r="AO23" i="1"/>
  <c r="AP23" i="1"/>
  <c r="AQ23" i="1"/>
  <c r="AR23" i="1"/>
  <c r="AS23" i="1"/>
  <c r="AT23" i="1"/>
  <c r="AK24" i="1"/>
  <c r="AL24" i="1"/>
  <c r="AM24" i="1"/>
  <c r="AN24" i="1"/>
  <c r="AO24" i="1"/>
  <c r="AP24" i="1"/>
  <c r="AQ24" i="1"/>
  <c r="AR24" i="1"/>
  <c r="AS24" i="1"/>
  <c r="AT24" i="1"/>
  <c r="AK25" i="1"/>
  <c r="AL25" i="1"/>
  <c r="AM25" i="1"/>
  <c r="AN25" i="1"/>
  <c r="AO25" i="1"/>
  <c r="AP25" i="1"/>
  <c r="AQ25" i="1"/>
  <c r="AR25" i="1"/>
  <c r="AS25" i="1"/>
  <c r="AT25" i="1"/>
  <c r="AP3" i="1"/>
  <c r="AQ3" i="1"/>
  <c r="AR3" i="1"/>
  <c r="AS3" i="1"/>
  <c r="AO3" i="1"/>
  <c r="AL3" i="1"/>
  <c r="AM3" i="1"/>
  <c r="AN3" i="1"/>
  <c r="AK3" i="1"/>
  <c r="W4" i="1"/>
  <c r="X4" i="1"/>
  <c r="Y4" i="1"/>
  <c r="Z4" i="1"/>
  <c r="AA4" i="1"/>
  <c r="AB4" i="1"/>
  <c r="W8" i="1"/>
  <c r="X8" i="1"/>
  <c r="Y8" i="1"/>
  <c r="Z8" i="1"/>
  <c r="AA8" i="1"/>
  <c r="AB8" i="1"/>
  <c r="W9" i="1"/>
  <c r="X9" i="1"/>
  <c r="Y9" i="1"/>
  <c r="Z9" i="1"/>
  <c r="AA9" i="1"/>
  <c r="AB9" i="1"/>
  <c r="W10" i="1"/>
  <c r="X10" i="1"/>
  <c r="Y10" i="1"/>
  <c r="Z10" i="1"/>
  <c r="AA10" i="1"/>
  <c r="AB10" i="1"/>
  <c r="W11" i="1"/>
  <c r="X11" i="1"/>
  <c r="Y11" i="1"/>
  <c r="Z11" i="1"/>
  <c r="AA11" i="1"/>
  <c r="AB11" i="1"/>
  <c r="W12" i="1"/>
  <c r="X12" i="1"/>
  <c r="Y12" i="1"/>
  <c r="Z12" i="1"/>
  <c r="AA12" i="1"/>
  <c r="AB12" i="1"/>
  <c r="W13" i="1"/>
  <c r="X13" i="1"/>
  <c r="Y13" i="1"/>
  <c r="Z13" i="1"/>
  <c r="AA13" i="1"/>
  <c r="AB13" i="1"/>
  <c r="W14" i="1"/>
  <c r="X14" i="1"/>
  <c r="Y14" i="1"/>
  <c r="Z14" i="1"/>
  <c r="AA14" i="1"/>
  <c r="AB14" i="1"/>
  <c r="W15" i="1"/>
  <c r="X15" i="1"/>
  <c r="Y15" i="1"/>
  <c r="Z15" i="1"/>
  <c r="AA15" i="1"/>
  <c r="AB15" i="1"/>
  <c r="W16" i="1"/>
  <c r="X16" i="1"/>
  <c r="Y16" i="1"/>
  <c r="Z16" i="1"/>
  <c r="AA16" i="1"/>
  <c r="AB16" i="1"/>
  <c r="W17" i="1"/>
  <c r="X17" i="1"/>
  <c r="Y17" i="1"/>
  <c r="Z17" i="1"/>
  <c r="AA17" i="1"/>
  <c r="AB17" i="1"/>
  <c r="W18" i="1"/>
  <c r="X18" i="1"/>
  <c r="Y18" i="1"/>
  <c r="Z18" i="1"/>
  <c r="AA18" i="1"/>
  <c r="AB18" i="1"/>
  <c r="W22" i="1"/>
  <c r="X22" i="1"/>
  <c r="Y22" i="1"/>
  <c r="Z22" i="1"/>
  <c r="AA22" i="1"/>
  <c r="AB22" i="1"/>
  <c r="W23" i="1"/>
  <c r="X23" i="1"/>
  <c r="Y23" i="1"/>
  <c r="Z23" i="1"/>
  <c r="AA23" i="1"/>
  <c r="AB23" i="1"/>
  <c r="W24" i="1"/>
  <c r="X24" i="1"/>
  <c r="Y24" i="1"/>
  <c r="Z24" i="1"/>
  <c r="AA24" i="1"/>
  <c r="AB24" i="1"/>
  <c r="W25" i="1"/>
  <c r="X25" i="1"/>
  <c r="Y25" i="1"/>
  <c r="Z25" i="1"/>
  <c r="AA25" i="1"/>
  <c r="AB25" i="1"/>
  <c r="X3" i="1"/>
  <c r="Y3" i="1"/>
  <c r="Z3" i="1"/>
  <c r="AA3" i="1"/>
  <c r="AB3" i="1"/>
  <c r="W3" i="1"/>
  <c r="U4" i="1"/>
  <c r="V4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22" i="1"/>
  <c r="V22" i="1"/>
  <c r="U23" i="1"/>
  <c r="V23" i="1"/>
  <c r="U24" i="1"/>
  <c r="V24" i="1"/>
  <c r="U25" i="1"/>
  <c r="V25" i="1"/>
  <c r="V3" i="1"/>
  <c r="U3" i="1"/>
  <c r="R4" i="1"/>
  <c r="S4" i="1"/>
  <c r="T4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22" i="1"/>
  <c r="S22" i="1"/>
  <c r="T22" i="1"/>
  <c r="R23" i="1"/>
  <c r="S23" i="1"/>
  <c r="T23" i="1"/>
  <c r="R24" i="1"/>
  <c r="S24" i="1"/>
  <c r="T24" i="1"/>
  <c r="R25" i="1"/>
  <c r="S25" i="1"/>
  <c r="T25" i="1"/>
  <c r="S3" i="1"/>
  <c r="T3" i="1"/>
  <c r="R3" i="1"/>
  <c r="L25" i="1"/>
  <c r="L3" i="1"/>
  <c r="L4" i="1"/>
  <c r="M4" i="1"/>
  <c r="N4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22" i="1"/>
  <c r="M22" i="1"/>
  <c r="N22" i="1"/>
  <c r="L23" i="1"/>
  <c r="M23" i="1"/>
  <c r="N23" i="1"/>
  <c r="L24" i="1"/>
  <c r="M24" i="1"/>
  <c r="N24" i="1"/>
  <c r="M25" i="1"/>
  <c r="N25" i="1"/>
  <c r="M3" i="1"/>
  <c r="N3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H17" i="1"/>
  <c r="F18" i="1"/>
  <c r="H18" i="1"/>
  <c r="F22" i="1"/>
  <c r="G22" i="1"/>
  <c r="H22" i="1"/>
  <c r="F23" i="1"/>
  <c r="G23" i="1"/>
  <c r="H23" i="1"/>
  <c r="F24" i="1"/>
  <c r="G24" i="1"/>
  <c r="H24" i="1"/>
  <c r="F25" i="1"/>
  <c r="G25" i="1"/>
  <c r="H25" i="1"/>
  <c r="F4" i="1"/>
  <c r="H4" i="1"/>
  <c r="F3" i="1"/>
  <c r="H3" i="1"/>
  <c r="C25" i="1"/>
  <c r="C3" i="1"/>
  <c r="E9" i="1"/>
  <c r="D10" i="1"/>
  <c r="D11" i="1"/>
  <c r="E12" i="1"/>
  <c r="C13" i="1"/>
  <c r="C15" i="1"/>
  <c r="D15" i="1"/>
  <c r="E15" i="1"/>
  <c r="E18" i="1"/>
  <c r="C22" i="1"/>
  <c r="E22" i="1"/>
  <c r="E23" i="1"/>
  <c r="E24" i="1"/>
  <c r="D25" i="1"/>
  <c r="E3" i="1"/>
  <c r="C61" i="4"/>
  <c r="D60" i="4"/>
  <c r="C60" i="4"/>
  <c r="B60" i="4"/>
  <c r="B61" i="4" s="1"/>
  <c r="D59" i="4"/>
  <c r="C59" i="4"/>
  <c r="B59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D58" i="4" s="1"/>
  <c r="C52" i="4"/>
  <c r="C58" i="4" s="1"/>
  <c r="B52" i="4"/>
  <c r="B58" i="4" s="1"/>
  <c r="D51" i="4"/>
  <c r="C51" i="4"/>
  <c r="B51" i="4"/>
  <c r="D50" i="4"/>
  <c r="C50" i="4"/>
  <c r="B50" i="4"/>
  <c r="D49" i="4"/>
  <c r="C49" i="4"/>
  <c r="B49" i="4"/>
  <c r="D47" i="4"/>
  <c r="C47" i="4"/>
  <c r="B47" i="4"/>
  <c r="D46" i="4"/>
  <c r="C46" i="4"/>
  <c r="B46" i="4"/>
  <c r="D45" i="4"/>
  <c r="D48" i="4" s="1"/>
  <c r="C45" i="4"/>
  <c r="C48" i="4" s="1"/>
  <c r="B45" i="4"/>
  <c r="B48" i="4" s="1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E25" i="1"/>
  <c r="C25" i="4"/>
  <c r="D24" i="4"/>
  <c r="C24" i="4"/>
  <c r="D24" i="1" s="1"/>
  <c r="B24" i="4"/>
  <c r="B25" i="4" s="1"/>
  <c r="D23" i="4"/>
  <c r="C23" i="4"/>
  <c r="D23" i="1" s="1"/>
  <c r="B23" i="4"/>
  <c r="C23" i="1" s="1"/>
  <c r="D21" i="4"/>
  <c r="C21" i="4"/>
  <c r="B21" i="4"/>
  <c r="D20" i="4"/>
  <c r="C20" i="4"/>
  <c r="B20" i="4"/>
  <c r="D19" i="4"/>
  <c r="C19" i="4"/>
  <c r="B19" i="4"/>
  <c r="D18" i="4"/>
  <c r="C18" i="4"/>
  <c r="B18" i="4"/>
  <c r="C18" i="1" s="1"/>
  <c r="D17" i="4"/>
  <c r="E17" i="1" s="1"/>
  <c r="C17" i="4"/>
  <c r="D17" i="1" s="1"/>
  <c r="B17" i="4"/>
  <c r="C17" i="1" s="1"/>
  <c r="D16" i="4"/>
  <c r="D22" i="4" s="1"/>
  <c r="C16" i="4"/>
  <c r="C22" i="4" s="1"/>
  <c r="D22" i="1" s="1"/>
  <c r="B16" i="4"/>
  <c r="B22" i="4" s="1"/>
  <c r="D15" i="4"/>
  <c r="C15" i="4"/>
  <c r="B15" i="4"/>
  <c r="D14" i="4"/>
  <c r="E14" i="1" s="1"/>
  <c r="C14" i="4"/>
  <c r="D14" i="1" s="1"/>
  <c r="B14" i="4"/>
  <c r="C14" i="1" s="1"/>
  <c r="D13" i="4"/>
  <c r="E13" i="1" s="1"/>
  <c r="C13" i="4"/>
  <c r="D13" i="1" s="1"/>
  <c r="B13" i="4"/>
  <c r="D11" i="4"/>
  <c r="E11" i="1" s="1"/>
  <c r="C11" i="4"/>
  <c r="B11" i="4"/>
  <c r="C11" i="1" s="1"/>
  <c r="D10" i="4"/>
  <c r="E10" i="1" s="1"/>
  <c r="C10" i="4"/>
  <c r="B10" i="4"/>
  <c r="C10" i="1" s="1"/>
  <c r="D9" i="4"/>
  <c r="D12" i="4" s="1"/>
  <c r="C9" i="4"/>
  <c r="C12" i="4" s="1"/>
  <c r="D12" i="1" s="1"/>
  <c r="B9" i="4"/>
  <c r="B12" i="4" s="1"/>
  <c r="C12" i="1" s="1"/>
  <c r="D8" i="4"/>
  <c r="E8" i="1" s="1"/>
  <c r="C8" i="4"/>
  <c r="D8" i="1" s="1"/>
  <c r="B8" i="4"/>
  <c r="C8" i="1" s="1"/>
  <c r="D7" i="4"/>
  <c r="C7" i="4"/>
  <c r="B7" i="4"/>
  <c r="D6" i="4"/>
  <c r="C6" i="4"/>
  <c r="B6" i="4"/>
  <c r="D5" i="4"/>
  <c r="C5" i="4"/>
  <c r="B5" i="4"/>
  <c r="D4" i="4"/>
  <c r="E4" i="1" s="1"/>
  <c r="C4" i="4"/>
  <c r="B4" i="4"/>
  <c r="C4" i="1" s="1"/>
  <c r="AD18" i="1"/>
  <c r="AE18" i="1"/>
  <c r="AC18" i="1"/>
  <c r="AC14" i="1"/>
  <c r="AD14" i="1"/>
  <c r="AE14" i="1"/>
  <c r="AC15" i="1"/>
  <c r="AD15" i="1"/>
  <c r="AE15" i="1"/>
  <c r="AE12" i="1"/>
  <c r="AD12" i="1"/>
  <c r="AC12" i="1"/>
  <c r="AC11" i="1"/>
  <c r="AD11" i="1"/>
  <c r="AE11" i="1"/>
  <c r="AE10" i="1"/>
  <c r="AD10" i="1"/>
  <c r="AC10" i="1"/>
  <c r="AU21" i="1" l="1"/>
  <c r="AU20" i="1"/>
  <c r="AU19" i="1"/>
  <c r="AV6" i="1"/>
  <c r="AV5" i="1"/>
  <c r="AV21" i="1"/>
  <c r="AV20" i="1"/>
  <c r="AV19" i="1"/>
  <c r="AV17" i="1"/>
  <c r="AU4" i="1"/>
  <c r="AV18" i="1"/>
  <c r="AV3" i="1"/>
  <c r="D9" i="1"/>
  <c r="C9" i="1"/>
  <c r="AU18" i="1"/>
  <c r="AU17" i="1"/>
  <c r="C24" i="1"/>
  <c r="AU3" i="1"/>
  <c r="E16" i="1"/>
  <c r="D16" i="1"/>
  <c r="C16" i="1"/>
  <c r="AV4" i="1"/>
</calcChain>
</file>

<file path=xl/sharedStrings.xml><?xml version="1.0" encoding="utf-8"?>
<sst xmlns="http://schemas.openxmlformats.org/spreadsheetml/2006/main" count="194" uniqueCount="65">
  <si>
    <t>Elastic Axis Coord</t>
  </si>
  <si>
    <t>n_elements</t>
  </si>
  <si>
    <t>start Z</t>
  </si>
  <si>
    <t>start Y</t>
  </si>
  <si>
    <t>start X</t>
  </si>
  <si>
    <t>end Z</t>
  </si>
  <si>
    <t>end Y</t>
  </si>
  <si>
    <t>end X</t>
  </si>
  <si>
    <t>Stiffness Start</t>
  </si>
  <si>
    <t>Stiffness End</t>
  </si>
  <si>
    <t>EA</t>
  </si>
  <si>
    <t>GJ</t>
  </si>
  <si>
    <t>EIy</t>
  </si>
  <si>
    <t>GAz</t>
  </si>
  <si>
    <t>GAy</t>
  </si>
  <si>
    <t>EIz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</si>
  <si>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</si>
  <si>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</si>
  <si>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</si>
  <si>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</si>
  <si>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</si>
  <si>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</si>
  <si>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</si>
  <si>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</si>
  <si>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</si>
  <si>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 xml:space="preserve">Mass End </t>
  </si>
  <si>
    <t>Mass Start</t>
  </si>
  <si>
    <t>Mass (kg/m)</t>
  </si>
  <si>
    <t>Ixx</t>
  </si>
  <si>
    <t>Iyy</t>
  </si>
  <si>
    <t>Izz</t>
  </si>
  <si>
    <t>Mass Moment of Inertia Start</t>
  </si>
  <si>
    <t>Mass Moment of Inertia End</t>
  </si>
  <si>
    <t>Chord</t>
  </si>
  <si>
    <t>Twist (radians)</t>
  </si>
  <si>
    <t>Sweep (radians)</t>
  </si>
  <si>
    <t>Airfoil</t>
  </si>
  <si>
    <t>Elastic Axis % Chord Location</t>
  </si>
  <si>
    <t xml:space="preserve">Aero Start </t>
  </si>
  <si>
    <t>Aero End</t>
  </si>
  <si>
    <t>Chord (m)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</si>
  <si>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</si>
  <si>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</si>
  <si>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</si>
  <si>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</si>
  <si>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</si>
  <si>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</si>
  <si>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</si>
  <si>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</si>
  <si>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>Sectional Center of Gravity Location</t>
  </si>
  <si>
    <t>Tools:</t>
  </si>
  <si>
    <t xml:space="preserve">Wing Scale </t>
  </si>
  <si>
    <t>Htail Scale</t>
  </si>
  <si>
    <t>Current Wing Semi-Span</t>
  </si>
  <si>
    <t>Current Htail Semi-Span</t>
  </si>
  <si>
    <t>LE Position</t>
  </si>
  <si>
    <t>TE Position</t>
  </si>
  <si>
    <t>ah95160c</t>
  </si>
  <si>
    <t>MH212</t>
  </si>
  <si>
    <t>NACA 63015F</t>
  </si>
  <si>
    <t>Ref Frame</t>
  </si>
  <si>
    <t>right</t>
  </si>
  <si>
    <t>v_fin</t>
  </si>
  <si>
    <t>fuselage_neg</t>
  </si>
  <si>
    <t>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</si>
</sst>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11" fontId="0" fillId="2" borderId="7" xfId="0" applyNumberFormat="1" applyFill="1" applyBorder="1"/>
    <xf numFmtId="11" fontId="0" fillId="2" borderId="0" xfId="0" applyNumberFormat="1" applyFill="1" applyBorder="1"/>
    <xf numFmtId="11" fontId="0" fillId="2" borderId="8" xfId="0" applyNumberFormat="1" applyFill="1" applyBorder="1"/>
    <xf numFmtId="11" fontId="0" fillId="3" borderId="7" xfId="0" applyNumberFormat="1" applyFill="1" applyBorder="1"/>
    <xf numFmtId="11" fontId="0" fillId="3" borderId="0" xfId="0" applyNumberFormat="1" applyFill="1" applyBorder="1"/>
    <xf numFmtId="11" fontId="0" fillId="4" borderId="0" xfId="0" applyNumberFormat="1" applyFill="1" applyBorder="1"/>
    <xf numFmtId="11" fontId="0" fillId="4" borderId="8" xfId="0" applyNumberForma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1" fontId="0" fillId="5" borderId="0" xfId="0" applyNumberFormat="1" applyFill="1" applyBorder="1"/>
    <xf numFmtId="11" fontId="0" fillId="5" borderId="8" xfId="0" applyNumberFormat="1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11" fontId="0" fillId="6" borderId="7" xfId="0" applyNumberFormat="1" applyFill="1" applyBorder="1"/>
    <xf numFmtId="11" fontId="0" fillId="6" borderId="0" xfId="0" applyNumberFormat="1" applyFill="1" applyBorder="1"/>
    <xf numFmtId="0" fontId="0" fillId="7" borderId="0" xfId="0" applyFill="1" applyAlignment="1">
      <alignment horizontal="center" vertical="center"/>
    </xf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11" fontId="0" fillId="7" borderId="7" xfId="0" applyNumberFormat="1" applyFill="1" applyBorder="1"/>
    <xf numFmtId="11" fontId="0" fillId="7" borderId="0" xfId="0" applyNumberFormat="1" applyFill="1" applyBorder="1"/>
    <xf numFmtId="11" fontId="0" fillId="7" borderId="8" xfId="0" applyNumberFormat="1" applyFill="1" applyBorder="1"/>
    <xf numFmtId="0" fontId="0" fillId="8" borderId="0" xfId="0" applyFill="1" applyAlignment="1">
      <alignment horizontal="center" vertical="center"/>
    </xf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11" fontId="0" fillId="8" borderId="7" xfId="0" applyNumberFormat="1" applyFill="1" applyBorder="1"/>
    <xf numFmtId="11" fontId="0" fillId="8" borderId="0" xfId="0" applyNumberFormat="1" applyFill="1" applyBorder="1"/>
    <xf numFmtId="164" fontId="0" fillId="2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3" borderId="0" xfId="0" applyNumberFormat="1" applyFill="1" applyBorder="1"/>
    <xf numFmtId="2" fontId="0" fillId="4" borderId="0" xfId="0" applyNumberForma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164" fontId="0" fillId="0" borderId="2" xfId="0" applyNumberFormat="1" applyFill="1" applyBorder="1" applyAlignment="1">
      <alignment horizontal="center" vertical="center"/>
    </xf>
    <xf numFmtId="2" fontId="0" fillId="0" borderId="2" xfId="0" applyNumberFormat="1" applyFill="1" applyBorder="1"/>
    <xf numFmtId="2" fontId="0" fillId="0" borderId="3" xfId="0" applyNumberFormat="1" applyFill="1" applyBorder="1"/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1" fontId="0" fillId="2" borderId="4" xfId="0" applyNumberFormat="1" applyFill="1" applyBorder="1"/>
    <xf numFmtId="11" fontId="0" fillId="2" borderId="5" xfId="0" applyNumberFormat="1" applyFill="1" applyBorder="1"/>
    <xf numFmtId="11" fontId="2" fillId="2" borderId="5" xfId="0" applyNumberFormat="1" applyFont="1" applyFill="1" applyBorder="1" applyAlignment="1">
      <alignment vertical="center"/>
    </xf>
    <xf numFmtId="11" fontId="0" fillId="2" borderId="6" xfId="0" applyNumberFormat="1" applyFill="1" applyBorder="1"/>
    <xf numFmtId="11" fontId="2" fillId="2" borderId="0" xfId="0" applyNumberFormat="1" applyFont="1" applyFill="1" applyBorder="1" applyAlignment="1">
      <alignment vertical="center"/>
    </xf>
    <xf numFmtId="11" fontId="0" fillId="3" borderId="8" xfId="0" applyNumberFormat="1" applyFill="1" applyBorder="1"/>
    <xf numFmtId="11" fontId="0" fillId="4" borderId="7" xfId="0" applyNumberFormat="1" applyFill="1" applyBorder="1"/>
    <xf numFmtId="11" fontId="0" fillId="5" borderId="7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2" borderId="8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6" borderId="7" xfId="0" applyNumberFormat="1" applyFill="1" applyBorder="1"/>
    <xf numFmtId="2" fontId="0" fillId="6" borderId="0" xfId="0" applyNumberFormat="1" applyFill="1" applyBorder="1"/>
    <xf numFmtId="2" fontId="0" fillId="6" borderId="8" xfId="0" applyNumberFormat="1" applyFill="1" applyBorder="1"/>
    <xf numFmtId="2" fontId="0" fillId="7" borderId="7" xfId="0" applyNumberFormat="1" applyFill="1" applyBorder="1"/>
    <xf numFmtId="2" fontId="0" fillId="7" borderId="0" xfId="0" applyNumberFormat="1" applyFill="1" applyBorder="1"/>
    <xf numFmtId="2" fontId="0" fillId="7" borderId="8" xfId="0" applyNumberFormat="1" applyFill="1" applyBorder="1"/>
    <xf numFmtId="2" fontId="0" fillId="8" borderId="7" xfId="0" applyNumberFormat="1" applyFill="1" applyBorder="1"/>
    <xf numFmtId="2" fontId="0" fillId="8" borderId="0" xfId="0" applyNumberFormat="1" applyFill="1" applyBorder="1"/>
    <xf numFmtId="2" fontId="0" fillId="8" borderId="8" xfId="0" applyNumberFormat="1" applyFill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8" borderId="7" xfId="0" applyNumberFormat="1" applyFill="1" applyBorder="1" applyAlignment="1">
      <alignment horizontal="center" vertical="center"/>
    </xf>
    <xf numFmtId="164" fontId="0" fillId="8" borderId="8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" xfId="0" applyNumberFormat="1" applyFill="1" applyBorder="1"/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0" fillId="0" borderId="9" xfId="0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0" borderId="11" xfId="0" applyFill="1" applyBorder="1" applyAlignment="1">
      <alignment horizontal="center" vertical="center"/>
    </xf>
    <xf numFmtId="0" fontId="3" fillId="0" borderId="7" xfId="0" applyFont="1" applyFill="1" applyBorder="1"/>
    <xf numFmtId="0" fontId="3" fillId="0" borderId="0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11" fontId="0" fillId="0" borderId="0" xfId="0" applyNumberFormat="1" applyFill="1" applyBorder="1"/>
    <xf numFmtId="11" fontId="2" fillId="0" borderId="5" xfId="0" applyNumberFormat="1" applyFont="1" applyFill="1" applyBorder="1" applyAlignment="1">
      <alignment vertical="center"/>
    </xf>
    <xf numFmtId="11" fontId="0" fillId="0" borderId="5" xfId="0" applyNumberFormat="1" applyFill="1" applyBorder="1"/>
    <xf numFmtId="11" fontId="0" fillId="0" borderId="6" xfId="0" applyNumberFormat="1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/>
    <xf numFmtId="0" fontId="0" fillId="0" borderId="0" xfId="0" applyFill="1" applyBorder="1"/>
    <xf numFmtId="0" fontId="3" fillId="0" borderId="8" xfId="0" applyFont="1" applyFill="1" applyBorder="1"/>
    <xf numFmtId="11" fontId="2" fillId="0" borderId="0" xfId="0" applyNumberFormat="1" applyFont="1" applyFill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11" fontId="0" fillId="0" borderId="8" xfId="0" applyNumberFormat="1" applyFill="1" applyBorder="1"/>
    <xf numFmtId="164" fontId="0" fillId="0" borderId="0" xfId="0" applyNumberFormat="1" applyFill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/>
    <xf numFmtId="0" fontId="1" fillId="0" borderId="0" xfId="0" applyFont="1"/>
    <xf numFmtId="0" fontId="4" fillId="0" borderId="0" xfId="0" applyFont="1"/>
    <xf numFmtId="0" fontId="0" fillId="0" borderId="5" xfId="0" applyBorder="1"/>
    <xf numFmtId="0" fontId="3" fillId="4" borderId="0" xfId="0" applyFont="1" applyFill="1" applyBorder="1"/>
    <xf numFmtId="0" fontId="0" fillId="4" borderId="0" xfId="0" applyFill="1"/>
    <xf numFmtId="0" fontId="3" fillId="3" borderId="0" xfId="0" applyFont="1" applyFill="1" applyBorder="1"/>
    <xf numFmtId="0" fontId="0" fillId="3" borderId="0" xfId="0" applyFill="1"/>
    <xf numFmtId="0" fontId="0" fillId="9" borderId="1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/>
    <xf numFmtId="0" fontId="0" fillId="9" borderId="0" xfId="0" applyFill="1" applyBorder="1"/>
    <xf numFmtId="0" fontId="3" fillId="9" borderId="0" xfId="0" applyFont="1" applyFill="1" applyBorder="1"/>
    <xf numFmtId="11" fontId="0" fillId="9" borderId="0" xfId="0" applyNumberFormat="1" applyFill="1" applyBorder="1"/>
    <xf numFmtId="11" fontId="0" fillId="9" borderId="7" xfId="0" applyNumberFormat="1" applyFill="1" applyBorder="1"/>
    <xf numFmtId="164" fontId="0" fillId="9" borderId="0" xfId="0" applyNumberFormat="1" applyFill="1" applyBorder="1" applyAlignment="1">
      <alignment horizontal="center" vertical="center"/>
    </xf>
    <xf numFmtId="2" fontId="0" fillId="9" borderId="0" xfId="0" applyNumberFormat="1" applyFill="1" applyBorder="1"/>
    <xf numFmtId="2" fontId="0" fillId="9" borderId="7" xfId="0" applyNumberFormat="1" applyFill="1" applyBorder="1"/>
    <xf numFmtId="2" fontId="0" fillId="9" borderId="8" xfId="0" applyNumberFormat="1" applyFill="1" applyBorder="1"/>
    <xf numFmtId="2" fontId="0" fillId="9" borderId="0" xfId="0" applyNumberForma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/>
    <xf numFmtId="0" fontId="3" fillId="6" borderId="0" xfId="0" applyFont="1" applyFill="1" applyBorder="1"/>
    <xf numFmtId="0" fontId="0" fillId="6" borderId="0" xfId="0" applyFill="1"/>
    <xf numFmtId="0" fontId="3" fillId="7" borderId="0" xfId="0" applyFont="1" applyFill="1" applyBorder="1"/>
    <xf numFmtId="0" fontId="0" fillId="7" borderId="0" xfId="0" applyFill="1"/>
    <xf numFmtId="0" fontId="0" fillId="0" borderId="5" xfId="0" applyFill="1" applyBorder="1"/>
    <xf numFmtId="0" fontId="0" fillId="0" borderId="6" xfId="0" applyBorder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1" fontId="2" fillId="3" borderId="0" xfId="0" applyNumberFormat="1" applyFont="1" applyFill="1" applyBorder="1" applyAlignment="1">
      <alignment vertical="center"/>
    </xf>
    <xf numFmtId="11" fontId="2" fillId="4" borderId="0" xfId="0" applyNumberFormat="1" applyFont="1" applyFill="1" applyBorder="1" applyAlignment="1">
      <alignment vertical="center"/>
    </xf>
    <xf numFmtId="11" fontId="2" fillId="9" borderId="0" xfId="0" applyNumberFormat="1" applyFont="1" applyFill="1" applyBorder="1" applyAlignment="1">
      <alignment vertical="center"/>
    </xf>
    <xf numFmtId="11" fontId="2" fillId="6" borderId="0" xfId="0" applyNumberFormat="1" applyFont="1" applyFill="1" applyBorder="1" applyAlignment="1">
      <alignment vertical="center"/>
    </xf>
    <xf numFmtId="11" fontId="2" fillId="7" borderId="0" xfId="0" applyNumberFormat="1" applyFont="1" applyFill="1" applyBorder="1" applyAlignment="1">
      <alignment vertical="center"/>
    </xf>
    <xf numFmtId="0" fontId="3" fillId="8" borderId="0" xfId="0" applyFont="1" applyFill="1" applyBorder="1"/>
    <xf numFmtId="11" fontId="2" fillId="8" borderId="0" xfId="0" applyNumberFormat="1" applyFont="1" applyFill="1" applyBorder="1" applyAlignment="1">
      <alignment vertical="center"/>
    </xf>
    <xf numFmtId="0" fontId="0" fillId="8" borderId="0" xfId="0" applyFill="1"/>
    <xf numFmtId="0" fontId="1" fillId="10" borderId="0" xfId="0" applyFont="1" applyFill="1"/>
    <xf numFmtId="0" fontId="0" fillId="0" borderId="0" xfId="0" applyFill="1"/>
    <xf numFmtId="11" fontId="2" fillId="2" borderId="7" xfId="0" applyNumberFormat="1" applyFont="1" applyFill="1" applyBorder="1" applyAlignment="1">
      <alignment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Elastic Axis Coordinates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'FEM-Aero'!$G$3:$G$7</c:f>
              <c:numCache>
                <c:formatCode>General</c:formatCode>
                <c:ptCount val="5"/>
                <c:pt idx="0">
                  <c:v>2.5</c:v>
                </c:pt>
                <c:pt idx="1">
                  <c:v>5</c:v>
                </c:pt>
                <c:pt idx="2">
                  <c:v>12.462999999999999</c:v>
                </c:pt>
                <c:pt idx="3">
                  <c:v>24.824000000000002</c:v>
                </c:pt>
                <c:pt idx="4">
                  <c:v>36.173999999999999</c:v>
                </c:pt>
              </c:numCache>
            </c:numRef>
          </c:xVal>
          <c:yVal>
            <c:numRef>
              <c:f>'FEM-Aero'!$F$3:$F$7</c:f>
              <c:numCache>
                <c:formatCode>General</c:formatCode>
                <c:ptCount val="5"/>
                <c:pt idx="0">
                  <c:v>6.51</c:v>
                </c:pt>
                <c:pt idx="1">
                  <c:v>6.51</c:v>
                </c:pt>
                <c:pt idx="2">
                  <c:v>6.51</c:v>
                </c:pt>
                <c:pt idx="3">
                  <c:v>6.51</c:v>
                </c:pt>
                <c:pt idx="4">
                  <c:v>6.51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33-459A-881C-D88B64E4D7F2}"/>
            </c:ext>
          </c:extLst>
        </c:ser>
        <c:ser>
          <c:idx val="1"/>
          <c:order val="1"/>
          <c:tx>
            <c:v>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'FEM-Aero'!$G$3:$G$7</c:f>
              <c:numCache>
                <c:formatCode>General</c:formatCode>
                <c:ptCount val="5"/>
                <c:pt idx="0">
                  <c:v>2.5</c:v>
                </c:pt>
                <c:pt idx="1">
                  <c:v>5</c:v>
                </c:pt>
                <c:pt idx="2">
                  <c:v>12.462999999999999</c:v>
                </c:pt>
                <c:pt idx="3">
                  <c:v>24.824000000000002</c:v>
                </c:pt>
                <c:pt idx="4">
                  <c:v>36.173999999999999</c:v>
                </c:pt>
              </c:numCache>
            </c:numRef>
          </c:xVal>
          <c:yVal>
            <c:numRef>
              <c:f>'FEM-Aero'!$AV$3:$AV$7</c:f>
              <c:numCache>
                <c:formatCode>General</c:formatCode>
                <c:ptCount val="5"/>
                <c:pt idx="0">
                  <c:v>8.9440650000000002</c:v>
                </c:pt>
                <c:pt idx="1">
                  <c:v>8.9440650000000002</c:v>
                </c:pt>
                <c:pt idx="2">
                  <c:v>8.9440650000000002</c:v>
                </c:pt>
                <c:pt idx="3">
                  <c:v>8.9440650000000002</c:v>
                </c:pt>
                <c:pt idx="4">
                  <c:v>8.3570700000000002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33-459A-881C-D88B64E4D7F2}"/>
            </c:ext>
          </c:extLst>
        </c:ser>
        <c:ser>
          <c:idx val="2"/>
          <c:order val="2"/>
          <c:tx>
            <c:v>LE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'FEM-Aero'!$G$3:$G$7</c:f>
              <c:numCache>
                <c:formatCode>General</c:formatCode>
                <c:ptCount val="5"/>
                <c:pt idx="0">
                  <c:v>2.5</c:v>
                </c:pt>
                <c:pt idx="1">
                  <c:v>5</c:v>
                </c:pt>
                <c:pt idx="2">
                  <c:v>12.462999999999999</c:v>
                </c:pt>
                <c:pt idx="3">
                  <c:v>24.824000000000002</c:v>
                </c:pt>
                <c:pt idx="4">
                  <c:v>36.173999999999999</c:v>
                </c:pt>
              </c:numCache>
            </c:numRef>
          </c:xVal>
          <c:yVal>
            <c:numRef>
              <c:f>'FEM-Aero'!$AU$3:$AU$7</c:f>
              <c:numCache>
                <c:formatCode>General</c:formatCode>
                <c:ptCount val="5"/>
                <c:pt idx="0">
                  <c:v>4.9990649999999999</c:v>
                </c:pt>
                <c:pt idx="1">
                  <c:v>4.9990649999999999</c:v>
                </c:pt>
                <c:pt idx="2">
                  <c:v>4.9990649999999999</c:v>
                </c:pt>
                <c:pt idx="3">
                  <c:v>4.9990649999999999</c:v>
                </c:pt>
                <c:pt idx="4">
                  <c:v>5.65707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33-459A-881C-D88B64E4D7F2}"/>
            </c:ext>
          </c:extLst>
        </c:ser>
        <c:ser>
          <c:idx val="3"/>
          <c:order val="3"/>
          <c:tx>
            <c:v>EA HTail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'FEM-Aero'!$G$17:$G$21</c:f>
              <c:numCache>
                <c:formatCode>General</c:formatCode>
                <c:ptCount val="5"/>
                <c:pt idx="0">
                  <c:v>0.3</c:v>
                </c:pt>
                <c:pt idx="1">
                  <c:v>2</c:v>
                </c:pt>
                <c:pt idx="2">
                  <c:v>3.2</c:v>
                </c:pt>
                <c:pt idx="3">
                  <c:v>4.5</c:v>
                </c:pt>
                <c:pt idx="4">
                  <c:v>7.19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033-459A-881C-D88B64E4D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133295"/>
        <c:axId val="513134959"/>
      </c:scatterChart>
      <c:valAx>
        <c:axId val="5131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34959"/>
        <c:crosses val="autoZero"/>
        <c:crossBetween val="midCat"/>
      </c:valAx>
      <c:valAx>
        <c:axId val="51313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771524</xdr:colOff>
      <xdr:row>20</xdr:row>
      <xdr:rowOff>104775</xdr:rowOff>
    </xdr:from>
    <xdr:to>
      <xdr:col>28</xdr:col>
      <xdr:colOff>895349</xdr:colOff>
      <xdr:row>39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8B0D9-0033-4EEB-8044-B9C3AB9B3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5"/>
  <sheetViews>
    <sheetView tabSelected="1" workbookViewId="0">
      <selection activeCell="A7" sqref="A7:XFD7"/>
    </sheetView>
  </sheetViews>
  <sheetFormatPr defaultRowHeight="15" x14ac:dyDescent="0.25"/>
  <cols>
    <col min="1" max="1" width="21.42578125" style="55" customWidth="1"/>
    <col min="2" max="2" width="12.28515625" style="25" customWidth="1"/>
    <col min="3" max="3" width="9.140625" style="1"/>
    <col min="4" max="5" width="9.140625" style="2"/>
    <col min="6" max="6" width="11.5703125" style="1" bestFit="1" customWidth="1"/>
    <col min="7" max="7" width="9.140625" style="2"/>
    <col min="8" max="8" width="9.140625" style="3"/>
    <col min="9" max="14" width="9.140625" style="2"/>
    <col min="15" max="15" width="9.140625" style="1"/>
    <col min="16" max="17" width="9.140625" style="2"/>
    <col min="18" max="18" width="10.140625" style="2" bestFit="1" customWidth="1"/>
    <col min="19" max="19" width="9.140625" style="2"/>
    <col min="20" max="20" width="9.5703125" style="3" customWidth="1"/>
    <col min="21" max="21" width="10.7109375" style="49" customWidth="1"/>
    <col min="22" max="22" width="10" style="49" customWidth="1"/>
    <col min="23" max="23" width="11.140625" style="52" customWidth="1"/>
    <col min="24" max="24" width="11.140625" style="174" customWidth="1"/>
    <col min="25" max="25" width="11.140625" style="164" customWidth="1"/>
    <col min="26" max="26" width="11.140625" style="52" customWidth="1"/>
    <col min="27" max="27" width="11.140625" style="174" customWidth="1"/>
    <col min="28" max="28" width="13.85546875" style="164" customWidth="1"/>
    <col min="29" max="31" width="9.140625" style="116"/>
    <col min="32" max="32" width="9.140625" style="115"/>
    <col min="33" max="33" width="9.140625" style="116"/>
    <col min="34" max="34" width="9.140625" style="117"/>
    <col min="35" max="36" width="13.85546875" style="79" customWidth="1"/>
    <col min="37" max="37" width="9.140625" style="145"/>
    <col min="38" max="38" width="14.140625" style="146" bestFit="1" customWidth="1"/>
    <col min="39" max="39" width="15.42578125" style="146" bestFit="1" customWidth="1"/>
    <col min="40" max="40" width="9.140625" style="146"/>
    <col min="41" max="41" width="26.85546875" style="147" bestFit="1" customWidth="1"/>
    <col min="42" max="42" width="9.85546875" style="145" bestFit="1" customWidth="1"/>
    <col min="43" max="43" width="14.140625" style="146" bestFit="1" customWidth="1"/>
    <col min="44" max="44" width="15.42578125" style="146" bestFit="1" customWidth="1"/>
    <col min="45" max="45" width="7.5703125" style="146" customWidth="1"/>
    <col min="46" max="46" width="26.85546875" style="147" bestFit="1" customWidth="1"/>
    <col min="47" max="47" width="10.5703125" bestFit="1" customWidth="1"/>
    <col min="48" max="48" width="10.7109375" bestFit="1" customWidth="1"/>
  </cols>
  <sheetData>
    <row r="1" spans="1:48" ht="15.75" thickBot="1" x14ac:dyDescent="0.3">
      <c r="A1" s="54" t="s">
        <v>16</v>
      </c>
      <c r="B1" s="24"/>
      <c r="C1" s="262" t="s">
        <v>0</v>
      </c>
      <c r="D1" s="263"/>
      <c r="E1" s="263"/>
      <c r="F1" s="263"/>
      <c r="G1" s="263"/>
      <c r="H1" s="264"/>
      <c r="I1" s="262" t="s">
        <v>8</v>
      </c>
      <c r="J1" s="263"/>
      <c r="K1" s="263"/>
      <c r="L1" s="263"/>
      <c r="M1" s="263"/>
      <c r="N1" s="264"/>
      <c r="O1" s="262" t="s">
        <v>9</v>
      </c>
      <c r="P1" s="263"/>
      <c r="Q1" s="263"/>
      <c r="R1" s="263"/>
      <c r="S1" s="263"/>
      <c r="T1" s="264"/>
      <c r="U1" s="268" t="s">
        <v>27</v>
      </c>
      <c r="V1" s="269"/>
      <c r="W1" s="265" t="s">
        <v>46</v>
      </c>
      <c r="X1" s="266"/>
      <c r="Y1" s="266"/>
      <c r="Z1" s="266"/>
      <c r="AA1" s="266"/>
      <c r="AB1" s="267"/>
      <c r="AC1" s="270" t="s">
        <v>31</v>
      </c>
      <c r="AD1" s="270"/>
      <c r="AE1" s="270"/>
      <c r="AF1" s="270" t="s">
        <v>32</v>
      </c>
      <c r="AG1" s="270"/>
      <c r="AH1" s="270"/>
      <c r="AI1" s="165" t="s">
        <v>41</v>
      </c>
      <c r="AJ1" s="255" t="s">
        <v>60</v>
      </c>
      <c r="AK1" s="256" t="s">
        <v>38</v>
      </c>
      <c r="AL1" s="257"/>
      <c r="AM1" s="257"/>
      <c r="AN1" s="257"/>
      <c r="AO1" s="258"/>
      <c r="AP1" s="259" t="s">
        <v>39</v>
      </c>
      <c r="AQ1" s="260"/>
      <c r="AR1" s="260"/>
      <c r="AS1" s="260"/>
      <c r="AT1" s="261"/>
    </row>
    <row r="2" spans="1:48" ht="15.75" thickBot="1" x14ac:dyDescent="0.3">
      <c r="A2" s="63"/>
      <c r="B2" s="64" t="s">
        <v>1</v>
      </c>
      <c r="C2" s="65" t="s">
        <v>4</v>
      </c>
      <c r="D2" s="66" t="s">
        <v>3</v>
      </c>
      <c r="E2" s="67" t="s">
        <v>2</v>
      </c>
      <c r="F2" s="66" t="s">
        <v>7</v>
      </c>
      <c r="G2" s="66" t="s">
        <v>6</v>
      </c>
      <c r="H2" s="66" t="s">
        <v>5</v>
      </c>
      <c r="I2" s="65" t="s">
        <v>10</v>
      </c>
      <c r="J2" s="68" t="s">
        <v>14</v>
      </c>
      <c r="K2" s="68" t="s">
        <v>13</v>
      </c>
      <c r="L2" s="68" t="s">
        <v>11</v>
      </c>
      <c r="M2" s="66" t="s">
        <v>12</v>
      </c>
      <c r="N2" s="67" t="s">
        <v>15</v>
      </c>
      <c r="O2" s="65" t="s">
        <v>10</v>
      </c>
      <c r="P2" s="68" t="s">
        <v>14</v>
      </c>
      <c r="Q2" s="68" t="s">
        <v>13</v>
      </c>
      <c r="R2" s="239" t="s">
        <v>11</v>
      </c>
      <c r="S2" s="216" t="s">
        <v>12</v>
      </c>
      <c r="T2" s="240" t="s">
        <v>15</v>
      </c>
      <c r="U2" s="176" t="s">
        <v>26</v>
      </c>
      <c r="V2" s="176" t="s">
        <v>25</v>
      </c>
      <c r="W2" s="175" t="s">
        <v>4</v>
      </c>
      <c r="X2" s="176" t="s">
        <v>3</v>
      </c>
      <c r="Y2" s="176" t="s">
        <v>2</v>
      </c>
      <c r="Z2" s="175" t="s">
        <v>7</v>
      </c>
      <c r="AA2" s="176" t="s">
        <v>6</v>
      </c>
      <c r="AB2" s="177" t="s">
        <v>5</v>
      </c>
      <c r="AC2" s="70" t="s">
        <v>28</v>
      </c>
      <c r="AD2" s="70" t="s">
        <v>29</v>
      </c>
      <c r="AE2" s="70" t="s">
        <v>30</v>
      </c>
      <c r="AF2" s="166" t="s">
        <v>28</v>
      </c>
      <c r="AG2" s="70" t="s">
        <v>29</v>
      </c>
      <c r="AH2" s="71" t="s">
        <v>30</v>
      </c>
      <c r="AI2" s="80"/>
      <c r="AJ2" s="80"/>
      <c r="AK2" s="241" t="s">
        <v>33</v>
      </c>
      <c r="AL2" s="242" t="s">
        <v>34</v>
      </c>
      <c r="AM2" s="242" t="s">
        <v>35</v>
      </c>
      <c r="AN2" s="242" t="s">
        <v>36</v>
      </c>
      <c r="AO2" s="243" t="s">
        <v>37</v>
      </c>
      <c r="AP2" s="241" t="s">
        <v>40</v>
      </c>
      <c r="AQ2" s="242" t="s">
        <v>34</v>
      </c>
      <c r="AR2" s="242" t="s">
        <v>35</v>
      </c>
      <c r="AS2" s="242" t="s">
        <v>36</v>
      </c>
      <c r="AT2" s="243" t="s">
        <v>37</v>
      </c>
      <c r="AU2" s="80" t="s">
        <v>55</v>
      </c>
      <c r="AV2" s="80" t="s">
        <v>56</v>
      </c>
    </row>
    <row r="3" spans="1:48" x14ac:dyDescent="0.25">
      <c r="A3" s="56" t="s">
        <v>17</v>
      </c>
      <c r="B3" s="26">
        <v>2</v>
      </c>
      <c r="C3" s="181">
        <f>'John Update'!B3</f>
        <v>6.51</v>
      </c>
      <c r="D3" s="182">
        <f>'John Update'!C3*'John Update'!$B$29</f>
        <v>0</v>
      </c>
      <c r="E3" s="182">
        <f>'John Update'!D3</f>
        <v>5.15</v>
      </c>
      <c r="F3" s="182">
        <f>'John Update'!E3</f>
        <v>6.51</v>
      </c>
      <c r="G3" s="182">
        <f>'John Update'!F3*'John Update'!$B$29</f>
        <v>2.5</v>
      </c>
      <c r="H3" s="182">
        <f>'John Update'!G3</f>
        <v>5.15</v>
      </c>
      <c r="I3" s="13">
        <v>10000000</v>
      </c>
      <c r="J3" s="13">
        <v>10000000</v>
      </c>
      <c r="K3" s="13">
        <v>10000000</v>
      </c>
      <c r="L3" s="13">
        <f>'John Update'!H3</f>
        <v>23100000</v>
      </c>
      <c r="M3" s="13">
        <f>'John Update'!I3</f>
        <v>37400000</v>
      </c>
      <c r="N3" s="13">
        <f>'John Update'!J3</f>
        <v>104800000</v>
      </c>
      <c r="O3" s="88">
        <v>10000000</v>
      </c>
      <c r="P3" s="89">
        <v>10000000</v>
      </c>
      <c r="Q3" s="89">
        <v>10000000</v>
      </c>
      <c r="R3" s="92">
        <f>'John Update'!K3</f>
        <v>16500000</v>
      </c>
      <c r="S3" s="92">
        <f>'John Update'!L3</f>
        <v>35750000</v>
      </c>
      <c r="T3" s="92">
        <f>'John Update'!M3</f>
        <v>102740000</v>
      </c>
      <c r="U3" s="48">
        <f>'John Update'!N3</f>
        <v>16.77</v>
      </c>
      <c r="V3" s="48">
        <f>'John Update'!O3</f>
        <v>16.670000000000002</v>
      </c>
      <c r="W3" s="48">
        <f>'John Update'!P3</f>
        <v>0</v>
      </c>
      <c r="X3" s="48">
        <f>'John Update'!Q3</f>
        <v>-1.2</v>
      </c>
      <c r="Y3" s="48">
        <f>'John Update'!R3</f>
        <v>0</v>
      </c>
      <c r="Z3" s="48">
        <f>'John Update'!S3</f>
        <v>0</v>
      </c>
      <c r="AA3" s="48">
        <f>'John Update'!T3</f>
        <v>-1.2</v>
      </c>
      <c r="AB3" s="48">
        <f>'John Update'!U3</f>
        <v>0</v>
      </c>
      <c r="AC3" s="97">
        <v>142.19999999999999</v>
      </c>
      <c r="AD3" s="97">
        <v>37.4</v>
      </c>
      <c r="AE3" s="97">
        <v>104.8</v>
      </c>
      <c r="AF3" s="96">
        <v>138.49</v>
      </c>
      <c r="AG3" s="97">
        <v>35.75</v>
      </c>
      <c r="AH3" s="98">
        <v>102.74</v>
      </c>
      <c r="AI3" s="81" t="s">
        <v>42</v>
      </c>
      <c r="AJ3" s="81" t="s">
        <v>61</v>
      </c>
      <c r="AK3" s="125">
        <f>'John Update'!V3</f>
        <v>3.9449999999999998</v>
      </c>
      <c r="AL3" s="125">
        <f>'John Update'!W3</f>
        <v>-7.1599999999999997E-2</v>
      </c>
      <c r="AM3" s="125">
        <f>'John Update'!X3</f>
        <v>0</v>
      </c>
      <c r="AN3" s="125">
        <f>'John Update'!Y3</f>
        <v>0</v>
      </c>
      <c r="AO3" s="125">
        <f>'John Update'!Z3</f>
        <v>0.38300000000000001</v>
      </c>
      <c r="AP3" s="125">
        <f>'John Update'!AA3</f>
        <v>3.9449999999999998</v>
      </c>
      <c r="AQ3" s="125">
        <f>'John Update'!AB3</f>
        <v>-7.1599999999999997E-2</v>
      </c>
      <c r="AR3" s="125">
        <f>'John Update'!AC3</f>
        <v>0</v>
      </c>
      <c r="AS3" s="125">
        <f>'John Update'!AD3</f>
        <v>0</v>
      </c>
      <c r="AT3" s="125">
        <f>'John Update'!AE3</f>
        <v>0.38300000000000001</v>
      </c>
      <c r="AU3">
        <f>(AP3*AT3)*-1 + F3</f>
        <v>4.9990649999999999</v>
      </c>
      <c r="AV3">
        <f>AP3*(1-AT3)+F3</f>
        <v>8.9440650000000002</v>
      </c>
    </row>
    <row r="4" spans="1:48" x14ac:dyDescent="0.25">
      <c r="A4" s="56"/>
      <c r="B4" s="26">
        <v>2</v>
      </c>
      <c r="C4" s="181">
        <f>'John Update'!B4</f>
        <v>6.51</v>
      </c>
      <c r="D4" s="182">
        <f>'John Update'!C4*'John Update'!$B$29</f>
        <v>2.5</v>
      </c>
      <c r="E4" s="182">
        <f>'John Update'!D4</f>
        <v>5.15</v>
      </c>
      <c r="F4" s="182">
        <f>'John Update'!E4</f>
        <v>6.51</v>
      </c>
      <c r="G4" s="182">
        <f>'John Update'!F4*'John Update'!$B$29</f>
        <v>5</v>
      </c>
      <c r="H4" s="182">
        <f>'John Update'!G4</f>
        <v>5.15</v>
      </c>
      <c r="I4" s="13">
        <v>10000000</v>
      </c>
      <c r="J4" s="13">
        <v>10000000</v>
      </c>
      <c r="K4" s="13">
        <v>10000000</v>
      </c>
      <c r="L4" s="13">
        <f>'John Update'!H4</f>
        <v>16500000</v>
      </c>
      <c r="M4" s="13">
        <f>'John Update'!I4</f>
        <v>35750000</v>
      </c>
      <c r="N4" s="13">
        <f>'John Update'!J4</f>
        <v>102740000</v>
      </c>
      <c r="O4" s="12">
        <v>10000000</v>
      </c>
      <c r="P4" s="13">
        <v>10000000</v>
      </c>
      <c r="Q4" s="13">
        <v>10000000</v>
      </c>
      <c r="R4" s="92">
        <f>'John Update'!K4</f>
        <v>16500000</v>
      </c>
      <c r="S4" s="92">
        <f>'John Update'!L4</f>
        <v>34100000</v>
      </c>
      <c r="T4" s="92">
        <f>'John Update'!M4</f>
        <v>100650000</v>
      </c>
      <c r="U4" s="48">
        <f>'John Update'!N4</f>
        <v>16.670000000000002</v>
      </c>
      <c r="V4" s="48">
        <f>'John Update'!O4</f>
        <v>16.57</v>
      </c>
      <c r="W4" s="48">
        <f>'John Update'!P4</f>
        <v>0</v>
      </c>
      <c r="X4" s="48">
        <f>'John Update'!Q4</f>
        <v>-1.2</v>
      </c>
      <c r="Y4" s="48">
        <f>'John Update'!R4</f>
        <v>0</v>
      </c>
      <c r="Z4" s="48">
        <f>'John Update'!S4</f>
        <v>0</v>
      </c>
      <c r="AA4" s="48">
        <f>'John Update'!T4</f>
        <v>-1.2</v>
      </c>
      <c r="AB4" s="48">
        <f>'John Update'!U4</f>
        <v>0</v>
      </c>
      <c r="AC4" s="100">
        <v>139.47999999999999</v>
      </c>
      <c r="AD4" s="100">
        <v>35.75</v>
      </c>
      <c r="AE4" s="100">
        <v>102.74</v>
      </c>
      <c r="AF4" s="99">
        <v>134.80000000000001</v>
      </c>
      <c r="AG4" s="100">
        <v>34.1</v>
      </c>
      <c r="AH4" s="101">
        <v>100.7</v>
      </c>
      <c r="AI4" s="81" t="s">
        <v>42</v>
      </c>
      <c r="AJ4" s="81" t="s">
        <v>61</v>
      </c>
      <c r="AK4" s="125">
        <f>'John Update'!V4</f>
        <v>3.9449999999999998</v>
      </c>
      <c r="AL4" s="125">
        <f>'John Update'!W4</f>
        <v>-7.1599999999999997E-2</v>
      </c>
      <c r="AM4" s="125">
        <f>'John Update'!X4</f>
        <v>0</v>
      </c>
      <c r="AN4" s="125">
        <f>'John Update'!Y4</f>
        <v>0</v>
      </c>
      <c r="AO4" s="125">
        <f>'John Update'!Z4</f>
        <v>0.38300000000000001</v>
      </c>
      <c r="AP4" s="125">
        <f>'John Update'!AA4</f>
        <v>3.9449999999999998</v>
      </c>
      <c r="AQ4" s="125">
        <f>'John Update'!AB4</f>
        <v>-7.1599999999999997E-2</v>
      </c>
      <c r="AR4" s="125">
        <f>'John Update'!AC4</f>
        <v>0</v>
      </c>
      <c r="AS4" s="125">
        <f>'John Update'!AD4</f>
        <v>0</v>
      </c>
      <c r="AT4" s="125">
        <f>'John Update'!AE4</f>
        <v>0.38300000000000001</v>
      </c>
      <c r="AU4">
        <f t="shared" ref="AU4:AU6" si="0">(AP4*AT4)*-1 + F4</f>
        <v>4.9990649999999999</v>
      </c>
      <c r="AV4">
        <f t="shared" ref="AV4:AV21" si="1">AP4*(1-AT4)+F4</f>
        <v>8.9440650000000002</v>
      </c>
    </row>
    <row r="5" spans="1:48" x14ac:dyDescent="0.25">
      <c r="A5" s="56"/>
      <c r="B5" s="26">
        <v>3</v>
      </c>
      <c r="C5" s="181">
        <f>'John Update'!B5</f>
        <v>6.51</v>
      </c>
      <c r="D5" s="182">
        <f>'John Update'!C5*'John Update'!$B$29</f>
        <v>5</v>
      </c>
      <c r="E5" s="182">
        <f>'John Update'!D5</f>
        <v>5.15</v>
      </c>
      <c r="F5" s="182">
        <f>'John Update'!E5</f>
        <v>6.51</v>
      </c>
      <c r="G5" s="182">
        <f>'John Update'!F5*'John Update'!$B$29</f>
        <v>12.462999999999999</v>
      </c>
      <c r="H5" s="182">
        <f>'John Update'!G5</f>
        <v>5.15</v>
      </c>
      <c r="I5" s="13">
        <v>10000000</v>
      </c>
      <c r="J5" s="13">
        <v>10000000</v>
      </c>
      <c r="K5" s="13">
        <v>10000000</v>
      </c>
      <c r="L5" s="13">
        <f>'John Update'!H5</f>
        <v>13200000</v>
      </c>
      <c r="M5" s="13">
        <f>'John Update'!I5</f>
        <v>34100000</v>
      </c>
      <c r="N5" s="13">
        <f>'John Update'!J5</f>
        <v>100650000</v>
      </c>
      <c r="O5" s="12">
        <v>10000000</v>
      </c>
      <c r="P5" s="13">
        <v>10000000</v>
      </c>
      <c r="Q5" s="13">
        <v>10000000</v>
      </c>
      <c r="R5" s="92">
        <f>'John Update'!K5</f>
        <v>13200000</v>
      </c>
      <c r="S5" s="92">
        <f>'John Update'!L5</f>
        <v>25900000</v>
      </c>
      <c r="T5" s="92">
        <f>'John Update'!M5</f>
        <v>76000000</v>
      </c>
      <c r="U5" s="48">
        <f>'John Update'!N5</f>
        <v>16.57</v>
      </c>
      <c r="V5" s="48">
        <f>'John Update'!O5</f>
        <v>16.28</v>
      </c>
      <c r="W5" s="48">
        <f>'John Update'!P5</f>
        <v>0</v>
      </c>
      <c r="X5" s="48">
        <f>'John Update'!Q5</f>
        <v>-1.2</v>
      </c>
      <c r="Y5" s="48">
        <f>'John Update'!R5</f>
        <v>0</v>
      </c>
      <c r="Z5" s="48">
        <f>'John Update'!S5</f>
        <v>0</v>
      </c>
      <c r="AA5" s="48">
        <f>'John Update'!T5</f>
        <v>-1.2</v>
      </c>
      <c r="AB5" s="48">
        <f>'John Update'!U5</f>
        <v>0</v>
      </c>
      <c r="AC5" s="100">
        <f>AF4</f>
        <v>134.80000000000001</v>
      </c>
      <c r="AD5" s="100">
        <f>AG4</f>
        <v>34.1</v>
      </c>
      <c r="AE5" s="100">
        <f>AH4</f>
        <v>100.7</v>
      </c>
      <c r="AF5" s="99">
        <v>101.9</v>
      </c>
      <c r="AG5" s="100">
        <v>25.9</v>
      </c>
      <c r="AH5" s="101">
        <v>76</v>
      </c>
      <c r="AI5" s="81" t="s">
        <v>42</v>
      </c>
      <c r="AJ5" s="81" t="s">
        <v>61</v>
      </c>
      <c r="AK5" s="125">
        <f>'John Update'!V5</f>
        <v>3.9449999999999998</v>
      </c>
      <c r="AL5" s="125">
        <f>'John Update'!W5</f>
        <v>-7.1599999999999997E-2</v>
      </c>
      <c r="AM5" s="125">
        <f>'John Update'!X5</f>
        <v>0</v>
      </c>
      <c r="AN5" s="125">
        <f>'John Update'!Y5</f>
        <v>0</v>
      </c>
      <c r="AO5" s="125">
        <f>'John Update'!Z5</f>
        <v>0.38300000000000001</v>
      </c>
      <c r="AP5" s="125">
        <f>'John Update'!AA5</f>
        <v>3.9449999999999998</v>
      </c>
      <c r="AQ5" s="125">
        <f>'John Update'!AB5</f>
        <v>-7.1599999999999997E-2</v>
      </c>
      <c r="AR5" s="125">
        <f>'John Update'!AC5</f>
        <v>0</v>
      </c>
      <c r="AS5" s="125">
        <f>'John Update'!AD5</f>
        <v>0</v>
      </c>
      <c r="AT5" s="125">
        <f>'John Update'!AE5</f>
        <v>0.38300000000000001</v>
      </c>
      <c r="AU5">
        <f t="shared" si="0"/>
        <v>4.9990649999999999</v>
      </c>
      <c r="AV5">
        <f t="shared" si="1"/>
        <v>8.9440650000000002</v>
      </c>
    </row>
    <row r="6" spans="1:48" x14ac:dyDescent="0.25">
      <c r="A6" s="56"/>
      <c r="B6" s="26">
        <v>5</v>
      </c>
      <c r="C6" s="181">
        <f>'John Update'!B6</f>
        <v>6.51</v>
      </c>
      <c r="D6" s="182">
        <f>'John Update'!C6*'John Update'!$B$29</f>
        <v>12.462999999999999</v>
      </c>
      <c r="E6" s="182">
        <f>'John Update'!D6</f>
        <v>5.15</v>
      </c>
      <c r="F6" s="182">
        <f>'John Update'!E6</f>
        <v>6.51</v>
      </c>
      <c r="G6" s="182">
        <f>'John Update'!F6*'John Update'!$B$29</f>
        <v>24.824000000000002</v>
      </c>
      <c r="H6" s="182">
        <f>'John Update'!G6</f>
        <v>5.6249000000000002</v>
      </c>
      <c r="I6" s="13">
        <v>10000000</v>
      </c>
      <c r="J6" s="13">
        <v>10000000</v>
      </c>
      <c r="K6" s="13">
        <v>10000000</v>
      </c>
      <c r="L6" s="13">
        <f>'John Update'!H6</f>
        <v>8690000</v>
      </c>
      <c r="M6" s="13">
        <f>'John Update'!I6</f>
        <v>25900000</v>
      </c>
      <c r="N6" s="13">
        <f>'John Update'!J6</f>
        <v>76000000</v>
      </c>
      <c r="O6" s="12">
        <v>10000000</v>
      </c>
      <c r="P6" s="13">
        <v>10000000</v>
      </c>
      <c r="Q6" s="13">
        <v>10000000</v>
      </c>
      <c r="R6" s="92">
        <f>'John Update'!K6</f>
        <v>8690000</v>
      </c>
      <c r="S6" s="92">
        <f>'John Update'!L6</f>
        <v>12320000</v>
      </c>
      <c r="T6" s="92">
        <f>'John Update'!M6</f>
        <v>35300000</v>
      </c>
      <c r="U6" s="48">
        <f>'John Update'!N6</f>
        <v>16.28</v>
      </c>
      <c r="V6" s="48">
        <f>'John Update'!O6</f>
        <v>9.39</v>
      </c>
      <c r="W6" s="48">
        <f>'John Update'!P6</f>
        <v>0</v>
      </c>
      <c r="X6" s="48">
        <f>'John Update'!Q6</f>
        <v>-1.61</v>
      </c>
      <c r="Y6" s="48">
        <f>'John Update'!R6</f>
        <v>0</v>
      </c>
      <c r="Z6" s="48">
        <f>'John Update'!S6</f>
        <v>0</v>
      </c>
      <c r="AA6" s="48">
        <f>'John Update'!T6</f>
        <v>-1.61</v>
      </c>
      <c r="AB6" s="48">
        <f>'John Update'!U6</f>
        <v>0</v>
      </c>
      <c r="AC6" s="100">
        <f t="shared" ref="AC6:AC7" si="2">AF5</f>
        <v>101.9</v>
      </c>
      <c r="AD6" s="100">
        <f t="shared" ref="AD6:AD7" si="3">AG5</f>
        <v>25.9</v>
      </c>
      <c r="AE6" s="100">
        <f t="shared" ref="AE6:AE7" si="4">AH5</f>
        <v>76</v>
      </c>
      <c r="AF6" s="99">
        <v>25.5</v>
      </c>
      <c r="AG6" s="100">
        <v>13.2</v>
      </c>
      <c r="AH6" s="101">
        <v>12.3</v>
      </c>
      <c r="AI6" s="81" t="s">
        <v>42</v>
      </c>
      <c r="AJ6" s="81" t="s">
        <v>61</v>
      </c>
      <c r="AK6" s="125">
        <f>'John Update'!V6</f>
        <v>3.9449999999999998</v>
      </c>
      <c r="AL6" s="125">
        <f>'John Update'!W6</f>
        <v>-7.1599999999999997E-2</v>
      </c>
      <c r="AM6" s="125">
        <f>'John Update'!X6</f>
        <v>0</v>
      </c>
      <c r="AN6" s="125">
        <f>'John Update'!Y6</f>
        <v>0</v>
      </c>
      <c r="AO6" s="125">
        <f>'John Update'!Z6</f>
        <v>0.38300000000000001</v>
      </c>
      <c r="AP6" s="125">
        <f>'John Update'!AA6</f>
        <v>3.9449999999999998</v>
      </c>
      <c r="AQ6" s="125">
        <f>'John Update'!AB6</f>
        <v>-7.1599999999999997E-2</v>
      </c>
      <c r="AR6" s="125">
        <f>'John Update'!AC6</f>
        <v>0</v>
      </c>
      <c r="AS6" s="125">
        <f>'John Update'!AD6</f>
        <v>0</v>
      </c>
      <c r="AT6" s="125">
        <f>'John Update'!AE6</f>
        <v>0.38300000000000001</v>
      </c>
      <c r="AU6">
        <f t="shared" si="0"/>
        <v>4.9990649999999999</v>
      </c>
      <c r="AV6">
        <f t="shared" si="1"/>
        <v>8.9440650000000002</v>
      </c>
    </row>
    <row r="7" spans="1:48" x14ac:dyDescent="0.25">
      <c r="A7" s="56"/>
      <c r="B7" s="26">
        <v>5</v>
      </c>
      <c r="C7" s="181">
        <f>'John Update'!B7</f>
        <v>6.51</v>
      </c>
      <c r="D7" s="182">
        <f>'John Update'!C7*'John Update'!$B$29</f>
        <v>24.824000000000002</v>
      </c>
      <c r="E7" s="182">
        <f>'John Update'!D7</f>
        <v>5.6249000000000002</v>
      </c>
      <c r="F7" s="182">
        <f>'John Update'!E7</f>
        <v>6.51</v>
      </c>
      <c r="G7" s="182">
        <f>'John Update'!F7*'John Update'!$B$29</f>
        <v>36.173999999999999</v>
      </c>
      <c r="H7" s="182">
        <f>'John Update'!G7</f>
        <v>6.0609999999999999</v>
      </c>
      <c r="I7" s="13">
        <v>10000000</v>
      </c>
      <c r="J7" s="13">
        <v>10000000</v>
      </c>
      <c r="K7" s="13">
        <v>10000000</v>
      </c>
      <c r="L7" s="13">
        <f>'John Update'!H7</f>
        <v>7700000</v>
      </c>
      <c r="M7" s="13">
        <f>'John Update'!I7</f>
        <v>12320000</v>
      </c>
      <c r="N7" s="13">
        <f>'John Update'!J7</f>
        <v>35300000</v>
      </c>
      <c r="O7" s="12">
        <v>10000000</v>
      </c>
      <c r="P7" s="13">
        <v>10000000</v>
      </c>
      <c r="Q7" s="13">
        <v>10000000</v>
      </c>
      <c r="R7" s="92">
        <f>'John Update'!K7</f>
        <v>770000</v>
      </c>
      <c r="S7" s="92">
        <f>'John Update'!L7</f>
        <v>110000</v>
      </c>
      <c r="T7" s="92">
        <f>'John Update'!M7</f>
        <v>220000</v>
      </c>
      <c r="U7" s="48">
        <f>'John Update'!N7</f>
        <v>9.39</v>
      </c>
      <c r="V7" s="48">
        <f>'John Update'!O7</f>
        <v>4.8499999999999996</v>
      </c>
      <c r="W7" s="48">
        <f>'John Update'!P7</f>
        <v>0</v>
      </c>
      <c r="X7" s="48">
        <f>'John Update'!Q7</f>
        <v>-1.61</v>
      </c>
      <c r="Y7" s="48">
        <f>'John Update'!R7</f>
        <v>0</v>
      </c>
      <c r="Z7" s="48">
        <f>'John Update'!S7</f>
        <v>0</v>
      </c>
      <c r="AA7" s="48">
        <f>'John Update'!T7</f>
        <v>-0.77</v>
      </c>
      <c r="AB7" s="48">
        <f>'John Update'!U7</f>
        <v>0</v>
      </c>
      <c r="AC7" s="100">
        <f t="shared" si="2"/>
        <v>25.5</v>
      </c>
      <c r="AD7" s="100">
        <f t="shared" si="3"/>
        <v>13.2</v>
      </c>
      <c r="AE7" s="100">
        <f t="shared" si="4"/>
        <v>12.3</v>
      </c>
      <c r="AF7" s="99">
        <v>0.33</v>
      </c>
      <c r="AG7" s="100">
        <v>0.11</v>
      </c>
      <c r="AH7" s="101">
        <v>0.22</v>
      </c>
      <c r="AI7" s="81" t="s">
        <v>42</v>
      </c>
      <c r="AJ7" s="81" t="s">
        <v>61</v>
      </c>
      <c r="AK7" s="125">
        <f>'John Update'!V7</f>
        <v>3.9449999999999998</v>
      </c>
      <c r="AL7" s="125">
        <f>'John Update'!W7</f>
        <v>-7.1599999999999997E-2</v>
      </c>
      <c r="AM7" s="125">
        <f>'John Update'!X7</f>
        <v>0</v>
      </c>
      <c r="AN7" s="125">
        <f>'John Update'!Y7</f>
        <v>0</v>
      </c>
      <c r="AO7" s="125">
        <f>'John Update'!Z7</f>
        <v>0.38300000000000001</v>
      </c>
      <c r="AP7" s="125">
        <f>'John Update'!AA7</f>
        <v>2.7</v>
      </c>
      <c r="AQ7" s="125">
        <f>'John Update'!AB7</f>
        <v>-5.4100000000000002E-2</v>
      </c>
      <c r="AR7" s="125">
        <f>'John Update'!AC7</f>
        <v>0</v>
      </c>
      <c r="AS7" s="125">
        <f>'John Update'!AD7</f>
        <v>1</v>
      </c>
      <c r="AT7" s="125">
        <f>'John Update'!AE7</f>
        <v>0.31590000000000001</v>
      </c>
      <c r="AU7">
        <f>(AP7*AT7)*-1 + F7</f>
        <v>5.65707</v>
      </c>
      <c r="AV7">
        <f t="shared" si="1"/>
        <v>8.3570700000000002</v>
      </c>
    </row>
    <row r="8" spans="1:48" s="220" customFormat="1" x14ac:dyDescent="0.25">
      <c r="A8" s="57" t="s">
        <v>18</v>
      </c>
      <c r="B8" s="27">
        <v>2</v>
      </c>
      <c r="C8" s="6">
        <f>'John Update'!B8</f>
        <v>6.51</v>
      </c>
      <c r="D8" s="7">
        <f>'John Update'!C8</f>
        <v>0</v>
      </c>
      <c r="E8" s="7">
        <f>'John Update'!D8</f>
        <v>5.15</v>
      </c>
      <c r="F8" s="219">
        <f>'John Update'!E8</f>
        <v>6.51</v>
      </c>
      <c r="G8" s="219">
        <f>'John Update'!F8</f>
        <v>0</v>
      </c>
      <c r="H8" s="219">
        <f>'John Update'!G8</f>
        <v>4.3</v>
      </c>
      <c r="I8" s="16">
        <v>100000000</v>
      </c>
      <c r="J8" s="16">
        <v>100000000</v>
      </c>
      <c r="K8" s="16">
        <v>100000000</v>
      </c>
      <c r="L8" s="16">
        <f>'John Update'!H8</f>
        <v>100000000</v>
      </c>
      <c r="M8" s="16">
        <f>'John Update'!I8</f>
        <v>100000000</v>
      </c>
      <c r="N8" s="16">
        <f>'John Update'!J8</f>
        <v>100000000</v>
      </c>
      <c r="O8" s="15">
        <v>100000000</v>
      </c>
      <c r="P8" s="16">
        <v>100000000</v>
      </c>
      <c r="Q8" s="16">
        <v>100000000</v>
      </c>
      <c r="R8" s="244">
        <f>'John Update'!K8</f>
        <v>100000000</v>
      </c>
      <c r="S8" s="244">
        <f>'John Update'!L8</f>
        <v>100000000</v>
      </c>
      <c r="T8" s="244">
        <f>'John Update'!M8</f>
        <v>100000000</v>
      </c>
      <c r="U8" s="168">
        <f>'John Update'!N8</f>
        <v>1</v>
      </c>
      <c r="V8" s="168">
        <f>'John Update'!O8</f>
        <v>1</v>
      </c>
      <c r="W8" s="168">
        <f>'John Update'!P8</f>
        <v>0</v>
      </c>
      <c r="X8" s="168">
        <f>'John Update'!Q8</f>
        <v>0</v>
      </c>
      <c r="Y8" s="168">
        <f>'John Update'!R8</f>
        <v>0</v>
      </c>
      <c r="Z8" s="168">
        <f>'John Update'!S8</f>
        <v>0</v>
      </c>
      <c r="AA8" s="168">
        <f>'John Update'!T8</f>
        <v>0</v>
      </c>
      <c r="AB8" s="168">
        <f>'John Update'!U8</f>
        <v>0</v>
      </c>
      <c r="AC8" s="50">
        <v>20</v>
      </c>
      <c r="AD8" s="50">
        <v>10</v>
      </c>
      <c r="AE8" s="50">
        <v>10</v>
      </c>
      <c r="AF8" s="102">
        <v>20</v>
      </c>
      <c r="AG8" s="50">
        <v>10</v>
      </c>
      <c r="AH8" s="103">
        <v>10</v>
      </c>
      <c r="AI8" s="82"/>
      <c r="AJ8" s="82" t="s">
        <v>62</v>
      </c>
      <c r="AK8" s="128">
        <f>'John Update'!V8</f>
        <v>0</v>
      </c>
      <c r="AL8" s="128">
        <f>'John Update'!W8</f>
        <v>0</v>
      </c>
      <c r="AM8" s="128">
        <f>'John Update'!X8</f>
        <v>0</v>
      </c>
      <c r="AN8" s="128">
        <f>'John Update'!Y8</f>
        <v>0</v>
      </c>
      <c r="AO8" s="128">
        <f>'John Update'!Z8</f>
        <v>0</v>
      </c>
      <c r="AP8" s="128">
        <f>'John Update'!AA8</f>
        <v>0</v>
      </c>
      <c r="AQ8" s="128">
        <f>'John Update'!AB8</f>
        <v>0</v>
      </c>
      <c r="AR8" s="128">
        <f>'John Update'!AC8</f>
        <v>0</v>
      </c>
      <c r="AS8" s="128">
        <f>'John Update'!AD8</f>
        <v>0</v>
      </c>
      <c r="AT8" s="128">
        <f>'John Update'!AE8</f>
        <v>0</v>
      </c>
      <c r="AU8"/>
      <c r="AV8"/>
    </row>
    <row r="9" spans="1:48" s="218" customFormat="1" x14ac:dyDescent="0.25">
      <c r="A9" s="58" t="s">
        <v>20</v>
      </c>
      <c r="B9" s="28">
        <v>2</v>
      </c>
      <c r="C9" s="9">
        <f>'John Update'!B9</f>
        <v>6.51</v>
      </c>
      <c r="D9" s="10">
        <f>'John Update'!C9</f>
        <v>0</v>
      </c>
      <c r="E9" s="10">
        <f>'John Update'!D9</f>
        <v>4.3</v>
      </c>
      <c r="F9" s="217">
        <f>'John Update'!E9</f>
        <v>6.01</v>
      </c>
      <c r="G9" s="217">
        <f>'John Update'!F9</f>
        <v>0</v>
      </c>
      <c r="H9" s="217">
        <f>'John Update'!G9</f>
        <v>4.3</v>
      </c>
      <c r="I9" s="17">
        <v>10000000</v>
      </c>
      <c r="J9" s="17">
        <v>10000000</v>
      </c>
      <c r="K9" s="17">
        <v>10000000</v>
      </c>
      <c r="L9" s="17">
        <f>'John Update'!H9</f>
        <v>15170000</v>
      </c>
      <c r="M9" s="17">
        <f>'John Update'!I9</f>
        <v>217100000</v>
      </c>
      <c r="N9" s="17">
        <f>'John Update'!J9</f>
        <v>232700000</v>
      </c>
      <c r="O9" s="94">
        <v>10000000</v>
      </c>
      <c r="P9" s="17">
        <v>10000000</v>
      </c>
      <c r="Q9" s="17">
        <v>10000000</v>
      </c>
      <c r="R9" s="245">
        <f>'John Update'!K9</f>
        <v>15600000</v>
      </c>
      <c r="S9" s="245">
        <f>'John Update'!L9</f>
        <v>223300000</v>
      </c>
      <c r="T9" s="245">
        <f>'John Update'!M9</f>
        <v>239300000</v>
      </c>
      <c r="U9" s="169">
        <f>'John Update'!N9</f>
        <v>82.03</v>
      </c>
      <c r="V9" s="169">
        <f>'John Update'!O9</f>
        <v>75.650000000000006</v>
      </c>
      <c r="W9" s="169">
        <f>'John Update'!P9</f>
        <v>0</v>
      </c>
      <c r="X9" s="169">
        <f>'John Update'!Q9</f>
        <v>0</v>
      </c>
      <c r="Y9" s="169">
        <f>'John Update'!R9</f>
        <v>0</v>
      </c>
      <c r="Z9" s="169">
        <f>'John Update'!S9</f>
        <v>0</v>
      </c>
      <c r="AA9" s="169">
        <f>'John Update'!T9</f>
        <v>0</v>
      </c>
      <c r="AB9" s="169">
        <f>'John Update'!U9</f>
        <v>0</v>
      </c>
      <c r="AC9" s="51">
        <v>462.55</v>
      </c>
      <c r="AD9" s="51">
        <v>223.3</v>
      </c>
      <c r="AE9" s="51">
        <v>239.25</v>
      </c>
      <c r="AF9" s="104">
        <v>449.79</v>
      </c>
      <c r="AG9" s="51">
        <v>217.14</v>
      </c>
      <c r="AH9" s="105">
        <v>235.65</v>
      </c>
      <c r="AI9" s="83"/>
      <c r="AJ9" s="83" t="s">
        <v>63</v>
      </c>
      <c r="AK9" s="131">
        <f>'John Update'!V9</f>
        <v>0</v>
      </c>
      <c r="AL9" s="131">
        <f>'John Update'!W9</f>
        <v>0</v>
      </c>
      <c r="AM9" s="131">
        <f>'John Update'!X9</f>
        <v>0</v>
      </c>
      <c r="AN9" s="131">
        <f>'John Update'!Y9</f>
        <v>0</v>
      </c>
      <c r="AO9" s="131">
        <f>'John Update'!Z9</f>
        <v>0</v>
      </c>
      <c r="AP9" s="131">
        <f>'John Update'!AA9</f>
        <v>0</v>
      </c>
      <c r="AQ9" s="131">
        <f>'John Update'!AB9</f>
        <v>0</v>
      </c>
      <c r="AR9" s="131">
        <f>'John Update'!AC9</f>
        <v>0</v>
      </c>
      <c r="AS9" s="131">
        <f>'John Update'!AD9</f>
        <v>0</v>
      </c>
      <c r="AT9" s="131">
        <f>'John Update'!AE9</f>
        <v>0</v>
      </c>
      <c r="AU9"/>
      <c r="AV9"/>
    </row>
    <row r="10" spans="1:48" s="218" customFormat="1" x14ac:dyDescent="0.25">
      <c r="A10" s="58"/>
      <c r="B10" s="28">
        <v>2</v>
      </c>
      <c r="C10" s="9">
        <f>'John Update'!B10</f>
        <v>6.01</v>
      </c>
      <c r="D10" s="10">
        <f>'John Update'!C10</f>
        <v>0</v>
      </c>
      <c r="E10" s="10">
        <f>'John Update'!D10</f>
        <v>4.3</v>
      </c>
      <c r="F10" s="217">
        <f>'John Update'!E10</f>
        <v>4.25</v>
      </c>
      <c r="G10" s="217">
        <f>'John Update'!F10</f>
        <v>0</v>
      </c>
      <c r="H10" s="217">
        <f>'John Update'!G10</f>
        <v>4.3</v>
      </c>
      <c r="I10" s="17">
        <v>10000000</v>
      </c>
      <c r="J10" s="17">
        <v>10000000</v>
      </c>
      <c r="K10" s="17">
        <v>10000000</v>
      </c>
      <c r="L10" s="17">
        <f>'John Update'!H10</f>
        <v>15168780</v>
      </c>
      <c r="M10" s="17">
        <f>'John Update'!I10</f>
        <v>217100000</v>
      </c>
      <c r="N10" s="17">
        <f>'John Update'!J10</f>
        <v>232700000</v>
      </c>
      <c r="O10" s="94">
        <v>10000000</v>
      </c>
      <c r="P10" s="17">
        <v>10000000</v>
      </c>
      <c r="Q10" s="17">
        <v>10000000</v>
      </c>
      <c r="R10" s="245">
        <f>'John Update'!K10</f>
        <v>13200000</v>
      </c>
      <c r="S10" s="245">
        <f>'John Update'!L10</f>
        <v>188700000</v>
      </c>
      <c r="T10" s="245">
        <f>'John Update'!M10</f>
        <v>202100000</v>
      </c>
      <c r="U10" s="169">
        <f>'John Update'!N10</f>
        <v>75.650000000000006</v>
      </c>
      <c r="V10" s="169">
        <f>'John Update'!O10</f>
        <v>46.15</v>
      </c>
      <c r="W10" s="169">
        <f>'John Update'!P10</f>
        <v>0</v>
      </c>
      <c r="X10" s="169">
        <f>'John Update'!Q10</f>
        <v>0</v>
      </c>
      <c r="Y10" s="169">
        <f>'John Update'!R10</f>
        <v>0</v>
      </c>
      <c r="Z10" s="169">
        <f>'John Update'!S10</f>
        <v>0</v>
      </c>
      <c r="AA10" s="169">
        <f>'John Update'!T10</f>
        <v>0</v>
      </c>
      <c r="AB10" s="169">
        <f>'John Update'!U10</f>
        <v>0</v>
      </c>
      <c r="AC10" s="51">
        <f t="shared" ref="AC10:AE11" si="5">AF9</f>
        <v>449.79</v>
      </c>
      <c r="AD10" s="51">
        <f t="shared" si="5"/>
        <v>217.14</v>
      </c>
      <c r="AE10" s="51">
        <f t="shared" si="5"/>
        <v>235.65</v>
      </c>
      <c r="AF10" s="104">
        <v>390.78</v>
      </c>
      <c r="AG10" s="51">
        <v>118.65</v>
      </c>
      <c r="AH10" s="105">
        <v>202.13</v>
      </c>
      <c r="AI10" s="84"/>
      <c r="AJ10" s="83" t="s">
        <v>63</v>
      </c>
      <c r="AK10" s="131">
        <f>'John Update'!V10</f>
        <v>0</v>
      </c>
      <c r="AL10" s="131">
        <f>'John Update'!W10</f>
        <v>0</v>
      </c>
      <c r="AM10" s="131">
        <f>'John Update'!X10</f>
        <v>0</v>
      </c>
      <c r="AN10" s="131">
        <f>'John Update'!Y10</f>
        <v>0</v>
      </c>
      <c r="AO10" s="131">
        <f>'John Update'!Z10</f>
        <v>0</v>
      </c>
      <c r="AP10" s="131">
        <f>'John Update'!AA10</f>
        <v>0</v>
      </c>
      <c r="AQ10" s="131">
        <f>'John Update'!AB10</f>
        <v>0</v>
      </c>
      <c r="AR10" s="131">
        <f>'John Update'!AC10</f>
        <v>0</v>
      </c>
      <c r="AS10" s="131">
        <f>'John Update'!AD10</f>
        <v>0</v>
      </c>
      <c r="AT10" s="131">
        <f>'John Update'!AE10</f>
        <v>0</v>
      </c>
      <c r="AU10"/>
      <c r="AV10"/>
    </row>
    <row r="11" spans="1:48" s="218" customFormat="1" x14ac:dyDescent="0.25">
      <c r="A11" s="58"/>
      <c r="B11" s="28">
        <v>2</v>
      </c>
      <c r="C11" s="9">
        <f>'John Update'!B11</f>
        <v>4.25</v>
      </c>
      <c r="D11" s="10">
        <f>'John Update'!C11</f>
        <v>0</v>
      </c>
      <c r="E11" s="10">
        <f>'John Update'!D11</f>
        <v>4.3</v>
      </c>
      <c r="F11" s="217">
        <f>'John Update'!E11</f>
        <v>2</v>
      </c>
      <c r="G11" s="217">
        <f>'John Update'!F11</f>
        <v>0</v>
      </c>
      <c r="H11" s="217">
        <f>'John Update'!G11</f>
        <v>4.3</v>
      </c>
      <c r="I11" s="17">
        <v>10000000</v>
      </c>
      <c r="J11" s="17">
        <v>10000000</v>
      </c>
      <c r="K11" s="17">
        <v>10000000</v>
      </c>
      <c r="L11" s="17">
        <f>'John Update'!H11</f>
        <v>13200000</v>
      </c>
      <c r="M11" s="17">
        <f>'John Update'!I11</f>
        <v>188700000</v>
      </c>
      <c r="N11" s="17">
        <f>'John Update'!J11</f>
        <v>202100000</v>
      </c>
      <c r="O11" s="94">
        <v>10000000</v>
      </c>
      <c r="P11" s="17">
        <v>10000000</v>
      </c>
      <c r="Q11" s="17">
        <v>10000000</v>
      </c>
      <c r="R11" s="245">
        <f>'John Update'!K11</f>
        <v>10760000</v>
      </c>
      <c r="S11" s="245">
        <f>'John Update'!L11</f>
        <v>154000000</v>
      </c>
      <c r="T11" s="245">
        <f>'John Update'!M11</f>
        <v>165000000</v>
      </c>
      <c r="U11" s="169">
        <f>'John Update'!N11</f>
        <v>46.15</v>
      </c>
      <c r="V11" s="169">
        <f>'John Update'!O11</f>
        <v>41.54</v>
      </c>
      <c r="W11" s="169">
        <f>'John Update'!P11</f>
        <v>0</v>
      </c>
      <c r="X11" s="169">
        <f>'John Update'!Q11</f>
        <v>0</v>
      </c>
      <c r="Y11" s="169">
        <f>'John Update'!R11</f>
        <v>0</v>
      </c>
      <c r="Z11" s="169">
        <f>'John Update'!S11</f>
        <v>0</v>
      </c>
      <c r="AA11" s="169">
        <f>'John Update'!T11</f>
        <v>0</v>
      </c>
      <c r="AB11" s="169">
        <f>'John Update'!U11</f>
        <v>0</v>
      </c>
      <c r="AC11" s="51">
        <f t="shared" si="5"/>
        <v>390.78</v>
      </c>
      <c r="AD11" s="51">
        <f t="shared" si="5"/>
        <v>118.65</v>
      </c>
      <c r="AE11" s="51">
        <f t="shared" si="5"/>
        <v>202.13</v>
      </c>
      <c r="AF11" s="104">
        <v>319</v>
      </c>
      <c r="AG11" s="51">
        <v>154</v>
      </c>
      <c r="AH11" s="105">
        <v>165</v>
      </c>
      <c r="AI11" s="84"/>
      <c r="AJ11" s="83" t="s">
        <v>63</v>
      </c>
      <c r="AK11" s="131">
        <f>'John Update'!V11</f>
        <v>0</v>
      </c>
      <c r="AL11" s="131">
        <f>'John Update'!W11</f>
        <v>0</v>
      </c>
      <c r="AM11" s="131">
        <f>'John Update'!X11</f>
        <v>0</v>
      </c>
      <c r="AN11" s="131">
        <f>'John Update'!Y11</f>
        <v>0</v>
      </c>
      <c r="AO11" s="131">
        <f>'John Update'!Z11</f>
        <v>0</v>
      </c>
      <c r="AP11" s="131">
        <f>'John Update'!AA11</f>
        <v>0</v>
      </c>
      <c r="AQ11" s="131">
        <f>'John Update'!AB11</f>
        <v>0</v>
      </c>
      <c r="AR11" s="131">
        <f>'John Update'!AC11</f>
        <v>0</v>
      </c>
      <c r="AS11" s="131">
        <f>'John Update'!AD11</f>
        <v>0</v>
      </c>
      <c r="AT11" s="131">
        <f>'John Update'!AE11</f>
        <v>0</v>
      </c>
      <c r="AU11"/>
      <c r="AV11"/>
    </row>
    <row r="12" spans="1:48" s="234" customFormat="1" x14ac:dyDescent="0.25">
      <c r="A12" s="221" t="s">
        <v>21</v>
      </c>
      <c r="B12" s="222">
        <v>2</v>
      </c>
      <c r="C12" s="223">
        <f>'John Update'!B12</f>
        <v>6.51</v>
      </c>
      <c r="D12" s="224">
        <f>'John Update'!C12</f>
        <v>0</v>
      </c>
      <c r="E12" s="224">
        <f>'John Update'!D12</f>
        <v>4.3</v>
      </c>
      <c r="F12" s="225">
        <f>'John Update'!E12</f>
        <v>7</v>
      </c>
      <c r="G12" s="225">
        <f>'John Update'!F12</f>
        <v>0</v>
      </c>
      <c r="H12" s="225">
        <f>'John Update'!G12</f>
        <v>4.3</v>
      </c>
      <c r="I12" s="226">
        <v>10000000</v>
      </c>
      <c r="J12" s="226">
        <v>10000000</v>
      </c>
      <c r="K12" s="226">
        <v>10000000</v>
      </c>
      <c r="L12" s="226">
        <f>'John Update'!H12</f>
        <v>15600000</v>
      </c>
      <c r="M12" s="226">
        <f>'John Update'!I12</f>
        <v>223300000</v>
      </c>
      <c r="N12" s="226">
        <f>'John Update'!J12</f>
        <v>239300000</v>
      </c>
      <c r="O12" s="227">
        <v>10000000</v>
      </c>
      <c r="P12" s="226">
        <v>10000000</v>
      </c>
      <c r="Q12" s="226">
        <v>10000000</v>
      </c>
      <c r="R12" s="246">
        <f>'John Update'!K12</f>
        <v>16140000</v>
      </c>
      <c r="S12" s="246">
        <f>'John Update'!L12</f>
        <v>231000000</v>
      </c>
      <c r="T12" s="246">
        <f>'John Update'!M12</f>
        <v>247500000</v>
      </c>
      <c r="U12" s="228">
        <f>'John Update'!N12</f>
        <v>82.03</v>
      </c>
      <c r="V12" s="228">
        <f>'John Update'!O12</f>
        <v>90</v>
      </c>
      <c r="W12" s="228">
        <f>'John Update'!P12</f>
        <v>0</v>
      </c>
      <c r="X12" s="228">
        <f>'John Update'!Q12</f>
        <v>0</v>
      </c>
      <c r="Y12" s="228">
        <f>'John Update'!R12</f>
        <v>0</v>
      </c>
      <c r="Z12" s="228">
        <f>'John Update'!S12</f>
        <v>0</v>
      </c>
      <c r="AA12" s="228">
        <f>'John Update'!T12</f>
        <v>0</v>
      </c>
      <c r="AB12" s="228">
        <f>'John Update'!U12</f>
        <v>0</v>
      </c>
      <c r="AC12" s="229">
        <f>AC9</f>
        <v>462.55</v>
      </c>
      <c r="AD12" s="229">
        <f>AD9</f>
        <v>223.3</v>
      </c>
      <c r="AE12" s="229">
        <f>AE9</f>
        <v>239.25</v>
      </c>
      <c r="AF12" s="230">
        <v>478.5</v>
      </c>
      <c r="AG12" s="229">
        <v>231</v>
      </c>
      <c r="AH12" s="231">
        <v>247.5</v>
      </c>
      <c r="AI12" s="232"/>
      <c r="AJ12" s="232" t="s">
        <v>64</v>
      </c>
      <c r="AK12" s="233">
        <f>'John Update'!V12</f>
        <v>0</v>
      </c>
      <c r="AL12" s="233">
        <f>'John Update'!W12</f>
        <v>0</v>
      </c>
      <c r="AM12" s="233">
        <f>'John Update'!X12</f>
        <v>0</v>
      </c>
      <c r="AN12" s="233">
        <f>'John Update'!Y12</f>
        <v>0</v>
      </c>
      <c r="AO12" s="233">
        <f>'John Update'!Z12</f>
        <v>0</v>
      </c>
      <c r="AP12" s="233">
        <f>'John Update'!AA12</f>
        <v>0</v>
      </c>
      <c r="AQ12" s="233">
        <f>'John Update'!AB12</f>
        <v>0</v>
      </c>
      <c r="AR12" s="233">
        <f>'John Update'!AC12</f>
        <v>0</v>
      </c>
      <c r="AS12" s="233">
        <f>'John Update'!AD12</f>
        <v>0</v>
      </c>
      <c r="AT12" s="233">
        <f>'John Update'!AE12</f>
        <v>0</v>
      </c>
      <c r="AU12"/>
      <c r="AV12"/>
    </row>
    <row r="13" spans="1:48" s="234" customFormat="1" x14ac:dyDescent="0.25">
      <c r="A13" s="221"/>
      <c r="B13" s="222">
        <v>2</v>
      </c>
      <c r="C13" s="223">
        <f>'John Update'!B13</f>
        <v>7</v>
      </c>
      <c r="D13" s="224">
        <f>'John Update'!C13</f>
        <v>0</v>
      </c>
      <c r="E13" s="224">
        <f>'John Update'!D13</f>
        <v>4.3</v>
      </c>
      <c r="F13" s="225">
        <f>'John Update'!E13</f>
        <v>8.8130000000000006</v>
      </c>
      <c r="G13" s="225">
        <f>'John Update'!F13</f>
        <v>0</v>
      </c>
      <c r="H13" s="225">
        <f>'John Update'!G13</f>
        <v>4.3</v>
      </c>
      <c r="I13" s="226">
        <v>10000000</v>
      </c>
      <c r="J13" s="226">
        <v>10000000</v>
      </c>
      <c r="K13" s="226">
        <v>10000000</v>
      </c>
      <c r="L13" s="226">
        <f>'John Update'!H13</f>
        <v>5380000</v>
      </c>
      <c r="M13" s="226">
        <f>'John Update'!I13</f>
        <v>77000000</v>
      </c>
      <c r="N13" s="226">
        <f>'John Update'!J13</f>
        <v>82500000</v>
      </c>
      <c r="O13" s="227">
        <v>10000000</v>
      </c>
      <c r="P13" s="226">
        <v>10000000</v>
      </c>
      <c r="Q13" s="226">
        <v>10000000</v>
      </c>
      <c r="R13" s="246">
        <f>'John Update'!K13</f>
        <v>5380000</v>
      </c>
      <c r="S13" s="246">
        <f>'John Update'!L13</f>
        <v>70100000</v>
      </c>
      <c r="T13" s="246">
        <f>'John Update'!M13</f>
        <v>74300000</v>
      </c>
      <c r="U13" s="228">
        <f>'John Update'!N13</f>
        <v>5.12</v>
      </c>
      <c r="V13" s="228">
        <f>'John Update'!O13</f>
        <v>4.84</v>
      </c>
      <c r="W13" s="228">
        <f>'John Update'!P13</f>
        <v>0</v>
      </c>
      <c r="X13" s="228">
        <f>'John Update'!Q13</f>
        <v>0</v>
      </c>
      <c r="Y13" s="228">
        <f>'John Update'!R13</f>
        <v>0</v>
      </c>
      <c r="Z13" s="228">
        <f>'John Update'!S13</f>
        <v>0</v>
      </c>
      <c r="AA13" s="228">
        <f>'John Update'!T13</f>
        <v>0</v>
      </c>
      <c r="AB13" s="228">
        <f>'John Update'!U13</f>
        <v>0</v>
      </c>
      <c r="AC13" s="229">
        <v>159.5</v>
      </c>
      <c r="AD13" s="229">
        <v>77</v>
      </c>
      <c r="AE13" s="229">
        <v>82.5</v>
      </c>
      <c r="AF13" s="230">
        <v>144.4</v>
      </c>
      <c r="AG13" s="229">
        <v>70.099999999999994</v>
      </c>
      <c r="AH13" s="231">
        <v>74.33</v>
      </c>
      <c r="AI13" s="232"/>
      <c r="AJ13" s="232" t="s">
        <v>64</v>
      </c>
      <c r="AK13" s="233">
        <f>'John Update'!V13</f>
        <v>0</v>
      </c>
      <c r="AL13" s="233">
        <f>'John Update'!W13</f>
        <v>0</v>
      </c>
      <c r="AM13" s="233">
        <f>'John Update'!X13</f>
        <v>0</v>
      </c>
      <c r="AN13" s="233">
        <f>'John Update'!Y13</f>
        <v>0</v>
      </c>
      <c r="AO13" s="233">
        <f>'John Update'!Z13</f>
        <v>0</v>
      </c>
      <c r="AP13" s="233">
        <f>'John Update'!AA13</f>
        <v>0</v>
      </c>
      <c r="AQ13" s="233">
        <f>'John Update'!AB13</f>
        <v>0</v>
      </c>
      <c r="AR13" s="233">
        <f>'John Update'!AC13</f>
        <v>0</v>
      </c>
      <c r="AS13" s="233">
        <f>'John Update'!AD13</f>
        <v>0</v>
      </c>
      <c r="AT13" s="233">
        <f>'John Update'!AE13</f>
        <v>0</v>
      </c>
      <c r="AU13"/>
      <c r="AV13"/>
    </row>
    <row r="14" spans="1:48" s="234" customFormat="1" x14ac:dyDescent="0.25">
      <c r="A14" s="221"/>
      <c r="B14" s="222">
        <v>3</v>
      </c>
      <c r="C14" s="223">
        <f>'John Update'!B14</f>
        <v>8.8130000000000006</v>
      </c>
      <c r="D14" s="224">
        <f>'John Update'!C14</f>
        <v>0</v>
      </c>
      <c r="E14" s="224">
        <f>'John Update'!D14</f>
        <v>4.3</v>
      </c>
      <c r="F14" s="225">
        <f>'John Update'!E14</f>
        <v>19.600000000000001</v>
      </c>
      <c r="G14" s="225">
        <f>'John Update'!F14</f>
        <v>0</v>
      </c>
      <c r="H14" s="225">
        <f>'John Update'!G14</f>
        <v>4.3</v>
      </c>
      <c r="I14" s="226">
        <v>10000000</v>
      </c>
      <c r="J14" s="226">
        <v>10000000</v>
      </c>
      <c r="K14" s="226">
        <v>10000000</v>
      </c>
      <c r="L14" s="226">
        <f>'John Update'!H14</f>
        <v>5380000</v>
      </c>
      <c r="M14" s="226">
        <f>'John Update'!I14</f>
        <v>70100000</v>
      </c>
      <c r="N14" s="226">
        <f>'John Update'!J14</f>
        <v>74300000</v>
      </c>
      <c r="O14" s="227">
        <v>10000000</v>
      </c>
      <c r="P14" s="226">
        <v>10000000</v>
      </c>
      <c r="Q14" s="226">
        <v>10000000</v>
      </c>
      <c r="R14" s="246">
        <f>'John Update'!K14</f>
        <v>5380000</v>
      </c>
      <c r="S14" s="246">
        <f>'John Update'!L14</f>
        <v>28900000</v>
      </c>
      <c r="T14" s="246">
        <f>'John Update'!M14</f>
        <v>25700000</v>
      </c>
      <c r="U14" s="228">
        <f>'John Update'!N14</f>
        <v>6.56</v>
      </c>
      <c r="V14" s="228">
        <f>'John Update'!O14</f>
        <v>5.39</v>
      </c>
      <c r="W14" s="228">
        <f>'John Update'!P14</f>
        <v>0</v>
      </c>
      <c r="X14" s="228">
        <f>'John Update'!Q14</f>
        <v>0</v>
      </c>
      <c r="Y14" s="228">
        <f>'John Update'!R14</f>
        <v>0</v>
      </c>
      <c r="Z14" s="228">
        <f>'John Update'!S14</f>
        <v>0</v>
      </c>
      <c r="AA14" s="228">
        <f>'John Update'!T14</f>
        <v>0</v>
      </c>
      <c r="AB14" s="228">
        <f>'John Update'!U14</f>
        <v>0</v>
      </c>
      <c r="AC14" s="229">
        <f t="shared" ref="AC14:AC15" si="6">AF13</f>
        <v>144.4</v>
      </c>
      <c r="AD14" s="229">
        <f t="shared" ref="AD14:AD15" si="7">AG13</f>
        <v>70.099999999999994</v>
      </c>
      <c r="AE14" s="229">
        <f t="shared" ref="AE14:AE15" si="8">AH13</f>
        <v>74.33</v>
      </c>
      <c r="AF14" s="230">
        <v>54.63</v>
      </c>
      <c r="AG14" s="229">
        <v>28.94</v>
      </c>
      <c r="AH14" s="231">
        <v>25.7</v>
      </c>
      <c r="AI14" s="232"/>
      <c r="AJ14" s="232" t="s">
        <v>64</v>
      </c>
      <c r="AK14" s="233">
        <f>'John Update'!V14</f>
        <v>0</v>
      </c>
      <c r="AL14" s="233">
        <f>'John Update'!W14</f>
        <v>0</v>
      </c>
      <c r="AM14" s="233">
        <f>'John Update'!X14</f>
        <v>0</v>
      </c>
      <c r="AN14" s="233">
        <f>'John Update'!Y14</f>
        <v>0</v>
      </c>
      <c r="AO14" s="233">
        <f>'John Update'!Z14</f>
        <v>0</v>
      </c>
      <c r="AP14" s="233">
        <f>'John Update'!AA14</f>
        <v>0</v>
      </c>
      <c r="AQ14" s="233">
        <f>'John Update'!AB14</f>
        <v>0</v>
      </c>
      <c r="AR14" s="233">
        <f>'John Update'!AC14</f>
        <v>0</v>
      </c>
      <c r="AS14" s="233">
        <f>'John Update'!AD14</f>
        <v>0</v>
      </c>
      <c r="AT14" s="233">
        <f>'John Update'!AE14</f>
        <v>0</v>
      </c>
      <c r="AU14"/>
      <c r="AV14"/>
    </row>
    <row r="15" spans="1:48" s="234" customFormat="1" x14ac:dyDescent="0.25">
      <c r="A15" s="221"/>
      <c r="B15" s="222">
        <v>2</v>
      </c>
      <c r="C15" s="223">
        <f>'John Update'!B15</f>
        <v>19.600000000000001</v>
      </c>
      <c r="D15" s="224">
        <f>'John Update'!C15</f>
        <v>0</v>
      </c>
      <c r="E15" s="224">
        <f>'John Update'!D15</f>
        <v>4.3</v>
      </c>
      <c r="F15" s="225">
        <f>'John Update'!E15</f>
        <v>20.937000000000001</v>
      </c>
      <c r="G15" s="225">
        <f>'John Update'!F15</f>
        <v>0</v>
      </c>
      <c r="H15" s="225">
        <f>'John Update'!G15</f>
        <v>4.3</v>
      </c>
      <c r="I15" s="226">
        <v>10000000</v>
      </c>
      <c r="J15" s="226">
        <v>10000000</v>
      </c>
      <c r="K15" s="226">
        <v>10000000</v>
      </c>
      <c r="L15" s="226">
        <f>'John Update'!H15</f>
        <v>5380000</v>
      </c>
      <c r="M15" s="226">
        <f>'John Update'!I15</f>
        <v>28900000</v>
      </c>
      <c r="N15" s="226">
        <f>'John Update'!J15</f>
        <v>25700000</v>
      </c>
      <c r="O15" s="227">
        <v>10000000</v>
      </c>
      <c r="P15" s="226">
        <v>10000000</v>
      </c>
      <c r="Q15" s="226">
        <v>10000000</v>
      </c>
      <c r="R15" s="246">
        <f>'John Update'!K15</f>
        <v>5380000</v>
      </c>
      <c r="S15" s="246">
        <f>'John Update'!L15</f>
        <v>23800000</v>
      </c>
      <c r="T15" s="246">
        <f>'John Update'!M15</f>
        <v>19700000</v>
      </c>
      <c r="U15" s="228">
        <f>'John Update'!N15</f>
        <v>4.01</v>
      </c>
      <c r="V15" s="228">
        <f>'John Update'!O15</f>
        <v>3.95</v>
      </c>
      <c r="W15" s="228">
        <f>'John Update'!P15</f>
        <v>0</v>
      </c>
      <c r="X15" s="228">
        <f>'John Update'!Q15</f>
        <v>0</v>
      </c>
      <c r="Y15" s="228">
        <f>'John Update'!R15</f>
        <v>0</v>
      </c>
      <c r="Z15" s="228">
        <f>'John Update'!S15</f>
        <v>0</v>
      </c>
      <c r="AA15" s="228">
        <f>'John Update'!T15</f>
        <v>0</v>
      </c>
      <c r="AB15" s="228">
        <f>'John Update'!U15</f>
        <v>0</v>
      </c>
      <c r="AC15" s="229">
        <f t="shared" si="6"/>
        <v>54.63</v>
      </c>
      <c r="AD15" s="229">
        <f t="shared" si="7"/>
        <v>28.94</v>
      </c>
      <c r="AE15" s="229">
        <f t="shared" si="8"/>
        <v>25.7</v>
      </c>
      <c r="AF15" s="230">
        <v>43.5</v>
      </c>
      <c r="AG15" s="229">
        <v>23.84</v>
      </c>
      <c r="AH15" s="231">
        <v>19.670000000000002</v>
      </c>
      <c r="AI15" s="232"/>
      <c r="AJ15" s="232" t="s">
        <v>64</v>
      </c>
      <c r="AK15" s="233">
        <f>'John Update'!V15</f>
        <v>0</v>
      </c>
      <c r="AL15" s="233">
        <f>'John Update'!W15</f>
        <v>0</v>
      </c>
      <c r="AM15" s="233">
        <f>'John Update'!X15</f>
        <v>0</v>
      </c>
      <c r="AN15" s="233">
        <f>'John Update'!Y15</f>
        <v>0</v>
      </c>
      <c r="AO15" s="233">
        <f>'John Update'!Z15</f>
        <v>0</v>
      </c>
      <c r="AP15" s="233">
        <f>'John Update'!AA15</f>
        <v>0</v>
      </c>
      <c r="AQ15" s="233">
        <f>'John Update'!AB15</f>
        <v>0</v>
      </c>
      <c r="AR15" s="233">
        <f>'John Update'!AC15</f>
        <v>0</v>
      </c>
      <c r="AS15" s="233">
        <f>'John Update'!AD15</f>
        <v>0</v>
      </c>
      <c r="AT15" s="233">
        <f>'John Update'!AE15</f>
        <v>0</v>
      </c>
      <c r="AU15"/>
      <c r="AV15"/>
    </row>
    <row r="16" spans="1:48" s="220" customFormat="1" x14ac:dyDescent="0.25">
      <c r="A16" s="57" t="s">
        <v>19</v>
      </c>
      <c r="B16" s="27">
        <v>2</v>
      </c>
      <c r="C16" s="6">
        <f>'John Update'!B16</f>
        <v>20.937000000000001</v>
      </c>
      <c r="D16" s="7">
        <f>'John Update'!C16</f>
        <v>0</v>
      </c>
      <c r="E16" s="7">
        <f>'John Update'!D16</f>
        <v>4.3</v>
      </c>
      <c r="F16" s="219">
        <f>'John Update'!E16</f>
        <v>20.937000000000001</v>
      </c>
      <c r="G16" s="219">
        <f>'John Update'!F16</f>
        <v>0</v>
      </c>
      <c r="H16" s="219">
        <f>'John Update'!G16</f>
        <v>5.0599999999999996</v>
      </c>
      <c r="I16" s="16">
        <v>100000000</v>
      </c>
      <c r="J16" s="16">
        <v>100000000</v>
      </c>
      <c r="K16" s="16">
        <v>100000000</v>
      </c>
      <c r="L16" s="16">
        <f>'John Update'!H16</f>
        <v>100000000</v>
      </c>
      <c r="M16" s="16">
        <f>'John Update'!I16</f>
        <v>100000000</v>
      </c>
      <c r="N16" s="16">
        <f>'John Update'!J16</f>
        <v>100000000</v>
      </c>
      <c r="O16" s="15">
        <v>100000000</v>
      </c>
      <c r="P16" s="16">
        <v>100000000</v>
      </c>
      <c r="Q16" s="16">
        <v>100000000</v>
      </c>
      <c r="R16" s="244">
        <f>'John Update'!K16</f>
        <v>100000000</v>
      </c>
      <c r="S16" s="244">
        <f>'John Update'!L16</f>
        <v>100000000</v>
      </c>
      <c r="T16" s="244">
        <f>'John Update'!M16</f>
        <v>100000000</v>
      </c>
      <c r="U16" s="168">
        <f>'John Update'!N16</f>
        <v>1</v>
      </c>
      <c r="V16" s="168">
        <f>'John Update'!O16</f>
        <v>1</v>
      </c>
      <c r="W16" s="168">
        <f>'John Update'!P16</f>
        <v>0</v>
      </c>
      <c r="X16" s="168">
        <f>'John Update'!Q16</f>
        <v>0</v>
      </c>
      <c r="Y16" s="168">
        <f>'John Update'!R16</f>
        <v>0</v>
      </c>
      <c r="Z16" s="168">
        <f>'John Update'!S16</f>
        <v>0</v>
      </c>
      <c r="AA16" s="168">
        <f>'John Update'!T16</f>
        <v>0</v>
      </c>
      <c r="AB16" s="168">
        <f>'John Update'!U16</f>
        <v>0</v>
      </c>
      <c r="AC16" s="50">
        <v>20</v>
      </c>
      <c r="AD16" s="50">
        <v>10</v>
      </c>
      <c r="AE16" s="50">
        <v>10</v>
      </c>
      <c r="AF16" s="102">
        <v>20</v>
      </c>
      <c r="AG16" s="50">
        <v>10</v>
      </c>
      <c r="AH16" s="103">
        <v>10</v>
      </c>
      <c r="AI16" s="82"/>
      <c r="AJ16" s="82" t="s">
        <v>62</v>
      </c>
      <c r="AK16" s="128">
        <f>'John Update'!V16</f>
        <v>0</v>
      </c>
      <c r="AL16" s="128">
        <f>'John Update'!W16</f>
        <v>0</v>
      </c>
      <c r="AM16" s="128">
        <f>'John Update'!X16</f>
        <v>0</v>
      </c>
      <c r="AN16" s="128">
        <f>'John Update'!Y16</f>
        <v>0</v>
      </c>
      <c r="AO16" s="128">
        <f>'John Update'!Z16</f>
        <v>0</v>
      </c>
      <c r="AP16" s="128">
        <f>'John Update'!AA16</f>
        <v>0</v>
      </c>
      <c r="AQ16" s="128">
        <f>'John Update'!AB16</f>
        <v>0</v>
      </c>
      <c r="AR16" s="128">
        <f>'John Update'!AC16</f>
        <v>0</v>
      </c>
      <c r="AS16" s="128">
        <f>'John Update'!AD16</f>
        <v>0</v>
      </c>
      <c r="AT16" s="128">
        <f>'John Update'!AE16</f>
        <v>0</v>
      </c>
      <c r="AU16"/>
      <c r="AV16"/>
    </row>
    <row r="17" spans="1:48" s="236" customFormat="1" x14ac:dyDescent="0.25">
      <c r="A17" s="60" t="s">
        <v>22</v>
      </c>
      <c r="B17" s="29">
        <v>1</v>
      </c>
      <c r="C17" s="30">
        <f>'John Update'!B17</f>
        <v>20.937000000000001</v>
      </c>
      <c r="D17" s="31">
        <f>'John Update'!C17*'John Update'!$B$31</f>
        <v>0</v>
      </c>
      <c r="E17" s="31">
        <f>'John Update'!D17</f>
        <v>5.0599999999999996</v>
      </c>
      <c r="F17" s="235">
        <f>'John Update'!E17</f>
        <v>20.937000000000001</v>
      </c>
      <c r="G17" s="235">
        <f>'John Update'!F17*'John Update'!$B$31</f>
        <v>0.3</v>
      </c>
      <c r="H17" s="235">
        <f>'John Update'!G17</f>
        <v>5.0599999999999996</v>
      </c>
      <c r="I17" s="34">
        <v>100000</v>
      </c>
      <c r="J17" s="34">
        <v>100000</v>
      </c>
      <c r="K17" s="34">
        <v>100000</v>
      </c>
      <c r="L17" s="34">
        <f>'John Update'!H17</f>
        <v>77500</v>
      </c>
      <c r="M17" s="34">
        <f>'John Update'!I17</f>
        <v>712500</v>
      </c>
      <c r="N17" s="34">
        <f>'John Update'!J17</f>
        <v>933000</v>
      </c>
      <c r="O17" s="33">
        <v>100000</v>
      </c>
      <c r="P17" s="34">
        <v>100000</v>
      </c>
      <c r="Q17" s="34">
        <v>100000</v>
      </c>
      <c r="R17" s="247">
        <f>'John Update'!K17</f>
        <v>77500</v>
      </c>
      <c r="S17" s="247">
        <f>'John Update'!L17</f>
        <v>696000</v>
      </c>
      <c r="T17" s="247">
        <f>'John Update'!M17</f>
        <v>922500</v>
      </c>
      <c r="U17" s="171">
        <f>'John Update'!N17</f>
        <v>3.6160000000000001</v>
      </c>
      <c r="V17" s="171">
        <f>'John Update'!O17</f>
        <v>3.6160000000000001</v>
      </c>
      <c r="W17" s="171">
        <f>'John Update'!P17</f>
        <v>0.1895</v>
      </c>
      <c r="X17" s="171">
        <f>'John Update'!Q17</f>
        <v>0.1895</v>
      </c>
      <c r="Y17" s="171">
        <f>'John Update'!R17</f>
        <v>0.1895</v>
      </c>
      <c r="Z17" s="171">
        <f>'John Update'!S17</f>
        <v>0.1895</v>
      </c>
      <c r="AA17" s="171">
        <f>'John Update'!T17</f>
        <v>0.1895</v>
      </c>
      <c r="AB17" s="171">
        <f>'John Update'!U17</f>
        <v>0.1895</v>
      </c>
      <c r="AC17" s="107">
        <v>164.55</v>
      </c>
      <c r="AD17" s="107">
        <v>71.25</v>
      </c>
      <c r="AE17" s="107">
        <v>93.3</v>
      </c>
      <c r="AF17" s="106">
        <v>161.85</v>
      </c>
      <c r="AG17" s="107">
        <v>69.599999999999994</v>
      </c>
      <c r="AH17" s="108">
        <v>92.25</v>
      </c>
      <c r="AI17" s="85" t="s">
        <v>42</v>
      </c>
      <c r="AJ17" s="85" t="s">
        <v>61</v>
      </c>
      <c r="AK17" s="137">
        <f>'John Update'!V17</f>
        <v>1.9</v>
      </c>
      <c r="AL17" s="137">
        <f>'John Update'!W17</f>
        <v>-3.5000000000000003E-2</v>
      </c>
      <c r="AM17" s="137">
        <f>'John Update'!X17</f>
        <v>0</v>
      </c>
      <c r="AN17" s="137">
        <f>'John Update'!Y17</f>
        <v>2</v>
      </c>
      <c r="AO17" s="137">
        <f>'John Update'!Z17</f>
        <v>0.34599999999999997</v>
      </c>
      <c r="AP17" s="137">
        <f>'John Update'!AA17</f>
        <v>1.9</v>
      </c>
      <c r="AQ17" s="137">
        <f>'John Update'!AB17</f>
        <v>-3.5000000000000003E-2</v>
      </c>
      <c r="AR17" s="137">
        <f>'John Update'!AC17</f>
        <v>0</v>
      </c>
      <c r="AS17" s="137">
        <f>'John Update'!AD17</f>
        <v>2</v>
      </c>
      <c r="AT17" s="137">
        <f>'John Update'!AE17</f>
        <v>0.34599999999999997</v>
      </c>
      <c r="AU17">
        <f>(AP17*AT17)*-1 + F17</f>
        <v>20.279600000000002</v>
      </c>
      <c r="AV17">
        <f t="shared" si="1"/>
        <v>22.179600000000001</v>
      </c>
    </row>
    <row r="18" spans="1:48" s="236" customFormat="1" x14ac:dyDescent="0.25">
      <c r="A18" s="60"/>
      <c r="B18" s="29">
        <v>1</v>
      </c>
      <c r="C18" s="30">
        <f>'John Update'!B18</f>
        <v>20.937000000000001</v>
      </c>
      <c r="D18" s="31">
        <f>'John Update'!C18*'John Update'!$B$31</f>
        <v>0.3</v>
      </c>
      <c r="E18" s="31">
        <f>'John Update'!D18</f>
        <v>5.0599999999999996</v>
      </c>
      <c r="F18" s="235">
        <f>'John Update'!E18</f>
        <v>20.937000000000001</v>
      </c>
      <c r="G18" s="235">
        <f>'John Update'!F18*'John Update'!$B$31</f>
        <v>2</v>
      </c>
      <c r="H18" s="235">
        <f>'John Update'!G18</f>
        <v>5.0599999999999996</v>
      </c>
      <c r="I18" s="34">
        <v>100000</v>
      </c>
      <c r="J18" s="34">
        <v>100000</v>
      </c>
      <c r="K18" s="34">
        <v>100000</v>
      </c>
      <c r="L18" s="34">
        <f>'John Update'!H18</f>
        <v>77500</v>
      </c>
      <c r="M18" s="34">
        <f>'John Update'!I18</f>
        <v>696000</v>
      </c>
      <c r="N18" s="34">
        <f>'John Update'!J18</f>
        <v>922500</v>
      </c>
      <c r="O18" s="33">
        <v>100000</v>
      </c>
      <c r="P18" s="34">
        <v>100000</v>
      </c>
      <c r="Q18" s="34">
        <v>100000</v>
      </c>
      <c r="R18" s="247">
        <f>'John Update'!K18</f>
        <v>77500</v>
      </c>
      <c r="S18" s="247">
        <f>'John Update'!L18</f>
        <v>351000</v>
      </c>
      <c r="T18" s="247">
        <f>'John Update'!M18</f>
        <v>450000</v>
      </c>
      <c r="U18" s="171">
        <f>'John Update'!N18</f>
        <v>3.6160000000000001</v>
      </c>
      <c r="V18" s="171">
        <f>'John Update'!O18</f>
        <v>3.6160000000000001</v>
      </c>
      <c r="W18" s="171">
        <f>'John Update'!P18</f>
        <v>0.1895</v>
      </c>
      <c r="X18" s="171">
        <f>'John Update'!Q18</f>
        <v>0.1895</v>
      </c>
      <c r="Y18" s="171">
        <f>'John Update'!R18</f>
        <v>0.1895</v>
      </c>
      <c r="Z18" s="171">
        <f>'John Update'!S18</f>
        <v>0.1895</v>
      </c>
      <c r="AA18" s="171">
        <f>'John Update'!T18</f>
        <v>0.1895</v>
      </c>
      <c r="AB18" s="171">
        <f>'John Update'!U18</f>
        <v>0.1895</v>
      </c>
      <c r="AC18" s="107">
        <f>AF17</f>
        <v>161.85</v>
      </c>
      <c r="AD18" s="107">
        <f>AG17</f>
        <v>69.599999999999994</v>
      </c>
      <c r="AE18" s="107">
        <f t="shared" ref="AE18" si="9">AH17</f>
        <v>92.25</v>
      </c>
      <c r="AF18" s="106">
        <v>80.099999999999994</v>
      </c>
      <c r="AG18" s="107">
        <v>35.1</v>
      </c>
      <c r="AH18" s="108">
        <v>45</v>
      </c>
      <c r="AI18" s="85" t="s">
        <v>42</v>
      </c>
      <c r="AJ18" s="85" t="s">
        <v>61</v>
      </c>
      <c r="AK18" s="137">
        <f>'John Update'!V18</f>
        <v>1.9</v>
      </c>
      <c r="AL18" s="137">
        <f>'John Update'!W18</f>
        <v>-3.5000000000000003E-2</v>
      </c>
      <c r="AM18" s="137">
        <f>'John Update'!X18</f>
        <v>0</v>
      </c>
      <c r="AN18" s="137">
        <f>'John Update'!Y18</f>
        <v>2</v>
      </c>
      <c r="AO18" s="137">
        <f>'John Update'!Z18</f>
        <v>0.34599999999999997</v>
      </c>
      <c r="AP18" s="137">
        <f>'John Update'!AA18</f>
        <v>1.9</v>
      </c>
      <c r="AQ18" s="137">
        <f>'John Update'!AB18</f>
        <v>-3.5000000000000003E-2</v>
      </c>
      <c r="AR18" s="137">
        <f>'John Update'!AC18</f>
        <v>0</v>
      </c>
      <c r="AS18" s="137">
        <f>'John Update'!AD18</f>
        <v>2</v>
      </c>
      <c r="AT18" s="137">
        <f>'John Update'!AE18</f>
        <v>0.34599999999999997</v>
      </c>
      <c r="AU18">
        <f t="shared" ref="AU18:AU21" si="10">(AP18*AT18)*-1 + F18</f>
        <v>20.279600000000002</v>
      </c>
      <c r="AV18">
        <f t="shared" si="1"/>
        <v>22.179600000000001</v>
      </c>
    </row>
    <row r="19" spans="1:48" s="236" customFormat="1" x14ac:dyDescent="0.25">
      <c r="A19" s="60"/>
      <c r="B19" s="29">
        <v>1</v>
      </c>
      <c r="C19" s="30">
        <f>'John Update'!B19</f>
        <v>20.937000000000001</v>
      </c>
      <c r="D19" s="31">
        <f>'John Update'!C19*'John Update'!$B$31</f>
        <v>2</v>
      </c>
      <c r="E19" s="31">
        <f>'John Update'!D19</f>
        <v>5.0599999999999996</v>
      </c>
      <c r="F19" s="235">
        <f>'John Update'!E19</f>
        <v>20.937000000000001</v>
      </c>
      <c r="G19" s="235">
        <f>'John Update'!F19*'John Update'!$B$31</f>
        <v>3.2</v>
      </c>
      <c r="H19" s="235">
        <f>'John Update'!G19</f>
        <v>5.0599999999999996</v>
      </c>
      <c r="I19" s="34">
        <v>100000</v>
      </c>
      <c r="J19" s="34">
        <v>100000</v>
      </c>
      <c r="K19" s="34">
        <v>100000</v>
      </c>
      <c r="L19" s="34">
        <f>'John Update'!H19</f>
        <v>77500</v>
      </c>
      <c r="M19" s="34">
        <f>'John Update'!I19</f>
        <v>351000</v>
      </c>
      <c r="N19" s="34">
        <f>'John Update'!J19</f>
        <v>450000</v>
      </c>
      <c r="O19" s="33">
        <v>100000</v>
      </c>
      <c r="P19" s="34">
        <v>100000</v>
      </c>
      <c r="Q19" s="34">
        <v>100000</v>
      </c>
      <c r="R19" s="247">
        <f>'John Update'!K19</f>
        <v>77500</v>
      </c>
      <c r="S19" s="247">
        <f>'John Update'!L19</f>
        <v>165000</v>
      </c>
      <c r="T19" s="247">
        <f>'John Update'!M19</f>
        <v>208500</v>
      </c>
      <c r="U19" s="171">
        <f>'John Update'!N19</f>
        <v>3.6160000000000001</v>
      </c>
      <c r="V19" s="171">
        <f>'John Update'!O19</f>
        <v>3.6160000000000001</v>
      </c>
      <c r="W19" s="171">
        <f>'John Update'!P19</f>
        <v>0.1895</v>
      </c>
      <c r="X19" s="171">
        <f>'John Update'!Q19</f>
        <v>0.1895</v>
      </c>
      <c r="Y19" s="171">
        <f>'John Update'!R19</f>
        <v>0.1895</v>
      </c>
      <c r="Z19" s="171">
        <f>'John Update'!S19</f>
        <v>0.1895</v>
      </c>
      <c r="AA19" s="171">
        <f>'John Update'!T19</f>
        <v>0.1895</v>
      </c>
      <c r="AB19" s="171">
        <f>'John Update'!U19</f>
        <v>0.1895</v>
      </c>
      <c r="AC19" s="107">
        <f t="shared" ref="AC19:AC21" si="11">AF18</f>
        <v>80.099999999999994</v>
      </c>
      <c r="AD19" s="107">
        <f t="shared" ref="AD19:AD21" si="12">AG18</f>
        <v>35.1</v>
      </c>
      <c r="AE19" s="107">
        <f t="shared" ref="AE19:AE21" si="13">AH18</f>
        <v>45</v>
      </c>
      <c r="AF19" s="106">
        <v>37.35</v>
      </c>
      <c r="AG19" s="107">
        <v>16.5</v>
      </c>
      <c r="AH19" s="108">
        <v>20.85</v>
      </c>
      <c r="AI19" s="85" t="s">
        <v>42</v>
      </c>
      <c r="AJ19" s="85" t="s">
        <v>61</v>
      </c>
      <c r="AK19" s="137">
        <f>'John Update'!V19</f>
        <v>1.9</v>
      </c>
      <c r="AL19" s="137">
        <f>'John Update'!W19</f>
        <v>-3.5000000000000003E-2</v>
      </c>
      <c r="AM19" s="137">
        <f>'John Update'!X19</f>
        <v>0</v>
      </c>
      <c r="AN19" s="137">
        <f>'John Update'!Y19</f>
        <v>2</v>
      </c>
      <c r="AO19" s="137">
        <f>'John Update'!Z19</f>
        <v>0.34599999999999997</v>
      </c>
      <c r="AP19" s="137">
        <f>'John Update'!AA19</f>
        <v>1.9</v>
      </c>
      <c r="AQ19" s="137">
        <f>'John Update'!AB19</f>
        <v>-3.5000000000000003E-2</v>
      </c>
      <c r="AR19" s="137">
        <f>'John Update'!AC19</f>
        <v>0</v>
      </c>
      <c r="AS19" s="137">
        <f>'John Update'!AD19</f>
        <v>2</v>
      </c>
      <c r="AT19" s="137">
        <f>'John Update'!AE19</f>
        <v>0.34599999999999997</v>
      </c>
      <c r="AU19">
        <f t="shared" si="10"/>
        <v>20.279600000000002</v>
      </c>
      <c r="AV19">
        <f t="shared" si="1"/>
        <v>22.179600000000001</v>
      </c>
    </row>
    <row r="20" spans="1:48" s="236" customFormat="1" x14ac:dyDescent="0.25">
      <c r="A20" s="60"/>
      <c r="B20" s="29">
        <v>2</v>
      </c>
      <c r="C20" s="30">
        <f>'John Update'!B20</f>
        <v>20.937000000000001</v>
      </c>
      <c r="D20" s="31">
        <f>'John Update'!C20*'John Update'!$B$31</f>
        <v>3.2</v>
      </c>
      <c r="E20" s="31">
        <f>'John Update'!D20</f>
        <v>5.0599999999999996</v>
      </c>
      <c r="F20" s="235">
        <f>'John Update'!E20</f>
        <v>20.937000000000001</v>
      </c>
      <c r="G20" s="235">
        <f>'John Update'!F20*'John Update'!$B$31</f>
        <v>4.5</v>
      </c>
      <c r="H20" s="235">
        <f>'John Update'!G20</f>
        <v>5.0599999999999996</v>
      </c>
      <c r="I20" s="34">
        <v>100000</v>
      </c>
      <c r="J20" s="34">
        <v>100000</v>
      </c>
      <c r="K20" s="34">
        <v>100000</v>
      </c>
      <c r="L20" s="34">
        <f>'John Update'!H20</f>
        <v>77500</v>
      </c>
      <c r="M20" s="34">
        <f>'John Update'!I20</f>
        <v>165000</v>
      </c>
      <c r="N20" s="34">
        <f>'John Update'!J20</f>
        <v>208500</v>
      </c>
      <c r="O20" s="33">
        <v>100000</v>
      </c>
      <c r="P20" s="34">
        <v>100000</v>
      </c>
      <c r="Q20" s="34">
        <v>100000</v>
      </c>
      <c r="R20" s="247">
        <f>'John Update'!K20</f>
        <v>77500</v>
      </c>
      <c r="S20" s="247">
        <f>'John Update'!L20</f>
        <v>112500</v>
      </c>
      <c r="T20" s="247">
        <f>'John Update'!M20</f>
        <v>139500</v>
      </c>
      <c r="U20" s="171">
        <f>'John Update'!N20</f>
        <v>3.6160000000000001</v>
      </c>
      <c r="V20" s="171">
        <f>'John Update'!O20</f>
        <v>3.6160000000000001</v>
      </c>
      <c r="W20" s="171">
        <f>'John Update'!P20</f>
        <v>0.1895</v>
      </c>
      <c r="X20" s="171">
        <f>'John Update'!Q20</f>
        <v>0.1895</v>
      </c>
      <c r="Y20" s="171">
        <f>'John Update'!R20</f>
        <v>0.1895</v>
      </c>
      <c r="Z20" s="171">
        <f>'John Update'!S20</f>
        <v>0.1895</v>
      </c>
      <c r="AA20" s="171">
        <f>'John Update'!T20</f>
        <v>0.1895</v>
      </c>
      <c r="AB20" s="171">
        <f>'John Update'!U20</f>
        <v>0.1895</v>
      </c>
      <c r="AC20" s="107">
        <f t="shared" si="11"/>
        <v>37.35</v>
      </c>
      <c r="AD20" s="107">
        <f t="shared" si="12"/>
        <v>16.5</v>
      </c>
      <c r="AE20" s="107">
        <f t="shared" si="13"/>
        <v>20.85</v>
      </c>
      <c r="AF20" s="106">
        <v>25.2</v>
      </c>
      <c r="AG20" s="107">
        <v>11.25</v>
      </c>
      <c r="AH20" s="108">
        <v>13.95</v>
      </c>
      <c r="AI20" s="85" t="s">
        <v>42</v>
      </c>
      <c r="AJ20" s="85" t="s">
        <v>61</v>
      </c>
      <c r="AK20" s="137">
        <f>'John Update'!V20</f>
        <v>1.9</v>
      </c>
      <c r="AL20" s="137">
        <f>'John Update'!W20</f>
        <v>-3.5000000000000003E-2</v>
      </c>
      <c r="AM20" s="137">
        <f>'John Update'!X20</f>
        <v>0</v>
      </c>
      <c r="AN20" s="137">
        <f>'John Update'!Y20</f>
        <v>2</v>
      </c>
      <c r="AO20" s="137">
        <f>'John Update'!Z20</f>
        <v>0.34599999999999997</v>
      </c>
      <c r="AP20" s="137">
        <f>'John Update'!AA20</f>
        <v>1.9</v>
      </c>
      <c r="AQ20" s="137">
        <f>'John Update'!AB20</f>
        <v>-3.5000000000000003E-2</v>
      </c>
      <c r="AR20" s="137">
        <f>'John Update'!AC20</f>
        <v>0</v>
      </c>
      <c r="AS20" s="137">
        <f>'John Update'!AD20</f>
        <v>2</v>
      </c>
      <c r="AT20" s="137">
        <f>'John Update'!AE20</f>
        <v>0.34599999999999997</v>
      </c>
      <c r="AU20">
        <f t="shared" si="10"/>
        <v>20.279600000000002</v>
      </c>
      <c r="AV20">
        <f t="shared" si="1"/>
        <v>22.179600000000001</v>
      </c>
    </row>
    <row r="21" spans="1:48" s="236" customFormat="1" x14ac:dyDescent="0.25">
      <c r="A21" s="60"/>
      <c r="B21" s="29">
        <v>2</v>
      </c>
      <c r="C21" s="30">
        <f>'John Update'!B21</f>
        <v>20.937000000000001</v>
      </c>
      <c r="D21" s="31">
        <f>'John Update'!C21*'John Update'!$B$31</f>
        <v>4.5</v>
      </c>
      <c r="E21" s="31">
        <f>'John Update'!D21</f>
        <v>5.0599999999999996</v>
      </c>
      <c r="F21" s="235">
        <f>'John Update'!E21</f>
        <v>20.937000000000001</v>
      </c>
      <c r="G21" s="235">
        <f>'John Update'!F21*'John Update'!$B$31</f>
        <v>7.19</v>
      </c>
      <c r="H21" s="235">
        <f>'John Update'!G21</f>
        <v>5.0599999999999996</v>
      </c>
      <c r="I21" s="34">
        <v>100000</v>
      </c>
      <c r="J21" s="34">
        <v>100000</v>
      </c>
      <c r="K21" s="34">
        <v>100000</v>
      </c>
      <c r="L21" s="34">
        <f>'John Update'!H21</f>
        <v>77500</v>
      </c>
      <c r="M21" s="34">
        <f>'John Update'!I21</f>
        <v>112500</v>
      </c>
      <c r="N21" s="34">
        <f>'John Update'!J21</f>
        <v>139500</v>
      </c>
      <c r="O21" s="33">
        <v>100000</v>
      </c>
      <c r="P21" s="34">
        <v>100000</v>
      </c>
      <c r="Q21" s="34">
        <v>100000</v>
      </c>
      <c r="R21" s="247">
        <f>'John Update'!K21</f>
        <v>77500</v>
      </c>
      <c r="S21" s="247">
        <f>'John Update'!L21</f>
        <v>112500</v>
      </c>
      <c r="T21" s="247">
        <f>'John Update'!M21</f>
        <v>139500</v>
      </c>
      <c r="U21" s="171">
        <f>'John Update'!N21</f>
        <v>3.6160000000000001</v>
      </c>
      <c r="V21" s="171">
        <f>'John Update'!O21</f>
        <v>3.6160000000000001</v>
      </c>
      <c r="W21" s="171">
        <f>'John Update'!P21</f>
        <v>0.1895</v>
      </c>
      <c r="X21" s="171">
        <f>'John Update'!Q21</f>
        <v>0.1895</v>
      </c>
      <c r="Y21" s="171">
        <f>'John Update'!R21</f>
        <v>0.1895</v>
      </c>
      <c r="Z21" s="171">
        <f>'John Update'!S21</f>
        <v>0.1895</v>
      </c>
      <c r="AA21" s="171">
        <f>'John Update'!T21</f>
        <v>0.1895</v>
      </c>
      <c r="AB21" s="171">
        <f>'John Update'!U21</f>
        <v>0.1895</v>
      </c>
      <c r="AC21" s="107">
        <f t="shared" si="11"/>
        <v>25.2</v>
      </c>
      <c r="AD21" s="107">
        <f t="shared" si="12"/>
        <v>11.25</v>
      </c>
      <c r="AE21" s="107">
        <f t="shared" si="13"/>
        <v>13.95</v>
      </c>
      <c r="AF21" s="106">
        <v>25.2</v>
      </c>
      <c r="AG21" s="107">
        <v>11.25</v>
      </c>
      <c r="AH21" s="108">
        <v>13.95</v>
      </c>
      <c r="AI21" s="85" t="s">
        <v>42</v>
      </c>
      <c r="AJ21" s="85" t="s">
        <v>61</v>
      </c>
      <c r="AK21" s="137">
        <f>'John Update'!V21</f>
        <v>1.9</v>
      </c>
      <c r="AL21" s="137">
        <f>'John Update'!W21</f>
        <v>-3.5000000000000003E-2</v>
      </c>
      <c r="AM21" s="137">
        <f>'John Update'!X21</f>
        <v>0</v>
      </c>
      <c r="AN21" s="137">
        <f>'John Update'!Y21</f>
        <v>2</v>
      </c>
      <c r="AO21" s="137">
        <f>'John Update'!Z21</f>
        <v>0.34599999999999997</v>
      </c>
      <c r="AP21" s="137">
        <f>'John Update'!AA21</f>
        <v>1.9</v>
      </c>
      <c r="AQ21" s="137">
        <f>'John Update'!AB21</f>
        <v>-3.5000000000000003E-2</v>
      </c>
      <c r="AR21" s="137">
        <f>'John Update'!AC21</f>
        <v>0</v>
      </c>
      <c r="AS21" s="137">
        <f>'John Update'!AD21</f>
        <v>2</v>
      </c>
      <c r="AT21" s="137">
        <f>'John Update'!AE21</f>
        <v>0.34599999999999997</v>
      </c>
      <c r="AU21">
        <f t="shared" si="10"/>
        <v>20.279600000000002</v>
      </c>
      <c r="AV21">
        <f t="shared" si="1"/>
        <v>22.179600000000001</v>
      </c>
    </row>
    <row r="22" spans="1:48" s="238" customFormat="1" x14ac:dyDescent="0.25">
      <c r="A22" s="61" t="s">
        <v>23</v>
      </c>
      <c r="B22" s="35">
        <v>2</v>
      </c>
      <c r="C22" s="36">
        <f>'John Update'!B22</f>
        <v>20.937000000000001</v>
      </c>
      <c r="D22" s="37">
        <f>'John Update'!C22</f>
        <v>0</v>
      </c>
      <c r="E22" s="37">
        <f>'John Update'!D22</f>
        <v>4.3</v>
      </c>
      <c r="F22" s="237">
        <f>'John Update'!E22</f>
        <v>22.86</v>
      </c>
      <c r="G22" s="237">
        <f>'John Update'!F22</f>
        <v>0</v>
      </c>
      <c r="H22" s="237">
        <f>'John Update'!G22</f>
        <v>4.3</v>
      </c>
      <c r="I22" s="40">
        <v>10000000</v>
      </c>
      <c r="J22" s="40">
        <v>10000000</v>
      </c>
      <c r="K22" s="40">
        <v>10000000</v>
      </c>
      <c r="L22" s="40">
        <f>'John Update'!H22</f>
        <v>5380000</v>
      </c>
      <c r="M22" s="40">
        <f>'John Update'!I22</f>
        <v>23800000</v>
      </c>
      <c r="N22" s="40">
        <f>'John Update'!J22</f>
        <v>19700000</v>
      </c>
      <c r="O22" s="39">
        <v>10000000</v>
      </c>
      <c r="P22" s="40">
        <v>10000000</v>
      </c>
      <c r="Q22" s="40">
        <v>10000000</v>
      </c>
      <c r="R22" s="248">
        <f>'John Update'!K22</f>
        <v>5380000</v>
      </c>
      <c r="S22" s="248">
        <f>'John Update'!L22</f>
        <v>16500000</v>
      </c>
      <c r="T22" s="248">
        <f>'John Update'!M22</f>
        <v>11000000</v>
      </c>
      <c r="U22" s="172">
        <f>'John Update'!N22</f>
        <v>3.95</v>
      </c>
      <c r="V22" s="172">
        <f>'John Update'!O22</f>
        <v>3.87</v>
      </c>
      <c r="W22" s="172">
        <f>'John Update'!P22</f>
        <v>0</v>
      </c>
      <c r="X22" s="172">
        <f>'John Update'!Q22</f>
        <v>0</v>
      </c>
      <c r="Y22" s="172">
        <f>'John Update'!R22</f>
        <v>0</v>
      </c>
      <c r="Z22" s="172">
        <f>'John Update'!S22</f>
        <v>0</v>
      </c>
      <c r="AA22" s="172">
        <f>'John Update'!T22</f>
        <v>0</v>
      </c>
      <c r="AB22" s="172">
        <f>'John Update'!U22</f>
        <v>0</v>
      </c>
      <c r="AC22" s="110">
        <v>43.5</v>
      </c>
      <c r="AD22" s="110">
        <v>23.84</v>
      </c>
      <c r="AE22" s="110">
        <v>19.670000000000002</v>
      </c>
      <c r="AF22" s="109">
        <v>27.5</v>
      </c>
      <c r="AG22" s="110">
        <v>16.5</v>
      </c>
      <c r="AH22" s="111">
        <v>11</v>
      </c>
      <c r="AI22" s="86"/>
      <c r="AJ22" s="86" t="s">
        <v>64</v>
      </c>
      <c r="AK22" s="140">
        <f>'John Update'!V22</f>
        <v>0</v>
      </c>
      <c r="AL22" s="140">
        <f>'John Update'!W22</f>
        <v>0</v>
      </c>
      <c r="AM22" s="140">
        <f>'John Update'!X22</f>
        <v>0</v>
      </c>
      <c r="AN22" s="140">
        <f>'John Update'!Y22</f>
        <v>0</v>
      </c>
      <c r="AO22" s="140">
        <f>'John Update'!Z22</f>
        <v>0</v>
      </c>
      <c r="AP22" s="140">
        <f>'John Update'!AA22</f>
        <v>0</v>
      </c>
      <c r="AQ22" s="140">
        <f>'John Update'!AB22</f>
        <v>0</v>
      </c>
      <c r="AR22" s="140">
        <f>'John Update'!AC22</f>
        <v>0</v>
      </c>
      <c r="AS22" s="140">
        <f>'John Update'!AD22</f>
        <v>0</v>
      </c>
      <c r="AT22" s="140">
        <f>'John Update'!AE22</f>
        <v>0</v>
      </c>
    </row>
    <row r="23" spans="1:48" s="238" customFormat="1" x14ac:dyDescent="0.25">
      <c r="A23" s="61"/>
      <c r="B23" s="35">
        <v>1</v>
      </c>
      <c r="C23" s="36">
        <f>'John Update'!B23</f>
        <v>22.86</v>
      </c>
      <c r="D23" s="37">
        <f>'John Update'!C23</f>
        <v>0</v>
      </c>
      <c r="E23" s="37">
        <f>'John Update'!D23</f>
        <v>4.3</v>
      </c>
      <c r="F23" s="237">
        <f>'John Update'!E23</f>
        <v>23.14</v>
      </c>
      <c r="G23" s="237">
        <f>'John Update'!F23</f>
        <v>0</v>
      </c>
      <c r="H23" s="237">
        <f>'John Update'!G23</f>
        <v>4.3</v>
      </c>
      <c r="I23" s="40">
        <v>10000000</v>
      </c>
      <c r="J23" s="40">
        <v>10000000</v>
      </c>
      <c r="K23" s="40">
        <v>10000000</v>
      </c>
      <c r="L23" s="40">
        <f>'John Update'!H23</f>
        <v>5380000</v>
      </c>
      <c r="M23" s="40">
        <f>'John Update'!I23</f>
        <v>16500000</v>
      </c>
      <c r="N23" s="40">
        <f>'John Update'!J23</f>
        <v>11000000</v>
      </c>
      <c r="O23" s="39">
        <v>10000000</v>
      </c>
      <c r="P23" s="40">
        <v>10000000</v>
      </c>
      <c r="Q23" s="40">
        <v>10000000</v>
      </c>
      <c r="R23" s="248">
        <f>'John Update'!K23</f>
        <v>5380000</v>
      </c>
      <c r="S23" s="248">
        <f>'John Update'!L23</f>
        <v>16500000</v>
      </c>
      <c r="T23" s="248">
        <f>'John Update'!M23</f>
        <v>11000000</v>
      </c>
      <c r="U23" s="172">
        <f>'John Update'!N23</f>
        <v>3.87</v>
      </c>
      <c r="V23" s="172">
        <f>'John Update'!O23</f>
        <v>3.87</v>
      </c>
      <c r="W23" s="172">
        <f>'John Update'!P23</f>
        <v>0</v>
      </c>
      <c r="X23" s="172">
        <f>'John Update'!Q23</f>
        <v>0</v>
      </c>
      <c r="Y23" s="172">
        <f>'John Update'!R23</f>
        <v>0</v>
      </c>
      <c r="Z23" s="172">
        <f>'John Update'!S23</f>
        <v>0</v>
      </c>
      <c r="AA23" s="172">
        <f>'John Update'!T23</f>
        <v>0</v>
      </c>
      <c r="AB23" s="172">
        <f>'John Update'!U23</f>
        <v>0</v>
      </c>
      <c r="AC23" s="110">
        <v>27.5</v>
      </c>
      <c r="AD23" s="110">
        <v>16.5</v>
      </c>
      <c r="AE23" s="110">
        <v>11</v>
      </c>
      <c r="AF23" s="109">
        <v>27.5</v>
      </c>
      <c r="AG23" s="110">
        <v>16.5</v>
      </c>
      <c r="AH23" s="111">
        <v>11</v>
      </c>
      <c r="AI23" s="86"/>
      <c r="AJ23" s="86" t="s">
        <v>64</v>
      </c>
      <c r="AK23" s="140">
        <f>'John Update'!V23</f>
        <v>0</v>
      </c>
      <c r="AL23" s="140">
        <f>'John Update'!W23</f>
        <v>0</v>
      </c>
      <c r="AM23" s="140">
        <f>'John Update'!X23</f>
        <v>0</v>
      </c>
      <c r="AN23" s="140">
        <f>'John Update'!Y23</f>
        <v>0</v>
      </c>
      <c r="AO23" s="140">
        <f>'John Update'!Z23</f>
        <v>0</v>
      </c>
      <c r="AP23" s="140">
        <f>'John Update'!AA23</f>
        <v>0</v>
      </c>
      <c r="AQ23" s="140">
        <f>'John Update'!AB23</f>
        <v>0</v>
      </c>
      <c r="AR23" s="140">
        <f>'John Update'!AC23</f>
        <v>0</v>
      </c>
      <c r="AS23" s="140">
        <f>'John Update'!AD23</f>
        <v>0</v>
      </c>
      <c r="AT23" s="140">
        <f>'John Update'!AE23</f>
        <v>0</v>
      </c>
    </row>
    <row r="24" spans="1:48" s="251" customFormat="1" x14ac:dyDescent="0.25">
      <c r="A24" s="62" t="s">
        <v>24</v>
      </c>
      <c r="B24" s="42">
        <v>3</v>
      </c>
      <c r="C24" s="43">
        <f>'John Update'!B24</f>
        <v>23.14</v>
      </c>
      <c r="D24" s="44">
        <f>'John Update'!C24</f>
        <v>0</v>
      </c>
      <c r="E24" s="44">
        <f>'John Update'!D24</f>
        <v>4.3</v>
      </c>
      <c r="F24" s="249">
        <f>'John Update'!E24</f>
        <v>23.14</v>
      </c>
      <c r="G24" s="249">
        <f>'John Update'!F24</f>
        <v>0</v>
      </c>
      <c r="H24" s="249">
        <f>'John Update'!G24</f>
        <v>1.542</v>
      </c>
      <c r="I24" s="47">
        <v>100000</v>
      </c>
      <c r="J24" s="47">
        <v>100000</v>
      </c>
      <c r="K24" s="47">
        <v>100000</v>
      </c>
      <c r="L24" s="47">
        <f>'John Update'!H24</f>
        <v>84693</v>
      </c>
      <c r="M24" s="47">
        <f>'John Update'!I24</f>
        <v>865200</v>
      </c>
      <c r="N24" s="47">
        <f>'John Update'!J24</f>
        <v>865200</v>
      </c>
      <c r="O24" s="46">
        <v>100000</v>
      </c>
      <c r="P24" s="47">
        <v>100000</v>
      </c>
      <c r="Q24" s="47">
        <v>100000</v>
      </c>
      <c r="R24" s="250">
        <f>'John Update'!K24</f>
        <v>84693</v>
      </c>
      <c r="S24" s="250">
        <f>'John Update'!L24</f>
        <v>107800</v>
      </c>
      <c r="T24" s="250">
        <f>'John Update'!M24</f>
        <v>107800</v>
      </c>
      <c r="U24" s="173">
        <f>'John Update'!N24</f>
        <v>6.6660000000000004</v>
      </c>
      <c r="V24" s="173">
        <f>'John Update'!O24</f>
        <v>6.6660000000000004</v>
      </c>
      <c r="W24" s="173">
        <f>'John Update'!P24</f>
        <v>0</v>
      </c>
      <c r="X24" s="173">
        <f>'John Update'!Q24</f>
        <v>0</v>
      </c>
      <c r="Y24" s="173">
        <f>'John Update'!R24</f>
        <v>0</v>
      </c>
      <c r="Z24" s="173">
        <f>'John Update'!S24</f>
        <v>0</v>
      </c>
      <c r="AA24" s="173">
        <f>'John Update'!T24</f>
        <v>0</v>
      </c>
      <c r="AB24" s="173">
        <f>'John Update'!U24</f>
        <v>0</v>
      </c>
      <c r="AC24" s="113">
        <v>173.04</v>
      </c>
      <c r="AD24" s="113">
        <v>86.52</v>
      </c>
      <c r="AE24" s="113">
        <v>86.52</v>
      </c>
      <c r="AF24" s="112">
        <v>21.56</v>
      </c>
      <c r="AG24" s="113">
        <v>10.78</v>
      </c>
      <c r="AH24" s="114">
        <v>10.78</v>
      </c>
      <c r="AI24" s="87"/>
      <c r="AJ24" s="87" t="s">
        <v>62</v>
      </c>
      <c r="AK24" s="143">
        <f>'John Update'!V24</f>
        <v>0</v>
      </c>
      <c r="AL24" s="143">
        <f>'John Update'!W24</f>
        <v>0</v>
      </c>
      <c r="AM24" s="143">
        <f>'John Update'!X24</f>
        <v>0</v>
      </c>
      <c r="AN24" s="143">
        <f>'John Update'!Y24</f>
        <v>0</v>
      </c>
      <c r="AO24" s="143">
        <f>'John Update'!Z24</f>
        <v>0</v>
      </c>
      <c r="AP24" s="143">
        <f>'John Update'!AA24</f>
        <v>0</v>
      </c>
      <c r="AQ24" s="143">
        <f>'John Update'!AB24</f>
        <v>0</v>
      </c>
      <c r="AR24" s="143">
        <f>'John Update'!AC24</f>
        <v>0</v>
      </c>
      <c r="AS24" s="143">
        <f>'John Update'!AD24</f>
        <v>0</v>
      </c>
      <c r="AT24" s="143">
        <f>'John Update'!AE24</f>
        <v>0</v>
      </c>
    </row>
    <row r="25" spans="1:48" s="251" customFormat="1" x14ac:dyDescent="0.25">
      <c r="A25" s="62"/>
      <c r="B25" s="42">
        <v>3</v>
      </c>
      <c r="C25" s="43">
        <f>'John Update'!B25</f>
        <v>23.14</v>
      </c>
      <c r="D25" s="44">
        <f>'John Update'!C25</f>
        <v>0</v>
      </c>
      <c r="E25" s="44">
        <f>'John Update'!D25</f>
        <v>4.3</v>
      </c>
      <c r="F25" s="249">
        <f>'John Update'!E25</f>
        <v>23.14</v>
      </c>
      <c r="G25" s="249">
        <f>'John Update'!F25</f>
        <v>0</v>
      </c>
      <c r="H25" s="249">
        <f>'John Update'!G25</f>
        <v>7.5419999999999998</v>
      </c>
      <c r="I25" s="47">
        <v>100000</v>
      </c>
      <c r="J25" s="47">
        <v>100000</v>
      </c>
      <c r="K25" s="47">
        <v>100000</v>
      </c>
      <c r="L25" s="47">
        <f>'John Update'!H25</f>
        <v>84693</v>
      </c>
      <c r="M25" s="47">
        <f>'John Update'!I25</f>
        <v>865200</v>
      </c>
      <c r="N25" s="47">
        <f>'John Update'!J25</f>
        <v>865200</v>
      </c>
      <c r="O25" s="46">
        <v>100000</v>
      </c>
      <c r="P25" s="47">
        <v>100000</v>
      </c>
      <c r="Q25" s="47">
        <v>100000</v>
      </c>
      <c r="R25" s="250">
        <f>'John Update'!K25</f>
        <v>84693</v>
      </c>
      <c r="S25" s="250">
        <f>'John Update'!L25</f>
        <v>107800</v>
      </c>
      <c r="T25" s="250">
        <f>'John Update'!M25</f>
        <v>107800</v>
      </c>
      <c r="U25" s="173">
        <f>'John Update'!N25</f>
        <v>6.6660000000000004</v>
      </c>
      <c r="V25" s="173">
        <f>'John Update'!O25</f>
        <v>6.6660000000000004</v>
      </c>
      <c r="W25" s="173">
        <f>'John Update'!P25</f>
        <v>0</v>
      </c>
      <c r="X25" s="173">
        <f>'John Update'!Q25</f>
        <v>0</v>
      </c>
      <c r="Y25" s="173">
        <f>'John Update'!R25</f>
        <v>0</v>
      </c>
      <c r="Z25" s="173">
        <f>'John Update'!S25</f>
        <v>0</v>
      </c>
      <c r="AA25" s="173">
        <f>'John Update'!T25</f>
        <v>0</v>
      </c>
      <c r="AB25" s="173">
        <f>'John Update'!U25</f>
        <v>0</v>
      </c>
      <c r="AC25" s="113">
        <v>173.04</v>
      </c>
      <c r="AD25" s="113">
        <v>86.52</v>
      </c>
      <c r="AE25" s="113">
        <v>86.52</v>
      </c>
      <c r="AF25" s="112">
        <v>21.56</v>
      </c>
      <c r="AG25" s="113">
        <v>10.78</v>
      </c>
      <c r="AH25" s="114">
        <v>10.78</v>
      </c>
      <c r="AI25" s="87"/>
      <c r="AJ25" s="87" t="s">
        <v>62</v>
      </c>
      <c r="AK25" s="143">
        <f>'John Update'!V25</f>
        <v>0</v>
      </c>
      <c r="AL25" s="143">
        <f>'John Update'!W25</f>
        <v>0</v>
      </c>
      <c r="AM25" s="143">
        <f>'John Update'!X25</f>
        <v>0</v>
      </c>
      <c r="AN25" s="143">
        <f>'John Update'!Y25</f>
        <v>0</v>
      </c>
      <c r="AO25" s="143">
        <f>'John Update'!Z25</f>
        <v>0</v>
      </c>
      <c r="AP25" s="143">
        <f>'John Update'!AA25</f>
        <v>0</v>
      </c>
      <c r="AQ25" s="143">
        <f>'John Update'!AB25</f>
        <v>0</v>
      </c>
      <c r="AR25" s="143">
        <f>'John Update'!AC25</f>
        <v>0</v>
      </c>
      <c r="AS25" s="143">
        <f>'John Update'!AD25</f>
        <v>0</v>
      </c>
      <c r="AT25" s="143">
        <f>'John Update'!AE25</f>
        <v>0</v>
      </c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E62"/>
  <sheetViews>
    <sheetView workbookViewId="0">
      <selection activeCell="D62" sqref="D62"/>
    </sheetView>
  </sheetViews>
  <sheetFormatPr defaultRowHeight="15" x14ac:dyDescent="0.25"/>
  <cols>
    <col min="1" max="1" width="23" bestFit="1" customWidth="1"/>
    <col min="23" max="23" width="14.140625" bestFit="1" customWidth="1"/>
    <col min="24" max="24" width="15.42578125" bestFit="1" customWidth="1"/>
    <col min="26" max="26" width="26.85546875" bestFit="1" customWidth="1"/>
    <col min="27" max="27" width="9.85546875" bestFit="1" customWidth="1"/>
    <col min="28" max="28" width="14.140625" bestFit="1" customWidth="1"/>
    <col min="29" max="29" width="15.42578125" bestFit="1" customWidth="1"/>
    <col min="30" max="30" width="6.5703125" bestFit="1" customWidth="1"/>
    <col min="31" max="31" width="26.85546875" bestFit="1" customWidth="1"/>
  </cols>
  <sheetData>
    <row r="1" spans="1:31" s="214" customFormat="1" ht="15.75" thickBot="1" x14ac:dyDescent="0.3">
      <c r="A1" s="54" t="s">
        <v>16</v>
      </c>
      <c r="B1" s="262" t="s">
        <v>0</v>
      </c>
      <c r="C1" s="263"/>
      <c r="D1" s="263"/>
      <c r="E1" s="263"/>
      <c r="F1" s="263"/>
      <c r="G1" s="264"/>
      <c r="H1" s="272" t="s">
        <v>8</v>
      </c>
      <c r="I1" s="271"/>
      <c r="J1" s="271"/>
      <c r="K1" s="271" t="s">
        <v>9</v>
      </c>
      <c r="L1" s="271"/>
      <c r="M1" s="271"/>
      <c r="N1" s="271" t="s">
        <v>48</v>
      </c>
      <c r="O1" s="271"/>
      <c r="P1" s="271" t="s">
        <v>49</v>
      </c>
      <c r="Q1" s="271"/>
      <c r="R1" s="271"/>
      <c r="S1" s="271"/>
      <c r="T1" s="271"/>
      <c r="U1" s="271"/>
      <c r="V1" s="271" t="s">
        <v>38</v>
      </c>
      <c r="W1" s="271"/>
      <c r="X1" s="271"/>
      <c r="Y1" s="271"/>
      <c r="Z1" s="271"/>
      <c r="AA1" s="271" t="s">
        <v>39</v>
      </c>
      <c r="AB1" s="271"/>
      <c r="AC1" s="271"/>
      <c r="AD1" s="271"/>
      <c r="AE1" s="271"/>
    </row>
    <row r="2" spans="1:31" ht="15.75" thickBot="1" x14ac:dyDescent="0.3">
      <c r="A2" s="63"/>
      <c r="B2" s="65" t="s">
        <v>4</v>
      </c>
      <c r="C2" s="66" t="s">
        <v>3</v>
      </c>
      <c r="D2" s="67" t="s">
        <v>2</v>
      </c>
      <c r="E2" s="65" t="s">
        <v>7</v>
      </c>
      <c r="F2" s="66" t="s">
        <v>6</v>
      </c>
      <c r="G2" s="67" t="s">
        <v>5</v>
      </c>
      <c r="H2" s="68" t="s">
        <v>11</v>
      </c>
      <c r="I2" s="66" t="s">
        <v>12</v>
      </c>
      <c r="J2" s="67" t="s">
        <v>15</v>
      </c>
      <c r="K2" s="68" t="s">
        <v>11</v>
      </c>
      <c r="L2" s="66" t="s">
        <v>12</v>
      </c>
      <c r="M2" s="67" t="s">
        <v>15</v>
      </c>
      <c r="N2" s="69" t="s">
        <v>26</v>
      </c>
      <c r="O2" s="69" t="s">
        <v>25</v>
      </c>
      <c r="P2" s="175" t="s">
        <v>4</v>
      </c>
      <c r="Q2" s="176" t="s">
        <v>3</v>
      </c>
      <c r="R2" s="176" t="s">
        <v>2</v>
      </c>
      <c r="S2" s="175" t="s">
        <v>7</v>
      </c>
      <c r="T2" s="176" t="s">
        <v>6</v>
      </c>
      <c r="U2" s="177" t="s">
        <v>5</v>
      </c>
      <c r="V2" s="118" t="s">
        <v>33</v>
      </c>
      <c r="W2" s="119" t="s">
        <v>34</v>
      </c>
      <c r="X2" s="119" t="s">
        <v>35</v>
      </c>
      <c r="Y2" s="119" t="s">
        <v>36</v>
      </c>
      <c r="Z2" s="120" t="s">
        <v>37</v>
      </c>
      <c r="AA2" s="118" t="s">
        <v>40</v>
      </c>
      <c r="AB2" s="119" t="s">
        <v>34</v>
      </c>
      <c r="AC2" s="119" t="s">
        <v>35</v>
      </c>
      <c r="AD2" s="119" t="s">
        <v>36</v>
      </c>
      <c r="AE2" s="120" t="s">
        <v>37</v>
      </c>
    </row>
    <row r="3" spans="1:31" x14ac:dyDescent="0.25">
      <c r="A3" s="56" t="s">
        <v>17</v>
      </c>
      <c r="B3" s="181">
        <v>6.51</v>
      </c>
      <c r="C3" s="182">
        <v>0</v>
      </c>
      <c r="D3" s="182">
        <v>5.15</v>
      </c>
      <c r="E3" s="178">
        <v>6.51</v>
      </c>
      <c r="F3" s="179">
        <v>2.5</v>
      </c>
      <c r="G3" s="180">
        <v>5.15</v>
      </c>
      <c r="H3" s="88">
        <v>23100000</v>
      </c>
      <c r="I3" s="89">
        <v>37400000</v>
      </c>
      <c r="J3" s="91">
        <v>104800000</v>
      </c>
      <c r="K3" s="90">
        <v>16500000</v>
      </c>
      <c r="L3" s="89">
        <v>35750000</v>
      </c>
      <c r="M3" s="91">
        <v>102740000</v>
      </c>
      <c r="N3" s="48">
        <v>16.77</v>
      </c>
      <c r="O3" s="48">
        <v>16.670000000000002</v>
      </c>
      <c r="P3" s="148">
        <v>0</v>
      </c>
      <c r="Q3" s="167">
        <v>-1.2</v>
      </c>
      <c r="R3" s="149">
        <v>0</v>
      </c>
      <c r="S3" s="148">
        <v>0</v>
      </c>
      <c r="T3" s="167">
        <v>-1.2</v>
      </c>
      <c r="U3" s="149">
        <v>0</v>
      </c>
      <c r="V3" s="121">
        <v>3.9449999999999998</v>
      </c>
      <c r="W3" s="122">
        <v>-7.1599999999999997E-2</v>
      </c>
      <c r="X3" s="122">
        <v>0</v>
      </c>
      <c r="Y3" s="122">
        <v>0</v>
      </c>
      <c r="Z3" s="123">
        <v>0.38300000000000001</v>
      </c>
      <c r="AA3" s="121">
        <v>3.9449999999999998</v>
      </c>
      <c r="AB3" s="122">
        <v>-7.1599999999999997E-2</v>
      </c>
      <c r="AC3" s="122">
        <v>0</v>
      </c>
      <c r="AD3" s="122">
        <v>0</v>
      </c>
      <c r="AE3" s="123">
        <v>0.38300000000000001</v>
      </c>
    </row>
    <row r="4" spans="1:31" x14ac:dyDescent="0.25">
      <c r="A4" s="56"/>
      <c r="B4" s="4">
        <f>E3</f>
        <v>6.51</v>
      </c>
      <c r="C4" s="5">
        <f>F3</f>
        <v>2.5</v>
      </c>
      <c r="D4" s="5">
        <f>G3</f>
        <v>5.15</v>
      </c>
      <c r="E4" s="181">
        <v>6.51</v>
      </c>
      <c r="F4" s="182">
        <v>5</v>
      </c>
      <c r="G4" s="183">
        <v>5.15</v>
      </c>
      <c r="H4" s="254">
        <v>16500000</v>
      </c>
      <c r="I4" s="13">
        <v>35750000</v>
      </c>
      <c r="J4" s="14">
        <v>102740000</v>
      </c>
      <c r="K4" s="92">
        <v>16500000</v>
      </c>
      <c r="L4" s="13">
        <v>34100000</v>
      </c>
      <c r="M4" s="14">
        <v>100650000</v>
      </c>
      <c r="N4" s="72">
        <v>16.670000000000002</v>
      </c>
      <c r="O4" s="72">
        <v>16.57</v>
      </c>
      <c r="P4" s="150">
        <v>0</v>
      </c>
      <c r="Q4" s="48">
        <v>-1.2</v>
      </c>
      <c r="R4" s="151">
        <v>0</v>
      </c>
      <c r="S4" s="150">
        <v>0</v>
      </c>
      <c r="T4" s="48">
        <v>-1.2</v>
      </c>
      <c r="U4" s="151">
        <v>0</v>
      </c>
      <c r="V4" s="124">
        <v>3.9449999999999998</v>
      </c>
      <c r="W4" s="125">
        <v>-7.1599999999999997E-2</v>
      </c>
      <c r="X4" s="125">
        <v>0</v>
      </c>
      <c r="Y4" s="125">
        <v>0</v>
      </c>
      <c r="Z4" s="126">
        <v>0.38300000000000001</v>
      </c>
      <c r="AA4" s="124">
        <v>3.9449999999999998</v>
      </c>
      <c r="AB4" s="125">
        <v>-7.1599999999999997E-2</v>
      </c>
      <c r="AC4" s="125">
        <v>0</v>
      </c>
      <c r="AD4" s="125">
        <v>0</v>
      </c>
      <c r="AE4" s="126">
        <v>0.38300000000000001</v>
      </c>
    </row>
    <row r="5" spans="1:31" x14ac:dyDescent="0.25">
      <c r="A5" s="56"/>
      <c r="B5" s="4">
        <f t="shared" ref="B5:D7" si="0">E4</f>
        <v>6.51</v>
      </c>
      <c r="C5" s="5">
        <f t="shared" si="0"/>
        <v>5</v>
      </c>
      <c r="D5" s="5">
        <f t="shared" si="0"/>
        <v>5.15</v>
      </c>
      <c r="E5" s="181">
        <v>6.51</v>
      </c>
      <c r="F5" s="182">
        <v>12.462999999999999</v>
      </c>
      <c r="G5" s="183">
        <v>5.15</v>
      </c>
      <c r="H5" s="12">
        <v>13200000</v>
      </c>
      <c r="I5" s="13">
        <v>34100000</v>
      </c>
      <c r="J5" s="14">
        <v>100650000</v>
      </c>
      <c r="K5" s="13">
        <v>13200000</v>
      </c>
      <c r="L5" s="13">
        <v>25900000</v>
      </c>
      <c r="M5" s="14">
        <v>76000000</v>
      </c>
      <c r="N5" s="72">
        <v>16.57</v>
      </c>
      <c r="O5" s="72">
        <v>16.28</v>
      </c>
      <c r="P5" s="150">
        <v>0</v>
      </c>
      <c r="Q5" s="48">
        <v>-1.2</v>
      </c>
      <c r="R5" s="151">
        <v>0</v>
      </c>
      <c r="S5" s="150">
        <v>0</v>
      </c>
      <c r="T5" s="48">
        <v>-1.2</v>
      </c>
      <c r="U5" s="151">
        <v>0</v>
      </c>
      <c r="V5" s="124">
        <v>3.9449999999999998</v>
      </c>
      <c r="W5" s="125">
        <v>-7.1599999999999997E-2</v>
      </c>
      <c r="X5" s="125">
        <v>0</v>
      </c>
      <c r="Y5" s="125">
        <v>0</v>
      </c>
      <c r="Z5" s="126">
        <v>0.38300000000000001</v>
      </c>
      <c r="AA5" s="124">
        <v>3.9449999999999998</v>
      </c>
      <c r="AB5" s="125">
        <v>-7.1599999999999997E-2</v>
      </c>
      <c r="AC5" s="125">
        <v>0</v>
      </c>
      <c r="AD5" s="125">
        <v>0</v>
      </c>
      <c r="AE5" s="126">
        <v>0.38300000000000001</v>
      </c>
    </row>
    <row r="6" spans="1:31" x14ac:dyDescent="0.25">
      <c r="A6" s="56"/>
      <c r="B6" s="4">
        <f t="shared" si="0"/>
        <v>6.51</v>
      </c>
      <c r="C6" s="5">
        <f t="shared" si="0"/>
        <v>12.462999999999999</v>
      </c>
      <c r="D6" s="5">
        <f t="shared" si="0"/>
        <v>5.15</v>
      </c>
      <c r="E6" s="181">
        <v>6.51</v>
      </c>
      <c r="F6" s="182">
        <v>24.824000000000002</v>
      </c>
      <c r="G6" s="183">
        <v>5.6249000000000002</v>
      </c>
      <c r="H6" s="12">
        <v>8690000</v>
      </c>
      <c r="I6" s="13">
        <v>25900000</v>
      </c>
      <c r="J6" s="14">
        <v>76000000</v>
      </c>
      <c r="K6" s="13">
        <v>8690000</v>
      </c>
      <c r="L6" s="13">
        <v>12320000</v>
      </c>
      <c r="M6" s="14">
        <v>35300000</v>
      </c>
      <c r="N6" s="72">
        <v>16.28</v>
      </c>
      <c r="O6" s="72">
        <v>9.39</v>
      </c>
      <c r="P6" s="150">
        <v>0</v>
      </c>
      <c r="Q6" s="48">
        <v>-1.61</v>
      </c>
      <c r="R6" s="151">
        <v>0</v>
      </c>
      <c r="S6" s="150">
        <v>0</v>
      </c>
      <c r="T6" s="48">
        <v>-1.61</v>
      </c>
      <c r="U6" s="151">
        <v>0</v>
      </c>
      <c r="V6" s="124">
        <v>3.9449999999999998</v>
      </c>
      <c r="W6" s="125">
        <v>-7.1599999999999997E-2</v>
      </c>
      <c r="X6" s="125">
        <v>0</v>
      </c>
      <c r="Y6" s="125">
        <v>0</v>
      </c>
      <c r="Z6" s="126">
        <v>0.38300000000000001</v>
      </c>
      <c r="AA6" s="124">
        <v>3.9449999999999998</v>
      </c>
      <c r="AB6" s="125">
        <v>-7.1599999999999997E-2</v>
      </c>
      <c r="AC6" s="125">
        <v>0</v>
      </c>
      <c r="AD6" s="125">
        <v>0</v>
      </c>
      <c r="AE6" s="126">
        <v>0.38300000000000001</v>
      </c>
    </row>
    <row r="7" spans="1:31" x14ac:dyDescent="0.25">
      <c r="A7" s="56"/>
      <c r="B7" s="4">
        <f t="shared" si="0"/>
        <v>6.51</v>
      </c>
      <c r="C7" s="5">
        <f t="shared" si="0"/>
        <v>24.824000000000002</v>
      </c>
      <c r="D7" s="5">
        <f t="shared" si="0"/>
        <v>5.6249000000000002</v>
      </c>
      <c r="E7" s="181">
        <v>6.51</v>
      </c>
      <c r="F7" s="182">
        <v>36.173999999999999</v>
      </c>
      <c r="G7" s="183">
        <v>6.0609999999999999</v>
      </c>
      <c r="H7" s="12">
        <v>7700000</v>
      </c>
      <c r="I7" s="13">
        <v>12320000</v>
      </c>
      <c r="J7" s="14">
        <v>35300000</v>
      </c>
      <c r="K7" s="13">
        <v>770000</v>
      </c>
      <c r="L7" s="13">
        <v>110000</v>
      </c>
      <c r="M7" s="14">
        <v>220000</v>
      </c>
      <c r="N7" s="72">
        <v>9.39</v>
      </c>
      <c r="O7" s="72">
        <v>4.8499999999999996</v>
      </c>
      <c r="P7" s="150">
        <v>0</v>
      </c>
      <c r="Q7" s="48">
        <v>-1.61</v>
      </c>
      <c r="R7" s="151">
        <v>0</v>
      </c>
      <c r="S7" s="150">
        <v>0</v>
      </c>
      <c r="T7" s="48">
        <v>-0.77</v>
      </c>
      <c r="U7" s="151">
        <v>0</v>
      </c>
      <c r="V7" s="124">
        <v>3.9449999999999998</v>
      </c>
      <c r="W7" s="125">
        <v>-7.1599999999999997E-2</v>
      </c>
      <c r="X7" s="125">
        <v>0</v>
      </c>
      <c r="Y7" s="125">
        <v>0</v>
      </c>
      <c r="Z7" s="126">
        <v>0.38300000000000001</v>
      </c>
      <c r="AA7" s="124">
        <v>2.7</v>
      </c>
      <c r="AB7" s="125">
        <v>-5.4100000000000002E-2</v>
      </c>
      <c r="AC7" s="125">
        <v>0</v>
      </c>
      <c r="AD7" s="125">
        <v>1</v>
      </c>
      <c r="AE7" s="126">
        <v>0.31590000000000001</v>
      </c>
    </row>
    <row r="8" spans="1:31" x14ac:dyDescent="0.25">
      <c r="A8" s="57" t="s">
        <v>18</v>
      </c>
      <c r="B8" s="6">
        <f>B3</f>
        <v>6.51</v>
      </c>
      <c r="C8" s="7">
        <f>C3</f>
        <v>0</v>
      </c>
      <c r="D8" s="7">
        <f>D3</f>
        <v>5.15</v>
      </c>
      <c r="E8" s="6">
        <v>6.51</v>
      </c>
      <c r="F8" s="7">
        <v>0</v>
      </c>
      <c r="G8" s="8">
        <v>4.3</v>
      </c>
      <c r="H8" s="15">
        <v>100000000</v>
      </c>
      <c r="I8" s="16">
        <v>100000000</v>
      </c>
      <c r="J8" s="93">
        <v>100000000</v>
      </c>
      <c r="K8" s="16">
        <v>100000000</v>
      </c>
      <c r="L8" s="16">
        <v>100000000</v>
      </c>
      <c r="M8" s="93">
        <v>100000000</v>
      </c>
      <c r="N8" s="73">
        <v>1</v>
      </c>
      <c r="O8" s="73">
        <v>1</v>
      </c>
      <c r="P8" s="152">
        <v>0</v>
      </c>
      <c r="Q8" s="168">
        <v>0</v>
      </c>
      <c r="R8" s="153">
        <v>0</v>
      </c>
      <c r="S8" s="152">
        <v>0</v>
      </c>
      <c r="T8" s="168">
        <v>0</v>
      </c>
      <c r="U8" s="153">
        <v>0</v>
      </c>
      <c r="V8" s="127"/>
      <c r="W8" s="128"/>
      <c r="X8" s="128"/>
      <c r="Y8" s="128"/>
      <c r="Z8" s="129"/>
      <c r="AA8" s="127"/>
      <c r="AB8" s="128"/>
      <c r="AC8" s="128"/>
      <c r="AD8" s="128"/>
      <c r="AE8" s="129"/>
    </row>
    <row r="9" spans="1:31" x14ac:dyDescent="0.25">
      <c r="A9" s="58" t="s">
        <v>20</v>
      </c>
      <c r="B9" s="9">
        <f t="shared" ref="B9:D11" si="1">E8</f>
        <v>6.51</v>
      </c>
      <c r="C9" s="10">
        <f t="shared" si="1"/>
        <v>0</v>
      </c>
      <c r="D9" s="10">
        <f t="shared" si="1"/>
        <v>4.3</v>
      </c>
      <c r="E9" s="9">
        <v>6.01</v>
      </c>
      <c r="F9" s="10">
        <v>0</v>
      </c>
      <c r="G9" s="11">
        <v>4.3</v>
      </c>
      <c r="H9" s="94">
        <v>15170000</v>
      </c>
      <c r="I9" s="17">
        <v>217100000</v>
      </c>
      <c r="J9" s="18">
        <v>232700000</v>
      </c>
      <c r="K9" s="17">
        <v>15600000</v>
      </c>
      <c r="L9" s="17">
        <v>223300000</v>
      </c>
      <c r="M9" s="18">
        <v>239300000</v>
      </c>
      <c r="N9" s="74">
        <v>82.03</v>
      </c>
      <c r="O9" s="74">
        <v>75.650000000000006</v>
      </c>
      <c r="P9" s="154">
        <v>0</v>
      </c>
      <c r="Q9" s="169">
        <v>0</v>
      </c>
      <c r="R9" s="155">
        <v>0</v>
      </c>
      <c r="S9" s="154">
        <v>0</v>
      </c>
      <c r="T9" s="169">
        <v>0</v>
      </c>
      <c r="U9" s="155">
        <v>0</v>
      </c>
      <c r="V9" s="130"/>
      <c r="W9" s="131"/>
      <c r="X9" s="131"/>
      <c r="Y9" s="131"/>
      <c r="Z9" s="132"/>
      <c r="AA9" s="130"/>
      <c r="AB9" s="131"/>
      <c r="AC9" s="131"/>
      <c r="AD9" s="131"/>
      <c r="AE9" s="132"/>
    </row>
    <row r="10" spans="1:31" x14ac:dyDescent="0.25">
      <c r="A10" s="58"/>
      <c r="B10" s="9">
        <f t="shared" si="1"/>
        <v>6.01</v>
      </c>
      <c r="C10" s="10">
        <f t="shared" si="1"/>
        <v>0</v>
      </c>
      <c r="D10" s="10">
        <f t="shared" si="1"/>
        <v>4.3</v>
      </c>
      <c r="E10" s="9">
        <v>4.25</v>
      </c>
      <c r="F10" s="10">
        <v>0</v>
      </c>
      <c r="G10" s="11">
        <v>4.3</v>
      </c>
      <c r="H10" s="94">
        <v>15168780</v>
      </c>
      <c r="I10" s="17">
        <v>217100000</v>
      </c>
      <c r="J10" s="18">
        <v>232700000</v>
      </c>
      <c r="K10" s="17">
        <v>13200000</v>
      </c>
      <c r="L10" s="17">
        <v>188700000</v>
      </c>
      <c r="M10" s="18">
        <v>202100000</v>
      </c>
      <c r="N10" s="74">
        <v>75.650000000000006</v>
      </c>
      <c r="O10" s="74">
        <v>46.15</v>
      </c>
      <c r="P10" s="154">
        <v>0</v>
      </c>
      <c r="Q10" s="169">
        <v>0</v>
      </c>
      <c r="R10" s="155">
        <v>0</v>
      </c>
      <c r="S10" s="154">
        <v>0</v>
      </c>
      <c r="T10" s="169">
        <v>0</v>
      </c>
      <c r="U10" s="155">
        <v>0</v>
      </c>
      <c r="V10" s="130"/>
      <c r="W10" s="131"/>
      <c r="X10" s="131"/>
      <c r="Y10" s="131"/>
      <c r="Z10" s="132"/>
      <c r="AA10" s="130"/>
      <c r="AB10" s="131"/>
      <c r="AC10" s="131"/>
      <c r="AD10" s="131"/>
      <c r="AE10" s="132"/>
    </row>
    <row r="11" spans="1:31" x14ac:dyDescent="0.25">
      <c r="A11" s="58"/>
      <c r="B11" s="9">
        <f t="shared" si="1"/>
        <v>4.25</v>
      </c>
      <c r="C11" s="10">
        <f t="shared" si="1"/>
        <v>0</v>
      </c>
      <c r="D11" s="10">
        <f t="shared" si="1"/>
        <v>4.3</v>
      </c>
      <c r="E11" s="9">
        <v>2</v>
      </c>
      <c r="F11" s="10">
        <v>0</v>
      </c>
      <c r="G11" s="11">
        <v>4.3</v>
      </c>
      <c r="H11" s="94">
        <v>13200000</v>
      </c>
      <c r="I11" s="17">
        <v>188700000</v>
      </c>
      <c r="J11" s="18">
        <v>202100000</v>
      </c>
      <c r="K11" s="17">
        <v>10760000</v>
      </c>
      <c r="L11" s="17">
        <v>154000000</v>
      </c>
      <c r="M11" s="18">
        <v>165000000</v>
      </c>
      <c r="N11" s="74">
        <v>46.15</v>
      </c>
      <c r="O11" s="74">
        <v>41.54</v>
      </c>
      <c r="P11" s="154">
        <v>0</v>
      </c>
      <c r="Q11" s="169">
        <v>0</v>
      </c>
      <c r="R11" s="155">
        <v>0</v>
      </c>
      <c r="S11" s="154">
        <v>0</v>
      </c>
      <c r="T11" s="169">
        <v>0</v>
      </c>
      <c r="U11" s="155">
        <v>0</v>
      </c>
      <c r="V11" s="130"/>
      <c r="W11" s="131"/>
      <c r="X11" s="131"/>
      <c r="Y11" s="131"/>
      <c r="Z11" s="132"/>
      <c r="AA11" s="130"/>
      <c r="AB11" s="131"/>
      <c r="AC11" s="131"/>
      <c r="AD11" s="131"/>
      <c r="AE11" s="132"/>
    </row>
    <row r="12" spans="1:31" x14ac:dyDescent="0.25">
      <c r="A12" s="59" t="s">
        <v>21</v>
      </c>
      <c r="B12" s="19">
        <f>B9</f>
        <v>6.51</v>
      </c>
      <c r="C12" s="20">
        <f>C9</f>
        <v>0</v>
      </c>
      <c r="D12" s="20">
        <f>D9</f>
        <v>4.3</v>
      </c>
      <c r="E12" s="19">
        <v>7</v>
      </c>
      <c r="F12" s="20">
        <v>0</v>
      </c>
      <c r="G12" s="21">
        <v>4.3</v>
      </c>
      <c r="H12" s="95">
        <v>15600000</v>
      </c>
      <c r="I12" s="22">
        <v>223300000</v>
      </c>
      <c r="J12" s="23">
        <v>239300000</v>
      </c>
      <c r="K12" s="22">
        <v>16140000</v>
      </c>
      <c r="L12" s="22">
        <v>231000000</v>
      </c>
      <c r="M12" s="23">
        <v>247500000</v>
      </c>
      <c r="N12" s="75">
        <v>82.03</v>
      </c>
      <c r="O12" s="75">
        <v>90</v>
      </c>
      <c r="P12" s="156">
        <v>0</v>
      </c>
      <c r="Q12" s="170">
        <v>0</v>
      </c>
      <c r="R12" s="157">
        <v>0</v>
      </c>
      <c r="S12" s="156">
        <v>0</v>
      </c>
      <c r="T12" s="170">
        <v>0</v>
      </c>
      <c r="U12" s="157">
        <v>0</v>
      </c>
      <c r="V12" s="133"/>
      <c r="W12" s="134"/>
      <c r="X12" s="134"/>
      <c r="Y12" s="134"/>
      <c r="Z12" s="135"/>
      <c r="AA12" s="133"/>
      <c r="AB12" s="134"/>
      <c r="AC12" s="134"/>
      <c r="AD12" s="134"/>
      <c r="AE12" s="135"/>
    </row>
    <row r="13" spans="1:31" x14ac:dyDescent="0.25">
      <c r="A13" s="59"/>
      <c r="B13" s="19">
        <f>E12</f>
        <v>7</v>
      </c>
      <c r="C13" s="20">
        <f>F12</f>
        <v>0</v>
      </c>
      <c r="D13" s="20">
        <f>G12</f>
        <v>4.3</v>
      </c>
      <c r="E13" s="19">
        <v>8.8130000000000006</v>
      </c>
      <c r="F13" s="20">
        <v>0</v>
      </c>
      <c r="G13" s="21">
        <v>4.3</v>
      </c>
      <c r="H13" s="95">
        <v>5380000</v>
      </c>
      <c r="I13" s="22">
        <v>77000000</v>
      </c>
      <c r="J13" s="23">
        <v>82500000</v>
      </c>
      <c r="K13" s="22">
        <v>5380000</v>
      </c>
      <c r="L13" s="22">
        <v>70100000</v>
      </c>
      <c r="M13" s="23">
        <v>74300000</v>
      </c>
      <c r="N13" s="75">
        <v>5.12</v>
      </c>
      <c r="O13" s="75">
        <v>4.84</v>
      </c>
      <c r="P13" s="156">
        <v>0</v>
      </c>
      <c r="Q13" s="170">
        <v>0</v>
      </c>
      <c r="R13" s="157">
        <v>0</v>
      </c>
      <c r="S13" s="156">
        <v>0</v>
      </c>
      <c r="T13" s="170">
        <v>0</v>
      </c>
      <c r="U13" s="157">
        <v>0</v>
      </c>
      <c r="V13" s="133"/>
      <c r="W13" s="134"/>
      <c r="X13" s="134"/>
      <c r="Y13" s="134"/>
      <c r="Z13" s="135"/>
      <c r="AA13" s="133"/>
      <c r="AB13" s="134"/>
      <c r="AC13" s="134"/>
      <c r="AD13" s="134"/>
      <c r="AE13" s="135"/>
    </row>
    <row r="14" spans="1:31" x14ac:dyDescent="0.25">
      <c r="A14" s="59"/>
      <c r="B14" s="19">
        <f t="shared" ref="B14:D21" si="2">E13</f>
        <v>8.8130000000000006</v>
      </c>
      <c r="C14" s="20">
        <f t="shared" si="2"/>
        <v>0</v>
      </c>
      <c r="D14" s="20">
        <f t="shared" si="2"/>
        <v>4.3</v>
      </c>
      <c r="E14" s="19">
        <v>19.600000000000001</v>
      </c>
      <c r="F14" s="20">
        <v>0</v>
      </c>
      <c r="G14" s="21">
        <v>4.3</v>
      </c>
      <c r="H14" s="95">
        <v>5380000</v>
      </c>
      <c r="I14" s="22">
        <v>70100000</v>
      </c>
      <c r="J14" s="23">
        <v>74300000</v>
      </c>
      <c r="K14" s="22">
        <v>5380000</v>
      </c>
      <c r="L14" s="22">
        <v>28900000</v>
      </c>
      <c r="M14" s="23">
        <v>25700000</v>
      </c>
      <c r="N14" s="75">
        <v>6.56</v>
      </c>
      <c r="O14" s="75">
        <v>5.39</v>
      </c>
      <c r="P14" s="156">
        <v>0</v>
      </c>
      <c r="Q14" s="170">
        <v>0</v>
      </c>
      <c r="R14" s="157">
        <v>0</v>
      </c>
      <c r="S14" s="156">
        <v>0</v>
      </c>
      <c r="T14" s="170">
        <v>0</v>
      </c>
      <c r="U14" s="157">
        <v>0</v>
      </c>
      <c r="V14" s="133"/>
      <c r="W14" s="134"/>
      <c r="X14" s="134"/>
      <c r="Y14" s="134"/>
      <c r="Z14" s="135"/>
      <c r="AA14" s="133"/>
      <c r="AB14" s="134"/>
      <c r="AC14" s="134"/>
      <c r="AD14" s="134"/>
      <c r="AE14" s="135"/>
    </row>
    <row r="15" spans="1:31" x14ac:dyDescent="0.25">
      <c r="A15" s="59"/>
      <c r="B15" s="19">
        <f t="shared" si="2"/>
        <v>19.600000000000001</v>
      </c>
      <c r="C15" s="20">
        <f t="shared" si="2"/>
        <v>0</v>
      </c>
      <c r="D15" s="20">
        <f t="shared" si="2"/>
        <v>4.3</v>
      </c>
      <c r="E15" s="19">
        <v>20.937000000000001</v>
      </c>
      <c r="F15" s="20">
        <v>0</v>
      </c>
      <c r="G15" s="21">
        <v>4.3</v>
      </c>
      <c r="H15" s="95">
        <v>5380000</v>
      </c>
      <c r="I15" s="22">
        <v>28900000</v>
      </c>
      <c r="J15" s="23">
        <v>25700000</v>
      </c>
      <c r="K15" s="22">
        <v>5380000</v>
      </c>
      <c r="L15" s="22">
        <v>23800000</v>
      </c>
      <c r="M15" s="23">
        <v>19700000</v>
      </c>
      <c r="N15" s="75">
        <v>4.01</v>
      </c>
      <c r="O15" s="75">
        <v>3.95</v>
      </c>
      <c r="P15" s="156">
        <v>0</v>
      </c>
      <c r="Q15" s="170">
        <v>0</v>
      </c>
      <c r="R15" s="157">
        <v>0</v>
      </c>
      <c r="S15" s="156">
        <v>0</v>
      </c>
      <c r="T15" s="170">
        <v>0</v>
      </c>
      <c r="U15" s="157">
        <v>0</v>
      </c>
      <c r="V15" s="133"/>
      <c r="W15" s="134"/>
      <c r="X15" s="134"/>
      <c r="Y15" s="134"/>
      <c r="Z15" s="135"/>
      <c r="AA15" s="133"/>
      <c r="AB15" s="134"/>
      <c r="AC15" s="134"/>
      <c r="AD15" s="134"/>
      <c r="AE15" s="135"/>
    </row>
    <row r="16" spans="1:31" x14ac:dyDescent="0.25">
      <c r="A16" s="57" t="s">
        <v>19</v>
      </c>
      <c r="B16" s="6">
        <f t="shared" si="2"/>
        <v>20.937000000000001</v>
      </c>
      <c r="C16" s="7">
        <f t="shared" si="2"/>
        <v>0</v>
      </c>
      <c r="D16" s="7">
        <f t="shared" si="2"/>
        <v>4.3</v>
      </c>
      <c r="E16" s="6">
        <v>20.937000000000001</v>
      </c>
      <c r="F16" s="7">
        <v>0</v>
      </c>
      <c r="G16" s="8">
        <v>5.0599999999999996</v>
      </c>
      <c r="H16" s="15">
        <v>100000000</v>
      </c>
      <c r="I16" s="16">
        <v>100000000</v>
      </c>
      <c r="J16" s="93">
        <v>100000000</v>
      </c>
      <c r="K16" s="16">
        <v>100000000</v>
      </c>
      <c r="L16" s="16">
        <v>100000000</v>
      </c>
      <c r="M16" s="93">
        <v>100000000</v>
      </c>
      <c r="N16" s="73">
        <v>1</v>
      </c>
      <c r="O16" s="73">
        <v>1</v>
      </c>
      <c r="P16" s="152">
        <v>0</v>
      </c>
      <c r="Q16" s="168">
        <v>0</v>
      </c>
      <c r="R16" s="153">
        <v>0</v>
      </c>
      <c r="S16" s="152">
        <v>0</v>
      </c>
      <c r="T16" s="168">
        <v>0</v>
      </c>
      <c r="U16" s="153">
        <v>0</v>
      </c>
      <c r="V16" s="127"/>
      <c r="W16" s="128"/>
      <c r="X16" s="128"/>
      <c r="Y16" s="128"/>
      <c r="Z16" s="129"/>
      <c r="AA16" s="127"/>
      <c r="AB16" s="128"/>
      <c r="AC16" s="128"/>
      <c r="AD16" s="128"/>
      <c r="AE16" s="129"/>
    </row>
    <row r="17" spans="1:31" x14ac:dyDescent="0.25">
      <c r="A17" s="60" t="s">
        <v>22</v>
      </c>
      <c r="B17" s="30">
        <f t="shared" si="2"/>
        <v>20.937000000000001</v>
      </c>
      <c r="C17" s="31">
        <f t="shared" si="2"/>
        <v>0</v>
      </c>
      <c r="D17" s="31">
        <f t="shared" si="2"/>
        <v>5.0599999999999996</v>
      </c>
      <c r="E17" s="30">
        <v>20.937000000000001</v>
      </c>
      <c r="F17" s="31">
        <v>0.3</v>
      </c>
      <c r="G17" s="32">
        <v>5.0599999999999996</v>
      </c>
      <c r="H17" s="30">
        <v>77500</v>
      </c>
      <c r="I17" s="31">
        <v>712500</v>
      </c>
      <c r="J17" s="32">
        <v>933000</v>
      </c>
      <c r="K17" s="31">
        <v>77500</v>
      </c>
      <c r="L17" s="31">
        <v>696000</v>
      </c>
      <c r="M17" s="32">
        <v>922500</v>
      </c>
      <c r="N17" s="76">
        <v>3.6160000000000001</v>
      </c>
      <c r="O17" s="76">
        <v>3.6160000000000001</v>
      </c>
      <c r="P17" s="158">
        <v>0.1895</v>
      </c>
      <c r="Q17" s="171">
        <v>0.1895</v>
      </c>
      <c r="R17" s="159">
        <v>0.1895</v>
      </c>
      <c r="S17" s="158">
        <v>0.1895</v>
      </c>
      <c r="T17" s="171">
        <v>0.1895</v>
      </c>
      <c r="U17" s="159">
        <v>0.1895</v>
      </c>
      <c r="V17" s="136">
        <v>1.9</v>
      </c>
      <c r="W17" s="137">
        <v>-3.5000000000000003E-2</v>
      </c>
      <c r="X17" s="137">
        <v>0</v>
      </c>
      <c r="Y17" s="137">
        <v>2</v>
      </c>
      <c r="Z17" s="138">
        <v>0.34599999999999997</v>
      </c>
      <c r="AA17" s="136">
        <v>1.9</v>
      </c>
      <c r="AB17" s="137">
        <v>-3.5000000000000003E-2</v>
      </c>
      <c r="AC17" s="137">
        <v>0</v>
      </c>
      <c r="AD17" s="137">
        <v>2</v>
      </c>
      <c r="AE17" s="138">
        <v>0.34599999999999997</v>
      </c>
    </row>
    <row r="18" spans="1:31" x14ac:dyDescent="0.25">
      <c r="A18" s="60"/>
      <c r="B18" s="30">
        <f t="shared" si="2"/>
        <v>20.937000000000001</v>
      </c>
      <c r="C18" s="31">
        <f t="shared" si="2"/>
        <v>0.3</v>
      </c>
      <c r="D18" s="31">
        <f t="shared" si="2"/>
        <v>5.0599999999999996</v>
      </c>
      <c r="E18" s="30">
        <v>20.937000000000001</v>
      </c>
      <c r="F18" s="31">
        <v>2</v>
      </c>
      <c r="G18" s="32">
        <v>5.0599999999999996</v>
      </c>
      <c r="H18" s="30">
        <v>77500</v>
      </c>
      <c r="I18" s="31">
        <v>696000</v>
      </c>
      <c r="J18" s="32">
        <v>922500</v>
      </c>
      <c r="K18" s="31">
        <v>77500</v>
      </c>
      <c r="L18" s="31">
        <v>351000</v>
      </c>
      <c r="M18" s="32">
        <v>450000</v>
      </c>
      <c r="N18" s="76">
        <v>3.6160000000000001</v>
      </c>
      <c r="O18" s="76">
        <v>3.6160000000000001</v>
      </c>
      <c r="P18" s="158">
        <v>0.1895</v>
      </c>
      <c r="Q18" s="171">
        <v>0.1895</v>
      </c>
      <c r="R18" s="159">
        <v>0.1895</v>
      </c>
      <c r="S18" s="158">
        <v>0.1895</v>
      </c>
      <c r="T18" s="171">
        <v>0.1895</v>
      </c>
      <c r="U18" s="159">
        <v>0.1895</v>
      </c>
      <c r="V18" s="136">
        <v>1.9</v>
      </c>
      <c r="W18" s="137">
        <v>-3.5000000000000003E-2</v>
      </c>
      <c r="X18" s="137">
        <v>0</v>
      </c>
      <c r="Y18" s="137">
        <v>2</v>
      </c>
      <c r="Z18" s="138">
        <v>0.34599999999999997</v>
      </c>
      <c r="AA18" s="136">
        <v>1.9</v>
      </c>
      <c r="AB18" s="137">
        <v>-3.5000000000000003E-2</v>
      </c>
      <c r="AC18" s="137">
        <v>0</v>
      </c>
      <c r="AD18" s="137">
        <v>2</v>
      </c>
      <c r="AE18" s="138">
        <v>0.34599999999999997</v>
      </c>
    </row>
    <row r="19" spans="1:31" x14ac:dyDescent="0.25">
      <c r="A19" s="60"/>
      <c r="B19" s="30">
        <f t="shared" si="2"/>
        <v>20.937000000000001</v>
      </c>
      <c r="C19" s="31">
        <f t="shared" si="2"/>
        <v>2</v>
      </c>
      <c r="D19" s="31">
        <f t="shared" si="2"/>
        <v>5.0599999999999996</v>
      </c>
      <c r="E19" s="30">
        <v>20.937000000000001</v>
      </c>
      <c r="F19" s="31">
        <v>3.2</v>
      </c>
      <c r="G19" s="32">
        <v>5.0599999999999996</v>
      </c>
      <c r="H19" s="30">
        <v>77500</v>
      </c>
      <c r="I19" s="31">
        <v>351000</v>
      </c>
      <c r="J19" s="32">
        <v>450000</v>
      </c>
      <c r="K19" s="31">
        <v>77500</v>
      </c>
      <c r="L19" s="31">
        <v>165000</v>
      </c>
      <c r="M19" s="32">
        <v>208500</v>
      </c>
      <c r="N19" s="76">
        <v>3.6160000000000001</v>
      </c>
      <c r="O19" s="76">
        <v>3.6160000000000001</v>
      </c>
      <c r="P19" s="158">
        <v>0.1895</v>
      </c>
      <c r="Q19" s="171">
        <v>0.1895</v>
      </c>
      <c r="R19" s="159">
        <v>0.1895</v>
      </c>
      <c r="S19" s="158">
        <v>0.1895</v>
      </c>
      <c r="T19" s="171">
        <v>0.1895</v>
      </c>
      <c r="U19" s="159">
        <v>0.1895</v>
      </c>
      <c r="V19" s="136">
        <v>1.9</v>
      </c>
      <c r="W19" s="137">
        <v>-3.5000000000000003E-2</v>
      </c>
      <c r="X19" s="137">
        <v>0</v>
      </c>
      <c r="Y19" s="137">
        <v>2</v>
      </c>
      <c r="Z19" s="138">
        <v>0.34599999999999997</v>
      </c>
      <c r="AA19" s="136">
        <v>1.9</v>
      </c>
      <c r="AB19" s="137">
        <v>-3.5000000000000003E-2</v>
      </c>
      <c r="AC19" s="137">
        <v>0</v>
      </c>
      <c r="AD19" s="137">
        <v>2</v>
      </c>
      <c r="AE19" s="138">
        <v>0.34599999999999997</v>
      </c>
    </row>
    <row r="20" spans="1:31" x14ac:dyDescent="0.25">
      <c r="A20" s="60"/>
      <c r="B20" s="30">
        <f t="shared" si="2"/>
        <v>20.937000000000001</v>
      </c>
      <c r="C20" s="31">
        <f t="shared" si="2"/>
        <v>3.2</v>
      </c>
      <c r="D20" s="31">
        <f t="shared" si="2"/>
        <v>5.0599999999999996</v>
      </c>
      <c r="E20" s="30">
        <v>20.937000000000001</v>
      </c>
      <c r="F20" s="31">
        <v>4.5</v>
      </c>
      <c r="G20" s="32">
        <v>5.0599999999999996</v>
      </c>
      <c r="H20" s="30">
        <v>77500</v>
      </c>
      <c r="I20" s="31">
        <v>165000</v>
      </c>
      <c r="J20" s="32">
        <v>208500</v>
      </c>
      <c r="K20" s="31">
        <v>77500</v>
      </c>
      <c r="L20" s="31">
        <v>112500</v>
      </c>
      <c r="M20" s="32">
        <v>139500</v>
      </c>
      <c r="N20" s="76">
        <v>3.6160000000000001</v>
      </c>
      <c r="O20" s="76">
        <v>3.6160000000000001</v>
      </c>
      <c r="P20" s="158">
        <v>0.1895</v>
      </c>
      <c r="Q20" s="171">
        <v>0.1895</v>
      </c>
      <c r="R20" s="159">
        <v>0.1895</v>
      </c>
      <c r="S20" s="158">
        <v>0.1895</v>
      </c>
      <c r="T20" s="171">
        <v>0.1895</v>
      </c>
      <c r="U20" s="159">
        <v>0.1895</v>
      </c>
      <c r="V20" s="136">
        <v>1.9</v>
      </c>
      <c r="W20" s="137">
        <v>-3.5000000000000003E-2</v>
      </c>
      <c r="X20" s="137">
        <v>0</v>
      </c>
      <c r="Y20" s="137">
        <v>2</v>
      </c>
      <c r="Z20" s="138">
        <v>0.34599999999999997</v>
      </c>
      <c r="AA20" s="136">
        <v>1.9</v>
      </c>
      <c r="AB20" s="137">
        <v>-3.5000000000000003E-2</v>
      </c>
      <c r="AC20" s="137">
        <v>0</v>
      </c>
      <c r="AD20" s="137">
        <v>2</v>
      </c>
      <c r="AE20" s="138">
        <v>0.34599999999999997</v>
      </c>
    </row>
    <row r="21" spans="1:31" x14ac:dyDescent="0.25">
      <c r="A21" s="60"/>
      <c r="B21" s="30">
        <f t="shared" si="2"/>
        <v>20.937000000000001</v>
      </c>
      <c r="C21" s="31">
        <f t="shared" si="2"/>
        <v>4.5</v>
      </c>
      <c r="D21" s="31">
        <f t="shared" si="2"/>
        <v>5.0599999999999996</v>
      </c>
      <c r="E21" s="30">
        <v>20.937000000000001</v>
      </c>
      <c r="F21" s="31">
        <v>7.19</v>
      </c>
      <c r="G21" s="32">
        <v>5.0599999999999996</v>
      </c>
      <c r="H21" s="30">
        <v>77500</v>
      </c>
      <c r="I21" s="31">
        <v>112500</v>
      </c>
      <c r="J21" s="32">
        <v>139500</v>
      </c>
      <c r="K21" s="31">
        <v>77500</v>
      </c>
      <c r="L21" s="31">
        <v>112500</v>
      </c>
      <c r="M21" s="32">
        <v>139500</v>
      </c>
      <c r="N21" s="76">
        <v>3.6160000000000001</v>
      </c>
      <c r="O21" s="76">
        <v>3.6160000000000001</v>
      </c>
      <c r="P21" s="158">
        <v>0.1895</v>
      </c>
      <c r="Q21" s="171">
        <v>0.1895</v>
      </c>
      <c r="R21" s="159">
        <v>0.1895</v>
      </c>
      <c r="S21" s="158">
        <v>0.1895</v>
      </c>
      <c r="T21" s="171">
        <v>0.1895</v>
      </c>
      <c r="U21" s="159">
        <v>0.1895</v>
      </c>
      <c r="V21" s="136">
        <v>1.9</v>
      </c>
      <c r="W21" s="137">
        <v>-3.5000000000000003E-2</v>
      </c>
      <c r="X21" s="137">
        <v>0</v>
      </c>
      <c r="Y21" s="137">
        <v>2</v>
      </c>
      <c r="Z21" s="138">
        <v>0.34599999999999997</v>
      </c>
      <c r="AA21" s="136">
        <v>1.9</v>
      </c>
      <c r="AB21" s="137">
        <v>-3.5000000000000003E-2</v>
      </c>
      <c r="AC21" s="137">
        <v>0</v>
      </c>
      <c r="AD21" s="137">
        <v>2</v>
      </c>
      <c r="AE21" s="138">
        <v>0.34599999999999997</v>
      </c>
    </row>
    <row r="22" spans="1:31" x14ac:dyDescent="0.25">
      <c r="A22" s="61" t="s">
        <v>23</v>
      </c>
      <c r="B22" s="36">
        <f>B16</f>
        <v>20.937000000000001</v>
      </c>
      <c r="C22" s="37">
        <f>C16</f>
        <v>0</v>
      </c>
      <c r="D22" s="37">
        <f>D16</f>
        <v>4.3</v>
      </c>
      <c r="E22" s="36">
        <v>22.86</v>
      </c>
      <c r="F22" s="37">
        <v>0</v>
      </c>
      <c r="G22" s="38">
        <v>4.3</v>
      </c>
      <c r="H22" s="39">
        <v>5380000</v>
      </c>
      <c r="I22" s="40">
        <v>23800000</v>
      </c>
      <c r="J22" s="41">
        <v>19700000</v>
      </c>
      <c r="K22" s="40">
        <v>5380000</v>
      </c>
      <c r="L22" s="40">
        <v>16500000</v>
      </c>
      <c r="M22" s="41">
        <v>11000000</v>
      </c>
      <c r="N22" s="77">
        <v>3.95</v>
      </c>
      <c r="O22" s="77">
        <v>3.87</v>
      </c>
      <c r="P22" s="160">
        <v>0</v>
      </c>
      <c r="Q22" s="172">
        <v>0</v>
      </c>
      <c r="R22" s="161">
        <v>0</v>
      </c>
      <c r="S22" s="160">
        <v>0</v>
      </c>
      <c r="T22" s="172">
        <v>0</v>
      </c>
      <c r="U22" s="161">
        <v>0</v>
      </c>
      <c r="V22" s="139"/>
      <c r="W22" s="140"/>
      <c r="X22" s="140"/>
      <c r="Y22" s="140"/>
      <c r="Z22" s="141"/>
      <c r="AA22" s="139"/>
      <c r="AB22" s="140"/>
      <c r="AC22" s="140"/>
      <c r="AD22" s="140"/>
      <c r="AE22" s="141"/>
    </row>
    <row r="23" spans="1:31" x14ac:dyDescent="0.25">
      <c r="A23" s="61"/>
      <c r="B23" s="36">
        <f t="shared" ref="B23:D24" si="3">E22</f>
        <v>22.86</v>
      </c>
      <c r="C23" s="37">
        <f t="shared" si="3"/>
        <v>0</v>
      </c>
      <c r="D23" s="37">
        <f t="shared" si="3"/>
        <v>4.3</v>
      </c>
      <c r="E23" s="36">
        <v>23.14</v>
      </c>
      <c r="F23" s="37">
        <v>0</v>
      </c>
      <c r="G23" s="38">
        <v>4.3</v>
      </c>
      <c r="H23" s="39">
        <v>5380000</v>
      </c>
      <c r="I23" s="40">
        <v>16500000</v>
      </c>
      <c r="J23" s="41">
        <v>11000000</v>
      </c>
      <c r="K23" s="40">
        <v>5380000</v>
      </c>
      <c r="L23" s="40">
        <v>16500000</v>
      </c>
      <c r="M23" s="41">
        <v>11000000</v>
      </c>
      <c r="N23" s="77">
        <v>3.87</v>
      </c>
      <c r="O23" s="77">
        <v>3.87</v>
      </c>
      <c r="P23" s="160">
        <v>0</v>
      </c>
      <c r="Q23" s="172">
        <v>0</v>
      </c>
      <c r="R23" s="161">
        <v>0</v>
      </c>
      <c r="S23" s="160">
        <v>0</v>
      </c>
      <c r="T23" s="172">
        <v>0</v>
      </c>
      <c r="U23" s="161">
        <v>0</v>
      </c>
      <c r="V23" s="139"/>
      <c r="W23" s="140"/>
      <c r="X23" s="140"/>
      <c r="Y23" s="140"/>
      <c r="Z23" s="141"/>
      <c r="AA23" s="139"/>
      <c r="AB23" s="140"/>
      <c r="AC23" s="140"/>
      <c r="AD23" s="140"/>
      <c r="AE23" s="141"/>
    </row>
    <row r="24" spans="1:31" x14ac:dyDescent="0.25">
      <c r="A24" s="62" t="s">
        <v>24</v>
      </c>
      <c r="B24" s="43">
        <f t="shared" si="3"/>
        <v>23.14</v>
      </c>
      <c r="C24" s="44">
        <f t="shared" si="3"/>
        <v>0</v>
      </c>
      <c r="D24" s="44">
        <f t="shared" si="3"/>
        <v>4.3</v>
      </c>
      <c r="E24" s="43">
        <v>23.14</v>
      </c>
      <c r="F24" s="44">
        <v>0</v>
      </c>
      <c r="G24" s="45">
        <v>1.542</v>
      </c>
      <c r="H24" s="43">
        <v>84693</v>
      </c>
      <c r="I24" s="44">
        <v>865200</v>
      </c>
      <c r="J24" s="45">
        <v>865200</v>
      </c>
      <c r="K24" s="44">
        <v>84693</v>
      </c>
      <c r="L24" s="44">
        <v>107800</v>
      </c>
      <c r="M24" s="45">
        <v>107800</v>
      </c>
      <c r="N24" s="78">
        <v>6.6660000000000004</v>
      </c>
      <c r="O24" s="78">
        <v>6.6660000000000004</v>
      </c>
      <c r="P24" s="162">
        <v>0</v>
      </c>
      <c r="Q24" s="173">
        <v>0</v>
      </c>
      <c r="R24" s="163">
        <v>0</v>
      </c>
      <c r="S24" s="162">
        <v>0</v>
      </c>
      <c r="T24" s="173">
        <v>0</v>
      </c>
      <c r="U24" s="163">
        <v>0</v>
      </c>
      <c r="V24" s="142"/>
      <c r="W24" s="143"/>
      <c r="X24" s="143"/>
      <c r="Y24" s="143"/>
      <c r="Z24" s="144"/>
      <c r="AA24" s="142"/>
      <c r="AB24" s="143"/>
      <c r="AC24" s="143"/>
      <c r="AD24" s="143"/>
      <c r="AE24" s="144"/>
    </row>
    <row r="25" spans="1:31" x14ac:dyDescent="0.25">
      <c r="A25" s="62"/>
      <c r="B25" s="43">
        <f>B24</f>
        <v>23.14</v>
      </c>
      <c r="C25" s="44">
        <f>F24</f>
        <v>0</v>
      </c>
      <c r="D25" s="44">
        <v>4.3</v>
      </c>
      <c r="E25" s="43">
        <v>23.14</v>
      </c>
      <c r="F25" s="44">
        <v>0</v>
      </c>
      <c r="G25" s="45">
        <v>7.5419999999999998</v>
      </c>
      <c r="H25" s="43">
        <v>84693</v>
      </c>
      <c r="I25" s="44">
        <v>865200</v>
      </c>
      <c r="J25" s="45">
        <v>865200</v>
      </c>
      <c r="K25" s="44">
        <v>84693</v>
      </c>
      <c r="L25" s="44">
        <v>107800</v>
      </c>
      <c r="M25" s="45">
        <v>107800</v>
      </c>
      <c r="N25" s="78">
        <v>6.6660000000000004</v>
      </c>
      <c r="O25" s="78">
        <v>6.6660000000000004</v>
      </c>
      <c r="P25" s="162">
        <v>0</v>
      </c>
      <c r="Q25" s="173">
        <v>0</v>
      </c>
      <c r="R25" s="163">
        <v>0</v>
      </c>
      <c r="S25" s="162">
        <v>0</v>
      </c>
      <c r="T25" s="173">
        <v>0</v>
      </c>
      <c r="U25" s="163">
        <v>0</v>
      </c>
      <c r="V25" s="142"/>
      <c r="W25" s="143"/>
      <c r="X25" s="143"/>
      <c r="Y25" s="143"/>
      <c r="Z25" s="144"/>
      <c r="AA25" s="142"/>
      <c r="AB25" s="143"/>
      <c r="AC25" s="143"/>
      <c r="AD25" s="143"/>
      <c r="AE25" s="144"/>
    </row>
    <row r="26" spans="1:31" x14ac:dyDescent="0.25">
      <c r="A26" s="55"/>
      <c r="B26" s="1"/>
      <c r="C26" s="2"/>
      <c r="D26" s="2"/>
      <c r="E26" s="1"/>
      <c r="F26" s="2"/>
      <c r="G26" s="3"/>
      <c r="H26" s="1"/>
      <c r="I26" s="2"/>
      <c r="J26" s="3"/>
      <c r="K26" s="2"/>
      <c r="L26" s="2"/>
      <c r="M26" s="3"/>
      <c r="N26" s="53"/>
      <c r="O26" s="53"/>
      <c r="P26" s="52"/>
      <c r="Q26" s="174"/>
      <c r="R26" s="164"/>
      <c r="S26" s="52"/>
      <c r="T26" s="174"/>
      <c r="U26" s="164"/>
      <c r="V26" s="145"/>
      <c r="W26" s="146"/>
      <c r="X26" s="146"/>
      <c r="Y26" s="146"/>
      <c r="Z26" s="147"/>
      <c r="AA26" s="145"/>
      <c r="AB26" s="146"/>
      <c r="AC26" s="146"/>
      <c r="AD26" s="146"/>
      <c r="AE26" s="147"/>
    </row>
    <row r="27" spans="1:31" x14ac:dyDescent="0.25">
      <c r="H27" s="2"/>
      <c r="I27" s="2"/>
      <c r="J27" s="2"/>
    </row>
    <row r="28" spans="1:31" ht="21" x14ac:dyDescent="0.35">
      <c r="A28" s="215" t="s">
        <v>50</v>
      </c>
    </row>
    <row r="29" spans="1:31" x14ac:dyDescent="0.25">
      <c r="A29" t="s">
        <v>51</v>
      </c>
      <c r="B29">
        <v>1</v>
      </c>
    </row>
    <row r="30" spans="1:31" x14ac:dyDescent="0.25">
      <c r="A30" t="s">
        <v>53</v>
      </c>
      <c r="B30" s="252">
        <f>F7*B29</f>
        <v>36.173999999999999</v>
      </c>
    </row>
    <row r="31" spans="1:31" x14ac:dyDescent="0.25">
      <c r="A31" t="s">
        <v>52</v>
      </c>
      <c r="B31">
        <v>1</v>
      </c>
    </row>
    <row r="32" spans="1:31" x14ac:dyDescent="0.25">
      <c r="A32" t="s">
        <v>54</v>
      </c>
      <c r="B32" s="252">
        <f>F21*B31</f>
        <v>7.19</v>
      </c>
    </row>
    <row r="33" spans="1:31" x14ac:dyDescent="0.25">
      <c r="B33" s="253"/>
    </row>
    <row r="34" spans="1:31" x14ac:dyDescent="0.25">
      <c r="B34" s="253"/>
    </row>
    <row r="35" spans="1:31" x14ac:dyDescent="0.25">
      <c r="B35" s="253"/>
    </row>
    <row r="37" spans="1:31" ht="21.75" thickBot="1" x14ac:dyDescent="0.4">
      <c r="A37" s="215" t="s">
        <v>47</v>
      </c>
    </row>
    <row r="38" spans="1:31" ht="15.75" thickBot="1" x14ac:dyDescent="0.3">
      <c r="A38" s="184"/>
      <c r="B38" s="185" t="s">
        <v>4</v>
      </c>
      <c r="C38" s="68" t="s">
        <v>3</v>
      </c>
      <c r="D38" s="186" t="s">
        <v>2</v>
      </c>
      <c r="E38" s="68" t="s">
        <v>7</v>
      </c>
      <c r="F38" s="68" t="s">
        <v>6</v>
      </c>
      <c r="G38" s="68" t="s">
        <v>5</v>
      </c>
      <c r="H38" s="68" t="s">
        <v>11</v>
      </c>
      <c r="I38" s="68" t="s">
        <v>12</v>
      </c>
      <c r="J38" s="186" t="s">
        <v>15</v>
      </c>
      <c r="K38" s="68" t="s">
        <v>11</v>
      </c>
      <c r="L38" s="68" t="s">
        <v>12</v>
      </c>
      <c r="M38" s="186" t="s">
        <v>15</v>
      </c>
      <c r="N38" s="69" t="s">
        <v>26</v>
      </c>
      <c r="O38" s="69" t="s">
        <v>25</v>
      </c>
      <c r="P38" s="175" t="s">
        <v>4</v>
      </c>
      <c r="Q38" s="176" t="s">
        <v>3</v>
      </c>
      <c r="R38" s="176" t="s">
        <v>2</v>
      </c>
      <c r="S38" s="175" t="s">
        <v>7</v>
      </c>
      <c r="T38" s="176" t="s">
        <v>6</v>
      </c>
      <c r="U38" s="177" t="s">
        <v>5</v>
      </c>
      <c r="V38" s="118" t="s">
        <v>33</v>
      </c>
      <c r="W38" s="119" t="s">
        <v>34</v>
      </c>
      <c r="X38" s="119" t="s">
        <v>35</v>
      </c>
      <c r="Y38" s="119" t="s">
        <v>36</v>
      </c>
      <c r="Z38" s="120" t="s">
        <v>37</v>
      </c>
      <c r="AA38" s="118" t="s">
        <v>40</v>
      </c>
      <c r="AB38" s="119" t="s">
        <v>34</v>
      </c>
      <c r="AC38" s="119" t="s">
        <v>35</v>
      </c>
      <c r="AD38" s="119" t="s">
        <v>36</v>
      </c>
      <c r="AE38" s="120" t="s">
        <v>37</v>
      </c>
    </row>
    <row r="39" spans="1:31" x14ac:dyDescent="0.25">
      <c r="A39" s="187" t="s">
        <v>17</v>
      </c>
      <c r="B39" s="188">
        <v>6.51</v>
      </c>
      <c r="C39" s="189">
        <v>0</v>
      </c>
      <c r="D39" s="189">
        <v>5.15</v>
      </c>
      <c r="E39" s="190">
        <v>6.51</v>
      </c>
      <c r="F39" s="191">
        <v>2.5</v>
      </c>
      <c r="G39" s="192">
        <v>5.15</v>
      </c>
      <c r="H39" s="193">
        <v>23100000</v>
      </c>
      <c r="I39" s="193">
        <v>37400000</v>
      </c>
      <c r="J39" s="193">
        <v>104800000</v>
      </c>
      <c r="K39" s="194">
        <v>16500000</v>
      </c>
      <c r="L39" s="195">
        <v>35750000</v>
      </c>
      <c r="M39" s="196">
        <v>102740000</v>
      </c>
      <c r="N39" s="197">
        <v>16.77</v>
      </c>
      <c r="O39" s="197">
        <v>16.670000000000002</v>
      </c>
      <c r="P39" s="175">
        <v>0</v>
      </c>
      <c r="Q39" s="176">
        <v>-1.2</v>
      </c>
      <c r="R39" s="177">
        <v>0</v>
      </c>
      <c r="S39" s="175">
        <v>0</v>
      </c>
      <c r="T39" s="176">
        <v>-1.2</v>
      </c>
      <c r="U39" s="177">
        <v>0</v>
      </c>
      <c r="V39" s="198">
        <v>3.9449999999999998</v>
      </c>
      <c r="W39" s="199">
        <v>-7.1599999999999997E-2</v>
      </c>
      <c r="X39" s="199">
        <v>0</v>
      </c>
      <c r="Y39" s="199">
        <v>0</v>
      </c>
      <c r="Z39" s="200">
        <v>0.38300000000000001</v>
      </c>
      <c r="AA39" s="198">
        <v>3.9449999999999998</v>
      </c>
      <c r="AB39" s="199">
        <v>-7.1599999999999997E-2</v>
      </c>
      <c r="AC39" s="199">
        <v>0</v>
      </c>
      <c r="AD39" s="199">
        <v>0</v>
      </c>
      <c r="AE39" s="200">
        <v>0.38300000000000001</v>
      </c>
    </row>
    <row r="40" spans="1:31" x14ac:dyDescent="0.25">
      <c r="A40" s="187"/>
      <c r="B40" s="201">
        <f>E39</f>
        <v>6.51</v>
      </c>
      <c r="C40" s="202">
        <f>F39</f>
        <v>2.5</v>
      </c>
      <c r="D40" s="202">
        <f>G39</f>
        <v>5.15</v>
      </c>
      <c r="E40" s="188">
        <v>6.51</v>
      </c>
      <c r="F40" s="189">
        <v>5</v>
      </c>
      <c r="G40" s="203">
        <v>5.15</v>
      </c>
      <c r="H40" s="204">
        <v>16500000</v>
      </c>
      <c r="I40" s="193">
        <v>35750000</v>
      </c>
      <c r="J40" s="193">
        <v>102740000</v>
      </c>
      <c r="K40" s="205">
        <v>16500000</v>
      </c>
      <c r="L40" s="193">
        <v>34100000</v>
      </c>
      <c r="M40" s="206">
        <v>100650000</v>
      </c>
      <c r="N40" s="207">
        <v>16.670000000000002</v>
      </c>
      <c r="O40" s="207">
        <v>16.57</v>
      </c>
      <c r="P40" s="208">
        <v>0</v>
      </c>
      <c r="Q40" s="197">
        <v>-1.2</v>
      </c>
      <c r="R40" s="209">
        <v>0</v>
      </c>
      <c r="S40" s="208">
        <v>0</v>
      </c>
      <c r="T40" s="197">
        <v>-1.2</v>
      </c>
      <c r="U40" s="209">
        <v>0</v>
      </c>
      <c r="V40" s="210">
        <v>3.9449999999999998</v>
      </c>
      <c r="W40" s="211">
        <v>-7.1599999999999997E-2</v>
      </c>
      <c r="X40" s="211">
        <v>0</v>
      </c>
      <c r="Y40" s="211">
        <v>0</v>
      </c>
      <c r="Z40" s="212">
        <v>0.38300000000000001</v>
      </c>
      <c r="AA40" s="210">
        <v>3.9449999999999998</v>
      </c>
      <c r="AB40" s="211">
        <v>-7.1599999999999997E-2</v>
      </c>
      <c r="AC40" s="211">
        <v>0</v>
      </c>
      <c r="AD40" s="211">
        <v>0</v>
      </c>
      <c r="AE40" s="212">
        <v>0.38300000000000001</v>
      </c>
    </row>
    <row r="41" spans="1:31" x14ac:dyDescent="0.25">
      <c r="A41" s="187"/>
      <c r="B41" s="201">
        <f t="shared" ref="B41:B43" si="4">E40</f>
        <v>6.51</v>
      </c>
      <c r="C41" s="202">
        <f t="shared" ref="C41:C43" si="5">F40</f>
        <v>5</v>
      </c>
      <c r="D41" s="202">
        <f t="shared" ref="D41:D43" si="6">G40</f>
        <v>5.15</v>
      </c>
      <c r="E41" s="188">
        <v>6.51</v>
      </c>
      <c r="F41" s="189">
        <v>12.462999999999999</v>
      </c>
      <c r="G41" s="203">
        <v>5.15</v>
      </c>
      <c r="H41" s="193">
        <v>13200000</v>
      </c>
      <c r="I41" s="193">
        <v>34100000</v>
      </c>
      <c r="J41" s="193">
        <v>100650000</v>
      </c>
      <c r="K41" s="193">
        <v>13200000</v>
      </c>
      <c r="L41" s="193">
        <v>25900000</v>
      </c>
      <c r="M41" s="206">
        <v>76000000</v>
      </c>
      <c r="N41" s="207">
        <v>16.57</v>
      </c>
      <c r="O41" s="207">
        <v>16.28</v>
      </c>
      <c r="P41" s="208">
        <v>0</v>
      </c>
      <c r="Q41" s="197">
        <v>-1.2</v>
      </c>
      <c r="R41" s="209">
        <v>0</v>
      </c>
      <c r="S41" s="208">
        <v>0</v>
      </c>
      <c r="T41" s="197">
        <v>-1.2</v>
      </c>
      <c r="U41" s="209">
        <v>0</v>
      </c>
      <c r="V41" s="210">
        <v>3.9449999999999998</v>
      </c>
      <c r="W41" s="211">
        <v>-7.1599999999999997E-2</v>
      </c>
      <c r="X41" s="211">
        <v>0</v>
      </c>
      <c r="Y41" s="211">
        <v>0</v>
      </c>
      <c r="Z41" s="212">
        <v>0.38300000000000001</v>
      </c>
      <c r="AA41" s="210">
        <v>3.9449999999999998</v>
      </c>
      <c r="AB41" s="211">
        <v>-7.1599999999999997E-2</v>
      </c>
      <c r="AC41" s="211">
        <v>0</v>
      </c>
      <c r="AD41" s="211">
        <v>0</v>
      </c>
      <c r="AE41" s="212">
        <v>0.38300000000000001</v>
      </c>
    </row>
    <row r="42" spans="1:31" x14ac:dyDescent="0.25">
      <c r="A42" s="187"/>
      <c r="B42" s="201">
        <f t="shared" si="4"/>
        <v>6.51</v>
      </c>
      <c r="C42" s="202">
        <f t="shared" si="5"/>
        <v>12.462999999999999</v>
      </c>
      <c r="D42" s="202">
        <f t="shared" si="6"/>
        <v>5.15</v>
      </c>
      <c r="E42" s="188">
        <v>6.51</v>
      </c>
      <c r="F42" s="189">
        <v>24.824000000000002</v>
      </c>
      <c r="G42" s="203">
        <v>5.6249000000000002</v>
      </c>
      <c r="H42" s="193">
        <v>8690000</v>
      </c>
      <c r="I42" s="193">
        <v>25900000</v>
      </c>
      <c r="J42" s="193">
        <v>76000000</v>
      </c>
      <c r="K42" s="193">
        <v>8690000</v>
      </c>
      <c r="L42" s="193">
        <v>12320000</v>
      </c>
      <c r="M42" s="206">
        <v>35300000</v>
      </c>
      <c r="N42" s="207">
        <v>16.28</v>
      </c>
      <c r="O42" s="207">
        <v>9.39</v>
      </c>
      <c r="P42" s="208">
        <v>0</v>
      </c>
      <c r="Q42" s="197">
        <v>-1.61</v>
      </c>
      <c r="R42" s="209">
        <v>0</v>
      </c>
      <c r="S42" s="208">
        <v>0</v>
      </c>
      <c r="T42" s="197">
        <v>-1.61</v>
      </c>
      <c r="U42" s="209">
        <v>0</v>
      </c>
      <c r="V42" s="210">
        <v>3.9449999999999998</v>
      </c>
      <c r="W42" s="211">
        <v>-7.1599999999999997E-2</v>
      </c>
      <c r="X42" s="211">
        <v>0</v>
      </c>
      <c r="Y42" s="211">
        <v>0</v>
      </c>
      <c r="Z42" s="212">
        <v>0.38300000000000001</v>
      </c>
      <c r="AA42" s="210">
        <v>3.9449999999999998</v>
      </c>
      <c r="AB42" s="211">
        <v>-7.1599999999999997E-2</v>
      </c>
      <c r="AC42" s="211">
        <v>0</v>
      </c>
      <c r="AD42" s="211">
        <v>0</v>
      </c>
      <c r="AE42" s="212">
        <v>0.38300000000000001</v>
      </c>
    </row>
    <row r="43" spans="1:31" x14ac:dyDescent="0.25">
      <c r="A43" s="187"/>
      <c r="B43" s="201">
        <f t="shared" si="4"/>
        <v>6.51</v>
      </c>
      <c r="C43" s="202">
        <f t="shared" si="5"/>
        <v>24.824000000000002</v>
      </c>
      <c r="D43" s="202">
        <f t="shared" si="6"/>
        <v>5.6249000000000002</v>
      </c>
      <c r="E43" s="188">
        <v>6.51</v>
      </c>
      <c r="F43" s="189">
        <v>36.173999999999999</v>
      </c>
      <c r="G43" s="203">
        <v>6.0609999999999999</v>
      </c>
      <c r="H43" s="193">
        <v>7700000</v>
      </c>
      <c r="I43" s="193">
        <v>12320000</v>
      </c>
      <c r="J43" s="193">
        <v>35300000</v>
      </c>
      <c r="K43" s="193">
        <v>770000</v>
      </c>
      <c r="L43" s="193">
        <v>110000</v>
      </c>
      <c r="M43" s="206">
        <v>220000</v>
      </c>
      <c r="N43" s="207">
        <v>9.39</v>
      </c>
      <c r="O43" s="207">
        <v>4.8499999999999996</v>
      </c>
      <c r="P43" s="208">
        <v>0</v>
      </c>
      <c r="Q43" s="197">
        <v>-1.61</v>
      </c>
      <c r="R43" s="209">
        <v>0</v>
      </c>
      <c r="S43" s="208">
        <v>0</v>
      </c>
      <c r="T43" s="197">
        <v>-0.77</v>
      </c>
      <c r="U43" s="209">
        <v>0</v>
      </c>
      <c r="V43" s="210">
        <v>3.9449999999999998</v>
      </c>
      <c r="W43" s="211">
        <v>-7.1599999999999997E-2</v>
      </c>
      <c r="X43" s="211">
        <v>0</v>
      </c>
      <c r="Y43" s="211">
        <v>0</v>
      </c>
      <c r="Z43" s="212">
        <v>0.38300000000000001</v>
      </c>
      <c r="AA43" s="210">
        <v>2.7</v>
      </c>
      <c r="AB43" s="211">
        <v>-5.4100000000000002E-2</v>
      </c>
      <c r="AC43" s="211">
        <v>0</v>
      </c>
      <c r="AD43" s="211">
        <v>1</v>
      </c>
      <c r="AE43" s="212">
        <v>0.31590000000000001</v>
      </c>
    </row>
    <row r="44" spans="1:31" x14ac:dyDescent="0.25">
      <c r="A44" s="187" t="s">
        <v>18</v>
      </c>
      <c r="B44" s="201">
        <f>B39</f>
        <v>6.51</v>
      </c>
      <c r="C44" s="202">
        <f>C39</f>
        <v>0</v>
      </c>
      <c r="D44" s="202">
        <f>D39</f>
        <v>5.15</v>
      </c>
      <c r="E44" s="201">
        <v>6.51</v>
      </c>
      <c r="F44" s="202">
        <v>0</v>
      </c>
      <c r="G44" s="213">
        <v>4.3</v>
      </c>
      <c r="H44" s="193">
        <v>100000000</v>
      </c>
      <c r="I44" s="193">
        <v>100000000</v>
      </c>
      <c r="J44" s="193">
        <v>100000000</v>
      </c>
      <c r="K44" s="193">
        <v>100000000</v>
      </c>
      <c r="L44" s="193">
        <v>100000000</v>
      </c>
      <c r="M44" s="206">
        <v>100000000</v>
      </c>
      <c r="N44" s="207">
        <v>1</v>
      </c>
      <c r="O44" s="207">
        <v>1</v>
      </c>
      <c r="P44" s="208">
        <v>0</v>
      </c>
      <c r="Q44" s="197">
        <v>0</v>
      </c>
      <c r="R44" s="209">
        <v>0</v>
      </c>
      <c r="S44" s="208">
        <v>0</v>
      </c>
      <c r="T44" s="197">
        <v>0</v>
      </c>
      <c r="U44" s="209">
        <v>0</v>
      </c>
      <c r="V44" s="210"/>
      <c r="W44" s="211"/>
      <c r="X44" s="211"/>
      <c r="Y44" s="211"/>
      <c r="Z44" s="212"/>
      <c r="AA44" s="210"/>
      <c r="AB44" s="211"/>
      <c r="AC44" s="211"/>
      <c r="AD44" s="211"/>
      <c r="AE44" s="212"/>
    </row>
    <row r="45" spans="1:31" x14ac:dyDescent="0.25">
      <c r="A45" s="187" t="s">
        <v>20</v>
      </c>
      <c r="B45" s="201">
        <f t="shared" ref="B45:B47" si="7">E44</f>
        <v>6.51</v>
      </c>
      <c r="C45" s="202">
        <f t="shared" ref="C45:C47" si="8">F44</f>
        <v>0</v>
      </c>
      <c r="D45" s="202">
        <f t="shared" ref="D45:D47" si="9">G44</f>
        <v>4.3</v>
      </c>
      <c r="E45" s="201">
        <v>6.01</v>
      </c>
      <c r="F45" s="202">
        <v>0</v>
      </c>
      <c r="G45" s="213">
        <v>4.3</v>
      </c>
      <c r="H45" s="193">
        <v>15170000</v>
      </c>
      <c r="I45" s="193">
        <v>217100000</v>
      </c>
      <c r="J45" s="193">
        <v>232700000</v>
      </c>
      <c r="K45" s="193">
        <v>15600000</v>
      </c>
      <c r="L45" s="193">
        <v>223300000</v>
      </c>
      <c r="M45" s="206">
        <v>239300000</v>
      </c>
      <c r="N45" s="207">
        <v>82.03</v>
      </c>
      <c r="O45" s="207">
        <v>75.650000000000006</v>
      </c>
      <c r="P45" s="208">
        <v>0</v>
      </c>
      <c r="Q45" s="197">
        <v>0</v>
      </c>
      <c r="R45" s="209">
        <v>0</v>
      </c>
      <c r="S45" s="208">
        <v>0</v>
      </c>
      <c r="T45" s="197">
        <v>0</v>
      </c>
      <c r="U45" s="209">
        <v>0</v>
      </c>
      <c r="V45" s="210"/>
      <c r="W45" s="211"/>
      <c r="X45" s="211"/>
      <c r="Y45" s="211"/>
      <c r="Z45" s="212"/>
      <c r="AA45" s="210"/>
      <c r="AB45" s="211"/>
      <c r="AC45" s="211"/>
      <c r="AD45" s="211"/>
      <c r="AE45" s="212"/>
    </row>
    <row r="46" spans="1:31" x14ac:dyDescent="0.25">
      <c r="A46" s="187"/>
      <c r="B46" s="201">
        <f t="shared" si="7"/>
        <v>6.01</v>
      </c>
      <c r="C46" s="202">
        <f t="shared" si="8"/>
        <v>0</v>
      </c>
      <c r="D46" s="202">
        <f t="shared" si="9"/>
        <v>4.3</v>
      </c>
      <c r="E46" s="201">
        <v>4.25</v>
      </c>
      <c r="F46" s="202">
        <v>0</v>
      </c>
      <c r="G46" s="213">
        <v>4.3</v>
      </c>
      <c r="H46" s="193">
        <v>15168780</v>
      </c>
      <c r="I46" s="193">
        <v>217100000</v>
      </c>
      <c r="J46" s="193">
        <v>232700000</v>
      </c>
      <c r="K46" s="193">
        <v>13200000</v>
      </c>
      <c r="L46" s="193">
        <v>188700000</v>
      </c>
      <c r="M46" s="206">
        <v>202100000</v>
      </c>
      <c r="N46" s="207">
        <v>75.650000000000006</v>
      </c>
      <c r="O46" s="207">
        <v>46.15</v>
      </c>
      <c r="P46" s="208">
        <v>0</v>
      </c>
      <c r="Q46" s="197">
        <v>0</v>
      </c>
      <c r="R46" s="209">
        <v>0</v>
      </c>
      <c r="S46" s="208">
        <v>0</v>
      </c>
      <c r="T46" s="197">
        <v>0</v>
      </c>
      <c r="U46" s="209">
        <v>0</v>
      </c>
      <c r="V46" s="210"/>
      <c r="W46" s="211"/>
      <c r="X46" s="211"/>
      <c r="Y46" s="211"/>
      <c r="Z46" s="212"/>
      <c r="AA46" s="210"/>
      <c r="AB46" s="211"/>
      <c r="AC46" s="211"/>
      <c r="AD46" s="211"/>
      <c r="AE46" s="212"/>
    </row>
    <row r="47" spans="1:31" x14ac:dyDescent="0.25">
      <c r="A47" s="187"/>
      <c r="B47" s="201">
        <f t="shared" si="7"/>
        <v>4.25</v>
      </c>
      <c r="C47" s="202">
        <f t="shared" si="8"/>
        <v>0</v>
      </c>
      <c r="D47" s="202">
        <f t="shared" si="9"/>
        <v>4.3</v>
      </c>
      <c r="E47" s="201">
        <v>2</v>
      </c>
      <c r="F47" s="202">
        <v>0</v>
      </c>
      <c r="G47" s="213">
        <v>4.3</v>
      </c>
      <c r="H47" s="193">
        <v>13200000</v>
      </c>
      <c r="I47" s="193">
        <v>188700000</v>
      </c>
      <c r="J47" s="193">
        <v>202100000</v>
      </c>
      <c r="K47" s="193">
        <v>10760000</v>
      </c>
      <c r="L47" s="193">
        <v>154000000</v>
      </c>
      <c r="M47" s="206">
        <v>165000000</v>
      </c>
      <c r="N47" s="207">
        <v>46.15</v>
      </c>
      <c r="O47" s="207">
        <v>41.54</v>
      </c>
      <c r="P47" s="208">
        <v>0</v>
      </c>
      <c r="Q47" s="197">
        <v>0</v>
      </c>
      <c r="R47" s="209">
        <v>0</v>
      </c>
      <c r="S47" s="208">
        <v>0</v>
      </c>
      <c r="T47" s="197">
        <v>0</v>
      </c>
      <c r="U47" s="209">
        <v>0</v>
      </c>
      <c r="V47" s="210"/>
      <c r="W47" s="211"/>
      <c r="X47" s="211"/>
      <c r="Y47" s="211"/>
      <c r="Z47" s="212"/>
      <c r="AA47" s="210"/>
      <c r="AB47" s="211"/>
      <c r="AC47" s="211"/>
      <c r="AD47" s="211"/>
      <c r="AE47" s="212"/>
    </row>
    <row r="48" spans="1:31" x14ac:dyDescent="0.25">
      <c r="A48" s="187" t="s">
        <v>21</v>
      </c>
      <c r="B48" s="201">
        <f>B45</f>
        <v>6.51</v>
      </c>
      <c r="C48" s="202">
        <f>C45</f>
        <v>0</v>
      </c>
      <c r="D48" s="202">
        <f>D45</f>
        <v>4.3</v>
      </c>
      <c r="E48" s="201">
        <v>7</v>
      </c>
      <c r="F48" s="202">
        <v>0</v>
      </c>
      <c r="G48" s="213">
        <v>4.3</v>
      </c>
      <c r="H48" s="193">
        <v>15600000</v>
      </c>
      <c r="I48" s="193">
        <v>223300000</v>
      </c>
      <c r="J48" s="193">
        <v>239300000</v>
      </c>
      <c r="K48" s="193">
        <v>16140000</v>
      </c>
      <c r="L48" s="193">
        <v>231000000</v>
      </c>
      <c r="M48" s="206">
        <v>247500000</v>
      </c>
      <c r="N48" s="207">
        <v>82.03</v>
      </c>
      <c r="O48" s="207">
        <v>90</v>
      </c>
      <c r="P48" s="208">
        <v>0</v>
      </c>
      <c r="Q48" s="197">
        <v>0</v>
      </c>
      <c r="R48" s="209">
        <v>0</v>
      </c>
      <c r="S48" s="208">
        <v>0</v>
      </c>
      <c r="T48" s="197">
        <v>0</v>
      </c>
      <c r="U48" s="209">
        <v>0</v>
      </c>
      <c r="V48" s="210"/>
      <c r="W48" s="211"/>
      <c r="X48" s="211"/>
      <c r="Y48" s="211"/>
      <c r="Z48" s="212"/>
      <c r="AA48" s="210"/>
      <c r="AB48" s="211"/>
      <c r="AC48" s="211"/>
      <c r="AD48" s="211"/>
      <c r="AE48" s="212"/>
    </row>
    <row r="49" spans="1:31" x14ac:dyDescent="0.25">
      <c r="A49" s="187"/>
      <c r="B49" s="201">
        <f>E48</f>
        <v>7</v>
      </c>
      <c r="C49" s="202">
        <f>F48</f>
        <v>0</v>
      </c>
      <c r="D49" s="202">
        <f>G48</f>
        <v>4.3</v>
      </c>
      <c r="E49" s="201">
        <v>8.8130000000000006</v>
      </c>
      <c r="F49" s="202">
        <v>0</v>
      </c>
      <c r="G49" s="213">
        <v>4.3</v>
      </c>
      <c r="H49" s="193">
        <v>5380000</v>
      </c>
      <c r="I49" s="193">
        <v>77000000</v>
      </c>
      <c r="J49" s="193">
        <v>82500000</v>
      </c>
      <c r="K49" s="193">
        <v>5380000</v>
      </c>
      <c r="L49" s="193">
        <v>70100000</v>
      </c>
      <c r="M49" s="206">
        <v>74300000</v>
      </c>
      <c r="N49" s="207">
        <v>5.12</v>
      </c>
      <c r="O49" s="207">
        <v>4.84</v>
      </c>
      <c r="P49" s="208">
        <v>0</v>
      </c>
      <c r="Q49" s="197">
        <v>0</v>
      </c>
      <c r="R49" s="209">
        <v>0</v>
      </c>
      <c r="S49" s="208">
        <v>0</v>
      </c>
      <c r="T49" s="197">
        <v>0</v>
      </c>
      <c r="U49" s="209">
        <v>0</v>
      </c>
      <c r="V49" s="210"/>
      <c r="W49" s="211"/>
      <c r="X49" s="211"/>
      <c r="Y49" s="211"/>
      <c r="Z49" s="212"/>
      <c r="AA49" s="210"/>
      <c r="AB49" s="211"/>
      <c r="AC49" s="211"/>
      <c r="AD49" s="211"/>
      <c r="AE49" s="212"/>
    </row>
    <row r="50" spans="1:31" x14ac:dyDescent="0.25">
      <c r="A50" s="187"/>
      <c r="B50" s="201">
        <f t="shared" ref="B50:B57" si="10">E49</f>
        <v>8.8130000000000006</v>
      </c>
      <c r="C50" s="202">
        <f t="shared" ref="C50:C57" si="11">F49</f>
        <v>0</v>
      </c>
      <c r="D50" s="202">
        <f t="shared" ref="D50:D57" si="12">G49</f>
        <v>4.3</v>
      </c>
      <c r="E50" s="201">
        <v>19.600000000000001</v>
      </c>
      <c r="F50" s="202">
        <v>0</v>
      </c>
      <c r="G50" s="213">
        <v>4.3</v>
      </c>
      <c r="H50" s="193">
        <v>5380000</v>
      </c>
      <c r="I50" s="193">
        <v>70100000</v>
      </c>
      <c r="J50" s="193">
        <v>74300000</v>
      </c>
      <c r="K50" s="193">
        <v>5380000</v>
      </c>
      <c r="L50" s="193">
        <v>28900000</v>
      </c>
      <c r="M50" s="206">
        <v>25700000</v>
      </c>
      <c r="N50" s="207">
        <v>6.56</v>
      </c>
      <c r="O50" s="207">
        <v>5.39</v>
      </c>
      <c r="P50" s="208">
        <v>0</v>
      </c>
      <c r="Q50" s="197">
        <v>0</v>
      </c>
      <c r="R50" s="209">
        <v>0</v>
      </c>
      <c r="S50" s="208">
        <v>0</v>
      </c>
      <c r="T50" s="197">
        <v>0</v>
      </c>
      <c r="U50" s="209">
        <v>0</v>
      </c>
      <c r="V50" s="210"/>
      <c r="W50" s="211"/>
      <c r="X50" s="211"/>
      <c r="Y50" s="211"/>
      <c r="Z50" s="212"/>
      <c r="AA50" s="210"/>
      <c r="AB50" s="211"/>
      <c r="AC50" s="211"/>
      <c r="AD50" s="211"/>
      <c r="AE50" s="212"/>
    </row>
    <row r="51" spans="1:31" x14ac:dyDescent="0.25">
      <c r="A51" s="187"/>
      <c r="B51" s="201">
        <f t="shared" si="10"/>
        <v>19.600000000000001</v>
      </c>
      <c r="C51" s="202">
        <f t="shared" si="11"/>
        <v>0</v>
      </c>
      <c r="D51" s="202">
        <f t="shared" si="12"/>
        <v>4.3</v>
      </c>
      <c r="E51" s="201">
        <v>20.937000000000001</v>
      </c>
      <c r="F51" s="202">
        <v>0</v>
      </c>
      <c r="G51" s="213">
        <v>4.3</v>
      </c>
      <c r="H51" s="193">
        <v>5380000</v>
      </c>
      <c r="I51" s="193">
        <v>28900000</v>
      </c>
      <c r="J51" s="193">
        <v>25700000</v>
      </c>
      <c r="K51" s="193">
        <v>5380000</v>
      </c>
      <c r="L51" s="193">
        <v>23800000</v>
      </c>
      <c r="M51" s="206">
        <v>19700000</v>
      </c>
      <c r="N51" s="207">
        <v>4.01</v>
      </c>
      <c r="O51" s="207">
        <v>3.95</v>
      </c>
      <c r="P51" s="208">
        <v>0</v>
      </c>
      <c r="Q51" s="197">
        <v>0</v>
      </c>
      <c r="R51" s="209">
        <v>0</v>
      </c>
      <c r="S51" s="208">
        <v>0</v>
      </c>
      <c r="T51" s="197">
        <v>0</v>
      </c>
      <c r="U51" s="209">
        <v>0</v>
      </c>
      <c r="V51" s="210"/>
      <c r="W51" s="211"/>
      <c r="X51" s="211"/>
      <c r="Y51" s="211"/>
      <c r="Z51" s="212"/>
      <c r="AA51" s="210"/>
      <c r="AB51" s="211"/>
      <c r="AC51" s="211"/>
      <c r="AD51" s="211"/>
      <c r="AE51" s="212"/>
    </row>
    <row r="52" spans="1:31" x14ac:dyDescent="0.25">
      <c r="A52" s="187" t="s">
        <v>19</v>
      </c>
      <c r="B52" s="201">
        <f t="shared" si="10"/>
        <v>20.937000000000001</v>
      </c>
      <c r="C52" s="202">
        <f t="shared" si="11"/>
        <v>0</v>
      </c>
      <c r="D52" s="202">
        <f t="shared" si="12"/>
        <v>4.3</v>
      </c>
      <c r="E52" s="201">
        <v>20.937000000000001</v>
      </c>
      <c r="F52" s="202">
        <v>0</v>
      </c>
      <c r="G52" s="213">
        <v>5.0599999999999996</v>
      </c>
      <c r="H52" s="193">
        <v>100000000</v>
      </c>
      <c r="I52" s="193">
        <v>100000000</v>
      </c>
      <c r="J52" s="193">
        <v>100000000</v>
      </c>
      <c r="K52" s="193">
        <v>100000000</v>
      </c>
      <c r="L52" s="193">
        <v>100000000</v>
      </c>
      <c r="M52" s="206">
        <v>100000000</v>
      </c>
      <c r="N52" s="207">
        <v>1</v>
      </c>
      <c r="O52" s="207">
        <v>1</v>
      </c>
      <c r="P52" s="208">
        <v>0</v>
      </c>
      <c r="Q52" s="197">
        <v>0</v>
      </c>
      <c r="R52" s="209">
        <v>0</v>
      </c>
      <c r="S52" s="208">
        <v>0</v>
      </c>
      <c r="T52" s="197">
        <v>0</v>
      </c>
      <c r="U52" s="209">
        <v>0</v>
      </c>
      <c r="V52" s="210"/>
      <c r="W52" s="211"/>
      <c r="X52" s="211"/>
      <c r="Y52" s="211"/>
      <c r="Z52" s="212"/>
      <c r="AA52" s="210"/>
      <c r="AB52" s="211"/>
      <c r="AC52" s="211"/>
      <c r="AD52" s="211"/>
      <c r="AE52" s="212"/>
    </row>
    <row r="53" spans="1:31" x14ac:dyDescent="0.25">
      <c r="A53" s="187" t="s">
        <v>22</v>
      </c>
      <c r="B53" s="201">
        <f t="shared" si="10"/>
        <v>20.937000000000001</v>
      </c>
      <c r="C53" s="202">
        <f t="shared" si="11"/>
        <v>0</v>
      </c>
      <c r="D53" s="202">
        <f t="shared" si="12"/>
        <v>5.0599999999999996</v>
      </c>
      <c r="E53" s="201">
        <v>20.937000000000001</v>
      </c>
      <c r="F53" s="202">
        <v>0.3</v>
      </c>
      <c r="G53" s="213">
        <v>5.0599999999999996</v>
      </c>
      <c r="H53" s="202">
        <v>77500</v>
      </c>
      <c r="I53" s="202">
        <v>712500</v>
      </c>
      <c r="J53" s="202">
        <v>933000</v>
      </c>
      <c r="K53" s="202">
        <v>77500</v>
      </c>
      <c r="L53" s="202">
        <v>696000</v>
      </c>
      <c r="M53" s="213">
        <v>922500</v>
      </c>
      <c r="N53" s="207">
        <v>3.6160000000000001</v>
      </c>
      <c r="O53" s="207">
        <v>3.6160000000000001</v>
      </c>
      <c r="P53" s="208">
        <v>0.1895</v>
      </c>
      <c r="Q53" s="197">
        <v>0.1895</v>
      </c>
      <c r="R53" s="209">
        <v>0.1895</v>
      </c>
      <c r="S53" s="208">
        <v>0.1895</v>
      </c>
      <c r="T53" s="197">
        <v>0.1895</v>
      </c>
      <c r="U53" s="209">
        <v>0.1895</v>
      </c>
      <c r="V53" s="210">
        <v>1.9</v>
      </c>
      <c r="W53" s="211">
        <v>-3.5000000000000003E-2</v>
      </c>
      <c r="X53" s="211">
        <v>0</v>
      </c>
      <c r="Y53" s="211">
        <v>2</v>
      </c>
      <c r="Z53" s="212">
        <v>0.34599999999999997</v>
      </c>
      <c r="AA53" s="210">
        <v>1.9</v>
      </c>
      <c r="AB53" s="211">
        <v>-3.5000000000000003E-2</v>
      </c>
      <c r="AC53" s="211">
        <v>0</v>
      </c>
      <c r="AD53" s="211">
        <v>2</v>
      </c>
      <c r="AE53" s="212">
        <v>0.34599999999999997</v>
      </c>
    </row>
    <row r="54" spans="1:31" x14ac:dyDescent="0.25">
      <c r="A54" s="187"/>
      <c r="B54" s="201">
        <f t="shared" si="10"/>
        <v>20.937000000000001</v>
      </c>
      <c r="C54" s="202">
        <f t="shared" si="11"/>
        <v>0.3</v>
      </c>
      <c r="D54" s="202">
        <f t="shared" si="12"/>
        <v>5.0599999999999996</v>
      </c>
      <c r="E54" s="201">
        <v>20.937000000000001</v>
      </c>
      <c r="F54" s="202">
        <v>2</v>
      </c>
      <c r="G54" s="213">
        <v>5.0599999999999996</v>
      </c>
      <c r="H54" s="202">
        <v>77500</v>
      </c>
      <c r="I54" s="202">
        <v>696000</v>
      </c>
      <c r="J54" s="202">
        <v>922500</v>
      </c>
      <c r="K54" s="202">
        <v>77500</v>
      </c>
      <c r="L54" s="202">
        <v>351000</v>
      </c>
      <c r="M54" s="213">
        <v>450000</v>
      </c>
      <c r="N54" s="207">
        <v>3.6160000000000001</v>
      </c>
      <c r="O54" s="207">
        <v>3.6160000000000001</v>
      </c>
      <c r="P54" s="208">
        <v>0.1895</v>
      </c>
      <c r="Q54" s="197">
        <v>0.1895</v>
      </c>
      <c r="R54" s="209">
        <v>0.1895</v>
      </c>
      <c r="S54" s="208">
        <v>0.1895</v>
      </c>
      <c r="T54" s="197">
        <v>0.1895</v>
      </c>
      <c r="U54" s="209">
        <v>0.1895</v>
      </c>
      <c r="V54" s="210">
        <v>1.9</v>
      </c>
      <c r="W54" s="211">
        <v>-3.5000000000000003E-2</v>
      </c>
      <c r="X54" s="211">
        <v>0</v>
      </c>
      <c r="Y54" s="211">
        <v>2</v>
      </c>
      <c r="Z54" s="212">
        <v>0.34599999999999997</v>
      </c>
      <c r="AA54" s="210">
        <v>1.9</v>
      </c>
      <c r="AB54" s="211">
        <v>-3.5000000000000003E-2</v>
      </c>
      <c r="AC54" s="211">
        <v>0</v>
      </c>
      <c r="AD54" s="211">
        <v>2</v>
      </c>
      <c r="AE54" s="212">
        <v>0.34599999999999997</v>
      </c>
    </row>
    <row r="55" spans="1:31" x14ac:dyDescent="0.25">
      <c r="A55" s="187"/>
      <c r="B55" s="201">
        <f t="shared" si="10"/>
        <v>20.937000000000001</v>
      </c>
      <c r="C55" s="202">
        <f t="shared" si="11"/>
        <v>2</v>
      </c>
      <c r="D55" s="202">
        <f t="shared" si="12"/>
        <v>5.0599999999999996</v>
      </c>
      <c r="E55" s="201">
        <v>20.937000000000001</v>
      </c>
      <c r="F55" s="202">
        <v>3.2</v>
      </c>
      <c r="G55" s="213">
        <v>5.0599999999999996</v>
      </c>
      <c r="H55" s="202">
        <v>77500</v>
      </c>
      <c r="I55" s="202">
        <v>351000</v>
      </c>
      <c r="J55" s="202">
        <v>450000</v>
      </c>
      <c r="K55" s="202">
        <v>77500</v>
      </c>
      <c r="L55" s="202">
        <v>165000</v>
      </c>
      <c r="M55" s="213">
        <v>208500</v>
      </c>
      <c r="N55" s="207">
        <v>3.6160000000000001</v>
      </c>
      <c r="O55" s="207">
        <v>3.6160000000000001</v>
      </c>
      <c r="P55" s="208">
        <v>0.1895</v>
      </c>
      <c r="Q55" s="197">
        <v>0.1895</v>
      </c>
      <c r="R55" s="209">
        <v>0.1895</v>
      </c>
      <c r="S55" s="208">
        <v>0.1895</v>
      </c>
      <c r="T55" s="197">
        <v>0.1895</v>
      </c>
      <c r="U55" s="209">
        <v>0.1895</v>
      </c>
      <c r="V55" s="210">
        <v>1.9</v>
      </c>
      <c r="W55" s="211">
        <v>-3.5000000000000003E-2</v>
      </c>
      <c r="X55" s="211">
        <v>0</v>
      </c>
      <c r="Y55" s="211">
        <v>2</v>
      </c>
      <c r="Z55" s="212">
        <v>0.34599999999999997</v>
      </c>
      <c r="AA55" s="210">
        <v>1.9</v>
      </c>
      <c r="AB55" s="211">
        <v>-3.5000000000000003E-2</v>
      </c>
      <c r="AC55" s="211">
        <v>0</v>
      </c>
      <c r="AD55" s="211">
        <v>2</v>
      </c>
      <c r="AE55" s="212">
        <v>0.34599999999999997</v>
      </c>
    </row>
    <row r="56" spans="1:31" x14ac:dyDescent="0.25">
      <c r="A56" s="187"/>
      <c r="B56" s="201">
        <f t="shared" si="10"/>
        <v>20.937000000000001</v>
      </c>
      <c r="C56" s="202">
        <f t="shared" si="11"/>
        <v>3.2</v>
      </c>
      <c r="D56" s="202">
        <f t="shared" si="12"/>
        <v>5.0599999999999996</v>
      </c>
      <c r="E56" s="201">
        <v>20.937000000000001</v>
      </c>
      <c r="F56" s="202">
        <v>4.5</v>
      </c>
      <c r="G56" s="213">
        <v>5.0599999999999996</v>
      </c>
      <c r="H56" s="202">
        <v>77500</v>
      </c>
      <c r="I56" s="202">
        <v>165000</v>
      </c>
      <c r="J56" s="202">
        <v>208500</v>
      </c>
      <c r="K56" s="202">
        <v>77500</v>
      </c>
      <c r="L56" s="202">
        <v>112500</v>
      </c>
      <c r="M56" s="213">
        <v>139500</v>
      </c>
      <c r="N56" s="207">
        <v>3.6160000000000001</v>
      </c>
      <c r="O56" s="207">
        <v>3.6160000000000001</v>
      </c>
      <c r="P56" s="208">
        <v>0.1895</v>
      </c>
      <c r="Q56" s="197">
        <v>0.1895</v>
      </c>
      <c r="R56" s="209">
        <v>0.1895</v>
      </c>
      <c r="S56" s="208">
        <v>0.1895</v>
      </c>
      <c r="T56" s="197">
        <v>0.1895</v>
      </c>
      <c r="U56" s="209">
        <v>0.1895</v>
      </c>
      <c r="V56" s="210">
        <v>1.9</v>
      </c>
      <c r="W56" s="211">
        <v>-3.5000000000000003E-2</v>
      </c>
      <c r="X56" s="211">
        <v>0</v>
      </c>
      <c r="Y56" s="211">
        <v>2</v>
      </c>
      <c r="Z56" s="212">
        <v>0.34599999999999997</v>
      </c>
      <c r="AA56" s="210">
        <v>1.9</v>
      </c>
      <c r="AB56" s="211">
        <v>-3.5000000000000003E-2</v>
      </c>
      <c r="AC56" s="211">
        <v>0</v>
      </c>
      <c r="AD56" s="211">
        <v>2</v>
      </c>
      <c r="AE56" s="212">
        <v>0.34599999999999997</v>
      </c>
    </row>
    <row r="57" spans="1:31" x14ac:dyDescent="0.25">
      <c r="A57" s="187"/>
      <c r="B57" s="201">
        <f t="shared" si="10"/>
        <v>20.937000000000001</v>
      </c>
      <c r="C57" s="202">
        <f t="shared" si="11"/>
        <v>4.5</v>
      </c>
      <c r="D57" s="202">
        <f t="shared" si="12"/>
        <v>5.0599999999999996</v>
      </c>
      <c r="E57" s="201">
        <v>20.937000000000001</v>
      </c>
      <c r="F57" s="202">
        <v>7.19</v>
      </c>
      <c r="G57" s="213">
        <v>5.0599999999999996</v>
      </c>
      <c r="H57" s="202">
        <v>77500</v>
      </c>
      <c r="I57" s="202">
        <v>112500</v>
      </c>
      <c r="J57" s="202">
        <v>139500</v>
      </c>
      <c r="K57" s="202">
        <v>77500</v>
      </c>
      <c r="L57" s="202">
        <v>112500</v>
      </c>
      <c r="M57" s="213">
        <v>139500</v>
      </c>
      <c r="N57" s="207">
        <v>3.6160000000000001</v>
      </c>
      <c r="O57" s="207">
        <v>3.6160000000000001</v>
      </c>
      <c r="P57" s="208">
        <v>0.1895</v>
      </c>
      <c r="Q57" s="197">
        <v>0.1895</v>
      </c>
      <c r="R57" s="209">
        <v>0.1895</v>
      </c>
      <c r="S57" s="208">
        <v>0.1895</v>
      </c>
      <c r="T57" s="197">
        <v>0.1895</v>
      </c>
      <c r="U57" s="209">
        <v>0.1895</v>
      </c>
      <c r="V57" s="210">
        <v>1.9</v>
      </c>
      <c r="W57" s="211">
        <v>-3.5000000000000003E-2</v>
      </c>
      <c r="X57" s="211">
        <v>0</v>
      </c>
      <c r="Y57" s="211">
        <v>2</v>
      </c>
      <c r="Z57" s="212">
        <v>0.34599999999999997</v>
      </c>
      <c r="AA57" s="210">
        <v>1.9</v>
      </c>
      <c r="AB57" s="211">
        <v>-3.5000000000000003E-2</v>
      </c>
      <c r="AC57" s="211">
        <v>0</v>
      </c>
      <c r="AD57" s="211">
        <v>2</v>
      </c>
      <c r="AE57" s="212">
        <v>0.34599999999999997</v>
      </c>
    </row>
    <row r="58" spans="1:31" x14ac:dyDescent="0.25">
      <c r="A58" s="187" t="s">
        <v>23</v>
      </c>
      <c r="B58" s="201">
        <f>B52</f>
        <v>20.937000000000001</v>
      </c>
      <c r="C58" s="202">
        <f>C52</f>
        <v>0</v>
      </c>
      <c r="D58" s="202">
        <f>D52</f>
        <v>4.3</v>
      </c>
      <c r="E58" s="201">
        <v>22.86</v>
      </c>
      <c r="F58" s="202">
        <v>0</v>
      </c>
      <c r="G58" s="213">
        <v>4.3</v>
      </c>
      <c r="H58" s="193">
        <v>5380000</v>
      </c>
      <c r="I58" s="193">
        <v>23800000</v>
      </c>
      <c r="J58" s="193">
        <v>19700000</v>
      </c>
      <c r="K58" s="193">
        <v>5380000</v>
      </c>
      <c r="L58" s="193">
        <v>16500000</v>
      </c>
      <c r="M58" s="206">
        <v>11000000</v>
      </c>
      <c r="N58" s="207">
        <v>3.95</v>
      </c>
      <c r="O58" s="207">
        <v>3.87</v>
      </c>
      <c r="P58" s="208">
        <v>0</v>
      </c>
      <c r="Q58" s="197">
        <v>0</v>
      </c>
      <c r="R58" s="209">
        <v>0</v>
      </c>
      <c r="S58" s="208">
        <v>0</v>
      </c>
      <c r="T58" s="197">
        <v>0</v>
      </c>
      <c r="U58" s="209">
        <v>0</v>
      </c>
      <c r="V58" s="210"/>
      <c r="W58" s="211"/>
      <c r="X58" s="211"/>
      <c r="Y58" s="211"/>
      <c r="Z58" s="212"/>
      <c r="AA58" s="210"/>
      <c r="AB58" s="211"/>
      <c r="AC58" s="211"/>
      <c r="AD58" s="211"/>
      <c r="AE58" s="212"/>
    </row>
    <row r="59" spans="1:31" x14ac:dyDescent="0.25">
      <c r="A59" s="187"/>
      <c r="B59" s="201">
        <f t="shared" ref="B59:B60" si="13">E58</f>
        <v>22.86</v>
      </c>
      <c r="C59" s="202">
        <f t="shared" ref="C59:C60" si="14">F58</f>
        <v>0</v>
      </c>
      <c r="D59" s="202">
        <f t="shared" ref="D59:D60" si="15">G58</f>
        <v>4.3</v>
      </c>
      <c r="E59" s="201">
        <v>23.14</v>
      </c>
      <c r="F59" s="202">
        <v>0</v>
      </c>
      <c r="G59" s="213">
        <v>4.3</v>
      </c>
      <c r="H59" s="193">
        <v>5380000</v>
      </c>
      <c r="I59" s="193">
        <v>16500000</v>
      </c>
      <c r="J59" s="193">
        <v>11000000</v>
      </c>
      <c r="K59" s="193">
        <v>5380000</v>
      </c>
      <c r="L59" s="193">
        <v>16500000</v>
      </c>
      <c r="M59" s="206">
        <v>11000000</v>
      </c>
      <c r="N59" s="207">
        <v>3.87</v>
      </c>
      <c r="O59" s="207">
        <v>3.87</v>
      </c>
      <c r="P59" s="208">
        <v>0</v>
      </c>
      <c r="Q59" s="197">
        <v>0</v>
      </c>
      <c r="R59" s="209">
        <v>0</v>
      </c>
      <c r="S59" s="208">
        <v>0</v>
      </c>
      <c r="T59" s="197">
        <v>0</v>
      </c>
      <c r="U59" s="209">
        <v>0</v>
      </c>
      <c r="V59" s="210"/>
      <c r="W59" s="211"/>
      <c r="X59" s="211"/>
      <c r="Y59" s="211"/>
      <c r="Z59" s="212"/>
      <c r="AA59" s="210"/>
      <c r="AB59" s="211"/>
      <c r="AC59" s="211"/>
      <c r="AD59" s="211"/>
      <c r="AE59" s="212"/>
    </row>
    <row r="60" spans="1:31" x14ac:dyDescent="0.25">
      <c r="A60" s="187" t="s">
        <v>24</v>
      </c>
      <c r="B60" s="201">
        <f t="shared" si="13"/>
        <v>23.14</v>
      </c>
      <c r="C60" s="202">
        <f t="shared" si="14"/>
        <v>0</v>
      </c>
      <c r="D60" s="202">
        <f t="shared" si="15"/>
        <v>4.3</v>
      </c>
      <c r="E60" s="201">
        <v>23.14</v>
      </c>
      <c r="F60" s="202">
        <v>0</v>
      </c>
      <c r="G60" s="213">
        <v>1.542</v>
      </c>
      <c r="H60" s="202">
        <v>84693</v>
      </c>
      <c r="I60" s="202">
        <v>865200</v>
      </c>
      <c r="J60" s="202">
        <v>865200</v>
      </c>
      <c r="K60" s="202">
        <v>84693</v>
      </c>
      <c r="L60" s="202">
        <v>107800</v>
      </c>
      <c r="M60" s="213">
        <v>107800</v>
      </c>
      <c r="N60" s="207">
        <v>6.6660000000000004</v>
      </c>
      <c r="O60" s="207">
        <v>6.6660000000000004</v>
      </c>
      <c r="P60" s="208">
        <v>0</v>
      </c>
      <c r="Q60" s="197">
        <v>0</v>
      </c>
      <c r="R60" s="209">
        <v>0</v>
      </c>
      <c r="S60" s="208">
        <v>0</v>
      </c>
      <c r="T60" s="197">
        <v>0</v>
      </c>
      <c r="U60" s="209">
        <v>0</v>
      </c>
      <c r="V60" s="210"/>
      <c r="W60" s="211"/>
      <c r="X60" s="211"/>
      <c r="Y60" s="211"/>
      <c r="Z60" s="212"/>
      <c r="AA60" s="210"/>
      <c r="AB60" s="211"/>
      <c r="AC60" s="211"/>
      <c r="AD60" s="211"/>
      <c r="AE60" s="212"/>
    </row>
    <row r="61" spans="1:31" x14ac:dyDescent="0.25">
      <c r="A61" s="187"/>
      <c r="B61" s="201">
        <f>B60</f>
        <v>23.14</v>
      </c>
      <c r="C61" s="202">
        <f>F60</f>
        <v>0</v>
      </c>
      <c r="D61" s="202">
        <v>4.3</v>
      </c>
      <c r="E61" s="201">
        <v>23.14</v>
      </c>
      <c r="F61" s="202">
        <v>0</v>
      </c>
      <c r="G61" s="213">
        <v>7.5419999999999998</v>
      </c>
      <c r="H61" s="202">
        <v>84693</v>
      </c>
      <c r="I61" s="202">
        <v>865200</v>
      </c>
      <c r="J61" s="202">
        <v>865200</v>
      </c>
      <c r="K61" s="202">
        <v>84693</v>
      </c>
      <c r="L61" s="202">
        <v>107800</v>
      </c>
      <c r="M61" s="213">
        <v>107800</v>
      </c>
      <c r="N61" s="207">
        <v>6.6660000000000004</v>
      </c>
      <c r="O61" s="207">
        <v>6.6660000000000004</v>
      </c>
      <c r="P61" s="208">
        <v>0</v>
      </c>
      <c r="Q61" s="197">
        <v>0</v>
      </c>
      <c r="R61" s="209">
        <v>0</v>
      </c>
      <c r="S61" s="208">
        <v>0</v>
      </c>
      <c r="T61" s="197">
        <v>0</v>
      </c>
      <c r="U61" s="209">
        <v>0</v>
      </c>
      <c r="V61" s="210"/>
      <c r="W61" s="211"/>
      <c r="X61" s="211"/>
      <c r="Y61" s="211"/>
      <c r="Z61" s="212"/>
      <c r="AA61" s="210"/>
      <c r="AB61" s="211"/>
      <c r="AC61" s="211"/>
      <c r="AD61" s="211"/>
      <c r="AE61" s="212"/>
    </row>
    <row r="62" spans="1:31" x14ac:dyDescent="0.25">
      <c r="A62" s="187"/>
      <c r="B62" s="201"/>
      <c r="C62" s="202"/>
      <c r="D62" s="202"/>
      <c r="E62" s="201"/>
      <c r="F62" s="202"/>
      <c r="G62" s="213"/>
      <c r="H62" s="202"/>
      <c r="I62" s="202"/>
      <c r="J62" s="202"/>
      <c r="K62" s="202"/>
      <c r="L62" s="202"/>
      <c r="M62" s="213"/>
      <c r="N62" s="207"/>
      <c r="O62" s="207"/>
      <c r="P62" s="208"/>
      <c r="Q62" s="197"/>
      <c r="R62" s="209"/>
      <c r="S62" s="208"/>
      <c r="T62" s="197"/>
      <c r="U62" s="209"/>
      <c r="V62" s="210"/>
      <c r="W62" s="211"/>
      <c r="X62" s="211"/>
      <c r="Y62" s="211"/>
      <c r="Z62" s="212"/>
      <c r="AA62" s="210"/>
      <c r="AB62" s="211"/>
      <c r="AC62" s="211"/>
      <c r="AD62" s="211"/>
      <c r="AE62" s="212"/>
    </row>
  </sheetData>
  <mergeCells count="7">
    <mergeCell ref="AA1:AE1"/>
    <mergeCell ref="B1:G1"/>
    <mergeCell ref="H1:J1"/>
    <mergeCell ref="K1:M1"/>
    <mergeCell ref="N1:O1"/>
    <mergeCell ref="P1:U1"/>
    <mergeCell ref="V1:Z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28"/>
  <sheetViews>
    <sheetView workbookViewId="0">
      <selection activeCell="J17" sqref="J17"/>
    </sheetView>
  </sheetViews>
  <sheetFormatPr defaultRowHeight="15" x14ac:dyDescent="0.25"/>
  <cols>
    <col min="1" max="1" width="9.140625" style="1"/>
    <col min="2" max="2" width="9.140625" style="3"/>
    <col min="3" max="3" width="9.140625" style="1"/>
    <col min="4" max="4" width="9.140625" style="3"/>
  </cols>
  <sheetData>
    <row r="1" spans="1:6" x14ac:dyDescent="0.25">
      <c r="A1" s="262" t="s">
        <v>44</v>
      </c>
      <c r="B1" s="264"/>
      <c r="C1" s="262" t="s">
        <v>43</v>
      </c>
      <c r="D1" s="264"/>
      <c r="E1" s="273" t="s">
        <v>45</v>
      </c>
      <c r="F1" s="273"/>
    </row>
    <row r="2" spans="1:6" x14ac:dyDescent="0.25">
      <c r="A2" s="274" t="s">
        <v>57</v>
      </c>
      <c r="B2" s="275"/>
      <c r="C2" s="276" t="s">
        <v>58</v>
      </c>
      <c r="D2" s="277"/>
      <c r="E2" s="278" t="s">
        <v>59</v>
      </c>
      <c r="F2" s="278"/>
    </row>
    <row r="3" spans="1:6" x14ac:dyDescent="0.25">
      <c r="A3" s="1">
        <v>0</v>
      </c>
      <c r="B3" s="3">
        <v>3.9500000000000001E-4</v>
      </c>
      <c r="C3" s="1">
        <v>0</v>
      </c>
      <c r="D3" s="3">
        <v>1.2999999999999999E-5</v>
      </c>
      <c r="E3">
        <v>0</v>
      </c>
      <c r="F3">
        <v>0</v>
      </c>
    </row>
    <row r="4" spans="1:6" x14ac:dyDescent="0.25">
      <c r="A4" s="1">
        <v>1E-4</v>
      </c>
      <c r="B4" s="3">
        <v>4.3100000000000001E-4</v>
      </c>
      <c r="C4" s="1">
        <v>3.0000000000000001E-6</v>
      </c>
      <c r="D4" s="3">
        <v>1.5999999999999999E-5</v>
      </c>
      <c r="E4">
        <v>3.4999999999999997E-5</v>
      </c>
      <c r="F4">
        <v>0</v>
      </c>
    </row>
    <row r="5" spans="1:6" x14ac:dyDescent="0.25">
      <c r="A5" s="1">
        <v>3.5199999999999999E-4</v>
      </c>
      <c r="B5" s="3">
        <v>5.8200000000000005E-4</v>
      </c>
      <c r="C5" s="1">
        <v>1.0000000000000001E-5</v>
      </c>
      <c r="D5" s="3">
        <v>2.0000000000000002E-5</v>
      </c>
      <c r="E5">
        <v>3.3300000000000002E-4</v>
      </c>
      <c r="F5">
        <v>0</v>
      </c>
    </row>
    <row r="6" spans="1:6" x14ac:dyDescent="0.25">
      <c r="A6" s="1">
        <v>7.7499999999999997E-4</v>
      </c>
      <c r="B6" s="3">
        <v>7.9799999999999999E-4</v>
      </c>
      <c r="C6" s="1">
        <v>2.3E-5</v>
      </c>
      <c r="D6" s="3">
        <v>2.3E-5</v>
      </c>
      <c r="E6">
        <v>9.6699999999999998E-4</v>
      </c>
      <c r="F6">
        <v>-9.9999999999999995E-7</v>
      </c>
    </row>
    <row r="7" spans="1:6" x14ac:dyDescent="0.25">
      <c r="A7" s="1">
        <v>1.3780000000000001E-3</v>
      </c>
      <c r="B7" s="3">
        <v>1.0839999999999999E-3</v>
      </c>
      <c r="C7" s="1">
        <v>4.1E-5</v>
      </c>
      <c r="D7" s="3">
        <v>2.5999999999999998E-5</v>
      </c>
      <c r="E7">
        <v>1.9620000000000002E-3</v>
      </c>
      <c r="F7">
        <v>-9.9999999999999995E-7</v>
      </c>
    </row>
    <row r="8" spans="1:6" x14ac:dyDescent="0.25">
      <c r="A8" s="1">
        <v>2.1689999999999999E-3</v>
      </c>
      <c r="B8" s="3">
        <v>1.408E-3</v>
      </c>
      <c r="C8" s="1">
        <v>2.1100000000000001E-4</v>
      </c>
      <c r="D8" s="3">
        <v>1.22E-4</v>
      </c>
      <c r="E8">
        <v>3.3289999999999999E-3</v>
      </c>
      <c r="F8">
        <v>-9.9999999999999995E-7</v>
      </c>
    </row>
    <row r="9" spans="1:6" x14ac:dyDescent="0.25">
      <c r="A9" s="1">
        <v>3.1549999999999998E-3</v>
      </c>
      <c r="B9" s="3">
        <v>1.83E-3</v>
      </c>
      <c r="C9" s="1">
        <v>5.4199999999999995E-4</v>
      </c>
      <c r="D9" s="3">
        <v>3.0800000000000001E-4</v>
      </c>
      <c r="E9">
        <v>5.0639999999999999E-3</v>
      </c>
      <c r="F9">
        <v>-9.9999999999999995E-7</v>
      </c>
    </row>
    <row r="10" spans="1:6" x14ac:dyDescent="0.25">
      <c r="A10" s="1">
        <v>4.333E-3</v>
      </c>
      <c r="B10" s="3">
        <v>2.3159999999999999E-3</v>
      </c>
      <c r="C10" s="1">
        <v>1.0529999999999999E-3</v>
      </c>
      <c r="D10" s="3">
        <v>5.7899999999999998E-4</v>
      </c>
      <c r="E10">
        <v>7.169E-3</v>
      </c>
      <c r="F10">
        <v>-9.9999999999999995E-7</v>
      </c>
    </row>
    <row r="11" spans="1:6" x14ac:dyDescent="0.25">
      <c r="A11" s="1">
        <v>5.6959999999999997E-3</v>
      </c>
      <c r="B11" s="3">
        <v>2.8630000000000001E-3</v>
      </c>
      <c r="C11" s="1">
        <v>1.743E-3</v>
      </c>
      <c r="D11" s="3">
        <v>8.7000000000000001E-4</v>
      </c>
      <c r="E11">
        <v>9.6489999999999996E-3</v>
      </c>
      <c r="F11">
        <v>-1.9999999999999999E-6</v>
      </c>
    </row>
    <row r="12" spans="1:6" x14ac:dyDescent="0.25">
      <c r="A12" s="1">
        <v>7.2350000000000001E-3</v>
      </c>
      <c r="B12" s="3">
        <v>3.4659999999999999E-3</v>
      </c>
      <c r="C12" s="1">
        <v>2.5739999999999999E-3</v>
      </c>
      <c r="D12" s="3">
        <v>1.2229999999999999E-3</v>
      </c>
      <c r="E12">
        <v>1.2543E-2</v>
      </c>
      <c r="F12">
        <v>-1.9999999999999999E-6</v>
      </c>
    </row>
    <row r="13" spans="1:6" x14ac:dyDescent="0.25">
      <c r="A13" s="1">
        <v>8.9460000000000008E-3</v>
      </c>
      <c r="B13" s="3">
        <v>4.1149999999999997E-3</v>
      </c>
      <c r="C13" s="1">
        <v>3.5149999999999999E-3</v>
      </c>
      <c r="D13" s="3">
        <v>1.5870000000000001E-3</v>
      </c>
      <c r="E13">
        <v>1.5917000000000001E-2</v>
      </c>
      <c r="F13">
        <v>-1.9999999999999999E-6</v>
      </c>
    </row>
    <row r="14" spans="1:6" x14ac:dyDescent="0.25">
      <c r="A14" s="1">
        <v>1.0817E-2</v>
      </c>
      <c r="B14" s="3">
        <v>4.7949999999999998E-3</v>
      </c>
      <c r="C14" s="1">
        <v>4.5750000000000001E-3</v>
      </c>
      <c r="D14" s="3">
        <v>1.9589999999999998E-3</v>
      </c>
      <c r="E14">
        <v>1.9869000000000001E-2</v>
      </c>
      <c r="F14">
        <v>-1.9999999999999999E-6</v>
      </c>
    </row>
    <row r="15" spans="1:6" x14ac:dyDescent="0.25">
      <c r="A15" s="1">
        <v>1.2853E-2</v>
      </c>
      <c r="B15" s="3">
        <v>5.5019999999999999E-3</v>
      </c>
      <c r="C15" s="1">
        <v>5.7359999999999998E-3</v>
      </c>
      <c r="D15" s="3">
        <v>2.3310000000000002E-3</v>
      </c>
      <c r="E15">
        <v>2.4523E-2</v>
      </c>
      <c r="F15">
        <v>-3.0000000000000001E-6</v>
      </c>
    </row>
    <row r="16" spans="1:6" x14ac:dyDescent="0.25">
      <c r="A16" s="1">
        <v>1.506E-2</v>
      </c>
      <c r="B16" s="3">
        <v>6.2389999999999998E-3</v>
      </c>
      <c r="C16" s="1">
        <v>7.0060000000000001E-3</v>
      </c>
      <c r="D16" s="3">
        <v>2.7039999999999998E-3</v>
      </c>
      <c r="E16">
        <v>3.0029E-2</v>
      </c>
      <c r="F16">
        <v>-3.0000000000000001E-6</v>
      </c>
    </row>
    <row r="17" spans="1:6" x14ac:dyDescent="0.25">
      <c r="A17" s="1">
        <v>1.7451000000000001E-2</v>
      </c>
      <c r="B17" s="3">
        <v>7.0109999999999999E-3</v>
      </c>
      <c r="C17" s="1">
        <v>8.397E-3</v>
      </c>
      <c r="D17" s="3">
        <v>3.0799999999999998E-3</v>
      </c>
      <c r="E17">
        <v>3.6594000000000002E-2</v>
      </c>
      <c r="F17">
        <v>-3.0000000000000001E-6</v>
      </c>
    </row>
    <row r="18" spans="1:6" x14ac:dyDescent="0.25">
      <c r="A18" s="1">
        <v>2.0039999999999999E-2</v>
      </c>
      <c r="B18" s="3">
        <v>7.8169999999999993E-3</v>
      </c>
      <c r="C18" s="1">
        <v>9.9270000000000001E-3</v>
      </c>
      <c r="D18" s="3">
        <v>3.4610000000000001E-3</v>
      </c>
      <c r="E18">
        <v>4.4442000000000002E-2</v>
      </c>
      <c r="F18">
        <v>-3.0000000000000001E-6</v>
      </c>
    </row>
    <row r="19" spans="1:6" x14ac:dyDescent="0.25">
      <c r="A19" s="1">
        <v>2.2848E-2</v>
      </c>
      <c r="B19" s="3">
        <v>8.6669999999999994E-3</v>
      </c>
      <c r="C19" s="1">
        <v>1.1587999999999999E-2</v>
      </c>
      <c r="D19" s="3">
        <v>3.8470000000000002E-3</v>
      </c>
      <c r="E19">
        <v>5.3754999999999997E-2</v>
      </c>
      <c r="F19">
        <v>-3.9999999999999998E-6</v>
      </c>
    </row>
    <row r="20" spans="1:6" x14ac:dyDescent="0.25">
      <c r="A20" s="1">
        <v>2.5902000000000001E-2</v>
      </c>
      <c r="B20" s="3">
        <v>9.5639999999999996E-3</v>
      </c>
      <c r="C20" s="1">
        <v>1.3409000000000001E-2</v>
      </c>
      <c r="D20" s="3">
        <v>4.241E-3</v>
      </c>
      <c r="E20">
        <v>6.4657000000000006E-2</v>
      </c>
      <c r="F20">
        <v>-3.9999999999999998E-6</v>
      </c>
    </row>
    <row r="21" spans="1:6" x14ac:dyDescent="0.25">
      <c r="A21" s="1">
        <v>2.9235000000000001E-2</v>
      </c>
      <c r="B21" s="3">
        <v>1.0522E-2</v>
      </c>
      <c r="C21" s="1">
        <v>1.5389E-2</v>
      </c>
      <c r="D21" s="3">
        <v>4.6420000000000003E-3</v>
      </c>
      <c r="E21">
        <v>7.7161999999999994E-2</v>
      </c>
      <c r="F21">
        <v>-3.9999999999999998E-6</v>
      </c>
    </row>
    <row r="22" spans="1:6" x14ac:dyDescent="0.25">
      <c r="A22" s="1">
        <v>3.2885999999999999E-2</v>
      </c>
      <c r="B22" s="3">
        <v>1.1545E-2</v>
      </c>
      <c r="C22" s="1">
        <v>1.7559999999999999E-2</v>
      </c>
      <c r="D22" s="3">
        <v>5.0559999999999997E-3</v>
      </c>
      <c r="E22">
        <v>9.1148999999999994E-2</v>
      </c>
      <c r="F22">
        <v>-5.0000000000000004E-6</v>
      </c>
    </row>
    <row r="23" spans="1:6" x14ac:dyDescent="0.25">
      <c r="A23" s="1">
        <v>3.6900000000000002E-2</v>
      </c>
      <c r="B23" s="3">
        <v>1.2645E-2</v>
      </c>
      <c r="C23" s="1">
        <v>1.9941E-2</v>
      </c>
      <c r="D23" s="3">
        <v>5.483E-3</v>
      </c>
      <c r="E23">
        <v>0.106377</v>
      </c>
      <c r="F23">
        <v>-5.0000000000000004E-6</v>
      </c>
    </row>
    <row r="24" spans="1:6" x14ac:dyDescent="0.25">
      <c r="A24" s="1">
        <v>4.1334000000000003E-2</v>
      </c>
      <c r="B24" s="3">
        <v>1.3831E-2</v>
      </c>
      <c r="C24" s="1">
        <v>2.2571000000000001E-2</v>
      </c>
      <c r="D24" s="3">
        <v>5.9290000000000002E-3</v>
      </c>
      <c r="E24">
        <v>0.122517</v>
      </c>
      <c r="F24">
        <v>-6.0000000000000002E-6</v>
      </c>
    </row>
    <row r="25" spans="1:6" x14ac:dyDescent="0.25">
      <c r="A25" s="1">
        <v>4.6260000000000003E-2</v>
      </c>
      <c r="B25" s="3">
        <v>1.5119E-2</v>
      </c>
      <c r="C25" s="1">
        <v>2.5472000000000002E-2</v>
      </c>
      <c r="D25" s="3">
        <v>6.3940000000000004E-3</v>
      </c>
      <c r="E25">
        <v>0.13923199999999999</v>
      </c>
      <c r="F25">
        <v>-6.0000000000000002E-6</v>
      </c>
    </row>
    <row r="26" spans="1:6" x14ac:dyDescent="0.25">
      <c r="A26" s="1">
        <v>5.1763000000000003E-2</v>
      </c>
      <c r="B26" s="3">
        <v>1.6521999999999998E-2</v>
      </c>
      <c r="C26" s="1">
        <v>2.8702999999999999E-2</v>
      </c>
      <c r="D26" s="3">
        <v>6.8849999999999996E-3</v>
      </c>
      <c r="E26">
        <v>0.156282</v>
      </c>
      <c r="F26">
        <v>-6.0000000000000002E-6</v>
      </c>
    </row>
    <row r="27" spans="1:6" x14ac:dyDescent="0.25">
      <c r="A27" s="1">
        <v>5.7942E-2</v>
      </c>
      <c r="B27" s="3">
        <v>1.8055999999999999E-2</v>
      </c>
      <c r="C27" s="1">
        <v>3.2282999999999999E-2</v>
      </c>
      <c r="D27" s="3">
        <v>7.4009999999999996E-3</v>
      </c>
      <c r="E27">
        <v>0.173594</v>
      </c>
      <c r="F27">
        <v>-6.0000000000000002E-6</v>
      </c>
    </row>
    <row r="28" spans="1:6" x14ac:dyDescent="0.25">
      <c r="A28" s="1">
        <v>6.4908999999999994E-2</v>
      </c>
      <c r="B28" s="3">
        <v>1.9734000000000002E-2</v>
      </c>
      <c r="C28" s="1">
        <v>3.6274000000000001E-2</v>
      </c>
      <c r="D28" s="3">
        <v>7.9439999999999997E-3</v>
      </c>
      <c r="E28">
        <v>0.19114600000000001</v>
      </c>
      <c r="F28">
        <v>-6.9999999999999999E-6</v>
      </c>
    </row>
    <row r="29" spans="1:6" x14ac:dyDescent="0.25">
      <c r="A29" s="1">
        <v>7.2777999999999995E-2</v>
      </c>
      <c r="B29" s="3">
        <v>2.1558999999999998E-2</v>
      </c>
      <c r="C29" s="1">
        <v>4.0735E-2</v>
      </c>
      <c r="D29" s="3">
        <v>8.5210000000000008E-3</v>
      </c>
      <c r="E29">
        <v>0.20889199999999999</v>
      </c>
      <c r="F29">
        <v>-6.9999999999999999E-6</v>
      </c>
    </row>
    <row r="30" spans="1:6" x14ac:dyDescent="0.25">
      <c r="A30" s="1">
        <v>8.1642000000000006E-2</v>
      </c>
      <c r="B30" s="3">
        <v>2.3525000000000001E-2</v>
      </c>
      <c r="C30" s="1">
        <v>4.5705999999999997E-2</v>
      </c>
      <c r="D30" s="3">
        <v>9.1280000000000007E-3</v>
      </c>
      <c r="E30">
        <v>0.226769</v>
      </c>
      <c r="F30">
        <v>-6.9999999999999999E-6</v>
      </c>
    </row>
    <row r="31" spans="1:6" x14ac:dyDescent="0.25">
      <c r="A31" s="1">
        <v>9.1524999999999995E-2</v>
      </c>
      <c r="B31" s="3">
        <v>2.5607000000000001E-2</v>
      </c>
      <c r="C31" s="1">
        <v>5.1228000000000003E-2</v>
      </c>
      <c r="D31" s="3">
        <v>9.7660000000000004E-3</v>
      </c>
      <c r="E31">
        <v>0.24473</v>
      </c>
      <c r="F31">
        <v>-6.9999999999999999E-6</v>
      </c>
    </row>
    <row r="32" spans="1:6" x14ac:dyDescent="0.25">
      <c r="A32" s="1">
        <v>0.102352</v>
      </c>
      <c r="B32" s="3">
        <v>2.7772000000000002E-2</v>
      </c>
      <c r="C32" s="1">
        <v>5.7289E-2</v>
      </c>
      <c r="D32" s="3">
        <v>1.043E-2</v>
      </c>
      <c r="E32">
        <v>0.26275900000000002</v>
      </c>
      <c r="F32">
        <v>-6.9999999999999999E-6</v>
      </c>
    </row>
    <row r="33" spans="1:6" x14ac:dyDescent="0.25">
      <c r="A33" s="1">
        <v>0.113987</v>
      </c>
      <c r="B33" s="3">
        <v>2.9975000000000002E-2</v>
      </c>
      <c r="C33" s="1">
        <v>6.3930000000000001E-2</v>
      </c>
      <c r="D33" s="3">
        <v>1.1119E-2</v>
      </c>
      <c r="E33">
        <v>0.28085300000000002</v>
      </c>
      <c r="F33">
        <v>-6.9999999999999999E-6</v>
      </c>
    </row>
    <row r="34" spans="1:6" x14ac:dyDescent="0.25">
      <c r="A34" s="1">
        <v>0.1263</v>
      </c>
      <c r="B34" s="3">
        <v>3.2181000000000001E-2</v>
      </c>
      <c r="C34" s="1">
        <v>7.1100999999999998E-2</v>
      </c>
      <c r="D34" s="3">
        <v>1.1823999999999999E-2</v>
      </c>
      <c r="E34">
        <v>0.29899100000000001</v>
      </c>
      <c r="F34">
        <v>-6.9999999999999999E-6</v>
      </c>
    </row>
    <row r="35" spans="1:6" x14ac:dyDescent="0.25">
      <c r="A35" s="1">
        <v>0.139158</v>
      </c>
      <c r="B35" s="3">
        <v>3.4363999999999999E-2</v>
      </c>
      <c r="C35" s="1">
        <v>7.8742000000000006E-2</v>
      </c>
      <c r="D35" s="3">
        <v>1.2540000000000001E-2</v>
      </c>
      <c r="E35">
        <v>0.31712800000000002</v>
      </c>
      <c r="F35">
        <v>-6.9999999999999999E-6</v>
      </c>
    </row>
    <row r="36" spans="1:6" x14ac:dyDescent="0.25">
      <c r="A36" s="1">
        <v>0.15243300000000001</v>
      </c>
      <c r="B36" s="3">
        <v>3.6496000000000001E-2</v>
      </c>
      <c r="C36" s="1">
        <v>8.6752999999999997E-2</v>
      </c>
      <c r="D36" s="3">
        <v>1.3257E-2</v>
      </c>
      <c r="E36">
        <v>0.33522999999999997</v>
      </c>
      <c r="F36">
        <v>-6.9999999999999999E-6</v>
      </c>
    </row>
    <row r="37" spans="1:6" x14ac:dyDescent="0.25">
      <c r="A37" s="1">
        <v>0.16602800000000001</v>
      </c>
      <c r="B37" s="3">
        <v>3.8556E-2</v>
      </c>
      <c r="C37" s="1">
        <v>9.5124E-2</v>
      </c>
      <c r="D37" s="3">
        <v>1.3974E-2</v>
      </c>
      <c r="E37">
        <v>0.35330400000000001</v>
      </c>
      <c r="F37">
        <v>-6.9999999999999999E-6</v>
      </c>
    </row>
    <row r="38" spans="1:6" x14ac:dyDescent="0.25">
      <c r="A38" s="1">
        <v>0.17985000000000001</v>
      </c>
      <c r="B38" s="3">
        <v>4.0529000000000003E-2</v>
      </c>
      <c r="C38" s="1">
        <v>0.103765</v>
      </c>
      <c r="D38" s="3">
        <v>1.4685E-2</v>
      </c>
      <c r="E38">
        <v>0.37140000000000001</v>
      </c>
      <c r="F38">
        <v>-6.9999999999999999E-6</v>
      </c>
    </row>
    <row r="39" spans="1:6" x14ac:dyDescent="0.25">
      <c r="A39" s="1">
        <v>0.193801</v>
      </c>
      <c r="B39" s="3">
        <v>4.2401000000000001E-2</v>
      </c>
      <c r="C39" s="1">
        <v>0.112596</v>
      </c>
      <c r="D39" s="3">
        <v>1.5384999999999999E-2</v>
      </c>
      <c r="E39">
        <v>0.38956600000000002</v>
      </c>
      <c r="F39">
        <v>-6.9999999999999999E-6</v>
      </c>
    </row>
    <row r="40" spans="1:6" x14ac:dyDescent="0.25">
      <c r="A40" s="1">
        <v>0.207843</v>
      </c>
      <c r="B40" s="3">
        <v>4.4177000000000001E-2</v>
      </c>
      <c r="C40" s="1">
        <v>0.121617</v>
      </c>
      <c r="D40" s="3">
        <v>1.6077000000000001E-2</v>
      </c>
      <c r="E40">
        <v>0.40782200000000002</v>
      </c>
      <c r="F40">
        <v>-6.9999999999999999E-6</v>
      </c>
    </row>
    <row r="41" spans="1:6" x14ac:dyDescent="0.25">
      <c r="A41" s="1">
        <v>0.22198100000000001</v>
      </c>
      <c r="B41" s="3">
        <v>4.5853999999999999E-2</v>
      </c>
      <c r="C41" s="1">
        <v>0.130797</v>
      </c>
      <c r="D41" s="3">
        <v>1.6757999999999999E-2</v>
      </c>
      <c r="E41">
        <v>0.42616199999999999</v>
      </c>
      <c r="F41">
        <v>-6.9999999999999999E-6</v>
      </c>
    </row>
    <row r="42" spans="1:6" x14ac:dyDescent="0.25">
      <c r="A42" s="1">
        <v>0.23617199999999999</v>
      </c>
      <c r="B42" s="3">
        <v>4.7428999999999999E-2</v>
      </c>
      <c r="C42" s="1">
        <v>0.14007800000000001</v>
      </c>
      <c r="D42" s="3">
        <v>1.7426000000000001E-2</v>
      </c>
      <c r="E42">
        <v>0.444575</v>
      </c>
      <c r="F42">
        <v>-6.9999999999999999E-6</v>
      </c>
    </row>
    <row r="43" spans="1:6" x14ac:dyDescent="0.25">
      <c r="A43" s="1">
        <v>0.25039299999999998</v>
      </c>
      <c r="B43" s="3">
        <v>4.8904999999999997E-2</v>
      </c>
      <c r="C43" s="1">
        <v>0.149449</v>
      </c>
      <c r="D43" s="3">
        <v>1.8081E-2</v>
      </c>
      <c r="E43">
        <v>0.46305600000000002</v>
      </c>
      <c r="F43">
        <v>-6.9999999999999999E-6</v>
      </c>
    </row>
    <row r="44" spans="1:6" x14ac:dyDescent="0.25">
      <c r="A44" s="1">
        <v>0.26466000000000001</v>
      </c>
      <c r="B44" s="3">
        <v>5.0285000000000003E-2</v>
      </c>
      <c r="C44" s="1">
        <v>0.158919</v>
      </c>
      <c r="D44" s="3">
        <v>1.8723E-2</v>
      </c>
      <c r="E44">
        <v>0.481603</v>
      </c>
      <c r="F44">
        <v>-6.9999999999999999E-6</v>
      </c>
    </row>
    <row r="45" spans="1:6" x14ac:dyDescent="0.25">
      <c r="A45" s="1">
        <v>0.27897</v>
      </c>
      <c r="B45" s="3">
        <v>5.1568999999999997E-2</v>
      </c>
      <c r="C45" s="1">
        <v>0.16847000000000001</v>
      </c>
      <c r="D45" s="3">
        <v>1.9354E-2</v>
      </c>
      <c r="E45">
        <v>0.50021800000000005</v>
      </c>
      <c r="F45">
        <v>-6.9999999999999999E-6</v>
      </c>
    </row>
    <row r="46" spans="1:6" x14ac:dyDescent="0.25">
      <c r="A46" s="1">
        <v>0.29330200000000001</v>
      </c>
      <c r="B46" s="3">
        <v>5.2755000000000003E-2</v>
      </c>
      <c r="C46" s="1">
        <v>0.17807000000000001</v>
      </c>
      <c r="D46" s="3">
        <v>1.9970999999999999E-2</v>
      </c>
      <c r="E46">
        <v>0.51890700000000001</v>
      </c>
      <c r="F46">
        <v>-6.0000000000000002E-6</v>
      </c>
    </row>
    <row r="47" spans="1:6" x14ac:dyDescent="0.25">
      <c r="A47" s="1">
        <v>0.30764599999999998</v>
      </c>
      <c r="B47" s="3">
        <v>5.3836000000000002E-2</v>
      </c>
      <c r="C47" s="1">
        <v>0.187721</v>
      </c>
      <c r="D47" s="3">
        <v>2.0573000000000001E-2</v>
      </c>
      <c r="E47">
        <v>0.53767399999999999</v>
      </c>
      <c r="F47">
        <v>-6.0000000000000002E-6</v>
      </c>
    </row>
    <row r="48" spans="1:6" x14ac:dyDescent="0.25">
      <c r="A48" s="1">
        <v>0.32200600000000001</v>
      </c>
      <c r="B48" s="3">
        <v>5.4817999999999999E-2</v>
      </c>
      <c r="C48" s="1">
        <v>0.19745099999999999</v>
      </c>
      <c r="D48" s="3">
        <v>2.1163000000000001E-2</v>
      </c>
      <c r="E48">
        <v>0.55651499999999998</v>
      </c>
      <c r="F48">
        <v>-6.0000000000000002E-6</v>
      </c>
    </row>
    <row r="49" spans="1:6" x14ac:dyDescent="0.25">
      <c r="A49" s="1">
        <v>0.33638200000000001</v>
      </c>
      <c r="B49" s="3">
        <v>5.5698999999999999E-2</v>
      </c>
      <c r="C49" s="1">
        <v>0.20721100000000001</v>
      </c>
      <c r="D49" s="3">
        <v>2.1739999999999999E-2</v>
      </c>
      <c r="E49">
        <v>0.57542199999999999</v>
      </c>
      <c r="F49">
        <v>-6.0000000000000002E-6</v>
      </c>
    </row>
    <row r="50" spans="1:6" x14ac:dyDescent="0.25">
      <c r="A50" s="1">
        <v>0.35076800000000002</v>
      </c>
      <c r="B50" s="3">
        <v>5.6475999999999998E-2</v>
      </c>
      <c r="C50" s="1">
        <v>0.21699199999999999</v>
      </c>
      <c r="D50" s="3">
        <v>2.2301999999999999E-2</v>
      </c>
      <c r="E50">
        <v>0.58668200000000004</v>
      </c>
      <c r="F50">
        <v>-6.0000000000000002E-6</v>
      </c>
    </row>
    <row r="51" spans="1:6" x14ac:dyDescent="0.25">
      <c r="A51" s="1">
        <v>0.365147</v>
      </c>
      <c r="B51" s="3">
        <v>5.7142999999999999E-2</v>
      </c>
      <c r="C51" s="1">
        <v>0.22683200000000001</v>
      </c>
      <c r="D51" s="3">
        <v>2.2852000000000001E-2</v>
      </c>
      <c r="E51">
        <v>0.61341199999999996</v>
      </c>
      <c r="F51">
        <v>-5.0000000000000004E-6</v>
      </c>
    </row>
    <row r="52" spans="1:6" x14ac:dyDescent="0.25">
      <c r="A52" s="1">
        <v>0.37951200000000002</v>
      </c>
      <c r="B52" s="3">
        <v>5.7700000000000001E-2</v>
      </c>
      <c r="C52" s="1">
        <v>0.23672199999999999</v>
      </c>
      <c r="D52" s="3">
        <v>2.3389E-2</v>
      </c>
      <c r="E52">
        <v>0.63250200000000001</v>
      </c>
      <c r="F52">
        <v>-5.0000000000000004E-6</v>
      </c>
    </row>
    <row r="53" spans="1:6" x14ac:dyDescent="0.25">
      <c r="A53" s="1">
        <v>0.39388400000000001</v>
      </c>
      <c r="B53" s="3">
        <v>5.8147999999999998E-2</v>
      </c>
      <c r="C53" s="1">
        <v>0.24663199999999999</v>
      </c>
      <c r="D53" s="3">
        <v>2.3911999999999999E-2</v>
      </c>
      <c r="E53">
        <v>0.65166199999999996</v>
      </c>
      <c r="F53">
        <v>-5.0000000000000004E-6</v>
      </c>
    </row>
    <row r="54" spans="1:6" x14ac:dyDescent="0.25">
      <c r="A54" s="1">
        <v>0.40826099999999999</v>
      </c>
      <c r="B54" s="3">
        <v>5.8479000000000003E-2</v>
      </c>
      <c r="C54" s="1">
        <v>0.25655299999999998</v>
      </c>
      <c r="D54" s="3">
        <v>2.4420000000000001E-2</v>
      </c>
      <c r="E54">
        <v>0.67089699999999997</v>
      </c>
      <c r="F54">
        <v>-3.9999999999999998E-6</v>
      </c>
    </row>
    <row r="55" spans="1:6" x14ac:dyDescent="0.25">
      <c r="A55" s="1">
        <v>0.422622</v>
      </c>
      <c r="B55" s="3">
        <v>5.8688999999999998E-2</v>
      </c>
      <c r="C55" s="1">
        <v>0.266513</v>
      </c>
      <c r="D55" s="3">
        <v>2.4913999999999999E-2</v>
      </c>
      <c r="E55">
        <v>0.69021299999999997</v>
      </c>
      <c r="F55">
        <v>-3.9999999999999998E-6</v>
      </c>
    </row>
    <row r="56" spans="1:6" x14ac:dyDescent="0.25">
      <c r="A56" s="1">
        <v>0.43697399999999997</v>
      </c>
      <c r="B56" s="3">
        <v>5.8783000000000002E-2</v>
      </c>
      <c r="C56" s="1">
        <v>0.27651300000000001</v>
      </c>
      <c r="D56" s="3">
        <v>2.5394E-2</v>
      </c>
      <c r="E56">
        <v>0.709615</v>
      </c>
      <c r="F56">
        <v>-3.9999999999999998E-6</v>
      </c>
    </row>
    <row r="57" spans="1:6" x14ac:dyDescent="0.25">
      <c r="A57" s="1">
        <v>0.451326</v>
      </c>
      <c r="B57" s="3">
        <v>5.876E-2</v>
      </c>
      <c r="C57" s="1">
        <v>0.28654299999999999</v>
      </c>
      <c r="D57" s="3">
        <v>2.5857000000000002E-2</v>
      </c>
      <c r="E57">
        <v>0.72910699999999995</v>
      </c>
      <c r="F57">
        <v>-3.9999999999999998E-6</v>
      </c>
    </row>
    <row r="58" spans="1:6" x14ac:dyDescent="0.25">
      <c r="A58" s="1">
        <v>0.465673</v>
      </c>
      <c r="B58" s="3">
        <v>5.8615E-2</v>
      </c>
      <c r="C58" s="1">
        <v>0.29657299999999998</v>
      </c>
      <c r="D58" s="3">
        <v>2.6301999999999999E-2</v>
      </c>
      <c r="E58">
        <v>0.74865700000000002</v>
      </c>
      <c r="F58">
        <v>-3.0000000000000001E-6</v>
      </c>
    </row>
    <row r="59" spans="1:6" x14ac:dyDescent="0.25">
      <c r="A59" s="1">
        <v>0.48002</v>
      </c>
      <c r="B59" s="3">
        <v>5.8348999999999998E-2</v>
      </c>
      <c r="C59" s="1">
        <v>0.30663299999999999</v>
      </c>
      <c r="D59" s="3">
        <v>2.6727999999999998E-2</v>
      </c>
      <c r="E59">
        <v>0.76819800000000005</v>
      </c>
      <c r="F59">
        <v>-3.0000000000000001E-6</v>
      </c>
    </row>
    <row r="60" spans="1:6" x14ac:dyDescent="0.25">
      <c r="A60" s="1">
        <v>0.494363</v>
      </c>
      <c r="B60" s="3">
        <v>5.7963000000000001E-2</v>
      </c>
      <c r="C60" s="1">
        <v>0.31673299999999999</v>
      </c>
      <c r="D60" s="3">
        <v>2.7134999999999999E-2</v>
      </c>
      <c r="E60">
        <v>0.78765300000000005</v>
      </c>
      <c r="F60">
        <v>-3.0000000000000001E-6</v>
      </c>
    </row>
    <row r="61" spans="1:6" x14ac:dyDescent="0.25">
      <c r="A61" s="1">
        <v>0.508687</v>
      </c>
      <c r="B61" s="3">
        <v>5.7456E-2</v>
      </c>
      <c r="C61" s="1">
        <v>0.32686300000000001</v>
      </c>
      <c r="D61" s="3">
        <v>2.7521E-2</v>
      </c>
      <c r="E61">
        <v>0.80698099999999995</v>
      </c>
      <c r="F61">
        <v>-3.0000000000000001E-6</v>
      </c>
    </row>
    <row r="62" spans="1:6" x14ac:dyDescent="0.25">
      <c r="A62" s="1">
        <v>0.52302099999999996</v>
      </c>
      <c r="B62" s="3">
        <v>5.6826000000000002E-2</v>
      </c>
      <c r="C62" s="1">
        <v>0.33700200000000002</v>
      </c>
      <c r="D62" s="3">
        <v>2.7882000000000001E-2</v>
      </c>
      <c r="E62">
        <v>0.82616599999999996</v>
      </c>
      <c r="F62">
        <v>-1.9999999999999999E-6</v>
      </c>
    </row>
    <row r="63" spans="1:6" x14ac:dyDescent="0.25">
      <c r="A63" s="1">
        <v>0.53737900000000005</v>
      </c>
      <c r="B63" s="3">
        <v>5.6062000000000001E-2</v>
      </c>
      <c r="C63" s="1">
        <v>0.34715200000000002</v>
      </c>
      <c r="D63" s="3">
        <v>2.8219000000000001E-2</v>
      </c>
      <c r="E63">
        <v>0.845194</v>
      </c>
      <c r="F63">
        <v>-1.9999999999999999E-6</v>
      </c>
    </row>
    <row r="64" spans="1:6" x14ac:dyDescent="0.25">
      <c r="A64" s="1">
        <v>0.55171099999999995</v>
      </c>
      <c r="B64" s="3">
        <v>5.5169999999999997E-2</v>
      </c>
      <c r="C64" s="1">
        <v>0.35734199999999999</v>
      </c>
      <c r="D64" s="3">
        <v>2.8528000000000001E-2</v>
      </c>
      <c r="E64">
        <v>0.86404599999999998</v>
      </c>
      <c r="F64">
        <v>-1.9999999999999999E-6</v>
      </c>
    </row>
    <row r="65" spans="1:6" x14ac:dyDescent="0.25">
      <c r="A65" s="1">
        <v>0.56603099999999995</v>
      </c>
      <c r="B65" s="3">
        <v>5.4156000000000003E-2</v>
      </c>
      <c r="C65" s="1">
        <v>0.36758200000000002</v>
      </c>
      <c r="D65" s="3">
        <v>2.8809999999999999E-2</v>
      </c>
      <c r="E65">
        <v>0.882691</v>
      </c>
      <c r="F65">
        <v>-1.9999999999999999E-6</v>
      </c>
    </row>
    <row r="66" spans="1:6" x14ac:dyDescent="0.25">
      <c r="A66" s="1">
        <v>0.580399</v>
      </c>
      <c r="B66" s="3">
        <v>5.3017000000000002E-2</v>
      </c>
      <c r="C66" s="1">
        <v>0.37783099999999997</v>
      </c>
      <c r="D66" s="3">
        <v>2.9059999999999999E-2</v>
      </c>
      <c r="E66">
        <v>0.90108900000000003</v>
      </c>
      <c r="F66">
        <v>-9.9999999999999995E-7</v>
      </c>
    </row>
    <row r="67" spans="1:6" x14ac:dyDescent="0.25">
      <c r="A67" s="1">
        <v>0.59481700000000004</v>
      </c>
      <c r="B67" s="3">
        <v>5.1755000000000002E-2</v>
      </c>
      <c r="C67" s="1">
        <v>0.38809100000000002</v>
      </c>
      <c r="D67" s="3">
        <v>2.9277000000000001E-2</v>
      </c>
      <c r="E67">
        <v>0.91916699999999996</v>
      </c>
      <c r="F67">
        <v>-9.9999999999999995E-7</v>
      </c>
    </row>
    <row r="68" spans="1:6" x14ac:dyDescent="0.25">
      <c r="A68" s="1">
        <v>0.60925499999999999</v>
      </c>
      <c r="B68" s="3">
        <v>5.0383999999999998E-2</v>
      </c>
      <c r="C68" s="1">
        <v>0.39836100000000002</v>
      </c>
      <c r="D68" s="3">
        <v>2.946E-2</v>
      </c>
      <c r="E68">
        <v>0.936635</v>
      </c>
      <c r="F68">
        <v>-9.9999999999999995E-7</v>
      </c>
    </row>
    <row r="69" spans="1:6" x14ac:dyDescent="0.25">
      <c r="A69" s="1">
        <v>0.62369200000000002</v>
      </c>
      <c r="B69" s="3">
        <v>4.8924000000000002E-2</v>
      </c>
      <c r="C69" s="1">
        <v>0.40868100000000002</v>
      </c>
      <c r="D69" s="3">
        <v>2.9607000000000001E-2</v>
      </c>
      <c r="E69">
        <v>0.95298899999999998</v>
      </c>
      <c r="F69">
        <v>-9.9999999999999995E-7</v>
      </c>
    </row>
    <row r="70" spans="1:6" x14ac:dyDescent="0.25">
      <c r="A70" s="1">
        <v>0.63813799999999998</v>
      </c>
      <c r="B70" s="3">
        <v>4.7388E-2</v>
      </c>
      <c r="C70" s="1">
        <v>0.41900999999999999</v>
      </c>
      <c r="D70" s="3">
        <v>2.9717E-2</v>
      </c>
      <c r="E70">
        <v>0.96782100000000004</v>
      </c>
      <c r="F70">
        <v>0</v>
      </c>
    </row>
    <row r="71" spans="1:6" x14ac:dyDescent="0.25">
      <c r="A71" s="1">
        <v>0.65261000000000002</v>
      </c>
      <c r="B71" s="3">
        <v>4.5782999999999997E-2</v>
      </c>
      <c r="C71" s="1">
        <v>0.42935000000000001</v>
      </c>
      <c r="D71" s="3">
        <v>2.9789E-2</v>
      </c>
      <c r="E71">
        <v>0.98105200000000004</v>
      </c>
      <c r="F71">
        <v>0</v>
      </c>
    </row>
    <row r="72" spans="1:6" x14ac:dyDescent="0.25">
      <c r="A72" s="1">
        <v>0.66710100000000006</v>
      </c>
      <c r="B72" s="3">
        <v>4.4128000000000001E-2</v>
      </c>
      <c r="C72" s="1">
        <v>0.43968000000000002</v>
      </c>
      <c r="D72" s="3">
        <v>2.9821E-2</v>
      </c>
      <c r="E72">
        <v>0.99283600000000005</v>
      </c>
      <c r="F72">
        <v>0</v>
      </c>
    </row>
    <row r="73" spans="1:6" x14ac:dyDescent="0.25">
      <c r="A73" s="1">
        <v>0.68157199999999996</v>
      </c>
      <c r="B73" s="3">
        <v>4.2439999999999999E-2</v>
      </c>
      <c r="C73" s="1">
        <v>0.45002900000000001</v>
      </c>
      <c r="D73" s="3">
        <v>2.9814E-2</v>
      </c>
      <c r="E73">
        <v>1</v>
      </c>
      <c r="F73">
        <v>0</v>
      </c>
    </row>
    <row r="74" spans="1:6" x14ac:dyDescent="0.25">
      <c r="A74" s="1">
        <v>0.69602200000000003</v>
      </c>
      <c r="B74" s="3">
        <v>4.0724000000000003E-2</v>
      </c>
      <c r="C74" s="1">
        <v>0.460399</v>
      </c>
      <c r="D74" s="3">
        <v>2.9766999999999998E-2</v>
      </c>
    </row>
    <row r="75" spans="1:6" x14ac:dyDescent="0.25">
      <c r="A75" s="1">
        <v>0.71049399999999996</v>
      </c>
      <c r="B75" s="3">
        <v>3.8987000000000001E-2</v>
      </c>
      <c r="C75" s="1">
        <v>0.47078799999999998</v>
      </c>
      <c r="D75" s="3">
        <v>2.9676999999999999E-2</v>
      </c>
    </row>
    <row r="76" spans="1:6" x14ac:dyDescent="0.25">
      <c r="A76" s="1">
        <v>0.72498499999999999</v>
      </c>
      <c r="B76" s="3">
        <v>3.7234999999999997E-2</v>
      </c>
      <c r="C76" s="1">
        <v>0.48115799999999997</v>
      </c>
      <c r="D76" s="3">
        <v>2.9544000000000001E-2</v>
      </c>
    </row>
    <row r="77" spans="1:6" x14ac:dyDescent="0.25">
      <c r="A77" s="1">
        <v>0.73946800000000001</v>
      </c>
      <c r="B77" s="3">
        <v>3.5473999999999999E-2</v>
      </c>
      <c r="C77" s="1">
        <v>0.491537</v>
      </c>
      <c r="D77" s="3">
        <v>2.9367999999999998E-2</v>
      </c>
    </row>
    <row r="78" spans="1:6" x14ac:dyDescent="0.25">
      <c r="A78" s="1">
        <v>0.75394700000000003</v>
      </c>
      <c r="B78" s="3">
        <v>3.3707000000000001E-2</v>
      </c>
      <c r="C78" s="1">
        <v>0.50192700000000001</v>
      </c>
      <c r="D78" s="3">
        <v>2.9148E-2</v>
      </c>
    </row>
    <row r="79" spans="1:6" x14ac:dyDescent="0.25">
      <c r="A79" s="1">
        <v>0.76841499999999996</v>
      </c>
      <c r="B79" s="3">
        <v>3.1941999999999998E-2</v>
      </c>
      <c r="C79" s="1">
        <v>0.51233600000000001</v>
      </c>
      <c r="D79" s="3">
        <v>2.8884E-2</v>
      </c>
    </row>
    <row r="80" spans="1:6" x14ac:dyDescent="0.25">
      <c r="A80" s="1">
        <v>0.78283700000000001</v>
      </c>
      <c r="B80" s="3">
        <v>3.0178E-2</v>
      </c>
      <c r="C80" s="1">
        <v>0.522756</v>
      </c>
      <c r="D80" s="3">
        <v>2.8575E-2</v>
      </c>
    </row>
    <row r="81" spans="1:4" x14ac:dyDescent="0.25">
      <c r="A81" s="1">
        <v>0.79717099999999996</v>
      </c>
      <c r="B81" s="3">
        <v>2.8414999999999999E-2</v>
      </c>
      <c r="C81" s="1">
        <v>0.53315500000000005</v>
      </c>
      <c r="D81" s="3">
        <v>2.8222000000000001E-2</v>
      </c>
    </row>
    <row r="82" spans="1:4" x14ac:dyDescent="0.25">
      <c r="A82" s="1">
        <v>0.81140699999999999</v>
      </c>
      <c r="B82" s="3">
        <v>2.665E-2</v>
      </c>
      <c r="C82" s="1">
        <v>0.54356499999999996</v>
      </c>
      <c r="D82" s="3">
        <v>2.7827000000000001E-2</v>
      </c>
    </row>
    <row r="83" spans="1:4" x14ac:dyDescent="0.25">
      <c r="A83" s="1">
        <v>0.82555299999999998</v>
      </c>
      <c r="B83" s="3">
        <v>2.4881E-2</v>
      </c>
      <c r="C83" s="1">
        <v>0.55399399999999999</v>
      </c>
      <c r="D83" s="3">
        <v>2.7390999999999999E-2</v>
      </c>
    </row>
    <row r="84" spans="1:4" x14ac:dyDescent="0.25">
      <c r="A84" s="1">
        <v>0.83960000000000001</v>
      </c>
      <c r="B84" s="3">
        <v>2.3105000000000001E-2</v>
      </c>
      <c r="C84" s="1">
        <v>0.56442400000000004</v>
      </c>
      <c r="D84" s="3">
        <v>2.6917E-2</v>
      </c>
    </row>
    <row r="85" spans="1:4" x14ac:dyDescent="0.25">
      <c r="A85" s="1">
        <v>0.85352600000000001</v>
      </c>
      <c r="B85" s="3">
        <v>2.1321E-2</v>
      </c>
      <c r="C85" s="1">
        <v>0.57485299999999995</v>
      </c>
      <c r="D85" s="3">
        <v>2.6407E-2</v>
      </c>
    </row>
    <row r="86" spans="1:4" x14ac:dyDescent="0.25">
      <c r="A86" s="1">
        <v>0.86731199999999997</v>
      </c>
      <c r="B86" s="3">
        <v>1.9531E-2</v>
      </c>
      <c r="C86" s="1">
        <v>0.58529299999999995</v>
      </c>
      <c r="D86" s="3">
        <v>2.5867000000000001E-2</v>
      </c>
    </row>
    <row r="87" spans="1:4" x14ac:dyDescent="0.25">
      <c r="A87" s="1">
        <v>0.88094099999999997</v>
      </c>
      <c r="B87" s="3">
        <v>1.7732999999999999E-2</v>
      </c>
      <c r="C87" s="1">
        <v>0.59575199999999995</v>
      </c>
      <c r="D87" s="3">
        <v>2.5295999999999999E-2</v>
      </c>
    </row>
    <row r="88" spans="1:4" x14ac:dyDescent="0.25">
      <c r="A88" s="1">
        <v>0.89437800000000001</v>
      </c>
      <c r="B88" s="3">
        <v>1.5928999999999999E-2</v>
      </c>
      <c r="C88" s="1">
        <v>0.60624100000000003</v>
      </c>
      <c r="D88" s="3">
        <v>2.47E-2</v>
      </c>
    </row>
    <row r="89" spans="1:4" x14ac:dyDescent="0.25">
      <c r="A89" s="1">
        <v>0.90756099999999995</v>
      </c>
      <c r="B89" s="3">
        <v>1.4123999999999999E-2</v>
      </c>
      <c r="C89" s="1">
        <v>0.61675100000000005</v>
      </c>
      <c r="D89" s="3">
        <v>2.4083E-2</v>
      </c>
    </row>
    <row r="90" spans="1:4" x14ac:dyDescent="0.25">
      <c r="A90" s="1">
        <v>0.92045999999999994</v>
      </c>
      <c r="B90" s="3">
        <v>1.2317E-2</v>
      </c>
      <c r="C90" s="1">
        <v>0.62724999999999997</v>
      </c>
      <c r="D90" s="3">
        <v>2.3449999999999999E-2</v>
      </c>
    </row>
    <row r="91" spans="1:4" x14ac:dyDescent="0.25">
      <c r="A91" s="1">
        <v>0.93300000000000005</v>
      </c>
      <c r="B91" s="3">
        <v>1.0526000000000001E-2</v>
      </c>
      <c r="C91" s="1">
        <v>0.63775899999999996</v>
      </c>
      <c r="D91" s="3">
        <v>2.2804999999999999E-2</v>
      </c>
    </row>
    <row r="92" spans="1:4" x14ac:dyDescent="0.25">
      <c r="A92" s="1">
        <v>0.94503800000000004</v>
      </c>
      <c r="B92" s="3">
        <v>8.7720000000000003E-3</v>
      </c>
      <c r="C92" s="1">
        <v>0.64830900000000002</v>
      </c>
      <c r="D92" s="3">
        <v>2.2148999999999999E-2</v>
      </c>
    </row>
    <row r="93" spans="1:4" x14ac:dyDescent="0.25">
      <c r="A93" s="1">
        <v>0.95649700000000004</v>
      </c>
      <c r="B93" s="3">
        <v>7.0530000000000002E-3</v>
      </c>
      <c r="C93" s="1">
        <v>0.65887799999999996</v>
      </c>
      <c r="D93" s="3">
        <v>2.1486000000000002E-2</v>
      </c>
    </row>
    <row r="94" spans="1:4" x14ac:dyDescent="0.25">
      <c r="A94" s="1">
        <v>0.96729699999999996</v>
      </c>
      <c r="B94" s="3">
        <v>5.3839999999999999E-3</v>
      </c>
      <c r="C94" s="1">
        <v>0.66944700000000001</v>
      </c>
      <c r="D94" s="3">
        <v>2.0820999999999999E-2</v>
      </c>
    </row>
    <row r="95" spans="1:4" x14ac:dyDescent="0.25">
      <c r="A95" s="1">
        <v>0.977302</v>
      </c>
      <c r="B95" s="3">
        <v>3.784E-3</v>
      </c>
      <c r="C95" s="1">
        <v>0.68001699999999998</v>
      </c>
      <c r="D95" s="3">
        <v>2.0154999999999999E-2</v>
      </c>
    </row>
    <row r="96" spans="1:4" x14ac:dyDescent="0.25">
      <c r="A96" s="1">
        <v>0.98647700000000005</v>
      </c>
      <c r="B96" s="3">
        <v>2.2650000000000001E-3</v>
      </c>
      <c r="C96" s="1">
        <v>0.69058600000000003</v>
      </c>
      <c r="D96" s="3">
        <v>1.949E-2</v>
      </c>
    </row>
    <row r="97" spans="1:4" x14ac:dyDescent="0.25">
      <c r="A97" s="1">
        <v>0.99484300000000003</v>
      </c>
      <c r="B97" s="3">
        <v>8.6499999999999999E-4</v>
      </c>
      <c r="C97" s="1">
        <v>0.70116500000000004</v>
      </c>
      <c r="D97" s="3">
        <v>1.8828999999999999E-2</v>
      </c>
    </row>
    <row r="98" spans="1:4" x14ac:dyDescent="0.25">
      <c r="A98" s="1">
        <v>1</v>
      </c>
      <c r="B98" s="3">
        <v>0</v>
      </c>
      <c r="C98" s="1">
        <v>0.71175500000000003</v>
      </c>
      <c r="D98" s="3">
        <v>1.8169999999999999E-2</v>
      </c>
    </row>
    <row r="99" spans="1:4" x14ac:dyDescent="0.25">
      <c r="C99" s="1">
        <v>0.72232399999999997</v>
      </c>
      <c r="D99" s="3">
        <v>1.7517999999999999E-2</v>
      </c>
    </row>
    <row r="100" spans="1:4" x14ac:dyDescent="0.25">
      <c r="C100" s="1">
        <v>0.73290299999999997</v>
      </c>
      <c r="D100" s="3">
        <v>1.6872000000000002E-2</v>
      </c>
    </row>
    <row r="101" spans="1:4" x14ac:dyDescent="0.25">
      <c r="C101" s="1">
        <v>0.74348199999999998</v>
      </c>
      <c r="D101" s="3">
        <v>1.6233000000000001E-2</v>
      </c>
    </row>
    <row r="102" spans="1:4" x14ac:dyDescent="0.25">
      <c r="C102" s="1">
        <v>0.75406099999999998</v>
      </c>
      <c r="D102" s="3">
        <v>1.5599999999999999E-2</v>
      </c>
    </row>
    <row r="103" spans="1:4" x14ac:dyDescent="0.25">
      <c r="C103" s="1">
        <v>0.76463000000000003</v>
      </c>
      <c r="D103" s="3">
        <v>1.4973999999999999E-2</v>
      </c>
    </row>
    <row r="104" spans="1:4" x14ac:dyDescent="0.25">
      <c r="C104" s="1">
        <v>0.77519000000000005</v>
      </c>
      <c r="D104" s="3">
        <v>1.4355E-2</v>
      </c>
    </row>
    <row r="105" spans="1:4" x14ac:dyDescent="0.25">
      <c r="C105" s="1">
        <v>0.78572900000000001</v>
      </c>
      <c r="D105" s="3">
        <v>1.3743E-2</v>
      </c>
    </row>
    <row r="106" spans="1:4" x14ac:dyDescent="0.25">
      <c r="C106" s="1">
        <v>0.79625800000000002</v>
      </c>
      <c r="D106" s="3">
        <v>1.3135000000000001E-2</v>
      </c>
    </row>
    <row r="107" spans="1:4" x14ac:dyDescent="0.25">
      <c r="C107" s="1">
        <v>0.80676800000000004</v>
      </c>
      <c r="D107" s="3">
        <v>1.2531E-2</v>
      </c>
    </row>
    <row r="108" spans="1:4" x14ac:dyDescent="0.25">
      <c r="C108" s="1">
        <v>0.81725700000000001</v>
      </c>
      <c r="D108" s="3">
        <v>1.193E-2</v>
      </c>
    </row>
    <row r="109" spans="1:4" x14ac:dyDescent="0.25">
      <c r="C109" s="1">
        <v>0.82770699999999997</v>
      </c>
      <c r="D109" s="3">
        <v>1.1331000000000001E-2</v>
      </c>
    </row>
    <row r="110" spans="1:4" x14ac:dyDescent="0.25">
      <c r="C110" s="1">
        <v>0.83811599999999997</v>
      </c>
      <c r="D110" s="3">
        <v>1.0734E-2</v>
      </c>
    </row>
    <row r="111" spans="1:4" x14ac:dyDescent="0.25">
      <c r="C111" s="1">
        <v>0.848495</v>
      </c>
      <c r="D111" s="3">
        <v>1.0135E-2</v>
      </c>
    </row>
    <row r="112" spans="1:4" x14ac:dyDescent="0.25">
      <c r="C112" s="1">
        <v>0.85883500000000002</v>
      </c>
      <c r="D112" s="3">
        <v>9.5350000000000001E-3</v>
      </c>
    </row>
    <row r="113" spans="3:4" x14ac:dyDescent="0.25">
      <c r="C113" s="1">
        <v>0.86912400000000001</v>
      </c>
      <c r="D113" s="3">
        <v>8.933E-3</v>
      </c>
    </row>
    <row r="114" spans="3:4" x14ac:dyDescent="0.25">
      <c r="C114" s="1">
        <v>0.87936400000000003</v>
      </c>
      <c r="D114" s="3">
        <v>8.3269999999999993E-3</v>
      </c>
    </row>
    <row r="115" spans="3:4" x14ac:dyDescent="0.25">
      <c r="C115" s="1">
        <v>0.88954299999999997</v>
      </c>
      <c r="D115" s="3">
        <v>7.718E-3</v>
      </c>
    </row>
    <row r="116" spans="3:4" x14ac:dyDescent="0.25">
      <c r="C116" s="1">
        <v>0.89966299999999999</v>
      </c>
      <c r="D116" s="3">
        <v>7.1019999999999998E-3</v>
      </c>
    </row>
    <row r="117" spans="3:4" x14ac:dyDescent="0.25">
      <c r="C117" s="1">
        <v>0.90968199999999999</v>
      </c>
      <c r="D117" s="3">
        <v>6.4809999999999998E-3</v>
      </c>
    </row>
    <row r="118" spans="3:4" x14ac:dyDescent="0.25">
      <c r="C118" s="1">
        <v>0.91962200000000005</v>
      </c>
      <c r="D118" s="3">
        <v>5.8529999999999997E-3</v>
      </c>
    </row>
    <row r="119" spans="3:4" x14ac:dyDescent="0.25">
      <c r="C119" s="1">
        <v>0.92942100000000005</v>
      </c>
      <c r="D119" s="3">
        <v>5.2199999999999998E-3</v>
      </c>
    </row>
    <row r="120" spans="3:4" x14ac:dyDescent="0.25">
      <c r="C120" s="1">
        <v>0.93905099999999997</v>
      </c>
      <c r="D120" s="3">
        <v>4.5820000000000001E-3</v>
      </c>
    </row>
    <row r="121" spans="3:4" x14ac:dyDescent="0.25">
      <c r="C121" s="1">
        <v>0.94845100000000004</v>
      </c>
      <c r="D121" s="3">
        <v>3.9420000000000002E-3</v>
      </c>
    </row>
    <row r="122" spans="3:4" x14ac:dyDescent="0.25">
      <c r="C122" s="1">
        <v>0.95755999999999997</v>
      </c>
      <c r="D122" s="3">
        <v>3.3019999999999998E-3</v>
      </c>
    </row>
    <row r="123" spans="3:4" x14ac:dyDescent="0.25">
      <c r="C123" s="1">
        <v>0.96630000000000005</v>
      </c>
      <c r="D123" s="3">
        <v>2.6670000000000001E-3</v>
      </c>
    </row>
    <row r="124" spans="3:4" x14ac:dyDescent="0.25">
      <c r="C124" s="1">
        <v>0.97457000000000005</v>
      </c>
      <c r="D124" s="3">
        <v>2.0470000000000002E-3</v>
      </c>
    </row>
    <row r="125" spans="3:4" x14ac:dyDescent="0.25">
      <c r="C125" s="1">
        <v>0.98231000000000002</v>
      </c>
      <c r="D125" s="3">
        <v>1.4469999999999999E-3</v>
      </c>
    </row>
    <row r="126" spans="3:4" x14ac:dyDescent="0.25">
      <c r="C126" s="1">
        <v>0.98946000000000001</v>
      </c>
      <c r="D126" s="3">
        <v>8.7600000000000004E-4</v>
      </c>
    </row>
    <row r="127" spans="3:4" x14ac:dyDescent="0.25">
      <c r="C127" s="1">
        <v>0.99599000000000004</v>
      </c>
      <c r="D127" s="3">
        <v>3.39E-4</v>
      </c>
    </row>
    <row r="128" spans="3:4" x14ac:dyDescent="0.25">
      <c r="C128" s="1">
        <v>-1</v>
      </c>
      <c r="D128" s="3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FEM-Aero</vt:lpstr>
      <vt:lpstr>John Update</vt:lpstr>
      <vt:lpstr>Airfoils</vt:lpstr>
      <vt:lpstr>Lumped Masses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2022-03-20T20:48:26Z</dcterms:created>
  <dcterms:modified xsi:type="dcterms:W3CDTF">2022-03-27T04:17:06Z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