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480" windowHeight="11640" firstSheet="1" activeTab="1"/>
  </bookViews>
  <sheets>
    <sheet name="PL Mau" sheetId="3" state="hidden" r:id="rId1"/>
    <sheet name="Deli Voucher" sheetId="127" r:id="rId2"/>
  </sheets>
  <externalReferences>
    <externalReference r:id="rId3"/>
    <externalReference r:id="rId4"/>
  </externalReferences>
  <definedNames>
    <definedName name="_xlnm._FilterDatabase" localSheetId="1" hidden="1">'Deli Voucher'!$A$10:$N$28</definedName>
    <definedName name="_xlnm._FilterDatabase" localSheetId="0" hidden="1">'PL Mau'!$A$18:$S$41</definedName>
    <definedName name="_xlnm.Print_Area" localSheetId="1">'Deli Voucher'!$A$1:$N$36</definedName>
  </definedNames>
  <calcPr calcId="124519"/>
</workbook>
</file>

<file path=xl/calcChain.xml><?xml version="1.0" encoding="utf-8"?>
<calcChain xmlns="http://schemas.openxmlformats.org/spreadsheetml/2006/main">
  <c r="J23" i="127"/>
  <c r="M23"/>
  <c r="N23"/>
  <c r="I23"/>
  <c r="T19"/>
  <c r="U19" s="1"/>
  <c r="S19"/>
  <c r="R19"/>
  <c r="Q19"/>
  <c r="P19"/>
  <c r="O19"/>
  <c r="L19"/>
  <c r="K19"/>
  <c r="F19"/>
  <c r="B19"/>
  <c r="T18"/>
  <c r="U18" s="1"/>
  <c r="S18"/>
  <c r="R18"/>
  <c r="Q18"/>
  <c r="P18"/>
  <c r="O18"/>
  <c r="L18"/>
  <c r="K18"/>
  <c r="F18"/>
  <c r="B18"/>
  <c r="T17"/>
  <c r="U17" s="1"/>
  <c r="S17"/>
  <c r="R17"/>
  <c r="Q17"/>
  <c r="P17"/>
  <c r="O17"/>
  <c r="L17"/>
  <c r="K17"/>
  <c r="F17"/>
  <c r="B17"/>
  <c r="T16"/>
  <c r="U16" s="1"/>
  <c r="S16"/>
  <c r="R16"/>
  <c r="Q16"/>
  <c r="P16"/>
  <c r="O16"/>
  <c r="L16"/>
  <c r="K16"/>
  <c r="F16"/>
  <c r="B16"/>
  <c r="T13"/>
  <c r="U13" s="1"/>
  <c r="S13"/>
  <c r="R13"/>
  <c r="Q13"/>
  <c r="P13"/>
  <c r="O13"/>
  <c r="L13"/>
  <c r="K13"/>
  <c r="F13"/>
  <c r="B13"/>
  <c r="T15"/>
  <c r="U15" s="1"/>
  <c r="S15"/>
  <c r="R15"/>
  <c r="Q15"/>
  <c r="P15"/>
  <c r="O15"/>
  <c r="L15"/>
  <c r="K15"/>
  <c r="F15"/>
  <c r="B15"/>
  <c r="T21" l="1"/>
  <c r="U21" s="1"/>
  <c r="S21"/>
  <c r="R21"/>
  <c r="Q21"/>
  <c r="P21"/>
  <c r="O21"/>
  <c r="L21"/>
  <c r="K21"/>
  <c r="F21"/>
  <c r="B21"/>
  <c r="T11"/>
  <c r="U11" s="1"/>
  <c r="S11"/>
  <c r="R11"/>
  <c r="Q11"/>
  <c r="P11"/>
  <c r="O11"/>
  <c r="L11"/>
  <c r="K11"/>
  <c r="F11"/>
  <c r="B11"/>
  <c r="T22"/>
  <c r="U22" s="1"/>
  <c r="S22"/>
  <c r="R22"/>
  <c r="Q22"/>
  <c r="P22"/>
  <c r="O22"/>
  <c r="L22"/>
  <c r="K22"/>
  <c r="F22"/>
  <c r="B22"/>
  <c r="T20"/>
  <c r="U20" s="1"/>
  <c r="S20"/>
  <c r="R20"/>
  <c r="Q20"/>
  <c r="P20"/>
  <c r="O20"/>
  <c r="L20"/>
  <c r="K20"/>
  <c r="F20"/>
  <c r="B20"/>
  <c r="T14"/>
  <c r="U14" s="1"/>
  <c r="S14"/>
  <c r="R14"/>
  <c r="Q14"/>
  <c r="P14"/>
  <c r="O14"/>
  <c r="L14"/>
  <c r="K14"/>
  <c r="F14"/>
  <c r="B14"/>
  <c r="T12"/>
  <c r="U12" s="1"/>
  <c r="S12"/>
  <c r="R12"/>
  <c r="Q12"/>
  <c r="P12"/>
  <c r="O12"/>
  <c r="L12"/>
  <c r="K12"/>
  <c r="F12"/>
  <c r="B12"/>
  <c r="K23" l="1"/>
  <c r="L23"/>
  <c r="H20" i="3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41"/>
  <c r="F4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I41" s="1"/>
  <c r="G19"/>
  <c r="G41" s="1"/>
  <c r="D9"/>
  <c r="J6"/>
  <c r="J5"/>
  <c r="J19" l="1"/>
  <c r="J41" s="1"/>
</calcChain>
</file>

<file path=xl/sharedStrings.xml><?xml version="1.0" encoding="utf-8"?>
<sst xmlns="http://schemas.openxmlformats.org/spreadsheetml/2006/main" count="152" uniqueCount="117">
  <si>
    <t>BIÊN BẢN GIAO HÀNG</t>
  </si>
  <si>
    <t>Tôi, người ký tên dưới đây thay mặt cho: Công ty TNHH DURING VIỆT NAM</t>
  </si>
  <si>
    <t>I, the undersigned, on behalf of During VietNam Co., Ltd.</t>
  </si>
  <si>
    <t>Bằng biên bản giao hàng, xác nhận đã giao cho Công ty TNHH KEFICO VIỆT NAM những sản phẩm dưới đây:</t>
  </si>
  <si>
    <t>Hereby delivery note, confirmed to been delivered to Kefico Viet Nam Co., Ltd as shipment below:</t>
  </si>
  <si>
    <t>Bên giao hàng: CÔNG TY TNHH DURING VIỆT NAM</t>
  </si>
  <si>
    <t>Shipper:     DURING VIETNAM CO., LTD</t>
  </si>
  <si>
    <t>No</t>
  </si>
  <si>
    <t>Part Name</t>
  </si>
  <si>
    <t>KVP code</t>
  </si>
  <si>
    <t>Invoice No</t>
  </si>
  <si>
    <t>Time</t>
  </si>
  <si>
    <t>Quantity (PC)</t>
  </si>
  <si>
    <t>Gross weight (Kg)</t>
  </si>
  <si>
    <t>Net weight
(Kg)</t>
  </si>
  <si>
    <t>Pack No</t>
  </si>
  <si>
    <t>Box No</t>
  </si>
  <si>
    <t>KVP0021</t>
  </si>
  <si>
    <t>SHAFT (FINISHED)</t>
  </si>
  <si>
    <t>KVPC0093</t>
  </si>
  <si>
    <t>KVPD0103</t>
  </si>
  <si>
    <t>HOUSING ASS'Y(MMS-T2)</t>
  </si>
  <si>
    <t>KVPD0125</t>
  </si>
  <si>
    <t>PRO. CAP; KUM(M)</t>
  </si>
  <si>
    <t>KVP0047</t>
  </si>
  <si>
    <t>KVPC0094</t>
  </si>
  <si>
    <t>CUP(IN-A6GF1)</t>
  </si>
  <si>
    <t>KVPB0070</t>
  </si>
  <si>
    <t>CUP(OUT-A)</t>
  </si>
  <si>
    <t>KVPB0071</t>
  </si>
  <si>
    <t>HOLDER SUB ASS'Y(IN-MF)</t>
  </si>
  <si>
    <t>KVPB0120</t>
  </si>
  <si>
    <t>HOLDER SUB ASS'Y(OUT-D)</t>
  </si>
  <si>
    <t>KVPB0121</t>
  </si>
  <si>
    <t>CUP(OUT-A6GF1)</t>
  </si>
  <si>
    <t>KVPB0072</t>
  </si>
  <si>
    <t>HOLDER SUB ASSY(OUT-A)</t>
  </si>
  <si>
    <t>KVPB0077</t>
  </si>
  <si>
    <t>HOLDER SUB ASS'Y(IN-GF)</t>
  </si>
  <si>
    <t>KVPB0076</t>
  </si>
  <si>
    <t>CUP(OUT-D)</t>
  </si>
  <si>
    <t>KVPB0123</t>
  </si>
  <si>
    <t>CUP(IN-MF)</t>
  </si>
  <si>
    <t>KVPB0122</t>
  </si>
  <si>
    <t>BOBBIN (GAMMA_ENG)</t>
  </si>
  <si>
    <t>KVPE0109</t>
  </si>
  <si>
    <t>HOLDER SUB ASSY(OUT-GF)</t>
  </si>
  <si>
    <t>KVPB0078</t>
  </si>
  <si>
    <t>TOTAL:</t>
  </si>
  <si>
    <t>From: DURING VIETNAM CO., LTD</t>
  </si>
  <si>
    <t>To: KEFICO Viet Nam CO., LTD</t>
  </si>
  <si>
    <t>Người giao hàng 
(Shipper)</t>
  </si>
  <si>
    <t>Bảo vệ
(Security)</t>
  </si>
  <si>
    <t>Xác nhận
(Approved by)</t>
  </si>
  <si>
    <t>Người nhận hàng (Consignee)</t>
  </si>
  <si>
    <t>Thủ kho(Storekeeper)</t>
  </si>
  <si>
    <t>HOUSING;0 GRAY 80</t>
  </si>
  <si>
    <t>KVPC0092</t>
  </si>
  <si>
    <t>COVER(MMS-T2)</t>
  </si>
  <si>
    <t>SHAFT(FINISHED) : 43 MM</t>
  </si>
  <si>
    <t>SHAFT(FINISHED): 49MM</t>
  </si>
  <si>
    <t>DURING VIETNAM CO., LTD.</t>
  </si>
  <si>
    <t>Add: Plot XN 1-1, Dai An Expansion Industrial Zone, Hai Duong city, Hai Duong province</t>
  </si>
  <si>
    <t>Tell: (84-0320) 3555123</t>
  </si>
  <si>
    <t>Fax: (84-0320) 3555124</t>
  </si>
  <si>
    <t>INVOICE NO:</t>
  </si>
  <si>
    <t xml:space="preserve">DATE: </t>
  </si>
  <si>
    <t xml:space="preserve"> PACKING LIST</t>
  </si>
  <si>
    <t>1. According to Purchase Order:</t>
  </si>
  <si>
    <t>2. Shipped Per:</t>
  </si>
  <si>
    <t xml:space="preserve"> Roadway</t>
  </si>
  <si>
    <t xml:space="preserve">3. DESTINATION: </t>
  </si>
  <si>
    <t>KEFICO VIETNAM CO., LTD</t>
  </si>
  <si>
    <t>Plot XN1-1, Dai An Industrial Zone, Hai Duong city</t>
  </si>
  <si>
    <t>Hai Duong province, Viet Nam</t>
  </si>
  <si>
    <t>4. Term of Delivery: DDU (Incoterm 2000) Kefico VN factory - Dai An Industrial Zone, Hai Duong city, Hai Duong province.</t>
  </si>
  <si>
    <t>5. Term of Payment: By T/T remittance 60 days net after invoice date.</t>
  </si>
  <si>
    <t>Description</t>
  </si>
  <si>
    <t>Q'ty
(pcs)</t>
  </si>
  <si>
    <t>Total packs</t>
  </si>
  <si>
    <t>Total 
 Box</t>
  </si>
  <si>
    <t>Net Weight
(Kgs)</t>
  </si>
  <si>
    <t>Gross Weight
(Kgs)</t>
  </si>
  <si>
    <t>Total 
Pallet</t>
  </si>
  <si>
    <t>NET.W</t>
  </si>
  <si>
    <t>TRAY G.W</t>
  </si>
  <si>
    <t>PALLET W</t>
  </si>
  <si>
    <t>Q.TY OF PACK</t>
  </si>
  <si>
    <t>BOX</t>
  </si>
  <si>
    <t>TRAY</t>
  </si>
  <si>
    <t>Part No</t>
  </si>
  <si>
    <t>HS code</t>
  </si>
  <si>
    <t>KVP Code</t>
  </si>
  <si>
    <t>CUP_28MM (HS-CM1)</t>
  </si>
  <si>
    <t>HOLDER _28MM (HS_CM1)</t>
  </si>
  <si>
    <t>SHAFT (FINISHED): 45MM</t>
  </si>
  <si>
    <t>TOTAL</t>
  </si>
  <si>
    <t>Remark:</t>
  </si>
  <si>
    <t>Dimensions pallet (cm):</t>
  </si>
  <si>
    <t>120 x 100 x 120</t>
  </si>
  <si>
    <t>Packing tools should be shipped back DURING VIETNAM CO., LTD.</t>
  </si>
  <si>
    <t>Bank Name: Korea Exchange Bank, Ha Noi Branch, Viet Nam.</t>
  </si>
  <si>
    <t>Account No: 648102015452</t>
  </si>
  <si>
    <t>Swift code: KOEXVNVX</t>
  </si>
  <si>
    <t>Tax code: 0800822908</t>
  </si>
  <si>
    <t>FREIGHT: PREPAID</t>
  </si>
  <si>
    <t>COUNTRY OF ORIGIN: VIET  NAM</t>
  </si>
  <si>
    <t>Part code</t>
  </si>
  <si>
    <t>Pallets
(Black color)</t>
  </si>
  <si>
    <t xml:space="preserve">                                                         </t>
  </si>
  <si>
    <t xml:space="preserve">                                                                                                                             </t>
  </si>
  <si>
    <t>.</t>
  </si>
  <si>
    <t>KEFICO 2013-0076</t>
  </si>
  <si>
    <t>8h30</t>
  </si>
  <si>
    <t>COMPENSATION</t>
  </si>
  <si>
    <t>Ngày:16.JULY.2013</t>
  </si>
  <si>
    <t>DRV-KVP-20130716-01</t>
  </si>
</sst>
</file>

<file path=xl/styles.xml><?xml version="1.0" encoding="utf-8"?>
<styleSheet xmlns="http://schemas.openxmlformats.org/spreadsheetml/2006/main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_ * #,##0_ ;_ * \-#,##0_ ;_ * &quot;-&quot;??_ ;_ @_ "/>
    <numFmt numFmtId="167" formatCode="[$-409]h:mm\ AM/PM;@"/>
    <numFmt numFmtId="168" formatCode="_(* #,##0_);_(* \(#,##0\);_(* &quot;-&quot;??_);_(@_)"/>
    <numFmt numFmtId="169" formatCode="_(* #,##0.000_);_(* \(#,##0.000\);_(* &quot;-&quot;???_);_(@_)"/>
    <numFmt numFmtId="170" formatCode="_ &quot;\&quot;* #,##0.00_ ;_ &quot;\&quot;* \-#,##0.00_ ;_ &quot;\&quot;* &quot;-&quot;??_ ;_ @_ "/>
    <numFmt numFmtId="171" formatCode="#,##0;[Red]&quot;-&quot;#,##0"/>
    <numFmt numFmtId="172" formatCode="&quot;\&quot;#,##0.00;&quot;\&quot;\-#,##0.00"/>
    <numFmt numFmtId="173" formatCode="&quot;\&quot;#,##0.00;&quot;\&quot;&quot;\&quot;&quot;\&quot;&quot;\&quot;&quot;\&quot;&quot;\&quot;&quot;\&quot;&quot;\&quot;&quot;\&quot;&quot;\&quot;&quot;\&quot;&quot;\&quot;&quot;\&quot;\-#,##0.00"/>
    <numFmt numFmtId="174" formatCode="[$-409]d\-mmm\-yy;@"/>
  </numFmts>
  <fonts count="96">
    <font>
      <sz val="12"/>
      <name val=".vntime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.VnTime"/>
      <family val="2"/>
    </font>
    <font>
      <b/>
      <sz val="12"/>
      <name val="Times New Roman"/>
      <family val="1"/>
    </font>
    <font>
      <b/>
      <sz val="22"/>
      <name val="Times New Roman"/>
      <family val="1"/>
    </font>
    <font>
      <b/>
      <sz val="8"/>
      <name val="Times New Roman"/>
      <family val="1"/>
    </font>
    <font>
      <sz val="10"/>
      <color indexed="9"/>
      <name val="Times New Roman"/>
      <family val="1"/>
    </font>
    <font>
      <sz val="12"/>
      <color indexed="9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12"/>
      <name val="宋体"/>
      <family val="3"/>
      <charset val="129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b/>
      <sz val="12"/>
      <color indexed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u/>
      <sz val="8"/>
      <name val="Times New Roman"/>
      <family val="1"/>
    </font>
    <font>
      <i/>
      <sz val="10"/>
      <color indexed="9"/>
      <name val="Times New Roman"/>
      <family val="1"/>
    </font>
    <font>
      <b/>
      <i/>
      <sz val="12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UAAA¼"/>
      <family val="3"/>
      <charset val="129"/>
    </font>
    <font>
      <sz val="10"/>
      <name val="±¼¸²A¼"/>
      <family val="3"/>
    </font>
    <font>
      <sz val="12"/>
      <name val="¹UAAA¼"/>
      <family val="3"/>
    </font>
    <font>
      <sz val="12"/>
      <name val="돋움체"/>
      <family val="3"/>
      <charset val="129"/>
    </font>
    <font>
      <sz val="10"/>
      <name val="MS Sans Serif"/>
      <family val="2"/>
    </font>
    <font>
      <sz val="8"/>
      <color indexed="20"/>
      <name val="Tahoma"/>
      <family val="2"/>
    </font>
    <font>
      <sz val="12"/>
      <name val="¹ÙÅÁÃ¼"/>
      <family val="1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2"/>
      <name val="System"/>
      <family val="2"/>
    </font>
    <font>
      <sz val="10"/>
      <name val="¹ÙÅÁÃ¼"/>
      <family val="3"/>
      <charset val="129"/>
    </font>
    <font>
      <sz val="10"/>
      <name val="¹UAAA¼"/>
      <family val="3"/>
      <charset val="129"/>
    </font>
    <font>
      <sz val="10"/>
      <name val="¹UAAA¼"/>
      <family val="1"/>
    </font>
    <font>
      <sz val="10"/>
      <name val="¹ÙÅÁÃ¼"/>
      <family val="1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3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1"/>
      <name val="돋움"/>
      <family val="2"/>
      <charset val="129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8"/>
      <color indexed="8"/>
      <name val="Tahoma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8"/>
      <name val="Times New Roman"/>
      <family val="1"/>
    </font>
    <font>
      <sz val="14"/>
      <name val="뼻뮝"/>
      <family val="1"/>
      <charset val="129"/>
    </font>
    <font>
      <sz val="11"/>
      <name val="바탕체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u/>
      <sz val="8.25"/>
      <color indexed="36"/>
      <name val="굴림"/>
      <family val="2"/>
      <charset val="129"/>
    </font>
    <font>
      <sz val="14"/>
      <name val="뼥?ⓒ"/>
      <family val="1"/>
      <charset val="129"/>
    </font>
    <font>
      <sz val="11"/>
      <name val="Arial"/>
      <family val="2"/>
    </font>
    <font>
      <sz val="12"/>
      <name val="명조"/>
      <family val="3"/>
      <charset val="129"/>
    </font>
    <font>
      <b/>
      <sz val="14"/>
      <color indexed="8"/>
      <name val="Times New Roman"/>
      <family val="1"/>
    </font>
    <font>
      <sz val="12"/>
      <color indexed="9"/>
      <name val="Times New Roman"/>
      <family val="1"/>
    </font>
    <font>
      <u/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indexed="9"/>
      <name val="Times New Roman"/>
      <family val="1"/>
    </font>
    <font>
      <sz val="8"/>
      <name val=".VnTime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78">
    <xf numFmtId="0" fontId="0" fillId="0" borderId="0"/>
    <xf numFmtId="0" fontId="30" fillId="0" borderId="0"/>
    <xf numFmtId="0" fontId="31" fillId="0" borderId="0"/>
    <xf numFmtId="0" fontId="31" fillId="0" borderId="0"/>
    <xf numFmtId="0" fontId="2" fillId="0" borderId="0"/>
    <xf numFmtId="0" fontId="13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46" fillId="0" borderId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41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1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7" fillId="0" borderId="0" applyNumberFormat="0" applyFill="0" applyBorder="0" applyProtection="0">
      <alignment horizontal="left"/>
    </xf>
    <xf numFmtId="0" fontId="36" fillId="0" borderId="0"/>
    <xf numFmtId="0" fontId="35" fillId="0" borderId="0"/>
    <xf numFmtId="0" fontId="34" fillId="0" borderId="0"/>
    <xf numFmtId="0" fontId="40" fillId="0" borderId="0"/>
    <xf numFmtId="0" fontId="39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42" fillId="0" borderId="0"/>
    <xf numFmtId="0" fontId="39" fillId="0" borderId="0"/>
    <xf numFmtId="0" fontId="37" fillId="0" borderId="0"/>
    <xf numFmtId="0" fontId="39" fillId="0" borderId="0"/>
    <xf numFmtId="0" fontId="51" fillId="0" borderId="0"/>
    <xf numFmtId="0" fontId="39" fillId="0" borderId="0"/>
    <xf numFmtId="0" fontId="4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4" fillId="0" borderId="0"/>
    <xf numFmtId="0" fontId="55" fillId="0" borderId="0"/>
    <xf numFmtId="0" fontId="53" fillId="0" borderId="0"/>
    <xf numFmtId="0" fontId="52" fillId="0" borderId="0"/>
    <xf numFmtId="0" fontId="37" fillId="0" borderId="0"/>
    <xf numFmtId="0" fontId="39" fillId="0" borderId="0"/>
    <xf numFmtId="0" fontId="42" fillId="0" borderId="0"/>
    <xf numFmtId="0" fontId="38" fillId="0" borderId="0"/>
    <xf numFmtId="0" fontId="37" fillId="0" borderId="0"/>
    <xf numFmtId="0" fontId="38" fillId="0" borderId="0"/>
    <xf numFmtId="0" fontId="42" fillId="0" borderId="0"/>
    <xf numFmtId="0" fontId="38" fillId="0" borderId="0"/>
    <xf numFmtId="0" fontId="37" fillId="0" borderId="0"/>
    <xf numFmtId="0" fontId="38" fillId="0" borderId="0"/>
    <xf numFmtId="0" fontId="40" fillId="0" borderId="0"/>
    <xf numFmtId="0" fontId="41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2" fillId="0" borderId="0"/>
    <xf numFmtId="0" fontId="39" fillId="0" borderId="0"/>
    <xf numFmtId="0" fontId="37" fillId="0" borderId="0"/>
    <xf numFmtId="0" fontId="38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56" fillId="0" borderId="0"/>
    <xf numFmtId="0" fontId="57" fillId="0" borderId="0"/>
    <xf numFmtId="0" fontId="40" fillId="0" borderId="0"/>
    <xf numFmtId="0" fontId="39" fillId="0" borderId="0"/>
    <xf numFmtId="0" fontId="42" fillId="0" borderId="0"/>
    <xf numFmtId="0" fontId="39" fillId="0" borderId="0"/>
    <xf numFmtId="0" fontId="40" fillId="0" borderId="0"/>
    <xf numFmtId="0" fontId="41" fillId="0" borderId="0"/>
    <xf numFmtId="0" fontId="58" fillId="0" borderId="0"/>
    <xf numFmtId="0" fontId="57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2" fillId="0" borderId="0"/>
    <xf numFmtId="0" fontId="39" fillId="0" borderId="0"/>
    <xf numFmtId="0" fontId="37" fillId="0" borderId="0"/>
    <xf numFmtId="0" fontId="38" fillId="0" borderId="0"/>
    <xf numFmtId="0" fontId="44" fillId="0" borderId="0"/>
    <xf numFmtId="0" fontId="13" fillId="0" borderId="0"/>
    <xf numFmtId="0" fontId="37" fillId="0" borderId="0"/>
    <xf numFmtId="0" fontId="38" fillId="0" borderId="0"/>
    <xf numFmtId="0" fontId="44" fillId="0" borderId="0"/>
    <xf numFmtId="0" fontId="39" fillId="0" borderId="0"/>
    <xf numFmtId="0" fontId="42" fillId="0" borderId="0"/>
    <xf numFmtId="0" fontId="39" fillId="0" borderId="0"/>
    <xf numFmtId="0" fontId="51" fillId="0" borderId="0"/>
    <xf numFmtId="0" fontId="51" fillId="0" borderId="0"/>
    <xf numFmtId="0" fontId="44" fillId="0" borderId="0"/>
    <xf numFmtId="0" fontId="38" fillId="0" borderId="0"/>
    <xf numFmtId="0" fontId="37" fillId="0" borderId="0"/>
    <xf numFmtId="0" fontId="59" fillId="0" borderId="0"/>
    <xf numFmtId="0" fontId="60" fillId="0" borderId="0"/>
    <xf numFmtId="0" fontId="59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2" fillId="0" borderId="0"/>
    <xf numFmtId="0" fontId="57" fillId="0" borderId="0"/>
    <xf numFmtId="0" fontId="37" fillId="0" borderId="0"/>
    <xf numFmtId="0" fontId="59" fillId="0" borderId="0"/>
    <xf numFmtId="0" fontId="42" fillId="0" borderId="0"/>
    <xf numFmtId="0" fontId="39" fillId="0" borderId="0"/>
    <xf numFmtId="0" fontId="42" fillId="0" borderId="0" applyBorder="0"/>
    <xf numFmtId="0" fontId="39" fillId="0" borderId="0" applyBorder="0"/>
    <xf numFmtId="0" fontId="42" fillId="0" borderId="0" applyBorder="0"/>
    <xf numFmtId="0" fontId="39" fillId="0" borderId="0" applyBorder="0"/>
    <xf numFmtId="0" fontId="44" fillId="0" borderId="0" applyBorder="0"/>
    <xf numFmtId="0" fontId="48" fillId="0" borderId="0" applyBorder="0"/>
    <xf numFmtId="0" fontId="37" fillId="0" borderId="0"/>
    <xf numFmtId="0" fontId="38" fillId="0" borderId="0"/>
    <xf numFmtId="0" fontId="42" fillId="0" borderId="0"/>
    <xf numFmtId="0" fontId="39" fillId="0" borderId="0"/>
    <xf numFmtId="0" fontId="42" fillId="0" borderId="0"/>
    <xf numFmtId="0" fontId="39" fillId="0" borderId="0"/>
    <xf numFmtId="0" fontId="44" fillId="0" borderId="0"/>
    <xf numFmtId="0" fontId="48" fillId="0" borderId="0"/>
    <xf numFmtId="0" fontId="42" fillId="0" borderId="0"/>
    <xf numFmtId="0" fontId="61" fillId="0" borderId="0"/>
    <xf numFmtId="0" fontId="62" fillId="0" borderId="0" applyNumberFormat="0" applyFill="0" applyBorder="0" applyProtection="0">
      <alignment horizontal="right"/>
    </xf>
    <xf numFmtId="165" fontId="3" fillId="0" borderId="0" applyFont="0" applyFill="0" applyBorder="0" applyAlignment="0" applyProtection="0"/>
    <xf numFmtId="38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3" fillId="0" borderId="0"/>
    <xf numFmtId="0" fontId="13" fillId="0" borderId="0" applyFont="0" applyFill="0" applyBorder="0" applyAlignment="0" applyProtection="0"/>
    <xf numFmtId="0" fontId="64" fillId="0" borderId="0" applyNumberFormat="0" applyFill="0" applyBorder="0" applyProtection="0">
      <alignment horizontal="left"/>
    </xf>
    <xf numFmtId="0" fontId="65" fillId="0" borderId="0" applyNumberFormat="0" applyFill="0" applyBorder="0" applyProtection="0">
      <alignment horizontal="right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66" fillId="0" borderId="0" applyNumberFormat="0" applyFill="0" applyBorder="0" applyProtection="0">
      <alignment horizontal="right"/>
    </xf>
    <xf numFmtId="38" fontId="67" fillId="2" borderId="0" applyNumberFormat="0" applyBorder="0" applyAlignment="0" applyProtection="0"/>
    <xf numFmtId="0" fontId="68" fillId="0" borderId="0">
      <alignment horizontal="left"/>
    </xf>
    <xf numFmtId="0" fontId="69" fillId="0" borderId="1" applyNumberFormat="0" applyAlignment="0" applyProtection="0">
      <alignment horizontal="left" vertical="center"/>
    </xf>
    <xf numFmtId="0" fontId="69" fillId="0" borderId="2">
      <alignment horizontal="left" vertical="center"/>
    </xf>
    <xf numFmtId="10" fontId="67" fillId="2" borderId="3" applyNumberFormat="0" applyBorder="0" applyAlignment="0" applyProtection="0"/>
    <xf numFmtId="0" fontId="70" fillId="0" borderId="0" applyNumberFormat="0" applyFill="0" applyBorder="0" applyProtection="0">
      <alignment horizontal="left"/>
    </xf>
    <xf numFmtId="0" fontId="71" fillId="0" borderId="4"/>
    <xf numFmtId="0" fontId="31" fillId="0" borderId="0"/>
    <xf numFmtId="0" fontId="93" fillId="0" borderId="0"/>
    <xf numFmtId="0" fontId="27" fillId="0" borderId="0"/>
    <xf numFmtId="0" fontId="93" fillId="0" borderId="0"/>
    <xf numFmtId="0" fontId="1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0" fontId="13" fillId="0" borderId="0"/>
    <xf numFmtId="0" fontId="94" fillId="0" borderId="0"/>
    <xf numFmtId="0" fontId="93" fillId="0" borderId="0"/>
    <xf numFmtId="0" fontId="12" fillId="0" borderId="0"/>
    <xf numFmtId="40" fontId="74" fillId="0" borderId="0" applyFont="0" applyFill="0" applyBorder="0" applyAlignment="0" applyProtection="0"/>
    <xf numFmtId="0" fontId="64" fillId="0" borderId="0" applyNumberFormat="0" applyFill="0" applyBorder="0" applyProtection="0">
      <alignment horizontal="left"/>
    </xf>
    <xf numFmtId="10" fontId="13" fillId="0" borderId="0" applyFont="0" applyFill="0" applyBorder="0" applyAlignment="0" applyProtection="0"/>
    <xf numFmtId="0" fontId="75" fillId="0" borderId="0">
      <protection locked="0"/>
    </xf>
    <xf numFmtId="0" fontId="76" fillId="0" borderId="0" applyNumberFormat="0" applyFill="0" applyBorder="0" applyProtection="0">
      <alignment horizontal="right"/>
    </xf>
    <xf numFmtId="4" fontId="77" fillId="0" borderId="0" applyFont="0" applyFill="0" applyBorder="0" applyProtection="0">
      <alignment horizontal="right"/>
    </xf>
    <xf numFmtId="0" fontId="13" fillId="0" borderId="0"/>
    <xf numFmtId="0" fontId="13" fillId="0" borderId="0" applyNumberFormat="0" applyFill="0" applyBorder="0" applyAlignment="0" applyProtection="0"/>
    <xf numFmtId="0" fontId="71" fillId="0" borderId="0"/>
    <xf numFmtId="0" fontId="78" fillId="0" borderId="0" applyNumberFormat="0" applyFill="0" applyBorder="0" applyAlignment="0" applyProtection="0"/>
    <xf numFmtId="0" fontId="47" fillId="3" borderId="5" applyNumberFormat="0" applyAlignment="0" applyProtection="0"/>
    <xf numFmtId="0" fontId="79" fillId="0" borderId="0" applyNumberFormat="0" applyFill="0" applyBorder="0" applyProtection="0">
      <alignment horizontal="right"/>
    </xf>
    <xf numFmtId="0" fontId="33" fillId="0" borderId="0"/>
    <xf numFmtId="0" fontId="63" fillId="0" borderId="0"/>
    <xf numFmtId="0" fontId="80" fillId="0" borderId="0" applyNumberFormat="0" applyFill="0" applyBorder="0" applyAlignment="0" applyProtection="0">
      <alignment vertical="top"/>
      <protection locked="0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/>
    <xf numFmtId="171" fontId="31" fillId="0" borderId="0" applyFont="0" applyFill="0" applyBorder="0" applyAlignment="0" applyProtection="0"/>
    <xf numFmtId="164" fontId="82" fillId="0" borderId="0" applyFont="0" applyFill="0" applyBorder="0" applyAlignment="0" applyProtection="0"/>
    <xf numFmtId="0" fontId="13" fillId="0" borderId="0"/>
    <xf numFmtId="0" fontId="63" fillId="0" borderId="0"/>
    <xf numFmtId="0" fontId="83" fillId="0" borderId="0"/>
    <xf numFmtId="172" fontId="63" fillId="0" borderId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31" fillId="0" borderId="0"/>
    <xf numFmtId="0" fontId="12" fillId="0" borderId="0"/>
  </cellStyleXfs>
  <cellXfs count="198">
    <xf numFmtId="0" fontId="0" fillId="0" borderId="0" xfId="0"/>
    <xf numFmtId="0" fontId="2" fillId="2" borderId="0" xfId="0" applyNumberFormat="1" applyFont="1" applyFill="1" applyAlignment="1">
      <alignment horizontal="center"/>
    </xf>
    <xf numFmtId="0" fontId="4" fillId="2" borderId="0" xfId="308" applyNumberFormat="1" applyFont="1" applyFill="1" applyAlignment="1">
      <alignment horizontal="center" vertical="center" wrapText="1"/>
    </xf>
    <xf numFmtId="0" fontId="4" fillId="2" borderId="0" xfId="308" applyNumberFormat="1" applyFont="1" applyFill="1" applyAlignment="1">
      <alignment vertical="center" wrapText="1"/>
    </xf>
    <xf numFmtId="0" fontId="6" fillId="2" borderId="0" xfId="308" applyNumberFormat="1" applyFont="1" applyFill="1" applyAlignment="1">
      <alignment horizontal="center" vertical="center"/>
    </xf>
    <xf numFmtId="0" fontId="4" fillId="2" borderId="0" xfId="308" applyNumberFormat="1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2" borderId="0" xfId="308" applyNumberFormat="1" applyFont="1" applyFill="1" applyAlignment="1"/>
    <xf numFmtId="0" fontId="2" fillId="2" borderId="0" xfId="0" applyNumberFormat="1" applyFont="1" applyFill="1" applyAlignment="1"/>
    <xf numFmtId="0" fontId="2" fillId="2" borderId="0" xfId="308" applyNumberFormat="1" applyFont="1" applyFill="1" applyAlignment="1">
      <alignment vertical="center"/>
    </xf>
    <xf numFmtId="0" fontId="2" fillId="2" borderId="0" xfId="308" applyNumberFormat="1" applyFont="1" applyFill="1" applyAlignment="1">
      <alignment horizontal="center"/>
    </xf>
    <xf numFmtId="0" fontId="4" fillId="0" borderId="0" xfId="308" applyNumberFormat="1" applyFont="1" applyFill="1" applyAlignment="1">
      <alignment horizontal="center"/>
    </xf>
    <xf numFmtId="0" fontId="10" fillId="2" borderId="0" xfId="308" applyNumberFormat="1" applyFont="1" applyFill="1" applyAlignment="1"/>
    <xf numFmtId="0" fontId="2" fillId="2" borderId="0" xfId="0" applyNumberFormat="1" applyFont="1" applyFill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6" fontId="4" fillId="0" borderId="0" xfId="308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350" applyNumberFormat="1" applyFont="1" applyFill="1" applyBorder="1" applyAlignment="1">
      <alignment horizontal="center" vertical="center"/>
    </xf>
    <xf numFmtId="0" fontId="4" fillId="0" borderId="7" xfId="308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6" fontId="4" fillId="0" borderId="9" xfId="308" applyNumberFormat="1" applyFont="1" applyFill="1" applyBorder="1" applyAlignment="1">
      <alignment vertical="center"/>
    </xf>
    <xf numFmtId="0" fontId="19" fillId="2" borderId="0" xfId="0" applyFont="1" applyFill="1"/>
    <xf numFmtId="166" fontId="20" fillId="2" borderId="0" xfId="0" applyNumberFormat="1" applyFont="1" applyFill="1"/>
    <xf numFmtId="0" fontId="4" fillId="2" borderId="0" xfId="0" applyFont="1" applyFill="1"/>
    <xf numFmtId="0" fontId="14" fillId="2" borderId="0" xfId="0" applyNumberFormat="1" applyFont="1" applyFill="1" applyAlignment="1">
      <alignment horizontal="left"/>
    </xf>
    <xf numFmtId="0" fontId="21" fillId="2" borderId="0" xfId="0" applyNumberFormat="1" applyFont="1" applyFill="1" applyBorder="1" applyAlignment="1"/>
    <xf numFmtId="0" fontId="22" fillId="2" borderId="0" xfId="0" applyFont="1" applyFill="1" applyAlignment="1">
      <alignment vertical="center" wrapText="1"/>
    </xf>
    <xf numFmtId="166" fontId="21" fillId="2" borderId="0" xfId="0" applyNumberFormat="1" applyFont="1" applyFill="1" applyBorder="1" applyAlignment="1">
      <alignment wrapText="1"/>
    </xf>
    <xf numFmtId="166" fontId="21" fillId="0" borderId="0" xfId="0" applyNumberFormat="1" applyFont="1" applyFill="1" applyBorder="1" applyAlignment="1">
      <alignment wrapText="1"/>
    </xf>
    <xf numFmtId="0" fontId="21" fillId="2" borderId="0" xfId="0" applyNumberFormat="1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center" wrapText="1"/>
    </xf>
    <xf numFmtId="0" fontId="18" fillId="2" borderId="0" xfId="0" applyFont="1" applyFill="1" applyAlignment="1">
      <alignment vertical="center" wrapText="1"/>
    </xf>
    <xf numFmtId="0" fontId="23" fillId="2" borderId="0" xfId="0" applyNumberFormat="1" applyFont="1" applyFill="1" applyAlignment="1"/>
    <xf numFmtId="0" fontId="22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wrapText="1"/>
    </xf>
    <xf numFmtId="166" fontId="4" fillId="2" borderId="0" xfId="0" applyNumberFormat="1" applyFont="1" applyFill="1" applyBorder="1" applyAlignment="1">
      <alignment wrapText="1"/>
    </xf>
    <xf numFmtId="166" fontId="4" fillId="0" borderId="0" xfId="0" applyNumberFormat="1" applyFont="1" applyFill="1" applyBorder="1" applyAlignment="1">
      <alignment wrapText="1"/>
    </xf>
    <xf numFmtId="0" fontId="4" fillId="2" borderId="0" xfId="0" applyNumberFormat="1" applyFont="1" applyFill="1" applyBorder="1" applyAlignment="1">
      <alignment horizontal="center" wrapText="1"/>
    </xf>
    <xf numFmtId="0" fontId="22" fillId="2" borderId="0" xfId="0" applyNumberFormat="1" applyFont="1" applyFill="1" applyAlignment="1">
      <alignment vertical="center" wrapText="1"/>
    </xf>
    <xf numFmtId="0" fontId="22" fillId="2" borderId="0" xfId="0" applyNumberFormat="1" applyFont="1" applyFill="1" applyAlignment="1">
      <alignment horizontal="center" vertical="center" wrapText="1"/>
    </xf>
    <xf numFmtId="0" fontId="23" fillId="2" borderId="0" xfId="0" applyNumberFormat="1" applyFont="1" applyFill="1" applyBorder="1" applyAlignment="1">
      <alignment vertical="top"/>
    </xf>
    <xf numFmtId="0" fontId="14" fillId="2" borderId="0" xfId="0" applyNumberFormat="1" applyFont="1" applyFill="1" applyAlignment="1">
      <alignment horizontal="center"/>
    </xf>
    <xf numFmtId="0" fontId="14" fillId="2" borderId="0" xfId="0" applyNumberFormat="1" applyFont="1" applyFill="1" applyAlignment="1"/>
    <xf numFmtId="0" fontId="14" fillId="2" borderId="0" xfId="0" applyNumberFormat="1" applyFont="1" applyFill="1"/>
    <xf numFmtId="166" fontId="2" fillId="2" borderId="0" xfId="0" applyNumberFormat="1" applyFont="1" applyFill="1"/>
    <xf numFmtId="166" fontId="14" fillId="0" borderId="0" xfId="308" applyNumberFormat="1" applyFont="1" applyFill="1" applyAlignment="1">
      <alignment horizontal="center"/>
    </xf>
    <xf numFmtId="0" fontId="14" fillId="2" borderId="0" xfId="0" applyFont="1" applyFill="1"/>
    <xf numFmtId="0" fontId="24" fillId="2" borderId="0" xfId="0" applyNumberFormat="1" applyFont="1" applyFill="1" applyBorder="1" applyAlignment="1"/>
    <xf numFmtId="0" fontId="23" fillId="2" borderId="0" xfId="0" applyNumberFormat="1" applyFont="1" applyFill="1" applyAlignment="1">
      <alignment horizontal="center"/>
    </xf>
    <xf numFmtId="0" fontId="23" fillId="2" borderId="0" xfId="0" applyNumberFormat="1" applyFont="1" applyFill="1"/>
    <xf numFmtId="0" fontId="10" fillId="2" borderId="0" xfId="0" applyNumberFormat="1" applyFont="1" applyFill="1"/>
    <xf numFmtId="0" fontId="23" fillId="0" borderId="0" xfId="308" applyNumberFormat="1" applyFont="1" applyFill="1" applyAlignment="1">
      <alignment horizontal="center"/>
    </xf>
    <xf numFmtId="0" fontId="25" fillId="2" borderId="0" xfId="0" applyFont="1" applyFill="1"/>
    <xf numFmtId="0" fontId="23" fillId="2" borderId="0" xfId="0" applyFont="1" applyFill="1"/>
    <xf numFmtId="0" fontId="22" fillId="2" borderId="0" xfId="0" applyNumberFormat="1" applyFont="1" applyFill="1" applyBorder="1" applyAlignment="1">
      <alignment vertical="top" wrapText="1"/>
    </xf>
    <xf numFmtId="166" fontId="14" fillId="2" borderId="0" xfId="0" applyNumberFormat="1" applyFont="1" applyFill="1"/>
    <xf numFmtId="0" fontId="14" fillId="0" borderId="0" xfId="308" applyNumberFormat="1" applyFont="1" applyFill="1" applyAlignment="1">
      <alignment horizontal="center"/>
    </xf>
    <xf numFmtId="166" fontId="2" fillId="0" borderId="0" xfId="308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6" fontId="4" fillId="2" borderId="0" xfId="0" applyNumberFormat="1" applyFont="1" applyFill="1" applyAlignment="1">
      <alignment vertical="center"/>
    </xf>
    <xf numFmtId="166" fontId="2" fillId="2" borderId="0" xfId="0" applyNumberFormat="1" applyFont="1" applyFill="1" applyBorder="1"/>
    <xf numFmtId="0" fontId="2" fillId="2" borderId="0" xfId="0" applyNumberFormat="1" applyFont="1" applyFill="1" applyAlignment="1">
      <alignment horizontal="center" vertical="center"/>
    </xf>
    <xf numFmtId="0" fontId="2" fillId="2" borderId="0" xfId="342" applyNumberFormat="1" applyFont="1" applyFill="1" applyBorder="1" applyAlignment="1">
      <alignment vertical="center" wrapText="1"/>
    </xf>
    <xf numFmtId="0" fontId="2" fillId="0" borderId="0" xfId="308" applyNumberFormat="1" applyFont="1" applyFill="1" applyAlignment="1">
      <alignment horizontal="center"/>
    </xf>
    <xf numFmtId="0" fontId="2" fillId="2" borderId="0" xfId="342" applyNumberFormat="1" applyFont="1" applyFill="1" applyBorder="1" applyAlignment="1">
      <alignment horizontal="center" vertical="center" wrapText="1"/>
    </xf>
    <xf numFmtId="166" fontId="2" fillId="2" borderId="0" xfId="342" applyNumberFormat="1" applyFont="1" applyFill="1" applyBorder="1" applyAlignment="1">
      <alignment horizontal="center" vertical="center" wrapText="1"/>
    </xf>
    <xf numFmtId="0" fontId="2" fillId="0" borderId="0" xfId="308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/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quotePrefix="1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Alignment="1">
      <alignment vertical="center"/>
    </xf>
    <xf numFmtId="0" fontId="8" fillId="2" borderId="0" xfId="0" applyNumberFormat="1" applyFont="1" applyFill="1" applyAlignment="1"/>
    <xf numFmtId="0" fontId="10" fillId="2" borderId="0" xfId="0" applyNumberFormat="1" applyFont="1" applyFill="1" applyAlignment="1">
      <alignment horizontal="center"/>
    </xf>
    <xf numFmtId="0" fontId="85" fillId="0" borderId="0" xfId="330" applyFont="1" applyFill="1"/>
    <xf numFmtId="0" fontId="16" fillId="0" borderId="0" xfId="330" applyFont="1" applyFill="1"/>
    <xf numFmtId="0" fontId="73" fillId="0" borderId="0" xfId="330" applyFont="1" applyFill="1" applyAlignment="1">
      <alignment vertical="center"/>
    </xf>
    <xf numFmtId="0" fontId="73" fillId="0" borderId="0" xfId="330" applyFont="1" applyFill="1" applyAlignment="1"/>
    <xf numFmtId="0" fontId="16" fillId="0" borderId="0" xfId="330" applyFont="1" applyFill="1" applyAlignment="1">
      <alignment horizontal="center"/>
    </xf>
    <xf numFmtId="0" fontId="86" fillId="0" borderId="0" xfId="330" applyFont="1" applyFill="1"/>
    <xf numFmtId="0" fontId="29" fillId="0" borderId="0" xfId="330" applyFont="1" applyFill="1" applyAlignment="1">
      <alignment vertical="center"/>
    </xf>
    <xf numFmtId="174" fontId="16" fillId="0" borderId="0" xfId="330" applyNumberFormat="1" applyFont="1" applyFill="1"/>
    <xf numFmtId="0" fontId="84" fillId="0" borderId="0" xfId="330" applyFont="1" applyFill="1" applyAlignment="1">
      <alignment vertical="center"/>
    </xf>
    <xf numFmtId="0" fontId="84" fillId="0" borderId="0" xfId="330" applyFont="1" applyFill="1" applyAlignment="1">
      <alignment horizontal="center" vertical="center"/>
    </xf>
    <xf numFmtId="43" fontId="85" fillId="0" borderId="0" xfId="311" applyFont="1" applyFill="1"/>
    <xf numFmtId="0" fontId="88" fillId="0" borderId="13" xfId="330" applyFont="1" applyFill="1" applyBorder="1" applyAlignment="1">
      <alignment horizontal="left" vertical="center"/>
    </xf>
    <xf numFmtId="0" fontId="16" fillId="0" borderId="0" xfId="330" applyFont="1" applyFill="1" applyAlignment="1">
      <alignment vertical="center"/>
    </xf>
    <xf numFmtId="0" fontId="16" fillId="0" borderId="0" xfId="330" applyFont="1" applyFill="1" applyAlignment="1">
      <alignment horizontal="center" vertical="center"/>
    </xf>
    <xf numFmtId="0" fontId="89" fillId="0" borderId="10" xfId="330" applyFont="1" applyFill="1" applyBorder="1" applyAlignment="1">
      <alignment horizontal="center" vertical="center"/>
    </xf>
    <xf numFmtId="0" fontId="89" fillId="0" borderId="14" xfId="330" applyFont="1" applyFill="1" applyBorder="1" applyAlignment="1">
      <alignment horizontal="center" vertical="center"/>
    </xf>
    <xf numFmtId="0" fontId="89" fillId="0" borderId="2" xfId="330" applyFont="1" applyFill="1" applyBorder="1" applyAlignment="1">
      <alignment horizontal="center" vertical="center"/>
    </xf>
    <xf numFmtId="0" fontId="89" fillId="0" borderId="8" xfId="330" applyFont="1" applyFill="1" applyBorder="1" applyAlignment="1">
      <alignment horizontal="center" vertical="center"/>
    </xf>
    <xf numFmtId="0" fontId="15" fillId="0" borderId="0" xfId="330" applyFont="1" applyFill="1"/>
    <xf numFmtId="0" fontId="73" fillId="0" borderId="0" xfId="330" applyFont="1" applyFill="1"/>
    <xf numFmtId="0" fontId="89" fillId="0" borderId="12" xfId="330" applyFont="1" applyFill="1" applyBorder="1" applyAlignment="1">
      <alignment horizontal="center" vertical="center"/>
    </xf>
    <xf numFmtId="0" fontId="89" fillId="0" borderId="3" xfId="330" applyFont="1" applyFill="1" applyBorder="1" applyAlignment="1">
      <alignment horizontal="center" vertical="center"/>
    </xf>
    <xf numFmtId="0" fontId="28" fillId="0" borderId="3" xfId="330" applyFont="1" applyFill="1" applyBorder="1" applyAlignment="1">
      <alignment horizontal="center" vertical="center"/>
    </xf>
    <xf numFmtId="0" fontId="28" fillId="0" borderId="3" xfId="330" applyFont="1" applyFill="1" applyBorder="1" applyAlignment="1">
      <alignment horizontal="left" vertical="center"/>
    </xf>
    <xf numFmtId="1" fontId="28" fillId="0" borderId="3" xfId="330" applyNumberFormat="1" applyFont="1" applyFill="1" applyBorder="1" applyAlignment="1">
      <alignment horizontal="center" vertical="center"/>
    </xf>
    <xf numFmtId="168" fontId="16" fillId="0" borderId="14" xfId="311" applyNumberFormat="1" applyFont="1" applyFill="1" applyBorder="1" applyAlignment="1">
      <alignment horizontal="center" vertical="center"/>
    </xf>
    <xf numFmtId="168" fontId="73" fillId="4" borderId="3" xfId="330" applyNumberFormat="1" applyFont="1" applyFill="1" applyBorder="1" applyAlignment="1">
      <alignment horizontal="right" vertical="center"/>
    </xf>
    <xf numFmtId="168" fontId="73" fillId="0" borderId="3" xfId="330" applyNumberFormat="1" applyFont="1" applyFill="1" applyBorder="1" applyAlignment="1">
      <alignment horizontal="right" vertical="center"/>
    </xf>
    <xf numFmtId="1" fontId="73" fillId="0" borderId="10" xfId="330" applyNumberFormat="1" applyFont="1" applyFill="1" applyBorder="1" applyAlignment="1">
      <alignment horizontal="center" vertical="center"/>
    </xf>
    <xf numFmtId="0" fontId="90" fillId="0" borderId="0" xfId="330" applyFont="1" applyFill="1"/>
    <xf numFmtId="0" fontId="91" fillId="0" borderId="0" xfId="330" applyFont="1" applyFill="1"/>
    <xf numFmtId="0" fontId="28" fillId="0" borderId="0" xfId="330" applyFont="1" applyFill="1"/>
    <xf numFmtId="0" fontId="73" fillId="0" borderId="3" xfId="330" applyFont="1" applyFill="1" applyBorder="1" applyAlignment="1">
      <alignment horizontal="center" vertical="center"/>
    </xf>
    <xf numFmtId="1" fontId="73" fillId="0" borderId="11" xfId="330" applyNumberFormat="1" applyFont="1" applyFill="1" applyBorder="1" applyAlignment="1">
      <alignment horizontal="center" vertical="center"/>
    </xf>
    <xf numFmtId="169" fontId="90" fillId="0" borderId="0" xfId="330" applyNumberFormat="1" applyFont="1" applyFill="1"/>
    <xf numFmtId="2" fontId="90" fillId="0" borderId="0" xfId="330" applyNumberFormat="1" applyFont="1" applyFill="1"/>
    <xf numFmtId="0" fontId="90" fillId="0" borderId="0" xfId="330" applyFont="1" applyFill="1" applyBorder="1"/>
    <xf numFmtId="1" fontId="73" fillId="0" borderId="11" xfId="330" applyNumberFormat="1" applyFont="1" applyFill="1" applyBorder="1" applyAlignment="1">
      <alignment vertical="center"/>
    </xf>
    <xf numFmtId="168" fontId="89" fillId="0" borderId="3" xfId="311" applyNumberFormat="1" applyFont="1" applyFill="1" applyBorder="1" applyAlignment="1">
      <alignment vertical="center"/>
    </xf>
    <xf numFmtId="168" fontId="89" fillId="0" borderId="3" xfId="330" applyNumberFormat="1" applyFont="1" applyFill="1" applyBorder="1" applyAlignment="1">
      <alignment vertical="center"/>
    </xf>
    <xf numFmtId="1" fontId="89" fillId="0" borderId="3" xfId="330" applyNumberFormat="1" applyFont="1" applyFill="1" applyBorder="1" applyAlignment="1">
      <alignment horizontal="center" vertical="center"/>
    </xf>
    <xf numFmtId="2" fontId="16" fillId="0" borderId="0" xfId="330" applyNumberFormat="1" applyFont="1" applyFill="1"/>
    <xf numFmtId="169" fontId="85" fillId="0" borderId="0" xfId="330" applyNumberFormat="1" applyFont="1" applyFill="1"/>
    <xf numFmtId="0" fontId="2" fillId="0" borderId="0" xfId="330" applyFont="1" applyFill="1"/>
    <xf numFmtId="0" fontId="17" fillId="0" borderId="0" xfId="330" applyFont="1" applyFill="1"/>
    <xf numFmtId="168" fontId="16" fillId="0" borderId="0" xfId="330" applyNumberFormat="1" applyFont="1" applyFill="1"/>
    <xf numFmtId="2" fontId="85" fillId="0" borderId="0" xfId="330" applyNumberFormat="1" applyFont="1" applyFill="1"/>
    <xf numFmtId="0" fontId="16" fillId="4" borderId="0" xfId="330" applyFont="1" applyFill="1"/>
    <xf numFmtId="168" fontId="2" fillId="0" borderId="0" xfId="330" applyNumberFormat="1" applyFont="1" applyFill="1"/>
    <xf numFmtId="0" fontId="4" fillId="2" borderId="15" xfId="350" applyNumberFormat="1" applyFont="1" applyFill="1" applyBorder="1" applyAlignment="1">
      <alignment horizontal="center" vertical="center" wrapText="1"/>
    </xf>
    <xf numFmtId="0" fontId="28" fillId="4" borderId="3" xfId="330" applyFont="1" applyFill="1" applyBorder="1" applyAlignment="1">
      <alignment horizontal="center" vertical="center"/>
    </xf>
    <xf numFmtId="0" fontId="28" fillId="4" borderId="3" xfId="330" applyFont="1" applyFill="1" applyBorder="1" applyAlignment="1">
      <alignment horizontal="left" vertical="center"/>
    </xf>
    <xf numFmtId="1" fontId="28" fillId="4" borderId="3" xfId="330" applyNumberFormat="1" applyFont="1" applyFill="1" applyBorder="1" applyAlignment="1">
      <alignment horizontal="center" vertical="center"/>
    </xf>
    <xf numFmtId="168" fontId="16" fillId="4" borderId="14" xfId="311" applyNumberFormat="1" applyFont="1" applyFill="1" applyBorder="1" applyAlignment="1">
      <alignment horizontal="center" vertical="center"/>
    </xf>
    <xf numFmtId="1" fontId="73" fillId="4" borderId="11" xfId="330" applyNumberFormat="1" applyFont="1" applyFill="1" applyBorder="1" applyAlignment="1">
      <alignment horizontal="center" vertical="center"/>
    </xf>
    <xf numFmtId="0" fontId="90" fillId="4" borderId="0" xfId="330" applyFont="1" applyFill="1"/>
    <xf numFmtId="169" fontId="90" fillId="4" borderId="0" xfId="330" applyNumberFormat="1" applyFont="1" applyFill="1"/>
    <xf numFmtId="0" fontId="90" fillId="4" borderId="0" xfId="330" applyFont="1" applyFill="1" applyBorder="1"/>
    <xf numFmtId="0" fontId="91" fillId="4" borderId="0" xfId="330" applyFont="1" applyFill="1"/>
    <xf numFmtId="0" fontId="15" fillId="4" borderId="0" xfId="330" applyFont="1" applyFill="1"/>
    <xf numFmtId="0" fontId="73" fillId="4" borderId="0" xfId="330" applyFont="1" applyFill="1"/>
    <xf numFmtId="0" fontId="73" fillId="4" borderId="3" xfId="330" applyFont="1" applyFill="1" applyBorder="1" applyAlignment="1">
      <alignment horizontal="center" vertical="center"/>
    </xf>
    <xf numFmtId="0" fontId="28" fillId="4" borderId="0" xfId="330" applyFont="1" applyFill="1"/>
    <xf numFmtId="0" fontId="15" fillId="0" borderId="0" xfId="333" applyFont="1" applyFill="1"/>
    <xf numFmtId="43" fontId="2" fillId="2" borderId="0" xfId="0" applyNumberFormat="1" applyFont="1" applyFill="1" applyAlignment="1">
      <alignment vertical="center"/>
    </xf>
    <xf numFmtId="0" fontId="16" fillId="6" borderId="3" xfId="0" applyFont="1" applyFill="1" applyBorder="1" applyAlignment="1">
      <alignment horizontal="center" vertical="center"/>
    </xf>
    <xf numFmtId="166" fontId="16" fillId="6" borderId="3" xfId="308" applyNumberFormat="1" applyFont="1" applyFill="1" applyBorder="1" applyAlignment="1">
      <alignment horizontal="center" vertical="center"/>
    </xf>
    <xf numFmtId="167" fontId="2" fillId="6" borderId="3" xfId="350" applyNumberFormat="1" applyFont="1" applyFill="1" applyBorder="1" applyAlignment="1">
      <alignment horizontal="center" vertical="center"/>
    </xf>
    <xf numFmtId="0" fontId="26" fillId="2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horizontal="center" vertical="center" wrapText="1"/>
    </xf>
    <xf numFmtId="166" fontId="2" fillId="6" borderId="3" xfId="308" applyNumberFormat="1" applyFont="1" applyFill="1" applyBorder="1" applyAlignment="1">
      <alignment vertical="center" wrapText="1"/>
    </xf>
    <xf numFmtId="168" fontId="2" fillId="6" borderId="3" xfId="0" applyNumberFormat="1" applyFont="1" applyFill="1" applyBorder="1" applyAlignment="1">
      <alignment vertical="center" wrapText="1"/>
    </xf>
    <xf numFmtId="1" fontId="2" fillId="6" borderId="3" xfId="0" applyNumberFormat="1" applyFont="1" applyFill="1" applyBorder="1" applyAlignment="1">
      <alignment vertical="center" wrapText="1"/>
    </xf>
    <xf numFmtId="0" fontId="2" fillId="0" borderId="22" xfId="0" quotePrefix="1" applyNumberFormat="1" applyFont="1" applyFill="1" applyBorder="1" applyAlignment="1">
      <alignment horizontal="center" vertical="center" wrapText="1"/>
    </xf>
    <xf numFmtId="0" fontId="21" fillId="2" borderId="0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center" vertical="center"/>
    </xf>
    <xf numFmtId="0" fontId="95" fillId="0" borderId="3" xfId="0" applyFont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center" vertical="center" wrapText="1"/>
    </xf>
    <xf numFmtId="1" fontId="2" fillId="6" borderId="3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 wrapText="1"/>
    </xf>
    <xf numFmtId="166" fontId="17" fillId="6" borderId="3" xfId="308" applyNumberFormat="1" applyFont="1" applyFill="1" applyBorder="1" applyAlignment="1">
      <alignment horizontal="center" vertical="center"/>
    </xf>
    <xf numFmtId="0" fontId="84" fillId="0" borderId="0" xfId="330" applyFont="1" applyFill="1" applyAlignment="1">
      <alignment horizontal="center" vertical="center"/>
    </xf>
    <xf numFmtId="0" fontId="73" fillId="0" borderId="0" xfId="330" applyFont="1" applyFill="1" applyAlignment="1">
      <alignment horizontal="center" vertical="center"/>
    </xf>
    <xf numFmtId="0" fontId="89" fillId="0" borderId="14" xfId="330" applyFont="1" applyFill="1" applyBorder="1" applyAlignment="1">
      <alignment horizontal="center" vertical="center"/>
    </xf>
    <xf numFmtId="0" fontId="89" fillId="0" borderId="2" xfId="330" applyFont="1" applyFill="1" applyBorder="1" applyAlignment="1">
      <alignment horizontal="center" vertical="center"/>
    </xf>
    <xf numFmtId="0" fontId="89" fillId="0" borderId="8" xfId="330" applyFont="1" applyFill="1" applyBorder="1" applyAlignment="1">
      <alignment horizontal="center" vertical="center"/>
    </xf>
    <xf numFmtId="0" fontId="89" fillId="0" borderId="10" xfId="330" applyFont="1" applyFill="1" applyBorder="1" applyAlignment="1">
      <alignment horizontal="center" vertical="center" wrapText="1"/>
    </xf>
    <xf numFmtId="0" fontId="89" fillId="0" borderId="12" xfId="330" applyFont="1" applyFill="1" applyBorder="1" applyAlignment="1">
      <alignment horizontal="center" vertical="center" wrapText="1"/>
    </xf>
    <xf numFmtId="0" fontId="87" fillId="0" borderId="0" xfId="330" applyFont="1" applyFill="1" applyAlignment="1">
      <alignment horizontal="center" vertical="center"/>
    </xf>
    <xf numFmtId="0" fontId="5" fillId="2" borderId="0" xfId="308" applyNumberFormat="1" applyFont="1" applyFill="1" applyAlignment="1">
      <alignment horizontal="center" vertical="center" wrapText="1"/>
    </xf>
    <xf numFmtId="0" fontId="9" fillId="2" borderId="0" xfId="308" applyNumberFormat="1" applyFont="1" applyFill="1" applyAlignment="1">
      <alignment horizontal="center" vertical="top" wrapText="1"/>
    </xf>
    <xf numFmtId="0" fontId="11" fillId="5" borderId="16" xfId="0" applyNumberFormat="1" applyFont="1" applyFill="1" applyBorder="1" applyAlignment="1">
      <alignment horizontal="center"/>
    </xf>
    <xf numFmtId="0" fontId="11" fillId="5" borderId="0" xfId="0" applyNumberFormat="1" applyFont="1" applyFill="1" applyBorder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1" fontId="2" fillId="6" borderId="24" xfId="0" quotePrefix="1" applyNumberFormat="1" applyFont="1" applyFill="1" applyBorder="1" applyAlignment="1">
      <alignment horizontal="center" vertical="center" wrapText="1"/>
    </xf>
    <xf numFmtId="1" fontId="2" fillId="6" borderId="25" xfId="0" quotePrefix="1" applyNumberFormat="1" applyFont="1" applyFill="1" applyBorder="1" applyAlignment="1">
      <alignment horizontal="center"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" fontId="2" fillId="6" borderId="1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/>
    </xf>
    <xf numFmtId="166" fontId="2" fillId="2" borderId="3" xfId="308" applyNumberFormat="1" applyFont="1" applyFill="1" applyBorder="1" applyAlignment="1">
      <alignment horizontal="center"/>
    </xf>
    <xf numFmtId="0" fontId="2" fillId="2" borderId="3" xfId="308" applyNumberFormat="1" applyFont="1" applyFill="1" applyBorder="1" applyAlignment="1">
      <alignment horizontal="center"/>
    </xf>
    <xf numFmtId="0" fontId="10" fillId="2" borderId="3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/>
    </xf>
    <xf numFmtId="0" fontId="26" fillId="2" borderId="3" xfId="0" applyNumberFormat="1" applyFont="1" applyFill="1" applyBorder="1" applyAlignment="1">
      <alignment horizontal="center" vertical="center"/>
    </xf>
    <xf numFmtId="0" fontId="26" fillId="2" borderId="3" xfId="0" applyNumberFormat="1" applyFont="1" applyFill="1" applyBorder="1" applyAlignment="1">
      <alignment horizontal="center" vertical="center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>
      <alignment horizontal="center" vertical="center" wrapText="1"/>
    </xf>
  </cellXfs>
  <cellStyles count="378">
    <cellStyle name="          _x000d_&#10;386grabber=vga.3gr_x000d_&#10;" xfId="1"/>
    <cellStyle name="??&amp;O?&amp;H?_x0008_??_x0007__x0001__x0001_" xfId="2"/>
    <cellStyle name="_NF 예산 (성시2작성010913)" xfId="3"/>
    <cellStyle name="¤@?e_TEST-1 " xfId="4"/>
    <cellStyle name="0뾍R_x0005_?뾍b_x0005_" xfId="5"/>
    <cellStyle name="A¡§¡ⓒ¡E¡þ¡EO [0]_￠R¨¡¨I￠RAi￠RicAc￠R¨¡i " xfId="6"/>
    <cellStyle name="A¡§¡ⓒ¡E¡þ¡EO_￠R¨¡¨I￠RAi￠RicAc￠R¨¡i " xfId="7"/>
    <cellStyle name="A¨­￠￢￠O [0]_6-3¡Æⓒ¡Ai¡¤A " xfId="8"/>
    <cellStyle name="A¨­￠￢￠O_6-3¡Æⓒ¡Ai¡¤A " xfId="9"/>
    <cellStyle name="A￠R¡×￠R¨I￠RE￠Rⓒ­￠REO [0]_¡ER¡§￠R¡§I¡ERAi¡ERicAc¡ER¡§￠Ri " xfId="10"/>
    <cellStyle name="A￠R¡×￠R¨I￠RE￠Rⓒ­￠REO_¡ER¡§￠R¡§I¡ERAi¡ERicAc¡ER¡§￠Ri " xfId="11"/>
    <cellStyle name="AeE­ [0]_¡U¾EU￢ A¾COºn±³ " xfId="12"/>
    <cellStyle name="ÅëÈ­ [0]_¡Ú¾ÈÜ¬ Á¾ÇÕºñ±³ " xfId="13"/>
    <cellStyle name="AeE­ [0]_¿i¿μ¾E " xfId="14"/>
    <cellStyle name="ÅëÈ­ [0]_¿ù°£" xfId="15"/>
    <cellStyle name="AeE­ [0]_¼­½AA¼01_AoAO°eE¹ " xfId="16"/>
    <cellStyle name="ÅëÈ­ [0]_¼­½ÄÃ¼01_ÅõÀÔ°èÈ¹ " xfId="17"/>
    <cellStyle name="AeE­ [0]_¼­½AAI¶÷_AoAO°eE¹ " xfId="18"/>
    <cellStyle name="ÅëÈ­ [0]_¼­½ÄÀÏ¶÷_ÅõÀÔ°èÈ¹ " xfId="19"/>
    <cellStyle name="AeE­ [0]_1.ÆC¸A½CAu " xfId="20"/>
    <cellStyle name="ÅëÈ­ [0]_1.ÆÇ¸Å½ÇÀû " xfId="21"/>
    <cellStyle name="AeE­ [0]_1.SUMMARY _~0014723" xfId="22"/>
    <cellStyle name="ÅëÈ­ [0]_2.CONCEPT " xfId="23"/>
    <cellStyle name="AeE­ [0]_2.CONCEPT _~0014723" xfId="24"/>
    <cellStyle name="ÅëÈ­ [0]_3PJTR°èÈ¹ " xfId="25"/>
    <cellStyle name="AeE­ [0]_4 " xfId="26"/>
    <cellStyle name="ÅëÈ­ [0]_4 " xfId="27"/>
    <cellStyle name="AeE­ [0]_4 _~0014723" xfId="28"/>
    <cellStyle name="ÅëÈ­ [0]_6-3°æÀï·Â " xfId="29"/>
    <cellStyle name="AeE­ [0]_7.MASTER SCHEDULE _~0014723" xfId="30"/>
    <cellStyle name="ÅëÈ­ [0]_ÀÎ¿ø°èÈ¹ " xfId="31"/>
    <cellStyle name="AeE­ [0]_AOA¾AIA¤ " xfId="32"/>
    <cellStyle name="ÅëÈ­ [0]_ÃÖÁ¾ÀÏÁ¤ " xfId="33"/>
    <cellStyle name="AeE­ [0]_AOA¾AIA¤ _~0014723" xfId="34"/>
    <cellStyle name="ÅëÈ­ [0]_INQUIRY ¿µ¾÷ÃßÁø " xfId="35"/>
    <cellStyle name="AeE­ [0]_INQUIRY ¿μ¾÷AßAø " xfId="36"/>
    <cellStyle name="ÅëÈ­ [0]_lx-taxi " xfId="37"/>
    <cellStyle name="AeE­ [0]_M105CDT " xfId="38"/>
    <cellStyle name="ÅëÈ­ [0]_MKN-M1.1 " xfId="39"/>
    <cellStyle name="AeE­ [0]_ºÐ·u±a01_AoAO°eE¹ " xfId="40"/>
    <cellStyle name="ÅëÈ­ [0]_ºÐ·ù±â01_ÅõÀÔ°èÈ¹ " xfId="41"/>
    <cellStyle name="AeE­ [0]_RR1¾E " xfId="42"/>
    <cellStyle name="ÅëÈ­ [0]_SAMPLE " xfId="43"/>
    <cellStyle name="AeE­ [0]_SAMPLE _~0014723" xfId="44"/>
    <cellStyle name="ÅëÈ­ [0]_Sheet1 (2)_1.SUMMARY " xfId="45"/>
    <cellStyle name="AeE­ [0]_Sheet1 (2)_1.SUMMARY _~0014723" xfId="46"/>
    <cellStyle name="ÅëÈ­ [0]_Sheet1_1.SUMMARY " xfId="47"/>
    <cellStyle name="AeE­ [0]_Sheet1_3.MSCHEDULE¿μ¹R " xfId="48"/>
    <cellStyle name="ÅëÈ­ [0]_Sheet1_ÃÖÁ¾ÀÏÁ¤ " xfId="49"/>
    <cellStyle name="AeE­ [0]_Sheet1_XD AOA¾AIA¤ " xfId="50"/>
    <cellStyle name="ÅëÈ­ [0]_Sheet1_XD ÃÖÁ¾ÀÏÁ¤ " xfId="51"/>
    <cellStyle name="AeE­ [0]_SMG-CKD-d1.1 " xfId="52"/>
    <cellStyle name="ÅëÈ­ [0]_SMG-CKD-d1.1 " xfId="53"/>
    <cellStyle name="AeE­_¡U¾EU￢ A¾COºn±³ " xfId="54"/>
    <cellStyle name="ÅëÈ­_¡Ú¾ÈÜ¬ Á¾ÇÕºñ±³ " xfId="55"/>
    <cellStyle name="AeE­_¿i¿μ¾E " xfId="56"/>
    <cellStyle name="ÅëÈ­_¿ù°£" xfId="57"/>
    <cellStyle name="AeE­_¼­½AA¼01_AoAO°eE¹ " xfId="58"/>
    <cellStyle name="ÅëÈ­_¼­½ÄÃ¼01_ÅõÀÔ°èÈ¹ " xfId="59"/>
    <cellStyle name="AeE­_¼­½AAI¶÷_AoAO°eE¹ " xfId="60"/>
    <cellStyle name="ÅëÈ­_¼­½ÄÀÏ¶÷_ÅõÀÔ°èÈ¹ " xfId="61"/>
    <cellStyle name="AeE­_1.ÆC¸A½CAu " xfId="62"/>
    <cellStyle name="ÅëÈ­_1.ÆÇ¸Å½ÇÀû " xfId="63"/>
    <cellStyle name="AeE­_1.SUMMARY " xfId="64"/>
    <cellStyle name="ÅëÈ­_1.SUMMARY " xfId="65"/>
    <cellStyle name="AeE­_2.CONCEPT " xfId="66"/>
    <cellStyle name="ÅëÈ­_2.CONCEPT " xfId="67"/>
    <cellStyle name="AeE­_3.MSCHEDULE¿μ¹R " xfId="68"/>
    <cellStyle name="ÅëÈ­_3PJTR°èÈ¹ " xfId="69"/>
    <cellStyle name="AeE­_4 " xfId="70"/>
    <cellStyle name="ÅëÈ­_4 " xfId="71"/>
    <cellStyle name="AeE­_5-3-3-1-1.≫y≫e±¸A¶ºÐ¼R-MAT'L¡­ " xfId="72"/>
    <cellStyle name="ÅëÈ­_6-3°æÀï·Â " xfId="73"/>
    <cellStyle name="AeE­_AI¿ø°eE¹ " xfId="74"/>
    <cellStyle name="ÅëÈ­_ÀÎ¿ø°èÈ¹ " xfId="75"/>
    <cellStyle name="AeE­_AOA¾AIA¤ " xfId="76"/>
    <cellStyle name="ÅëÈ­_ÃÖÁ¾ÀÏÁ¤ " xfId="77"/>
    <cellStyle name="AeE­_CASE21 " xfId="78"/>
    <cellStyle name="ÅëÈ­_INQUIRY ¿µ¾÷ÃßÁø " xfId="79"/>
    <cellStyle name="AeE­_INQUIRY ¿μ¾÷AßAø " xfId="80"/>
    <cellStyle name="ÅëÈ­_lx-taxi " xfId="81"/>
    <cellStyle name="AeE­_M105CDT " xfId="82"/>
    <cellStyle name="ÅëÈ­_MKN-M1.1 " xfId="83"/>
    <cellStyle name="AeE­_ºÐ·u±a01_AoAO°eE¹ " xfId="84"/>
    <cellStyle name="ÅëÈ­_ºÐ·ù±â01_ÅõÀÔ°èÈ¹ " xfId="85"/>
    <cellStyle name="AeE­_RR1¾E " xfId="86"/>
    <cellStyle name="ÅëÈ­_SAMPLE " xfId="87"/>
    <cellStyle name="AeE­_Sheet1 (2)_1.SUMMARY " xfId="88"/>
    <cellStyle name="ÅëÈ­_Sheet1 (2)_1.SUMMARY " xfId="89"/>
    <cellStyle name="AeE­_Sheet1 (2)_3.MSCHEDULE¿μ¹R " xfId="90"/>
    <cellStyle name="ÅëÈ­_Sheet1_1.SUMMARY " xfId="91"/>
    <cellStyle name="AeE­_Sheet1_3.MSCHEDULE¿μ¹R " xfId="92"/>
    <cellStyle name="ÅëÈ­_Sheet1_ÃÖÁ¾ÀÏÁ¤ " xfId="93"/>
    <cellStyle name="AeE­_Sheet1_XD AOA¾AIA¤ " xfId="94"/>
    <cellStyle name="ÅëÈ­_Sheet1_XD ÃÖÁ¾ÀÏÁ¤ " xfId="95"/>
    <cellStyle name="AeE­_SMG-CKD-d1.1 " xfId="96"/>
    <cellStyle name="ÅëÈ­_SMG-CKD-d1.1 " xfId="97"/>
    <cellStyle name="AeE¡ⓒ [0]_6-3¡Æⓒ¡Ai¡¤A " xfId="98"/>
    <cellStyle name="AeE¡ⓒ_6-3¡Æⓒ¡Ai¡¤A " xfId="99"/>
    <cellStyle name="AeE¡ER¡§I [0]_¡ER¡§￠R¡§I¡ERAi¡ERicAc¡ER¡§￠Ri " xfId="100"/>
    <cellStyle name="AeE¡ER¡§I_¡ER¡§￠R¡§I¡ERAi¡ERicAc¡ER¡§￠Ri " xfId="101"/>
    <cellStyle name="AeE￠R¨I [0]_￠R¨¡¨I￠RAi￠RicAc￠R¨¡i " xfId="102"/>
    <cellStyle name="AeE￠R¨I_￠R¨¡¨I￠RAi￠RicAc￠R¨¡i " xfId="103"/>
    <cellStyle name="æØè [0.00]_PRODUCT DETAIL Q1" xfId="104"/>
    <cellStyle name="æØè_PRODUCT DETAIL Q1" xfId="105"/>
    <cellStyle name="ALIGNMENT" xfId="106"/>
    <cellStyle name="AÞ¸¶ [0]_¡U¾EU￢ A¾COºn±³ " xfId="107"/>
    <cellStyle name="ÄÞ¸¶ [0]_¡Ú¾ÈÜ¬ Á¾ÇÕºñ±³ " xfId="108"/>
    <cellStyle name="AÞ¸¶ [0]_¿i¿μ¾E " xfId="109"/>
    <cellStyle name="ÄÞ¸¶ [0]_¿ù°£" xfId="110"/>
    <cellStyle name="AÞ¸¶ [0]_1.ÆC¸A½CAu " xfId="111"/>
    <cellStyle name="ÄÞ¸¶ [0]_1.ÆÇ¸Å½ÇÀû " xfId="112"/>
    <cellStyle name="AÞ¸¶ [0]_1.SUMMARY " xfId="113"/>
    <cellStyle name="ÄÞ¸¶ [0]_1.SUMMARY " xfId="114"/>
    <cellStyle name="AÞ¸¶ [0]_2.CONCEPT " xfId="115"/>
    <cellStyle name="ÄÞ¸¶ [0]_2.CONCEPT " xfId="116"/>
    <cellStyle name="AÞ¸¶ [0]_3.MSCHEDULE¿μ¹R " xfId="117"/>
    <cellStyle name="ÄÞ¸¶ [0]_3PJTR°èÈ¹ " xfId="118"/>
    <cellStyle name="AÞ¸¶ [0]_4 " xfId="119"/>
    <cellStyle name="ÄÞ¸¶ [0]_4 " xfId="120"/>
    <cellStyle name="AÞ¸¶ [0]_6-3°æAi·A " xfId="121"/>
    <cellStyle name="ÄÞ¸¶ [0]_6-3°æÀï·Â " xfId="122"/>
    <cellStyle name="AÞ¸¶ [0]_AI¿ø°eE¹ " xfId="123"/>
    <cellStyle name="ÄÞ¸¶ [0]_ÀÎ¿ø°èÈ¹ " xfId="124"/>
    <cellStyle name="AÞ¸¶ [0]_AOA¾AIA¤ " xfId="125"/>
    <cellStyle name="ÄÞ¸¶ [0]_ÃÖÁ¾ÀÏÁ¤ " xfId="126"/>
    <cellStyle name="AÞ¸¶ [0]_CASE21 " xfId="127"/>
    <cellStyle name="ÄÞ¸¶ [0]_INQUIRY ¿µ¾÷ÃßÁø " xfId="128"/>
    <cellStyle name="AÞ¸¶ [0]_INQUIRY ¿μ¾÷AßAø " xfId="129"/>
    <cellStyle name="ÄÞ¸¶ [0]_lx-taxi " xfId="130"/>
    <cellStyle name="AÞ¸¶ [0]_M105CDT " xfId="131"/>
    <cellStyle name="ÄÞ¸¶ [0]_MKN-M1.1 " xfId="132"/>
    <cellStyle name="AÞ¸¶ [0]_SAMPLE " xfId="133"/>
    <cellStyle name="ÄÞ¸¶ [0]_SAMPLE " xfId="134"/>
    <cellStyle name="AÞ¸¶ [0]_Sheet1 (2)_1.SUMMARY " xfId="135"/>
    <cellStyle name="ÄÞ¸¶ [0]_Sheet1 (2)_1.SUMMARY " xfId="136"/>
    <cellStyle name="AÞ¸¶ [0]_Sheet1 (2)_3.MSCHEDULE¿μ¹R " xfId="137"/>
    <cellStyle name="ÄÞ¸¶ [0]_Sheet1_1.SUMMARY " xfId="138"/>
    <cellStyle name="AÞ¸¶ [0]_Sheet1_3.MSCHEDULE¿μ¹R " xfId="139"/>
    <cellStyle name="ÄÞ¸¶ [0]_Sheet1_ÃÖÁ¾ÀÏÁ¤ " xfId="140"/>
    <cellStyle name="AÞ¸¶ [0]_Sheet1_XD AOA¾AIA¤ " xfId="141"/>
    <cellStyle name="ÄÞ¸¶ [0]_Sheet1_XD ÃÖÁ¾ÀÏÁ¤ " xfId="142"/>
    <cellStyle name="AÞ¸¶ [0]_SMG-CKD-d1.1 " xfId="143"/>
    <cellStyle name="ÄÞ¸¶ [0]_SMG-CKD-d1.1 " xfId="144"/>
    <cellStyle name="AÞ¸¶_¡U¾EU￢ A¾COºn±³ " xfId="145"/>
    <cellStyle name="ÄÞ¸¶_¡Ú¾ÈÜ¬ Á¾ÇÕºñ±³ " xfId="146"/>
    <cellStyle name="AÞ¸¶_¿i¿μ¾E " xfId="147"/>
    <cellStyle name="ÄÞ¸¶_¿ù°£" xfId="148"/>
    <cellStyle name="AÞ¸¶_1.ÆC¸A½CAu " xfId="149"/>
    <cellStyle name="ÄÞ¸¶_1.ÆÇ¸Å½ÇÀû " xfId="150"/>
    <cellStyle name="AÞ¸¶_1.SUMMARY " xfId="151"/>
    <cellStyle name="ÄÞ¸¶_1.SUMMARY " xfId="152"/>
    <cellStyle name="AÞ¸¶_1.SUMMARY _~0014723" xfId="153"/>
    <cellStyle name="ÄÞ¸¶_2.CONCEPT " xfId="154"/>
    <cellStyle name="AÞ¸¶_2.CONCEPT _~0014723" xfId="155"/>
    <cellStyle name="ÄÞ¸¶_3PJTR°èÈ¹ " xfId="156"/>
    <cellStyle name="AÞ¸¶_4 " xfId="157"/>
    <cellStyle name="ÄÞ¸¶_4 " xfId="158"/>
    <cellStyle name="AÞ¸¶_4 _~0014723" xfId="159"/>
    <cellStyle name="ÄÞ¸¶_6-3°æÀï·Â " xfId="160"/>
    <cellStyle name="AÞ¸¶_7.MASTER SCHEDULE _~0014723" xfId="161"/>
    <cellStyle name="ÄÞ¸¶_ÀÎ¿ø°èÈ¹ " xfId="162"/>
    <cellStyle name="AÞ¸¶_AOA¾AIA¤ _~0014723" xfId="163"/>
    <cellStyle name="ÄÞ¸¶_INQUIRY ¿µ¾÷ÃßÁø " xfId="164"/>
    <cellStyle name="AÞ¸¶_INQUIRY ¿μ¾÷AßAø " xfId="165"/>
    <cellStyle name="ÄÞ¸¶_lx-taxi " xfId="166"/>
    <cellStyle name="AÞ¸¶_M105CDT " xfId="167"/>
    <cellStyle name="ÄÞ¸¶_MKN-M1.1 " xfId="168"/>
    <cellStyle name="AÞ¸¶_SAMPLE " xfId="169"/>
    <cellStyle name="ÄÞ¸¶_SAMPLE " xfId="170"/>
    <cellStyle name="AÞ¸¶_SAMPLE _~0014723" xfId="171"/>
    <cellStyle name="ÄÞ¸¶_Sheet1 (2)_1.SUMMARY " xfId="172"/>
    <cellStyle name="AÞ¸¶_Sheet1 (2)_1.SUMMARY _~0014723" xfId="173"/>
    <cellStyle name="ÄÞ¸¶_Sheet1_1.SUMMARY " xfId="174"/>
    <cellStyle name="AÞ¸¶_Sheet1_3.MSCHEDULE¿μ¹R " xfId="175"/>
    <cellStyle name="ÄÞ¸¶_Sheet1_ÃÖÁ¾ÀÏÁ¤ " xfId="176"/>
    <cellStyle name="AÞ¸¶_Sheet1_XD AOA¾AIA¤ " xfId="177"/>
    <cellStyle name="ÄÞ¸¶_Sheet1_XD ÃÖÁ¾ÀÏÁ¤ " xfId="178"/>
    <cellStyle name="AÞ¸¶_SMG-CKD-d1.1 " xfId="179"/>
    <cellStyle name="ÄÞ¸¶_SMG-CKD-d1.1 " xfId="180"/>
    <cellStyle name="BuiltOpt_Content" xfId="181"/>
    <cellStyle name="C¡ERIA￠R¡×¡§¡I_¡ER¡§￠R¡§I¡ERAi¡ERicAc¡ER¡§￠Ri " xfId="182"/>
    <cellStyle name="C¡IA¨ª_¡Æ￠R¨uO￠￢¡ÆAIA￠´_￥iⓒ￡A¨IAIA￠´ " xfId="183"/>
    <cellStyle name="C￠RIA¡§¨￡_￠R¨¡¨I￠RAi￠RicAc￠R¨¡i " xfId="184"/>
    <cellStyle name="C￥AØ_(2)_°øAa°³¼± " xfId="185"/>
    <cellStyle name="Ç¥ÁØ_¡ßFO ÅõÀÚºñºñ±³ " xfId="186"/>
    <cellStyle name="C￥AØ_¡ßFO AoAUºnºn±³ _T카 예산입력리스트(020723)" xfId="187"/>
    <cellStyle name="Ç¥ÁØ_¡ßFO ÅõÀÚºñºñ±³ _T카 예산입력리스트(020723)" xfId="188"/>
    <cellStyle name="C￥AØ_¡ßFO AoAUºnºn±³ _양산일정수정요청 (020911)" xfId="189"/>
    <cellStyle name="Ç¥ÁØ_¡ßFO ÅõÀÚºñºñ±³ _전체 MASTER일정(0916)(2)" xfId="190"/>
    <cellStyle name="C￥AØ_¸nA÷ " xfId="191"/>
    <cellStyle name="Ç¥ÁØ_¸ñÂ÷ " xfId="192"/>
    <cellStyle name="C￥AØ_¿￢±¸¼O °ø≫cCoE² " xfId="193"/>
    <cellStyle name="Ç¥ÁØ_¿µ¾÷ÇöÈ² " xfId="194"/>
    <cellStyle name="C￥AØ_¿i¿μ¾E " xfId="195"/>
    <cellStyle name="Ç¥ÁØ_±â¾È " xfId="196"/>
    <cellStyle name="C￥AØ_≫c¾÷ºIº° AN°e " xfId="197"/>
    <cellStyle name="Ç¥ÁØ_°¡¼Ö¸°ÀÏÁ¤_µðÁ©ÀÏÁ¤ " xfId="198"/>
    <cellStyle name="C￥AØ_°¡¼O¸°AIA¤_μðAⓒAIA¤ " xfId="199"/>
    <cellStyle name="Ç¥ÁØ_°³¹ßÀÏÁ¤ " xfId="200"/>
    <cellStyle name="C￥AØ_°³¹ßAIA¤  (2)_°³¹ßAIA¤ " xfId="201"/>
    <cellStyle name="Ç¥ÁØ_°³¹ßÀÏÁ¤  (2)_°³¹ßÀÏÁ¤ " xfId="202"/>
    <cellStyle name="C￥AØ_°³¹ßAIA¤  (2)_°³¹ßAIA¤ _T카 예산입력리스트(020723)" xfId="203"/>
    <cellStyle name="Ç¥ÁØ_°³¹ßÀÏÁ¤  (2)_°³¹ßÀÏÁ¤ _T카 예산입력리스트(020723)" xfId="204"/>
    <cellStyle name="C￥AØ_°³¹ßAIA¤  (2)_°³¹ßAIA¤ _전체 MASTER일정(0916)(2)" xfId="205"/>
    <cellStyle name="Ç¥ÁØ_°³¹ßÀÏÁ¤  (2)_°³¹ßÀÏÁ¤ _전체 MASTER일정(0916)(2)" xfId="206"/>
    <cellStyle name="C￥AØ_°³¹ßAIA¤  (2)_°³¹ßAIA¤ _전체 MASTER일정(0916)(2)_SD업무계획(021007)(1)(1)" xfId="207"/>
    <cellStyle name="Ç¥ÁØ_°³¹ßÀÏÁ¤  (2)_°³¹ßÀÏÁ¤ _전체 MASTER일정(0916)(2)_SD업무계획(021007)(1)(1)" xfId="208"/>
    <cellStyle name="C￥AØ_°æ¿μ´eCo½A Co½AA×¸¶ " xfId="209"/>
    <cellStyle name="Ç¥ÁØ_0N-HANDLING " xfId="210"/>
    <cellStyle name="C￥AØ_0N-HANDLING _021101 도장20만대증설공사(대의원)" xfId="211"/>
    <cellStyle name="Ç¥ÁØ_1.ÆÇ¸Å½ÇÀû " xfId="212"/>
    <cellStyle name="C￥AØ_1.SUMMARY " xfId="213"/>
    <cellStyle name="Ç¥ÁØ_1.SUMMARY " xfId="214"/>
    <cellStyle name="C￥AØ_10+10 " xfId="215"/>
    <cellStyle name="Ç¥ÁØ_2.CONCEPT " xfId="216"/>
    <cellStyle name="C￥AØ_3.MSCHEDULE¿μ¹R " xfId="217"/>
    <cellStyle name="Ç¥ÁØ_3PJTR°èÈ¹ " xfId="218"/>
    <cellStyle name="C￥AØ_4 " xfId="219"/>
    <cellStyle name="Ç¥ÁØ_4 " xfId="220"/>
    <cellStyle name="C￥AØ_5-1±¤°i " xfId="221"/>
    <cellStyle name="Ç¥ÁØ_5-1±¤°í " xfId="222"/>
    <cellStyle name="C￥AØ_5-1±¤°i _T카 예산입력리스트(020723)" xfId="223"/>
    <cellStyle name="Ç¥ÁØ_5-1±¤°í _T카 예산입력리스트(020723)" xfId="224"/>
    <cellStyle name="C￥AØ_5-1±¤°i _양산일정수정요청 (020911)" xfId="225"/>
    <cellStyle name="Ç¥ÁØ_5-1±¤°í _전체 MASTER일정(0916)(2)" xfId="226"/>
    <cellStyle name="C￥AØ_5-3-3-1-1.≫y≫e±¸A¶ºÐ¼R-MAT'L¡­ " xfId="227"/>
    <cellStyle name="Ç¥ÁØ_6-3°æÀï·Â " xfId="228"/>
    <cellStyle name="C￥AØ_7.MASTER SCHEDULE " xfId="229"/>
    <cellStyle name="Ç¥ÁØ_7.MASTER SCHEDULE " xfId="230"/>
    <cellStyle name="C￥AØ_8HR " xfId="231"/>
    <cellStyle name="Ç¥ÁØ_96ÀÎ¿ø°è2 " xfId="232"/>
    <cellStyle name="C￥AØ_98³a°³¼±°eE¹ " xfId="233"/>
    <cellStyle name="Ç¥ÁØ_98³â°³¼±°èÈ¹ " xfId="234"/>
    <cellStyle name="C￥AØ_A·ºI2 " xfId="235"/>
    <cellStyle name="Ç¥ÁØ_Ã·ºÎ2 " xfId="236"/>
    <cellStyle name="C￥AØ_A¾CO_8HR " xfId="237"/>
    <cellStyle name="Ç¥ÁØ_ÃÖÁ¾ÀÏÁ¤ " xfId="238"/>
    <cellStyle name="C￥AØ_AOA¾AIA¤ _T카 예산입력리스트(020723)" xfId="239"/>
    <cellStyle name="Ç¥ÁØ_ÃÖÁ¾ÀÏÁ¤ _T카 예산입력리스트(020723)" xfId="240"/>
    <cellStyle name="C￥AØ_AoAUºn(ºI¼­º°,°eA¤º°) " xfId="241"/>
    <cellStyle name="Ç¥ÁØ_ÅõÀÚºñ(ºÎ¼­º°,°èÁ¤º°) " xfId="242"/>
    <cellStyle name="C￥AØ_Aß±a≫y≫e°eE¹ " xfId="243"/>
    <cellStyle name="Ç¥ÁØ_ÃßÁ¤´ëÂ÷ " xfId="244"/>
    <cellStyle name="C￥AØ_CASE21 " xfId="245"/>
    <cellStyle name="Ç¥ÁØ_ÇöÁö¹ýÀÎ °Å¾×¿©½Å " xfId="246"/>
    <cellStyle name="C￥AØ_laroux_°³¹ßAIA¤ " xfId="247"/>
    <cellStyle name="Ç¥ÁØ_laroux_°³¹ßÀÏÁ¤ " xfId="248"/>
    <cellStyle name="C￥AØ_laroux_°³¹ßAIA¤  (2)_°³¹ßAIA¤ " xfId="249"/>
    <cellStyle name="Ç¥ÁØ_laroux_°³¹ßÀÏÁ¤  (2)_°³¹ßÀÏÁ¤ " xfId="250"/>
    <cellStyle name="C￥AØ_laroux_°³¹ßAIA¤  (2)_°³¹ßAIA¤ _T카 예산입력리스트(020723)" xfId="251"/>
    <cellStyle name="Ç¥ÁØ_laroux_°³¹ßÀÏÁ¤  (2)_°³¹ßÀÏÁ¤ _T카 예산입력리스트(020723)" xfId="252"/>
    <cellStyle name="C￥AØ_laroux_°³¹ßAIA¤  (2)_°³¹ßAIA¤ _양산일정수정요청 (020911)" xfId="253"/>
    <cellStyle name="Ç¥ÁØ_laroux_°³¹ßÀÏÁ¤  (2)_°³¹ßÀÏÁ¤ _전체 MASTER일정(0916)(2)" xfId="254"/>
    <cellStyle name="C￥AØ_laroux_°³¹ßAIA¤ _T카 예산입력리스트(020723)" xfId="255"/>
    <cellStyle name="Ç¥ÁØ_laroux_°³¹ßÀÏÁ¤ _T카 예산입력리스트(020723)" xfId="256"/>
    <cellStyle name="C￥AØ_laroux_°³¹ßAIA¤ _전체 MASTER일정(0916)(2)" xfId="257"/>
    <cellStyle name="Ç¥ÁØ_laroux_°³¹ßÀÏÁ¤ _전체 MASTER일정(0916)(2)" xfId="258"/>
    <cellStyle name="C￥AØ_laroux_°³¹ßAIA¤ _전체 MASTER일정(0916)(2)_SD업무계획(021007)(1)(1)" xfId="259"/>
    <cellStyle name="Ç¥ÁØ_laroux_°³¹ßÀÏÁ¤ _전체 MASTER일정(0916)(2)_SD업무계획(021007)(1)(1)" xfId="260"/>
    <cellStyle name="C￥AØ_laroux_°øAa°³¼± " xfId="261"/>
    <cellStyle name="Ç¥ÁØ_laroux_1_°³¹ßÀÏÁ¤ " xfId="262"/>
    <cellStyle name="C￥AØ_laroux_1_¹RA|A¡ " xfId="263"/>
    <cellStyle name="Ç¥ÁØ_laroux_2_°³¹ßÀÏÁ¤ " xfId="264"/>
    <cellStyle name="C￥AØ_laroux_2_¹RA|A¡ " xfId="265"/>
    <cellStyle name="Ç¥ÁØ_lx-taxi " xfId="266"/>
    <cellStyle name="C￥AØ_M105CDT " xfId="267"/>
    <cellStyle name="Ç¥ÁØ_MKN-M1.1 " xfId="268"/>
    <cellStyle name="C￥AØ_MKN-M1.1 _T카 예산입력리스트(020723)" xfId="269"/>
    <cellStyle name="Ç¥ÁØ_MKN-M1.1 _T카 예산입력리스트(020723)" xfId="270"/>
    <cellStyle name="C￥AØ_RDTR99ML " xfId="271"/>
    <cellStyle name="Ç¥ÁØ_RDTR99ML " xfId="272"/>
    <cellStyle name="C￥AØ_RR1¾E " xfId="273"/>
    <cellStyle name="Ç¥ÁØ_Sheet1 (2)_1.SUMMARY " xfId="274"/>
    <cellStyle name="C￥AØ_Sheet1 (2)_3.MSCHEDULE¿μ¹R " xfId="275"/>
    <cellStyle name="Ç¥ÁØ_Sheet1_¿µ¾÷ÇöÈ² " xfId="276"/>
    <cellStyle name="C￥AØ_Sheet1_¿μ¾÷CoE² " xfId="277"/>
    <cellStyle name="Ç¥ÁØ_Sheet1_0N-HANDLING " xfId="278"/>
    <cellStyle name="C￥AØ_Sheet1_1_1.SUMMARY " xfId="279"/>
    <cellStyle name="Ç¥ÁØ_Sheet1_1_1.SUMMARY " xfId="280"/>
    <cellStyle name="C￥AØ_Sheet1_1_1.SUMMARY _T카 예산입력리스트(020723)" xfId="281"/>
    <cellStyle name="Ç¥ÁØ_Sheet1_1_1.SUMMARY _T카 예산입력리스트(020723)" xfId="282"/>
    <cellStyle name="C￥AØ_Sheet1_1_1.SUMMARY _양산일정수정요청 (020911)" xfId="283"/>
    <cellStyle name="Ç¥ÁØ_Sheet1_1_1.SUMMARY _전체 MASTER일정(0916)(2)" xfId="284"/>
    <cellStyle name="C￥AØ_Sheet1_1_3.MSCHEDULE¿μ¹R " xfId="285"/>
    <cellStyle name="Ç¥ÁØ_Sheet1_1_XD ÃÖÁ¾ÀÏÁ¤ " xfId="286"/>
    <cellStyle name="C￥AØ_Sheet1_3.MSCHEDULE¿μ¹R " xfId="287"/>
    <cellStyle name="Ç¥ÁØ_Sheet1_Áý°èÇ¥(2¿ù) " xfId="288"/>
    <cellStyle name="C￥AØ_Sheet1_XD AOA¾AIA¤ " xfId="289"/>
    <cellStyle name="Ç¥ÁØ_Sheet1_XD ÃÖÁ¾ÀÏÁ¤ " xfId="290"/>
    <cellStyle name="C￥AØ_SMG-CKD-d1.1 " xfId="291"/>
    <cellStyle name="Ç¥ÁØ_SMG-CKD-d1.1 " xfId="292"/>
    <cellStyle name="C￥AØ_SMG-CKD-d1.1 _T카 예산입력리스트(020723)" xfId="293"/>
    <cellStyle name="Ç¥ÁØ_SMG-CKD-d1.1 _T카 예산입력리스트(020723)" xfId="294"/>
    <cellStyle name="C￥AØ_SMG-CKD-d1.1 _양산일정수정요청 (020911)" xfId="295"/>
    <cellStyle name="Ç¥ÁØ_SMG-CKD-d1.1 _전체 MASTER일정(0916)(2)" xfId="296"/>
    <cellStyle name="C￥AØ_WIPER " xfId="297"/>
    <cellStyle name="Ç¥ÁØ_WIPER " xfId="298"/>
    <cellStyle name="C￥AØ_XD AOA¾AIA¤ " xfId="299"/>
    <cellStyle name="Ç¥ÁØ_XD ÃÖÁ¾ÀÏÁ¤ " xfId="300"/>
    <cellStyle name="C￥AØ_XD AOA¾AIA¤ _T카 예산입력리스트(020723)" xfId="301"/>
    <cellStyle name="Ç¥ÁØ_XD ÃÖÁ¾ÀÏÁ¤ _T카 예산입력리스트(020723)" xfId="302"/>
    <cellStyle name="C￥AØ_XD AOA¾AIA¤ _양산일정수정요청 (020911)" xfId="303"/>
    <cellStyle name="Ç¥ÁØ_XD ÃÖÁ¾ÀÏÁ¤ _전체 MASTER일정(0916)(2)" xfId="304"/>
    <cellStyle name="C￥AØ_μðAⓒAIA¤ " xfId="305"/>
    <cellStyle name="category" xfId="306"/>
    <cellStyle name="CombinedVol_Data" xfId="307"/>
    <cellStyle name="Comma" xfId="308" builtinId="3"/>
    <cellStyle name="Comma [0] 2" xfId="309"/>
    <cellStyle name="Comma 2" xfId="310"/>
    <cellStyle name="Comma 3" xfId="311"/>
    <cellStyle name="Comma0" xfId="312"/>
    <cellStyle name="Currency0" xfId="313"/>
    <cellStyle name="Currency1" xfId="314"/>
    <cellStyle name="Date" xfId="315"/>
    <cellStyle name="Edited_Data" xfId="316"/>
    <cellStyle name="Estimated_Data" xfId="317"/>
    <cellStyle name="ÊÝ [0.00]_PRODUCT DETAIL Q1" xfId="318"/>
    <cellStyle name="ÊÝ_PRODUCT DETAIL Q1" xfId="319"/>
    <cellStyle name="Fixed" xfId="320"/>
    <cellStyle name="Forecast_Data" xfId="321"/>
    <cellStyle name="Grey" xfId="322"/>
    <cellStyle name="HEADER" xfId="323"/>
    <cellStyle name="Header1" xfId="324"/>
    <cellStyle name="Header2" xfId="325"/>
    <cellStyle name="Input [yellow]" xfId="326"/>
    <cellStyle name="Item_Current" xfId="327"/>
    <cellStyle name="Model" xfId="328"/>
    <cellStyle name="Normal" xfId="0" builtinId="0"/>
    <cellStyle name="Normal - Style1" xfId="329"/>
    <cellStyle name="Normal 2" xfId="330"/>
    <cellStyle name="Normal 2 2" xfId="331"/>
    <cellStyle name="Normal 2 3" xfId="332"/>
    <cellStyle name="Normal 2_DELIVERY NOTE.24.03.2013" xfId="333"/>
    <cellStyle name="Normal 3" xfId="334"/>
    <cellStyle name="Normal 4" xfId="335"/>
    <cellStyle name="Normal 4 2" xfId="336"/>
    <cellStyle name="Normal 4 3" xfId="337"/>
    <cellStyle name="Normal 5" xfId="338"/>
    <cellStyle name="Normal 6" xfId="339"/>
    <cellStyle name="Normal 7" xfId="340"/>
    <cellStyle name="Normal 8" xfId="341"/>
    <cellStyle name="Normal_Sheet1" xfId="342"/>
    <cellStyle name="o??귟 [0.00]_PRODUCT DETAIL Q1" xfId="343"/>
    <cellStyle name="Option_Added_Cont_Desc" xfId="344"/>
    <cellStyle name="Percent [2]" xfId="345"/>
    <cellStyle name="Percent 2" xfId="346"/>
    <cellStyle name="Preliminary_Data" xfId="347"/>
    <cellStyle name="Prices_Data" xfId="348"/>
    <cellStyle name="Standard_Terry Im 13. u. 14.4.99" xfId="349"/>
    <cellStyle name="Style 1" xfId="350"/>
    <cellStyle name="subhead" xfId="351"/>
    <cellStyle name="Vehicle_Benchmark" xfId="352"/>
    <cellStyle name="Version_Header" xfId="353"/>
    <cellStyle name="Volumes_Data" xfId="354"/>
    <cellStyle name="W_BOOKSHIP" xfId="355"/>
    <cellStyle name="ޘ_Sheet1_1.SUMMARY _00년 사업계획 수립지침" xfId="356"/>
    <cellStyle name="뒤에 오는 하이퍼링크_~0004728" xfId="357"/>
    <cellStyle name="똿떓죶Ø괻 [0.00]_PRODUCT DETAIL Q1" xfId="358"/>
    <cellStyle name="똿떓죶Ø괻_PRODUCT DETAIL Q1" xfId="359"/>
    <cellStyle name="똿뗦먛귟 [0.00]_PRODUCT DETAIL Q1" xfId="360"/>
    <cellStyle name="똿뗦먛귟_PRODUCT DETAIL Q1" xfId="361"/>
    <cellStyle name="묮뎋 [0.00]_PRODUCT DETAIL Q1" xfId="362"/>
    <cellStyle name="묮뎋_PRODUCT DETAIL Q1" xfId="363"/>
    <cellStyle name="믅됞 [0.00]_PRODUCT DETAIL Q1" xfId="364"/>
    <cellStyle name="믅됞_PRODUCT DETAIL Q1" xfId="365"/>
    <cellStyle name="뷭?" xfId="366"/>
    <cellStyle name="쉼표 [0]_01. EPA-ECU _SP(201003)" xfId="367"/>
    <cellStyle name="쉼표_BPINJ2001_2003" xfId="368"/>
    <cellStyle name="스타일 1" xfId="369"/>
    <cellStyle name="스타일 2" xfId="370"/>
    <cellStyle name="스타일 3" xfId="371"/>
    <cellStyle name="주민번호" xfId="372"/>
    <cellStyle name="콤마 [0]_  종  합  " xfId="373"/>
    <cellStyle name="콤마_  종  합  " xfId="374"/>
    <cellStyle name="통화 [0] usd" xfId="375"/>
    <cellStyle name="표준_01. EPA-ECU _SP(201003)" xfId="376"/>
    <cellStyle name="常规_6月PO跟踪" xfId="3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1</xdr:col>
      <xdr:colOff>819150</xdr:colOff>
      <xdr:row>4</xdr:row>
      <xdr:rowOff>38100</xdr:rowOff>
    </xdr:to>
    <xdr:pic>
      <xdr:nvPicPr>
        <xdr:cNvPr id="2049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8000"/>
        </a:blip>
        <a:srcRect/>
        <a:stretch>
          <a:fillRect/>
        </a:stretch>
      </xdr:blipFill>
      <xdr:spPr bwMode="auto">
        <a:xfrm>
          <a:off x="285750" y="28575"/>
          <a:ext cx="828675" cy="79057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19050</xdr:rowOff>
    </xdr:from>
    <xdr:to>
      <xdr:col>1</xdr:col>
      <xdr:colOff>876300</xdr:colOff>
      <xdr:row>2</xdr:row>
      <xdr:rowOff>180975</xdr:rowOff>
    </xdr:to>
    <xdr:pic>
      <xdr:nvPicPr>
        <xdr:cNvPr id="2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8000"/>
        </a:blip>
        <a:srcRect/>
        <a:stretch>
          <a:fillRect/>
        </a:stretch>
      </xdr:blipFill>
      <xdr:spPr bwMode="auto">
        <a:xfrm>
          <a:off x="123825" y="19050"/>
          <a:ext cx="1028700" cy="8572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O/EXPORT/2013/PO%20KEFICO/MAR/04.03/DVP.04.03.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QuangNguyen.QUANG-GENUWIN/Local%20Settings/Temporary%20Internet%20Files/Content.Outlook/J9OMRIWP/DELIVERY%20NOTE.13.04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CE OF GOODS"/>
      <sheetName val="PL Mau"/>
      <sheetName val="INV"/>
      <sheetName val="PL"/>
      <sheetName val="BK"/>
      <sheetName val="pallet"/>
      <sheetName val="TEN SP TV"/>
    </sheetNames>
    <sheetDataSet>
      <sheetData sheetId="0" refreshError="1"/>
      <sheetData sheetId="1" refreshError="1"/>
      <sheetData sheetId="2">
        <row r="5">
          <cell r="G5" t="str">
            <v>KEFICO 2013-0013</v>
          </cell>
        </row>
        <row r="6">
          <cell r="G6">
            <v>41337</v>
          </cell>
        </row>
        <row r="9">
          <cell r="D9" t="str">
            <v>DVP04032013/01.03.2013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 Mau"/>
      <sheetName val="TEN SP TV"/>
      <sheetName val="13.04.01"/>
      <sheetName val="13.04.02"/>
      <sheetName val="13.04.03"/>
      <sheetName val="13.04.04"/>
    </sheetNames>
    <sheetDataSet>
      <sheetData sheetId="0" refreshError="1">
        <row r="19">
          <cell r="C19">
            <v>9471930059</v>
          </cell>
          <cell r="D19">
            <v>9032909000</v>
          </cell>
          <cell r="E19" t="str">
            <v>KVPD0125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1.6E-2</v>
          </cell>
          <cell r="M19">
            <v>1.81</v>
          </cell>
          <cell r="N19">
            <v>18.059999999999999</v>
          </cell>
          <cell r="O19">
            <v>100</v>
          </cell>
          <cell r="P19">
            <v>30</v>
          </cell>
          <cell r="Q19">
            <v>400</v>
          </cell>
        </row>
        <row r="20">
          <cell r="C20">
            <v>9472930030</v>
          </cell>
          <cell r="D20">
            <v>3926905900</v>
          </cell>
          <cell r="E20" t="str">
            <v>KVPD0103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1.1000000000000001E-3</v>
          </cell>
          <cell r="M20">
            <v>1.81</v>
          </cell>
          <cell r="N20">
            <v>18.059999999999999</v>
          </cell>
          <cell r="O20">
            <v>1500</v>
          </cell>
          <cell r="P20">
            <v>30</v>
          </cell>
          <cell r="Q20">
            <v>6000</v>
          </cell>
        </row>
        <row r="21">
          <cell r="C21">
            <v>9124040011</v>
          </cell>
          <cell r="D21">
            <v>3926905900</v>
          </cell>
          <cell r="E21" t="str">
            <v>KVPC0092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7.7000000000000002E-3</v>
          </cell>
          <cell r="M21">
            <v>0.5</v>
          </cell>
          <cell r="N21">
            <v>18.059999999999999</v>
          </cell>
          <cell r="O21">
            <v>250</v>
          </cell>
          <cell r="P21">
            <v>30</v>
          </cell>
          <cell r="Q21">
            <v>1000</v>
          </cell>
        </row>
        <row r="22">
          <cell r="C22">
            <v>9124040020</v>
          </cell>
          <cell r="D22">
            <v>3926905900</v>
          </cell>
          <cell r="E22" t="str">
            <v>KVPC0094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5.1999999999999998E-3</v>
          </cell>
          <cell r="M22">
            <v>0.5</v>
          </cell>
          <cell r="N22">
            <v>18.059999999999999</v>
          </cell>
          <cell r="O22">
            <v>70</v>
          </cell>
          <cell r="P22">
            <v>18</v>
          </cell>
          <cell r="Q22">
            <v>420</v>
          </cell>
        </row>
        <row r="23">
          <cell r="C23">
            <v>9124040035</v>
          </cell>
          <cell r="D23">
            <v>3926905900</v>
          </cell>
          <cell r="E23" t="str">
            <v>KVPC0093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7.7000000000000002E-3</v>
          </cell>
          <cell r="M23">
            <v>0.5</v>
          </cell>
          <cell r="N23">
            <v>18.059999999999999</v>
          </cell>
          <cell r="O23">
            <v>250</v>
          </cell>
          <cell r="P23">
            <v>30</v>
          </cell>
          <cell r="Q23">
            <v>1000</v>
          </cell>
        </row>
        <row r="24">
          <cell r="C24">
            <v>9591930012</v>
          </cell>
          <cell r="D24">
            <v>8483109000</v>
          </cell>
          <cell r="E24" t="str">
            <v>KVP0021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5.1999999999999998E-2</v>
          </cell>
          <cell r="M24">
            <v>1.51</v>
          </cell>
          <cell r="N24">
            <v>18.059999999999999</v>
          </cell>
          <cell r="O24">
            <v>30</v>
          </cell>
          <cell r="P24">
            <v>64</v>
          </cell>
          <cell r="Q24">
            <v>120</v>
          </cell>
        </row>
        <row r="25">
          <cell r="C25">
            <v>9662930010</v>
          </cell>
          <cell r="D25">
            <v>9032909000</v>
          </cell>
          <cell r="E25" t="str">
            <v>KVPE0109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2.1999999999999999E-2</v>
          </cell>
          <cell r="M25">
            <v>1.81</v>
          </cell>
          <cell r="N25">
            <v>18.059999999999999</v>
          </cell>
          <cell r="O25">
            <v>50</v>
          </cell>
          <cell r="P25">
            <v>30</v>
          </cell>
          <cell r="Q25">
            <v>400</v>
          </cell>
        </row>
        <row r="26">
          <cell r="C26">
            <v>9352931030</v>
          </cell>
          <cell r="D26">
            <v>3926905900</v>
          </cell>
          <cell r="E26" t="str">
            <v>KVP0047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3.0999999999999999E-3</v>
          </cell>
          <cell r="M26">
            <v>1.81</v>
          </cell>
          <cell r="N26">
            <v>18.059999999999999</v>
          </cell>
          <cell r="O26">
            <v>250</v>
          </cell>
          <cell r="P26">
            <v>30</v>
          </cell>
          <cell r="Q26">
            <v>1000</v>
          </cell>
        </row>
        <row r="27">
          <cell r="C27">
            <v>9425040105</v>
          </cell>
          <cell r="D27">
            <v>3926905900</v>
          </cell>
          <cell r="E27" t="str">
            <v>KVP0047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3.0999999999999999E-3</v>
          </cell>
          <cell r="M27">
            <v>1.81</v>
          </cell>
          <cell r="N27">
            <v>18.059999999999999</v>
          </cell>
          <cell r="O27">
            <v>250</v>
          </cell>
          <cell r="P27">
            <v>30</v>
          </cell>
          <cell r="Q27">
            <v>1000</v>
          </cell>
        </row>
        <row r="28">
          <cell r="C28">
            <v>9652930042</v>
          </cell>
          <cell r="D28">
            <v>3926905900</v>
          </cell>
          <cell r="E28" t="str">
            <v>KVPB0122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2.8E-3</v>
          </cell>
          <cell r="M28">
            <v>1.81</v>
          </cell>
          <cell r="N28">
            <v>18.059999999999999</v>
          </cell>
          <cell r="O28">
            <v>400</v>
          </cell>
          <cell r="P28">
            <v>30</v>
          </cell>
          <cell r="Q28">
            <v>1600</v>
          </cell>
        </row>
        <row r="29">
          <cell r="C29">
            <v>9652930046</v>
          </cell>
          <cell r="D29">
            <v>3926905900</v>
          </cell>
          <cell r="E29" t="str">
            <v>KVPB0123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1.9E-3</v>
          </cell>
          <cell r="M29">
            <v>1.81</v>
          </cell>
          <cell r="N29">
            <v>18.059999999999999</v>
          </cell>
          <cell r="O29">
            <v>750</v>
          </cell>
          <cell r="P29">
            <v>30</v>
          </cell>
          <cell r="Q29">
            <v>3000</v>
          </cell>
        </row>
        <row r="30">
          <cell r="C30">
            <v>9124010054</v>
          </cell>
          <cell r="D30">
            <v>3926905900</v>
          </cell>
          <cell r="E30" t="str">
            <v>KVPB0070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2.8E-3</v>
          </cell>
          <cell r="M30">
            <v>1.81</v>
          </cell>
          <cell r="N30">
            <v>18.059999999999999</v>
          </cell>
          <cell r="O30">
            <v>400</v>
          </cell>
          <cell r="P30">
            <v>30</v>
          </cell>
          <cell r="Q30">
            <v>1600</v>
          </cell>
        </row>
        <row r="31">
          <cell r="C31">
            <v>9124010060</v>
          </cell>
          <cell r="D31">
            <v>3926905900</v>
          </cell>
          <cell r="E31" t="str">
            <v>KVPB0072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1.9E-3</v>
          </cell>
          <cell r="M31">
            <v>1.81</v>
          </cell>
          <cell r="N31">
            <v>18.059999999999999</v>
          </cell>
          <cell r="O31">
            <v>750</v>
          </cell>
          <cell r="P31">
            <v>30</v>
          </cell>
          <cell r="Q31">
            <v>3000</v>
          </cell>
        </row>
        <row r="32">
          <cell r="C32">
            <v>9651930022</v>
          </cell>
          <cell r="D32">
            <v>3926905900</v>
          </cell>
          <cell r="E32" t="str">
            <v>KVPB0120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4.4000000000000003E-3</v>
          </cell>
          <cell r="M32">
            <v>0.5</v>
          </cell>
          <cell r="N32">
            <v>18.059999999999999</v>
          </cell>
          <cell r="O32">
            <v>100</v>
          </cell>
          <cell r="P32">
            <v>18</v>
          </cell>
          <cell r="Q32">
            <v>1500</v>
          </cell>
        </row>
        <row r="33">
          <cell r="C33">
            <v>9651930026</v>
          </cell>
          <cell r="D33">
            <v>3926905900</v>
          </cell>
          <cell r="E33" t="str">
            <v>KVPB0121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3.2000000000000002E-3</v>
          </cell>
          <cell r="M33">
            <v>0.5</v>
          </cell>
          <cell r="N33">
            <v>18.059999999999999</v>
          </cell>
          <cell r="O33">
            <v>100</v>
          </cell>
          <cell r="P33">
            <v>18</v>
          </cell>
          <cell r="Q33">
            <v>1500</v>
          </cell>
        </row>
        <row r="34">
          <cell r="C34">
            <v>9124010052</v>
          </cell>
          <cell r="D34">
            <v>3926905900</v>
          </cell>
          <cell r="E34" t="str">
            <v>KVPB0076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4.4000000000000003E-3</v>
          </cell>
          <cell r="M34">
            <v>0.5</v>
          </cell>
          <cell r="N34">
            <v>18.059999999999999</v>
          </cell>
          <cell r="O34">
            <v>100</v>
          </cell>
          <cell r="P34">
            <v>18</v>
          </cell>
          <cell r="Q34">
            <v>1500</v>
          </cell>
        </row>
        <row r="35">
          <cell r="C35">
            <v>9124010058</v>
          </cell>
          <cell r="D35">
            <v>3926905900</v>
          </cell>
          <cell r="E35" t="str">
            <v>KVPB0078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3.2000000000000002E-3</v>
          </cell>
          <cell r="M35">
            <v>0.5</v>
          </cell>
          <cell r="N35">
            <v>18.059999999999999</v>
          </cell>
          <cell r="O35">
            <v>100</v>
          </cell>
          <cell r="P35">
            <v>18</v>
          </cell>
          <cell r="Q35">
            <v>1500</v>
          </cell>
        </row>
        <row r="36">
          <cell r="C36">
            <v>9652930043</v>
          </cell>
          <cell r="D36">
            <v>3926905900</v>
          </cell>
          <cell r="E36" t="str">
            <v>KVPB0071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1.9E-3</v>
          </cell>
          <cell r="M36">
            <v>1.81</v>
          </cell>
          <cell r="N36">
            <v>18.059999999999999</v>
          </cell>
          <cell r="O36">
            <v>750</v>
          </cell>
          <cell r="P36">
            <v>30</v>
          </cell>
          <cell r="Q36">
            <v>3000</v>
          </cell>
        </row>
        <row r="37">
          <cell r="C37">
            <v>9124010068</v>
          </cell>
          <cell r="D37">
            <v>3926905900</v>
          </cell>
          <cell r="E37" t="str">
            <v>KVPB0077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3.2000000000000002E-3</v>
          </cell>
          <cell r="M37">
            <v>0.5</v>
          </cell>
          <cell r="N37">
            <v>18.059999999999999</v>
          </cell>
          <cell r="O37">
            <v>100</v>
          </cell>
          <cell r="P37">
            <v>18</v>
          </cell>
          <cell r="Q37">
            <v>1500</v>
          </cell>
        </row>
        <row r="38">
          <cell r="C38">
            <v>9145020057</v>
          </cell>
          <cell r="D38">
            <v>8483109000</v>
          </cell>
          <cell r="E38" t="str">
            <v>KVP0021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5.1999999999999998E-2</v>
          </cell>
          <cell r="M38">
            <v>1.51</v>
          </cell>
          <cell r="N38">
            <v>18.059999999999999</v>
          </cell>
          <cell r="O38">
            <v>30</v>
          </cell>
          <cell r="P38">
            <v>64</v>
          </cell>
          <cell r="Q38">
            <v>120</v>
          </cell>
        </row>
        <row r="39">
          <cell r="C39">
            <v>9145020111</v>
          </cell>
          <cell r="D39">
            <v>8483109000</v>
          </cell>
          <cell r="E39" t="str">
            <v>KVP0021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5.1999999999999998E-2</v>
          </cell>
          <cell r="M39">
            <v>1.51</v>
          </cell>
          <cell r="N39">
            <v>18.059999999999999</v>
          </cell>
          <cell r="O39">
            <v>30</v>
          </cell>
          <cell r="P39">
            <v>64</v>
          </cell>
          <cell r="Q39">
            <v>120</v>
          </cell>
        </row>
        <row r="40">
          <cell r="C40">
            <v>9145020075</v>
          </cell>
          <cell r="D40">
            <v>8483109000</v>
          </cell>
          <cell r="E40" t="str">
            <v>KVP0021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5.1999999999999998E-2</v>
          </cell>
          <cell r="M40">
            <v>1.51</v>
          </cell>
          <cell r="N40">
            <v>18.059999999999999</v>
          </cell>
          <cell r="O40">
            <v>30</v>
          </cell>
          <cell r="P40">
            <v>64</v>
          </cell>
          <cell r="Q40">
            <v>120</v>
          </cell>
        </row>
      </sheetData>
      <sheetData sheetId="1" refreshError="1">
        <row r="5">
          <cell r="A5">
            <v>9591930012</v>
          </cell>
          <cell r="B5" t="str">
            <v>SHAFT(FINISHED)</v>
          </cell>
          <cell r="C5" t="str">
            <v>Trục của etc (kim loại)</v>
          </cell>
          <cell r="D5" t="str">
            <v>ETC</v>
          </cell>
          <cell r="E5" t="str">
            <v>H4H8</v>
          </cell>
          <cell r="F5" t="str">
            <v>KVP0021</v>
          </cell>
        </row>
        <row r="6">
          <cell r="A6">
            <v>9352931030</v>
          </cell>
          <cell r="B6" t="str">
            <v>PRO. CAP;KUM(M)</v>
          </cell>
          <cell r="C6" t="str">
            <v>Nắp bảo vệ</v>
          </cell>
          <cell r="D6" t="str">
            <v>LSF</v>
          </cell>
          <cell r="E6" t="str">
            <v>H4H8</v>
          </cell>
          <cell r="F6" t="str">
            <v>KVP0047</v>
          </cell>
        </row>
        <row r="7">
          <cell r="A7">
            <v>9425040105</v>
          </cell>
          <cell r="B7" t="str">
            <v>HOUSING;0 GRAY 80</v>
          </cell>
          <cell r="C7" t="str">
            <v>Nắp bảo vệ</v>
          </cell>
          <cell r="D7" t="str">
            <v>LSF</v>
          </cell>
          <cell r="E7" t="str">
            <v>H4H8</v>
          </cell>
          <cell r="F7" t="str">
            <v>KVP0047</v>
          </cell>
        </row>
        <row r="8">
          <cell r="A8">
            <v>9124010054</v>
          </cell>
          <cell r="B8" t="str">
            <v>CUP(IN-A6GF1) (Yellow)</v>
          </cell>
          <cell r="C8" t="str">
            <v>Vỏ thanh cảm biến bằng nhựa màu vàng</v>
          </cell>
          <cell r="D8" t="str">
            <v>ATSS</v>
          </cell>
          <cell r="E8" t="str">
            <v>H4H8</v>
          </cell>
          <cell r="F8" t="str">
            <v>KVPB0070</v>
          </cell>
        </row>
        <row r="9">
          <cell r="A9">
            <v>9652930043</v>
          </cell>
          <cell r="B9" t="str">
            <v>CUP (OUT-A) (Blue)</v>
          </cell>
          <cell r="C9" t="str">
            <v>Vỏ thanh cảm biến bằng nhựa màu xanh</v>
          </cell>
          <cell r="D9" t="str">
            <v>ATSS</v>
          </cell>
          <cell r="E9" t="str">
            <v>H4H8</v>
          </cell>
          <cell r="F9" t="str">
            <v>KVPB0071</v>
          </cell>
        </row>
        <row r="10">
          <cell r="A10">
            <v>9124010060</v>
          </cell>
          <cell r="B10" t="str">
            <v>CUP(OUT-A6GF1) (Red)</v>
          </cell>
          <cell r="C10" t="str">
            <v>Vỏ thanh cảm biến bằng nhựa màu đỏ</v>
          </cell>
          <cell r="D10" t="str">
            <v>ATSS</v>
          </cell>
          <cell r="E10" t="str">
            <v>H4H8</v>
          </cell>
          <cell r="F10" t="str">
            <v>KVPB0072</v>
          </cell>
        </row>
        <row r="11">
          <cell r="A11">
            <v>9124010052</v>
          </cell>
          <cell r="B11" t="str">
            <v>HOLDER SUB ASS'Y(IN-GF)</v>
          </cell>
          <cell r="C11" t="str">
            <v>Lõi nhựa (IN-GF)</v>
          </cell>
          <cell r="D11" t="str">
            <v>ATSS</v>
          </cell>
          <cell r="E11" t="str">
            <v>H4H8</v>
          </cell>
          <cell r="F11" t="str">
            <v>KVPB0076</v>
          </cell>
        </row>
        <row r="12">
          <cell r="A12">
            <v>9124010068</v>
          </cell>
          <cell r="B12" t="str">
            <v>HOLDER SUB ASS'Y(OUT-A)</v>
          </cell>
          <cell r="C12" t="str">
            <v>Lõi nhựa (OUT-A)</v>
          </cell>
          <cell r="D12" t="str">
            <v>ATSS</v>
          </cell>
          <cell r="E12" t="str">
            <v>H4H8</v>
          </cell>
          <cell r="F12" t="str">
            <v>KVPB0077</v>
          </cell>
        </row>
        <row r="13">
          <cell r="A13">
            <v>9124010058</v>
          </cell>
          <cell r="B13" t="str">
            <v>HOLDER SUB ASS'Y(OUT-GF)</v>
          </cell>
          <cell r="C13" t="str">
            <v>Lõi nhựa (OUT-GF)</v>
          </cell>
          <cell r="D13" t="str">
            <v>ATSS</v>
          </cell>
          <cell r="E13" t="str">
            <v>H4H8</v>
          </cell>
          <cell r="F13" t="str">
            <v>KVPB0078</v>
          </cell>
        </row>
        <row r="14">
          <cell r="A14">
            <v>9651930022</v>
          </cell>
          <cell r="B14" t="str">
            <v>HOLDER SUB ASS'Y(IN-MF)</v>
          </cell>
          <cell r="C14" t="str">
            <v>Lõi nhựa (IN-MF)</v>
          </cell>
          <cell r="D14" t="str">
            <v>ATSS</v>
          </cell>
          <cell r="E14" t="str">
            <v>H4H8</v>
          </cell>
          <cell r="F14" t="str">
            <v>KVPB0120</v>
          </cell>
        </row>
        <row r="15">
          <cell r="A15">
            <v>9651930026</v>
          </cell>
          <cell r="B15" t="str">
            <v>HOLDER SUB ASS'Y(OUT-D)</v>
          </cell>
          <cell r="C15" t="str">
            <v>Lõi nhựa (OUT-D)</v>
          </cell>
          <cell r="D15" t="str">
            <v>ATSS</v>
          </cell>
          <cell r="E15" t="str">
            <v>H4H8</v>
          </cell>
          <cell r="F15" t="str">
            <v>KVPB0121</v>
          </cell>
        </row>
        <row r="16">
          <cell r="A16">
            <v>9652930042</v>
          </cell>
          <cell r="B16" t="str">
            <v>CUP (IN-MF)</v>
          </cell>
          <cell r="C16" t="str">
            <v>Vỏ thanh cảm biến bằng nhựa (IN-MF)</v>
          </cell>
          <cell r="D16" t="str">
            <v>ATSS</v>
          </cell>
          <cell r="E16" t="str">
            <v>H4H8</v>
          </cell>
          <cell r="F16" t="str">
            <v>KVPB0122</v>
          </cell>
        </row>
        <row r="17">
          <cell r="A17">
            <v>9652930046</v>
          </cell>
          <cell r="B17" t="str">
            <v>CUP (OUT-D)</v>
          </cell>
          <cell r="C17" t="str">
            <v>Vỏ thanh cảm biến bằng nhựa (OUT-D)</v>
          </cell>
          <cell r="D17" t="str">
            <v>ATSS</v>
          </cell>
          <cell r="E17" t="str">
            <v>H4H8</v>
          </cell>
          <cell r="F17" t="str">
            <v>KVPB0123</v>
          </cell>
        </row>
        <row r="18">
          <cell r="A18">
            <v>9124040011</v>
          </cell>
          <cell r="B18" t="str">
            <v>CUP_28MM(HS_CM1)</v>
          </cell>
          <cell r="C18" t="str">
            <v>Vỏ của bộ phận cảm biến</v>
          </cell>
          <cell r="D18" t="str">
            <v>CMP</v>
          </cell>
          <cell r="E18" t="str">
            <v>H4H8</v>
          </cell>
          <cell r="F18" t="str">
            <v>KVPC0092</v>
          </cell>
        </row>
        <row r="19">
          <cell r="A19">
            <v>9124040035</v>
          </cell>
          <cell r="B19" t="str">
            <v>CUP_28MM(HS_CM1)</v>
          </cell>
          <cell r="C19" t="str">
            <v>Vỏ của bộ phận cảm biến</v>
          </cell>
          <cell r="D19" t="str">
            <v>CMP</v>
          </cell>
          <cell r="E19" t="str">
            <v>H4H8</v>
          </cell>
          <cell r="F19" t="str">
            <v>KVPC0093</v>
          </cell>
        </row>
        <row r="20">
          <cell r="A20">
            <v>9124040020</v>
          </cell>
          <cell r="B20" t="str">
            <v>HOLDER_28MM(HS_CM1)</v>
          </cell>
          <cell r="C20" t="str">
            <v>Thân của bộ phận cảm biến</v>
          </cell>
          <cell r="D20" t="str">
            <v>CMP</v>
          </cell>
          <cell r="E20" t="str">
            <v>H4H8</v>
          </cell>
          <cell r="F20" t="str">
            <v>KVPC0094</v>
          </cell>
        </row>
        <row r="21">
          <cell r="A21">
            <v>9472930030</v>
          </cell>
          <cell r="B21" t="str">
            <v>COVER(MMS-T2)</v>
          </cell>
          <cell r="C21" t="str">
            <v>Nắp đậy bằng nhựa (MMS-T2)</v>
          </cell>
          <cell r="D21" t="str">
            <v>MAPS</v>
          </cell>
          <cell r="E21" t="str">
            <v>H4H8</v>
          </cell>
          <cell r="F21" t="str">
            <v>KVPD0103</v>
          </cell>
        </row>
        <row r="22">
          <cell r="A22">
            <v>9471930059</v>
          </cell>
          <cell r="B22" t="str">
            <v>HOUSING ASSY (MMS-T2)</v>
          </cell>
          <cell r="C22" t="str">
            <v>Thân của bộ cảm biến MAP (MMS-T2)</v>
          </cell>
          <cell r="D22" t="str">
            <v>MAPS</v>
          </cell>
          <cell r="E22" t="str">
            <v>H4H8</v>
          </cell>
          <cell r="F22" t="str">
            <v>KVPD0125</v>
          </cell>
        </row>
        <row r="23">
          <cell r="A23">
            <v>9662930010</v>
          </cell>
          <cell r="B23" t="str">
            <v>Bobbin (Gamma)</v>
          </cell>
          <cell r="C23" t="str">
            <v>Lõi của bộ cảm biến CKP (Gamma)</v>
          </cell>
          <cell r="D23" t="str">
            <v>CKP</v>
          </cell>
          <cell r="E23" t="str">
            <v>H4H8</v>
          </cell>
          <cell r="F23" t="str">
            <v>KVPE0109</v>
          </cell>
        </row>
        <row r="24">
          <cell r="A24">
            <v>9145020075</v>
          </cell>
          <cell r="B24" t="str">
            <v>SHAFT(FINISHED) : 43 MM</v>
          </cell>
          <cell r="C24" t="str">
            <v>Trục của etc (kim loại)</v>
          </cell>
          <cell r="D24" t="str">
            <v>ETC</v>
          </cell>
          <cell r="E24" t="str">
            <v>H4H8</v>
          </cell>
          <cell r="F24" t="str">
            <v>KVP0021</v>
          </cell>
        </row>
        <row r="25">
          <cell r="A25">
            <v>9145020111</v>
          </cell>
          <cell r="B25" t="str">
            <v>SHAFT(FINISHED): 49MM</v>
          </cell>
          <cell r="C25" t="str">
            <v>Trục của etc (kim loại)</v>
          </cell>
          <cell r="D25" t="str">
            <v>ETC</v>
          </cell>
          <cell r="E25" t="str">
            <v>H4H8</v>
          </cell>
          <cell r="F25" t="str">
            <v>KVP0021</v>
          </cell>
        </row>
        <row r="26">
          <cell r="A26">
            <v>9145020057</v>
          </cell>
          <cell r="B26" t="str">
            <v>SHAFT(FINISHED):45MM</v>
          </cell>
          <cell r="C26" t="str">
            <v>Trục của etc (kim loại)</v>
          </cell>
          <cell r="D26" t="str">
            <v>ETC</v>
          </cell>
          <cell r="E26" t="str">
            <v>H4H8</v>
          </cell>
          <cell r="F26" t="str">
            <v>KVP0021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opLeftCell="A15" workbookViewId="0">
      <selection activeCell="C36" sqref="C36"/>
    </sheetView>
  </sheetViews>
  <sheetFormatPr defaultColWidth="8.88671875" defaultRowHeight="15.75"/>
  <cols>
    <col min="1" max="1" width="3.88671875" style="85" customWidth="1"/>
    <col min="2" max="2" width="25.109375" style="85" customWidth="1"/>
    <col min="3" max="3" width="9.77734375" style="85" customWidth="1"/>
    <col min="4" max="4" width="10.21875" style="85" customWidth="1"/>
    <col min="5" max="5" width="8.6640625" style="85" customWidth="1"/>
    <col min="6" max="6" width="7.44140625" style="85" customWidth="1"/>
    <col min="7" max="7" width="8.88671875" style="85" customWidth="1"/>
    <col min="8" max="8" width="7.88671875" style="85" customWidth="1"/>
    <col min="9" max="9" width="9.44140625" style="85" customWidth="1"/>
    <col min="10" max="10" width="10.21875" style="85" customWidth="1"/>
    <col min="11" max="11" width="7" style="88" customWidth="1"/>
    <col min="12" max="12" width="7.109375" style="84" customWidth="1"/>
    <col min="13" max="13" width="9.44140625" style="84" customWidth="1"/>
    <col min="14" max="14" width="8.33203125" style="84" customWidth="1"/>
    <col min="15" max="15" width="12.21875" style="84" customWidth="1"/>
    <col min="16" max="17" width="7.109375" style="84" customWidth="1"/>
    <col min="18" max="18" width="8.88671875" style="84" customWidth="1"/>
    <col min="19" max="19" width="8.88671875" style="127" customWidth="1"/>
    <col min="20" max="16384" width="8.88671875" style="85"/>
  </cols>
  <sheetData>
    <row r="1" spans="1:14" ht="18.75">
      <c r="A1" s="166" t="s">
        <v>61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4" ht="19.5" customHeight="1">
      <c r="A2" s="167" t="s">
        <v>62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4" ht="19.5" customHeight="1">
      <c r="C3" s="167" t="s">
        <v>63</v>
      </c>
      <c r="D3" s="167"/>
      <c r="E3" s="86"/>
      <c r="F3" s="86"/>
      <c r="G3" s="167" t="s">
        <v>64</v>
      </c>
      <c r="H3" s="167"/>
      <c r="I3" s="167"/>
      <c r="J3" s="87"/>
    </row>
    <row r="4" spans="1:14" ht="3.75" customHeight="1">
      <c r="C4" s="86"/>
      <c r="D4" s="86"/>
      <c r="E4" s="86"/>
      <c r="F4" s="86"/>
      <c r="G4" s="86"/>
      <c r="H4" s="86"/>
      <c r="I4" s="87"/>
      <c r="J4" s="87"/>
    </row>
    <row r="5" spans="1:14" ht="16.5" customHeight="1">
      <c r="A5" s="89"/>
      <c r="B5" s="89"/>
      <c r="C5" s="89"/>
      <c r="D5" s="89"/>
      <c r="E5" s="89"/>
      <c r="F5" s="89"/>
      <c r="I5" s="90" t="s">
        <v>65</v>
      </c>
      <c r="J5" s="85" t="str">
        <f>[1]INV!G5</f>
        <v>KEFICO 2013-0013</v>
      </c>
    </row>
    <row r="6" spans="1:14" ht="16.5" customHeight="1">
      <c r="I6" s="90" t="s">
        <v>66</v>
      </c>
      <c r="J6" s="91">
        <f>[1]INV!G6</f>
        <v>41337</v>
      </c>
    </row>
    <row r="7" spans="1:14" ht="23.25" customHeight="1">
      <c r="A7" s="173" t="s">
        <v>67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</row>
    <row r="8" spans="1:14" ht="2.25" hidden="1" customHeight="1">
      <c r="B8" s="92"/>
      <c r="E8" s="92"/>
      <c r="F8" s="92"/>
      <c r="G8" s="92"/>
      <c r="H8" s="92"/>
      <c r="K8" s="93"/>
    </row>
    <row r="9" spans="1:14" ht="15.75" customHeight="1">
      <c r="B9" s="85" t="s">
        <v>68</v>
      </c>
      <c r="D9" s="85" t="str">
        <f>[1]INV!D9</f>
        <v>DVP04032013/01.03.2013</v>
      </c>
    </row>
    <row r="10" spans="1:14" ht="18.75" customHeight="1">
      <c r="B10" s="85" t="s">
        <v>69</v>
      </c>
      <c r="C10" s="85" t="s">
        <v>70</v>
      </c>
    </row>
    <row r="11" spans="1:14" ht="16.5" customHeight="1">
      <c r="B11" s="85" t="s">
        <v>71</v>
      </c>
      <c r="C11" s="85" t="s">
        <v>72</v>
      </c>
    </row>
    <row r="12" spans="1:14" ht="16.5" customHeight="1">
      <c r="C12" s="85" t="s">
        <v>73</v>
      </c>
    </row>
    <row r="13" spans="1:14" ht="16.5" customHeight="1">
      <c r="C13" s="85" t="s">
        <v>74</v>
      </c>
    </row>
    <row r="14" spans="1:14" ht="16.5" customHeight="1">
      <c r="B14" s="85" t="s">
        <v>75</v>
      </c>
    </row>
    <row r="15" spans="1:14" ht="16.5" customHeight="1">
      <c r="B15" s="85" t="s">
        <v>76</v>
      </c>
      <c r="N15" s="94"/>
    </row>
    <row r="16" spans="1:14" ht="3.75" customHeight="1">
      <c r="A16" s="95"/>
      <c r="B16" s="95"/>
      <c r="C16" s="96"/>
      <c r="D16" s="96"/>
      <c r="E16" s="96"/>
      <c r="F16" s="96"/>
      <c r="G16" s="96"/>
      <c r="H16" s="96"/>
      <c r="I16" s="96"/>
      <c r="J16" s="96"/>
      <c r="K16" s="97"/>
    </row>
    <row r="17" spans="1:19" s="103" customFormat="1" ht="19.5" customHeight="1">
      <c r="A17" s="98" t="s">
        <v>7</v>
      </c>
      <c r="B17" s="99" t="s">
        <v>77</v>
      </c>
      <c r="C17" s="100"/>
      <c r="D17" s="100"/>
      <c r="E17" s="101"/>
      <c r="F17" s="171" t="s">
        <v>78</v>
      </c>
      <c r="G17" s="171" t="s">
        <v>79</v>
      </c>
      <c r="H17" s="171" t="s">
        <v>80</v>
      </c>
      <c r="I17" s="171" t="s">
        <v>81</v>
      </c>
      <c r="J17" s="171" t="s">
        <v>82</v>
      </c>
      <c r="K17" s="171" t="s">
        <v>83</v>
      </c>
      <c r="L17" s="102" t="s">
        <v>84</v>
      </c>
      <c r="M17" s="102" t="s">
        <v>85</v>
      </c>
      <c r="N17" s="102" t="s">
        <v>86</v>
      </c>
      <c r="O17" s="102" t="s">
        <v>87</v>
      </c>
      <c r="P17" s="102" t="s">
        <v>88</v>
      </c>
      <c r="Q17" s="102" t="s">
        <v>89</v>
      </c>
      <c r="R17" s="102"/>
      <c r="S17" s="102"/>
    </row>
    <row r="18" spans="1:19" s="103" customFormat="1" ht="17.25" customHeight="1">
      <c r="A18" s="104"/>
      <c r="B18" s="105" t="s">
        <v>8</v>
      </c>
      <c r="C18" s="105" t="s">
        <v>90</v>
      </c>
      <c r="D18" s="105" t="s">
        <v>91</v>
      </c>
      <c r="E18" s="105" t="s">
        <v>92</v>
      </c>
      <c r="F18" s="172"/>
      <c r="G18" s="172"/>
      <c r="H18" s="172"/>
      <c r="I18" s="172"/>
      <c r="J18" s="172"/>
      <c r="K18" s="172"/>
      <c r="L18" s="102"/>
      <c r="M18" s="102"/>
      <c r="N18" s="102"/>
      <c r="O18" s="102"/>
      <c r="P18" s="102"/>
      <c r="Q18" s="102"/>
      <c r="R18" s="102"/>
      <c r="S18" s="102"/>
    </row>
    <row r="19" spans="1:19" s="115" customFormat="1" ht="21" customHeight="1">
      <c r="A19" s="106">
        <v>1</v>
      </c>
      <c r="B19" s="107" t="s">
        <v>21</v>
      </c>
      <c r="C19" s="108">
        <v>9471930059</v>
      </c>
      <c r="D19" s="106">
        <v>9032909000</v>
      </c>
      <c r="E19" s="106" t="s">
        <v>22</v>
      </c>
      <c r="F19" s="109"/>
      <c r="G19" s="110">
        <f>F19/O19</f>
        <v>0</v>
      </c>
      <c r="H19" s="111">
        <f>F19/Q19</f>
        <v>0</v>
      </c>
      <c r="I19" s="111">
        <f t="shared" ref="I19:I40" si="0">F19*L19</f>
        <v>0</v>
      </c>
      <c r="J19" s="111">
        <f t="shared" ref="J19:J40" si="1">I19+(G19*0.02)+(H19*M19)+(K19*N19)</f>
        <v>0</v>
      </c>
      <c r="K19" s="112"/>
      <c r="L19" s="113">
        <v>1.6E-2</v>
      </c>
      <c r="M19" s="113">
        <v>1.81</v>
      </c>
      <c r="N19" s="113">
        <v>18.059999999999999</v>
      </c>
      <c r="O19" s="113">
        <v>100</v>
      </c>
      <c r="P19" s="113">
        <v>30</v>
      </c>
      <c r="Q19" s="113">
        <v>400</v>
      </c>
      <c r="R19" s="114"/>
      <c r="S19" s="102"/>
    </row>
    <row r="20" spans="1:19" s="115" customFormat="1" ht="21" customHeight="1">
      <c r="A20" s="116">
        <v>2</v>
      </c>
      <c r="B20" s="107" t="s">
        <v>58</v>
      </c>
      <c r="C20" s="108">
        <v>9472930030</v>
      </c>
      <c r="D20" s="106">
        <v>3926905900</v>
      </c>
      <c r="E20" s="106" t="s">
        <v>20</v>
      </c>
      <c r="F20" s="109"/>
      <c r="G20" s="110">
        <f t="shared" ref="G20:G40" si="2">F20/O20</f>
        <v>0</v>
      </c>
      <c r="H20" s="111">
        <f t="shared" ref="H20:H40" si="3">F20/Q20</f>
        <v>0</v>
      </c>
      <c r="I20" s="111">
        <f t="shared" si="0"/>
        <v>0</v>
      </c>
      <c r="J20" s="111">
        <f t="shared" si="1"/>
        <v>0</v>
      </c>
      <c r="K20" s="117"/>
      <c r="L20" s="113">
        <v>1.1000000000000001E-3</v>
      </c>
      <c r="M20" s="113">
        <v>1.81</v>
      </c>
      <c r="N20" s="118">
        <v>18.059999999999999</v>
      </c>
      <c r="O20" s="113">
        <v>1500</v>
      </c>
      <c r="P20" s="113">
        <v>30</v>
      </c>
      <c r="Q20" s="113">
        <v>6000</v>
      </c>
      <c r="R20" s="114"/>
      <c r="S20" s="102"/>
    </row>
    <row r="21" spans="1:19" s="115" customFormat="1" ht="21" customHeight="1">
      <c r="A21" s="106">
        <v>3</v>
      </c>
      <c r="B21" s="107" t="s">
        <v>93</v>
      </c>
      <c r="C21" s="108">
        <v>9124040011</v>
      </c>
      <c r="D21" s="106">
        <v>3926905900</v>
      </c>
      <c r="E21" s="106" t="s">
        <v>57</v>
      </c>
      <c r="F21" s="109"/>
      <c r="G21" s="110">
        <f t="shared" si="2"/>
        <v>0</v>
      </c>
      <c r="H21" s="111">
        <f t="shared" si="3"/>
        <v>0</v>
      </c>
      <c r="I21" s="111">
        <f t="shared" si="0"/>
        <v>0</v>
      </c>
      <c r="J21" s="111">
        <f t="shared" si="1"/>
        <v>0</v>
      </c>
      <c r="K21" s="117"/>
      <c r="L21" s="113">
        <v>7.7000000000000002E-3</v>
      </c>
      <c r="M21" s="119">
        <v>0.5</v>
      </c>
      <c r="N21" s="118">
        <v>18.059999999999999</v>
      </c>
      <c r="O21" s="113">
        <v>250</v>
      </c>
      <c r="P21" s="113">
        <v>30</v>
      </c>
      <c r="Q21" s="113">
        <v>1000</v>
      </c>
      <c r="R21" s="114"/>
      <c r="S21" s="102"/>
    </row>
    <row r="22" spans="1:19" s="115" customFormat="1" ht="21" customHeight="1">
      <c r="A22" s="116">
        <v>4</v>
      </c>
      <c r="B22" s="107" t="s">
        <v>94</v>
      </c>
      <c r="C22" s="108">
        <v>9124040020</v>
      </c>
      <c r="D22" s="106">
        <v>3926905900</v>
      </c>
      <c r="E22" s="106" t="s">
        <v>25</v>
      </c>
      <c r="F22" s="109"/>
      <c r="G22" s="110">
        <f t="shared" si="2"/>
        <v>0</v>
      </c>
      <c r="H22" s="111">
        <f t="shared" si="3"/>
        <v>0</v>
      </c>
      <c r="I22" s="111">
        <f t="shared" si="0"/>
        <v>0</v>
      </c>
      <c r="J22" s="111">
        <f t="shared" si="1"/>
        <v>0</v>
      </c>
      <c r="K22" s="117"/>
      <c r="L22" s="113">
        <v>5.1999999999999998E-3</v>
      </c>
      <c r="M22" s="119">
        <v>0.5</v>
      </c>
      <c r="N22" s="118">
        <v>18.059999999999999</v>
      </c>
      <c r="O22" s="113">
        <v>70</v>
      </c>
      <c r="P22" s="113">
        <v>18</v>
      </c>
      <c r="Q22" s="113">
        <v>420</v>
      </c>
      <c r="R22" s="114"/>
      <c r="S22" s="102"/>
    </row>
    <row r="23" spans="1:19" s="115" customFormat="1" ht="19.5" customHeight="1">
      <c r="A23" s="106">
        <v>5</v>
      </c>
      <c r="B23" s="107" t="s">
        <v>93</v>
      </c>
      <c r="C23" s="108">
        <v>9124040035</v>
      </c>
      <c r="D23" s="106">
        <v>3926905900</v>
      </c>
      <c r="E23" s="106" t="s">
        <v>19</v>
      </c>
      <c r="F23" s="109"/>
      <c r="G23" s="110">
        <f t="shared" si="2"/>
        <v>0</v>
      </c>
      <c r="H23" s="111">
        <f t="shared" si="3"/>
        <v>0</v>
      </c>
      <c r="I23" s="111">
        <f t="shared" si="0"/>
        <v>0</v>
      </c>
      <c r="J23" s="111">
        <f t="shared" si="1"/>
        <v>0</v>
      </c>
      <c r="K23" s="117"/>
      <c r="L23" s="113">
        <v>7.7000000000000002E-3</v>
      </c>
      <c r="M23" s="119">
        <v>0.5</v>
      </c>
      <c r="N23" s="118">
        <v>18.059999999999999</v>
      </c>
      <c r="O23" s="113">
        <v>250</v>
      </c>
      <c r="P23" s="113">
        <v>30</v>
      </c>
      <c r="Q23" s="113">
        <v>1000</v>
      </c>
      <c r="R23" s="114"/>
      <c r="S23" s="102"/>
    </row>
    <row r="24" spans="1:19" s="103" customFormat="1" ht="27" customHeight="1">
      <c r="A24" s="116">
        <v>6</v>
      </c>
      <c r="B24" s="107" t="s">
        <v>18</v>
      </c>
      <c r="C24" s="108">
        <v>9591930012</v>
      </c>
      <c r="D24" s="106">
        <v>8483109000</v>
      </c>
      <c r="E24" s="106" t="s">
        <v>17</v>
      </c>
      <c r="F24" s="109"/>
      <c r="G24" s="110">
        <f t="shared" si="2"/>
        <v>0</v>
      </c>
      <c r="H24" s="111">
        <f t="shared" si="3"/>
        <v>0</v>
      </c>
      <c r="I24" s="111">
        <f t="shared" si="0"/>
        <v>0</v>
      </c>
      <c r="J24" s="111">
        <f t="shared" si="1"/>
        <v>0</v>
      </c>
      <c r="K24" s="117"/>
      <c r="L24" s="113">
        <v>5.1999999999999998E-2</v>
      </c>
      <c r="M24" s="113">
        <v>1.51</v>
      </c>
      <c r="N24" s="118">
        <v>18.059999999999999</v>
      </c>
      <c r="O24" s="113">
        <v>30</v>
      </c>
      <c r="P24" s="113">
        <v>64</v>
      </c>
      <c r="Q24" s="113">
        <v>120</v>
      </c>
      <c r="R24" s="114"/>
      <c r="S24" s="102"/>
    </row>
    <row r="25" spans="1:19" s="103" customFormat="1" ht="24" customHeight="1">
      <c r="A25" s="106">
        <v>7</v>
      </c>
      <c r="B25" s="107" t="s">
        <v>44</v>
      </c>
      <c r="C25" s="108">
        <v>9662930010</v>
      </c>
      <c r="D25" s="106">
        <v>9032909000</v>
      </c>
      <c r="E25" s="106" t="s">
        <v>45</v>
      </c>
      <c r="F25" s="109"/>
      <c r="G25" s="110">
        <f t="shared" si="2"/>
        <v>0</v>
      </c>
      <c r="H25" s="111">
        <f t="shared" si="3"/>
        <v>0</v>
      </c>
      <c r="I25" s="111">
        <f t="shared" si="0"/>
        <v>0</v>
      </c>
      <c r="J25" s="111">
        <f t="shared" si="1"/>
        <v>0</v>
      </c>
      <c r="K25" s="117"/>
      <c r="L25" s="113">
        <v>2.1999999999999999E-2</v>
      </c>
      <c r="M25" s="113">
        <v>1.81</v>
      </c>
      <c r="N25" s="118">
        <v>18.059999999999999</v>
      </c>
      <c r="O25" s="113">
        <v>50</v>
      </c>
      <c r="P25" s="113">
        <v>30</v>
      </c>
      <c r="Q25" s="120">
        <v>400</v>
      </c>
      <c r="R25" s="114"/>
      <c r="S25" s="102"/>
    </row>
    <row r="26" spans="1:19" s="103" customFormat="1" ht="24" customHeight="1">
      <c r="A26" s="116">
        <v>8</v>
      </c>
      <c r="B26" s="107" t="s">
        <v>23</v>
      </c>
      <c r="C26" s="108">
        <v>9352931030</v>
      </c>
      <c r="D26" s="106">
        <v>3926905900</v>
      </c>
      <c r="E26" s="106" t="s">
        <v>24</v>
      </c>
      <c r="F26" s="109"/>
      <c r="G26" s="110">
        <f t="shared" si="2"/>
        <v>0</v>
      </c>
      <c r="H26" s="111">
        <f t="shared" si="3"/>
        <v>0</v>
      </c>
      <c r="I26" s="111">
        <f t="shared" si="0"/>
        <v>0</v>
      </c>
      <c r="J26" s="110">
        <f t="shared" si="1"/>
        <v>0</v>
      </c>
      <c r="K26" s="117"/>
      <c r="L26" s="113">
        <v>3.0999999999999999E-3</v>
      </c>
      <c r="M26" s="113">
        <v>1.81</v>
      </c>
      <c r="N26" s="118">
        <v>18.059999999999999</v>
      </c>
      <c r="O26" s="113">
        <v>250</v>
      </c>
      <c r="P26" s="113">
        <v>30</v>
      </c>
      <c r="Q26" s="120">
        <v>1000</v>
      </c>
      <c r="R26" s="114"/>
      <c r="S26" s="102"/>
    </row>
    <row r="27" spans="1:19" s="103" customFormat="1" ht="24" customHeight="1">
      <c r="A27" s="116"/>
      <c r="B27" s="107" t="s">
        <v>56</v>
      </c>
      <c r="C27" s="108">
        <v>9425040105</v>
      </c>
      <c r="D27" s="106">
        <v>3926905900</v>
      </c>
      <c r="E27" s="106" t="s">
        <v>24</v>
      </c>
      <c r="F27" s="109"/>
      <c r="G27" s="110">
        <f t="shared" si="2"/>
        <v>0</v>
      </c>
      <c r="H27" s="111">
        <f t="shared" si="3"/>
        <v>0</v>
      </c>
      <c r="I27" s="111"/>
      <c r="J27" s="110"/>
      <c r="K27" s="117"/>
      <c r="L27" s="113">
        <v>3.0999999999999999E-3</v>
      </c>
      <c r="M27" s="113">
        <v>1.81</v>
      </c>
      <c r="N27" s="118">
        <v>18.059999999999999</v>
      </c>
      <c r="O27" s="113">
        <v>250</v>
      </c>
      <c r="P27" s="113">
        <v>30</v>
      </c>
      <c r="Q27" s="120">
        <v>1000</v>
      </c>
      <c r="R27" s="114"/>
      <c r="S27" s="102"/>
    </row>
    <row r="28" spans="1:19" s="103" customFormat="1" ht="24" customHeight="1">
      <c r="A28" s="106">
        <v>9</v>
      </c>
      <c r="B28" s="107" t="s">
        <v>42</v>
      </c>
      <c r="C28" s="108">
        <v>9652930042</v>
      </c>
      <c r="D28" s="106">
        <v>3926905900</v>
      </c>
      <c r="E28" s="106" t="s">
        <v>43</v>
      </c>
      <c r="F28" s="109"/>
      <c r="G28" s="110">
        <f t="shared" si="2"/>
        <v>0</v>
      </c>
      <c r="H28" s="111">
        <f t="shared" si="3"/>
        <v>0</v>
      </c>
      <c r="I28" s="111">
        <f t="shared" si="0"/>
        <v>0</v>
      </c>
      <c r="J28" s="110">
        <f t="shared" si="1"/>
        <v>0</v>
      </c>
      <c r="K28" s="117"/>
      <c r="L28" s="113">
        <v>2.8E-3</v>
      </c>
      <c r="M28" s="113">
        <v>1.81</v>
      </c>
      <c r="N28" s="118">
        <v>18.059999999999999</v>
      </c>
      <c r="O28" s="113">
        <v>400</v>
      </c>
      <c r="P28" s="113">
        <v>30</v>
      </c>
      <c r="Q28" s="120">
        <v>1600</v>
      </c>
      <c r="R28" s="114"/>
      <c r="S28" s="102"/>
    </row>
    <row r="29" spans="1:19" s="103" customFormat="1" ht="22.5" customHeight="1">
      <c r="A29" s="116">
        <v>10</v>
      </c>
      <c r="B29" s="107" t="s">
        <v>40</v>
      </c>
      <c r="C29" s="108">
        <v>9652930046</v>
      </c>
      <c r="D29" s="106">
        <v>3926905900</v>
      </c>
      <c r="E29" s="106" t="s">
        <v>41</v>
      </c>
      <c r="F29" s="109"/>
      <c r="G29" s="110">
        <f t="shared" si="2"/>
        <v>0</v>
      </c>
      <c r="H29" s="111">
        <f t="shared" si="3"/>
        <v>0</v>
      </c>
      <c r="I29" s="111">
        <f t="shared" si="0"/>
        <v>0</v>
      </c>
      <c r="J29" s="110">
        <f t="shared" si="1"/>
        <v>0</v>
      </c>
      <c r="K29" s="117"/>
      <c r="L29" s="113">
        <v>1.9E-3</v>
      </c>
      <c r="M29" s="113">
        <v>1.81</v>
      </c>
      <c r="N29" s="118">
        <v>18.059999999999999</v>
      </c>
      <c r="O29" s="113">
        <v>750</v>
      </c>
      <c r="P29" s="113">
        <v>30</v>
      </c>
      <c r="Q29" s="120">
        <v>3000</v>
      </c>
      <c r="R29" s="114"/>
      <c r="S29" s="102"/>
    </row>
    <row r="30" spans="1:19" s="103" customFormat="1" ht="22.5" customHeight="1">
      <c r="A30" s="106">
        <v>11</v>
      </c>
      <c r="B30" s="107" t="s">
        <v>26</v>
      </c>
      <c r="C30" s="108">
        <v>9124010054</v>
      </c>
      <c r="D30" s="106">
        <v>3926905900</v>
      </c>
      <c r="E30" s="106" t="s">
        <v>27</v>
      </c>
      <c r="F30" s="109"/>
      <c r="G30" s="110">
        <f t="shared" si="2"/>
        <v>0</v>
      </c>
      <c r="H30" s="111">
        <f t="shared" si="3"/>
        <v>0</v>
      </c>
      <c r="I30" s="111">
        <f t="shared" si="0"/>
        <v>0</v>
      </c>
      <c r="J30" s="110">
        <f t="shared" si="1"/>
        <v>0</v>
      </c>
      <c r="K30" s="117"/>
      <c r="L30" s="113">
        <v>2.8E-3</v>
      </c>
      <c r="M30" s="113">
        <v>1.81</v>
      </c>
      <c r="N30" s="118">
        <v>18.059999999999999</v>
      </c>
      <c r="O30" s="113">
        <v>400</v>
      </c>
      <c r="P30" s="113">
        <v>30</v>
      </c>
      <c r="Q30" s="113">
        <v>1600</v>
      </c>
      <c r="R30" s="114"/>
      <c r="S30" s="102"/>
    </row>
    <row r="31" spans="1:19" s="103" customFormat="1" ht="22.5" customHeight="1">
      <c r="A31" s="116">
        <v>12</v>
      </c>
      <c r="B31" s="107" t="s">
        <v>34</v>
      </c>
      <c r="C31" s="108">
        <v>9124010060</v>
      </c>
      <c r="D31" s="106">
        <v>3926905900</v>
      </c>
      <c r="E31" s="106" t="s">
        <v>35</v>
      </c>
      <c r="F31" s="109"/>
      <c r="G31" s="110">
        <f t="shared" si="2"/>
        <v>0</v>
      </c>
      <c r="H31" s="111">
        <f t="shared" si="3"/>
        <v>0</v>
      </c>
      <c r="I31" s="111">
        <f t="shared" si="0"/>
        <v>0</v>
      </c>
      <c r="J31" s="110">
        <f t="shared" si="1"/>
        <v>0</v>
      </c>
      <c r="K31" s="117"/>
      <c r="L31" s="113">
        <v>1.9E-3</v>
      </c>
      <c r="M31" s="113">
        <v>1.81</v>
      </c>
      <c r="N31" s="118">
        <v>18.059999999999999</v>
      </c>
      <c r="O31" s="113">
        <v>750</v>
      </c>
      <c r="P31" s="113">
        <v>30</v>
      </c>
      <c r="Q31" s="113">
        <v>3000</v>
      </c>
      <c r="R31" s="114"/>
      <c r="S31" s="102"/>
    </row>
    <row r="32" spans="1:19" s="144" customFormat="1" ht="20.100000000000001" customHeight="1">
      <c r="A32" s="134">
        <v>13</v>
      </c>
      <c r="B32" s="135" t="s">
        <v>30</v>
      </c>
      <c r="C32" s="136">
        <v>9651930022</v>
      </c>
      <c r="D32" s="134">
        <v>3926905900</v>
      </c>
      <c r="E32" s="134" t="s">
        <v>31</v>
      </c>
      <c r="F32" s="137"/>
      <c r="G32" s="110">
        <f t="shared" si="2"/>
        <v>0</v>
      </c>
      <c r="H32" s="111">
        <f t="shared" si="3"/>
        <v>0</v>
      </c>
      <c r="I32" s="110">
        <f t="shared" si="0"/>
        <v>0</v>
      </c>
      <c r="J32" s="110">
        <f t="shared" si="1"/>
        <v>0</v>
      </c>
      <c r="K32" s="138"/>
      <c r="L32" s="139">
        <v>4.4000000000000003E-3</v>
      </c>
      <c r="M32" s="139">
        <v>0.5</v>
      </c>
      <c r="N32" s="140">
        <v>18.059999999999999</v>
      </c>
      <c r="O32" s="139">
        <v>100</v>
      </c>
      <c r="P32" s="139">
        <v>18</v>
      </c>
      <c r="Q32" s="141">
        <v>1500</v>
      </c>
      <c r="R32" s="142"/>
      <c r="S32" s="143"/>
    </row>
    <row r="33" spans="1:19" s="146" customFormat="1" ht="21" customHeight="1">
      <c r="A33" s="145">
        <v>14</v>
      </c>
      <c r="B33" s="135" t="s">
        <v>32</v>
      </c>
      <c r="C33" s="136">
        <v>9651930026</v>
      </c>
      <c r="D33" s="134">
        <v>3926905900</v>
      </c>
      <c r="E33" s="134" t="s">
        <v>33</v>
      </c>
      <c r="F33" s="137"/>
      <c r="G33" s="110">
        <f t="shared" si="2"/>
        <v>0</v>
      </c>
      <c r="H33" s="111">
        <f t="shared" si="3"/>
        <v>0</v>
      </c>
      <c r="I33" s="110">
        <f t="shared" si="0"/>
        <v>0</v>
      </c>
      <c r="J33" s="110">
        <f t="shared" si="1"/>
        <v>0</v>
      </c>
      <c r="K33" s="138"/>
      <c r="L33" s="139">
        <v>3.2000000000000002E-3</v>
      </c>
      <c r="M33" s="139">
        <v>0.5</v>
      </c>
      <c r="N33" s="140">
        <v>18.059999999999999</v>
      </c>
      <c r="O33" s="139">
        <v>100</v>
      </c>
      <c r="P33" s="139">
        <v>18</v>
      </c>
      <c r="Q33" s="141">
        <v>1500</v>
      </c>
      <c r="R33" s="142"/>
      <c r="S33" s="143"/>
    </row>
    <row r="34" spans="1:19" s="144" customFormat="1" ht="24" customHeight="1">
      <c r="A34" s="134">
        <v>15</v>
      </c>
      <c r="B34" s="135" t="s">
        <v>38</v>
      </c>
      <c r="C34" s="136">
        <v>9124010052</v>
      </c>
      <c r="D34" s="145">
        <v>3926905900</v>
      </c>
      <c r="E34" s="134" t="s">
        <v>39</v>
      </c>
      <c r="F34" s="137"/>
      <c r="G34" s="110">
        <f t="shared" si="2"/>
        <v>0</v>
      </c>
      <c r="H34" s="111">
        <f t="shared" si="3"/>
        <v>0</v>
      </c>
      <c r="I34" s="110">
        <f t="shared" si="0"/>
        <v>0</v>
      </c>
      <c r="J34" s="110">
        <f t="shared" si="1"/>
        <v>0</v>
      </c>
      <c r="K34" s="138"/>
      <c r="L34" s="139">
        <v>4.4000000000000003E-3</v>
      </c>
      <c r="M34" s="139">
        <v>0.5</v>
      </c>
      <c r="N34" s="140">
        <v>18.059999999999999</v>
      </c>
      <c r="O34" s="139">
        <v>100</v>
      </c>
      <c r="P34" s="139">
        <v>18</v>
      </c>
      <c r="Q34" s="139">
        <v>1500</v>
      </c>
      <c r="R34" s="142"/>
      <c r="S34" s="143"/>
    </row>
    <row r="35" spans="1:19" s="144" customFormat="1" ht="21" customHeight="1">
      <c r="A35" s="145">
        <v>16</v>
      </c>
      <c r="B35" s="135" t="s">
        <v>46</v>
      </c>
      <c r="C35" s="136">
        <v>9124010058</v>
      </c>
      <c r="D35" s="145">
        <v>3926905900</v>
      </c>
      <c r="E35" s="134" t="s">
        <v>47</v>
      </c>
      <c r="F35" s="137"/>
      <c r="G35" s="110">
        <f t="shared" si="2"/>
        <v>0</v>
      </c>
      <c r="H35" s="111">
        <f t="shared" si="3"/>
        <v>0</v>
      </c>
      <c r="I35" s="110">
        <f t="shared" si="0"/>
        <v>0</v>
      </c>
      <c r="J35" s="110">
        <f t="shared" si="1"/>
        <v>0</v>
      </c>
      <c r="K35" s="138"/>
      <c r="L35" s="139">
        <v>3.2000000000000002E-3</v>
      </c>
      <c r="M35" s="139">
        <v>0.5</v>
      </c>
      <c r="N35" s="140">
        <v>18.059999999999999</v>
      </c>
      <c r="O35" s="139">
        <v>100</v>
      </c>
      <c r="P35" s="139">
        <v>18</v>
      </c>
      <c r="Q35" s="139">
        <v>1500</v>
      </c>
      <c r="R35" s="142"/>
      <c r="S35" s="143"/>
    </row>
    <row r="36" spans="1:19" s="103" customFormat="1" ht="19.5" customHeight="1">
      <c r="A36" s="106">
        <v>17</v>
      </c>
      <c r="B36" s="107" t="s">
        <v>28</v>
      </c>
      <c r="C36" s="108">
        <v>9652930043</v>
      </c>
      <c r="D36" s="106">
        <v>3926905900</v>
      </c>
      <c r="E36" s="106" t="s">
        <v>29</v>
      </c>
      <c r="F36" s="109"/>
      <c r="G36" s="110">
        <f t="shared" si="2"/>
        <v>0</v>
      </c>
      <c r="H36" s="111">
        <f t="shared" si="3"/>
        <v>0</v>
      </c>
      <c r="I36" s="111">
        <f t="shared" si="0"/>
        <v>0</v>
      </c>
      <c r="J36" s="110">
        <f t="shared" si="1"/>
        <v>0</v>
      </c>
      <c r="K36" s="117"/>
      <c r="L36" s="113">
        <v>1.9E-3</v>
      </c>
      <c r="M36" s="113">
        <v>1.81</v>
      </c>
      <c r="N36" s="118">
        <v>18.059999999999999</v>
      </c>
      <c r="O36" s="113">
        <v>750</v>
      </c>
      <c r="P36" s="113">
        <v>30</v>
      </c>
      <c r="Q36" s="113">
        <v>3000</v>
      </c>
      <c r="R36" s="114"/>
      <c r="S36" s="102"/>
    </row>
    <row r="37" spans="1:19" s="144" customFormat="1" ht="19.5" customHeight="1">
      <c r="A37" s="145">
        <v>18</v>
      </c>
      <c r="B37" s="135" t="s">
        <v>36</v>
      </c>
      <c r="C37" s="136">
        <v>9124010068</v>
      </c>
      <c r="D37" s="134">
        <v>3926905900</v>
      </c>
      <c r="E37" s="134" t="s">
        <v>37</v>
      </c>
      <c r="F37" s="137"/>
      <c r="G37" s="110">
        <f t="shared" si="2"/>
        <v>0</v>
      </c>
      <c r="H37" s="111">
        <f t="shared" si="3"/>
        <v>0</v>
      </c>
      <c r="I37" s="110">
        <f t="shared" si="0"/>
        <v>0</v>
      </c>
      <c r="J37" s="110">
        <f t="shared" si="1"/>
        <v>0</v>
      </c>
      <c r="K37" s="138"/>
      <c r="L37" s="139">
        <v>3.2000000000000002E-3</v>
      </c>
      <c r="M37" s="139">
        <v>0.5</v>
      </c>
      <c r="N37" s="140">
        <v>18.059999999999999</v>
      </c>
      <c r="O37" s="139">
        <v>100</v>
      </c>
      <c r="P37" s="139">
        <v>18</v>
      </c>
      <c r="Q37" s="139">
        <v>1500</v>
      </c>
      <c r="R37" s="142"/>
      <c r="S37" s="143"/>
    </row>
    <row r="38" spans="1:19" s="103" customFormat="1" ht="21.75" customHeight="1">
      <c r="A38" s="106">
        <v>19</v>
      </c>
      <c r="B38" s="107" t="s">
        <v>95</v>
      </c>
      <c r="C38" s="108">
        <v>9145020057</v>
      </c>
      <c r="D38" s="106">
        <v>8483109000</v>
      </c>
      <c r="E38" s="106" t="s">
        <v>17</v>
      </c>
      <c r="F38" s="109"/>
      <c r="G38" s="110">
        <f t="shared" si="2"/>
        <v>0</v>
      </c>
      <c r="H38" s="111">
        <f t="shared" si="3"/>
        <v>0</v>
      </c>
      <c r="I38" s="111">
        <f t="shared" si="0"/>
        <v>0</v>
      </c>
      <c r="J38" s="110">
        <f t="shared" si="1"/>
        <v>0</v>
      </c>
      <c r="K38" s="121"/>
      <c r="L38" s="113">
        <v>5.1999999999999998E-2</v>
      </c>
      <c r="M38" s="113">
        <v>1.51</v>
      </c>
      <c r="N38" s="118">
        <v>18.059999999999999</v>
      </c>
      <c r="O38" s="113">
        <v>30</v>
      </c>
      <c r="P38" s="113">
        <v>64</v>
      </c>
      <c r="Q38" s="113">
        <v>120</v>
      </c>
      <c r="R38" s="114"/>
      <c r="S38" s="102"/>
    </row>
    <row r="39" spans="1:19" s="103" customFormat="1" ht="21.75" customHeight="1">
      <c r="A39" s="116">
        <v>20</v>
      </c>
      <c r="B39" s="107" t="s">
        <v>60</v>
      </c>
      <c r="C39" s="108">
        <v>9145020111</v>
      </c>
      <c r="D39" s="106">
        <v>8483109000</v>
      </c>
      <c r="E39" s="106" t="s">
        <v>17</v>
      </c>
      <c r="F39" s="109"/>
      <c r="G39" s="110">
        <f t="shared" si="2"/>
        <v>0</v>
      </c>
      <c r="H39" s="111">
        <f t="shared" si="3"/>
        <v>0</v>
      </c>
      <c r="I39" s="111">
        <f t="shared" si="0"/>
        <v>0</v>
      </c>
      <c r="J39" s="110">
        <f t="shared" si="1"/>
        <v>0</v>
      </c>
      <c r="K39" s="117"/>
      <c r="L39" s="113">
        <v>5.1999999999999998E-2</v>
      </c>
      <c r="M39" s="113">
        <v>1.51</v>
      </c>
      <c r="N39" s="118">
        <v>18.059999999999999</v>
      </c>
      <c r="O39" s="113">
        <v>30</v>
      </c>
      <c r="P39" s="113">
        <v>64</v>
      </c>
      <c r="Q39" s="113">
        <v>120</v>
      </c>
      <c r="R39" s="114"/>
      <c r="S39" s="102"/>
    </row>
    <row r="40" spans="1:19" s="103" customFormat="1" ht="22.5" customHeight="1">
      <c r="A40" s="106">
        <v>21</v>
      </c>
      <c r="B40" s="107" t="s">
        <v>59</v>
      </c>
      <c r="C40" s="108">
        <v>9145020075</v>
      </c>
      <c r="D40" s="106">
        <v>8483109000</v>
      </c>
      <c r="E40" s="106" t="s">
        <v>17</v>
      </c>
      <c r="F40" s="109"/>
      <c r="G40" s="110">
        <f t="shared" si="2"/>
        <v>0</v>
      </c>
      <c r="H40" s="111">
        <f t="shared" si="3"/>
        <v>0</v>
      </c>
      <c r="I40" s="111">
        <f t="shared" si="0"/>
        <v>0</v>
      </c>
      <c r="J40" s="110">
        <f t="shared" si="1"/>
        <v>0</v>
      </c>
      <c r="K40" s="117"/>
      <c r="L40" s="113">
        <v>5.1999999999999998E-2</v>
      </c>
      <c r="M40" s="113">
        <v>1.51</v>
      </c>
      <c r="N40" s="118">
        <v>18.059999999999999</v>
      </c>
      <c r="O40" s="113">
        <v>30</v>
      </c>
      <c r="P40" s="113">
        <v>64</v>
      </c>
      <c r="Q40" s="113">
        <v>120</v>
      </c>
      <c r="R40" s="114"/>
      <c r="S40" s="102"/>
    </row>
    <row r="41" spans="1:19" s="103" customFormat="1" ht="23.25" customHeight="1">
      <c r="A41" s="168" t="s">
        <v>96</v>
      </c>
      <c r="B41" s="169"/>
      <c r="C41" s="169"/>
      <c r="D41" s="169"/>
      <c r="E41" s="170"/>
      <c r="F41" s="122">
        <f>SUM(F19:F40)</f>
        <v>0</v>
      </c>
      <c r="G41" s="123">
        <f>SUM(G19:G40)</f>
        <v>0</v>
      </c>
      <c r="H41" s="123">
        <f>SUM(H19:H40)</f>
        <v>0</v>
      </c>
      <c r="I41" s="122">
        <f>SUM(I19:I40)</f>
        <v>0</v>
      </c>
      <c r="J41" s="122">
        <f>SUM(J19:J40)</f>
        <v>0</v>
      </c>
      <c r="K41" s="124"/>
      <c r="L41" s="113"/>
      <c r="M41" s="113"/>
      <c r="N41" s="113"/>
      <c r="O41" s="113"/>
      <c r="P41" s="113"/>
      <c r="Q41" s="113"/>
      <c r="R41" s="114"/>
      <c r="S41" s="102"/>
    </row>
    <row r="42" spans="1:19" ht="8.25" customHeight="1">
      <c r="I42" s="125"/>
      <c r="N42" s="126"/>
    </row>
    <row r="43" spans="1:19" ht="15.75" customHeight="1">
      <c r="A43" s="128" t="s">
        <v>97</v>
      </c>
      <c r="H43" s="129"/>
      <c r="M43" s="130"/>
      <c r="N43" s="126"/>
    </row>
    <row r="44" spans="1:19" ht="16.5" customHeight="1">
      <c r="A44" s="85" t="s">
        <v>98</v>
      </c>
      <c r="C44" s="131" t="s">
        <v>99</v>
      </c>
      <c r="D44" s="131"/>
      <c r="E44" s="131"/>
      <c r="F44" s="131"/>
    </row>
    <row r="45" spans="1:19" ht="16.5" customHeight="1">
      <c r="A45" s="85" t="s">
        <v>100</v>
      </c>
    </row>
    <row r="46" spans="1:19" ht="16.5" customHeight="1">
      <c r="A46" s="85" t="s">
        <v>101</v>
      </c>
    </row>
    <row r="47" spans="1:19" ht="16.5" customHeight="1">
      <c r="A47" s="85" t="s">
        <v>102</v>
      </c>
      <c r="L47" s="132"/>
    </row>
    <row r="48" spans="1:19" ht="16.5" customHeight="1">
      <c r="A48" s="85" t="s">
        <v>103</v>
      </c>
    </row>
    <row r="49" spans="1:8" ht="16.5" customHeight="1">
      <c r="A49" s="85" t="s">
        <v>104</v>
      </c>
    </row>
    <row r="50" spans="1:8" ht="16.5" customHeight="1">
      <c r="A50" s="85" t="s">
        <v>105</v>
      </c>
    </row>
    <row r="51" spans="1:8" ht="16.5" customHeight="1">
      <c r="A51" s="85" t="s">
        <v>106</v>
      </c>
    </row>
    <row r="54" spans="1:8">
      <c r="G54" s="128"/>
      <c r="H54" s="128" t="s">
        <v>61</v>
      </c>
    </row>
  </sheetData>
  <autoFilter ref="A18:S41"/>
  <mergeCells count="12">
    <mergeCell ref="A1:K1"/>
    <mergeCell ref="A2:K2"/>
    <mergeCell ref="C3:D3"/>
    <mergeCell ref="G3:I3"/>
    <mergeCell ref="A41:E41"/>
    <mergeCell ref="F17:F18"/>
    <mergeCell ref="G17:G18"/>
    <mergeCell ref="A7:K7"/>
    <mergeCell ref="H17:H18"/>
    <mergeCell ref="I17:I18"/>
    <mergeCell ref="J17:J18"/>
    <mergeCell ref="K17:K18"/>
  </mergeCells>
  <phoneticPr fontId="92" type="noConversion"/>
  <pageMargins left="0.5" right="0" top="0.5" bottom="0.1" header="0.1" footer="0.1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  <pageSetUpPr fitToPage="1"/>
  </sheetPr>
  <dimension ref="A1:U142"/>
  <sheetViews>
    <sheetView tabSelected="1" view="pageBreakPreview" topLeftCell="C1" zoomScale="80" zoomScaleSheetLayoutView="80" workbookViewId="0">
      <selection activeCell="J14" sqref="J14"/>
    </sheetView>
  </sheetViews>
  <sheetFormatPr defaultColWidth="8.109375" defaultRowHeight="13.5" customHeight="1"/>
  <cols>
    <col min="1" max="1" width="3.6640625" style="1" customWidth="1"/>
    <col min="2" max="2" width="11.88671875" style="10" customWidth="1"/>
    <col min="3" max="3" width="3.109375" style="10" customWidth="1"/>
    <col min="4" max="4" width="14.44140625" style="10" customWidth="1"/>
    <col min="5" max="5" width="15.44140625" style="81" customWidth="1"/>
    <col min="6" max="6" width="10.6640625" style="1" customWidth="1"/>
    <col min="7" max="7" width="18.44140625" style="1" customWidth="1"/>
    <col min="8" max="8" width="12.21875" style="1" customWidth="1"/>
    <col min="9" max="9" width="10.44140625" style="13" customWidth="1"/>
    <col min="10" max="10" width="10.44140625" style="1" customWidth="1"/>
    <col min="11" max="11" width="10.44140625" style="15" customWidth="1"/>
    <col min="12" max="12" width="10.44140625" style="16" customWidth="1"/>
    <col min="13" max="13" width="10.44140625" style="78" customWidth="1"/>
    <col min="14" max="14" width="10.44140625" style="16" customWidth="1"/>
    <col min="15" max="15" width="8.33203125" style="7" bestFit="1" customWidth="1"/>
    <col min="16" max="16" width="10.33203125" style="7" customWidth="1"/>
    <col min="17" max="17" width="14.33203125" style="7" customWidth="1"/>
    <col min="18" max="18" width="12" style="7" customWidth="1"/>
    <col min="19" max="19" width="8.88671875" style="8" bestFit="1" customWidth="1"/>
    <col min="20" max="16384" width="8.109375" style="8"/>
  </cols>
  <sheetData>
    <row r="1" spans="1:21" ht="30.75" customHeight="1">
      <c r="B1" s="2"/>
      <c r="C1" s="2"/>
      <c r="D1" s="2"/>
      <c r="E1" s="3"/>
      <c r="F1" s="174" t="s">
        <v>0</v>
      </c>
      <c r="G1" s="174"/>
      <c r="H1" s="174"/>
      <c r="I1" s="174"/>
      <c r="J1" s="174"/>
      <c r="K1" s="2"/>
      <c r="L1" s="2"/>
      <c r="M1" s="4" t="s">
        <v>116</v>
      </c>
      <c r="N1" s="5"/>
    </row>
    <row r="2" spans="1:21" ht="24" customHeight="1">
      <c r="A2" s="175" t="s">
        <v>111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21" ht="28.5" customHeight="1">
      <c r="A3" s="9" t="s">
        <v>1</v>
      </c>
      <c r="E3" s="11"/>
      <c r="F3" s="12"/>
      <c r="G3" s="12"/>
      <c r="H3" s="12"/>
      <c r="K3" s="1"/>
      <c r="L3" s="1"/>
      <c r="M3" s="70"/>
      <c r="N3" s="1"/>
    </row>
    <row r="4" spans="1:21" ht="28.5" customHeight="1">
      <c r="A4" s="14" t="s">
        <v>2</v>
      </c>
      <c r="E4" s="11"/>
      <c r="F4" s="12"/>
      <c r="G4" s="12"/>
      <c r="H4" s="12"/>
    </row>
    <row r="5" spans="1:21" ht="28.5" customHeight="1">
      <c r="A5" s="9" t="s">
        <v>3</v>
      </c>
      <c r="E5" s="11"/>
      <c r="F5" s="12"/>
      <c r="G5" s="12"/>
      <c r="H5" s="12"/>
    </row>
    <row r="6" spans="1:21" ht="28.5" customHeight="1">
      <c r="A6" s="14" t="s">
        <v>4</v>
      </c>
      <c r="E6" s="11"/>
      <c r="F6" s="12"/>
      <c r="G6" s="12"/>
      <c r="H6" s="12"/>
      <c r="L6" s="15"/>
      <c r="M6" s="70"/>
    </row>
    <row r="7" spans="1:21" s="19" customFormat="1" ht="28.5" customHeight="1">
      <c r="A7" s="9" t="s">
        <v>5</v>
      </c>
      <c r="B7" s="10"/>
      <c r="C7" s="10"/>
      <c r="D7" s="10"/>
      <c r="E7" s="11"/>
      <c r="F7" s="12"/>
      <c r="G7" s="12"/>
      <c r="H7" s="12"/>
      <c r="I7" s="13"/>
      <c r="J7" s="1"/>
      <c r="K7" s="17"/>
      <c r="L7" s="16"/>
      <c r="M7" s="78"/>
      <c r="N7" s="16"/>
      <c r="O7" s="18"/>
      <c r="P7" s="18"/>
      <c r="Q7" s="18"/>
      <c r="R7" s="18"/>
    </row>
    <row r="8" spans="1:21" s="19" customFormat="1" ht="28.5" customHeight="1">
      <c r="A8" s="14" t="s">
        <v>6</v>
      </c>
      <c r="B8" s="10"/>
      <c r="C8" s="10"/>
      <c r="D8" s="10"/>
      <c r="E8" s="11"/>
      <c r="F8" s="12"/>
      <c r="G8" s="12"/>
      <c r="H8" s="12"/>
      <c r="I8" s="20"/>
      <c r="J8" s="1"/>
      <c r="K8" s="17"/>
      <c r="L8" s="16"/>
      <c r="M8" s="78"/>
      <c r="N8" s="16"/>
      <c r="O8" s="18"/>
      <c r="P8" s="18"/>
      <c r="Q8" s="18"/>
      <c r="R8" s="18"/>
    </row>
    <row r="9" spans="1:21" ht="28.5" customHeight="1" thickBot="1">
      <c r="A9" s="8"/>
      <c r="E9" s="11"/>
      <c r="F9" s="12"/>
      <c r="G9" s="12"/>
      <c r="H9" s="12"/>
      <c r="J9" s="8"/>
      <c r="K9" s="21"/>
      <c r="L9" s="176" t="s">
        <v>115</v>
      </c>
      <c r="M9" s="176"/>
      <c r="N9" s="177"/>
    </row>
    <row r="10" spans="1:21" ht="55.5" customHeight="1" thickTop="1">
      <c r="A10" s="22" t="s">
        <v>7</v>
      </c>
      <c r="B10" s="178" t="s">
        <v>8</v>
      </c>
      <c r="C10" s="179"/>
      <c r="D10" s="180"/>
      <c r="E10" s="133" t="s">
        <v>107</v>
      </c>
      <c r="F10" s="23" t="s">
        <v>9</v>
      </c>
      <c r="G10" s="23" t="s">
        <v>10</v>
      </c>
      <c r="H10" s="23" t="s">
        <v>11</v>
      </c>
      <c r="I10" s="24" t="s">
        <v>12</v>
      </c>
      <c r="J10" s="133" t="s">
        <v>13</v>
      </c>
      <c r="K10" s="133" t="s">
        <v>14</v>
      </c>
      <c r="L10" s="25" t="s">
        <v>15</v>
      </c>
      <c r="M10" s="25" t="s">
        <v>16</v>
      </c>
      <c r="N10" s="162" t="s">
        <v>108</v>
      </c>
      <c r="O10" s="147" t="s">
        <v>84</v>
      </c>
      <c r="P10" s="147" t="s">
        <v>85</v>
      </c>
      <c r="Q10" s="147" t="s">
        <v>86</v>
      </c>
      <c r="R10" s="147" t="s">
        <v>87</v>
      </c>
      <c r="S10" s="147" t="s">
        <v>88</v>
      </c>
      <c r="T10" s="147" t="s">
        <v>89</v>
      </c>
    </row>
    <row r="11" spans="1:21" s="27" customFormat="1" ht="54.75" customHeight="1">
      <c r="A11" s="157">
        <v>1</v>
      </c>
      <c r="B11" s="181" t="e">
        <f>VLOOKUP(E11,#REF!,2,0)</f>
        <v>#REF!</v>
      </c>
      <c r="C11" s="182"/>
      <c r="D11" s="183"/>
      <c r="E11" s="161">
        <v>9662930010</v>
      </c>
      <c r="F11" s="149" t="str">
        <f>VLOOKUP(E11,'[2]TEN SP TV'!$A$5:$F$26,6,0)</f>
        <v>KVPE0109</v>
      </c>
      <c r="G11" s="150" t="s">
        <v>112</v>
      </c>
      <c r="H11" s="151" t="s">
        <v>113</v>
      </c>
      <c r="I11" s="154">
        <v>4200</v>
      </c>
      <c r="J11" s="156">
        <v>5</v>
      </c>
      <c r="K11" s="155">
        <f t="shared" ref="K11" si="0">I11*O11</f>
        <v>92.399999999999991</v>
      </c>
      <c r="L11" s="156">
        <f t="shared" ref="L11" si="1">I11/R11</f>
        <v>84</v>
      </c>
      <c r="M11" s="163">
        <v>11</v>
      </c>
      <c r="N11" s="184">
        <v>5</v>
      </c>
      <c r="O11" s="26">
        <f>VLOOKUP(E11,'[2]PL Mau'!$C$19:$Q$40,10,0)</f>
        <v>2.1999999999999999E-2</v>
      </c>
      <c r="P11" s="26">
        <f>VLOOKUP(E11,'[2]PL Mau'!$C$19:$Q$40,11,0)</f>
        <v>1.81</v>
      </c>
      <c r="Q11" s="26">
        <f>VLOOKUP(E11,'[2]PL Mau'!$C$19:$Q$40,12,0)</f>
        <v>18.059999999999999</v>
      </c>
      <c r="R11" s="26">
        <f>VLOOKUP(E11,'[2]PL Mau'!$C$19:$Q$40,13,0)</f>
        <v>50</v>
      </c>
      <c r="S11" s="26">
        <f>VLOOKUP(E11,'[2]PL Mau'!$C$19:$Q$40,14,0)</f>
        <v>30</v>
      </c>
      <c r="T11" s="26">
        <f>VLOOKUP(E11,'[2]PL Mau'!$C$19:$Q$40,15,0)</f>
        <v>400</v>
      </c>
      <c r="U11" s="148">
        <f t="shared" ref="U11" si="2">I11/T11</f>
        <v>10.5</v>
      </c>
    </row>
    <row r="12" spans="1:21" s="27" customFormat="1" ht="54.75" customHeight="1">
      <c r="A12" s="157">
        <v>2</v>
      </c>
      <c r="B12" s="181" t="e">
        <f>VLOOKUP(E12,#REF!,2,0)</f>
        <v>#REF!</v>
      </c>
      <c r="C12" s="182"/>
      <c r="D12" s="183"/>
      <c r="E12" s="161">
        <v>9591930012</v>
      </c>
      <c r="F12" s="149" t="str">
        <f>VLOOKUP(E12,'[2]TEN SP TV'!$A$5:$F$26,6,0)</f>
        <v>KVP0021</v>
      </c>
      <c r="G12" s="150" t="s">
        <v>112</v>
      </c>
      <c r="H12" s="151" t="s">
        <v>113</v>
      </c>
      <c r="I12" s="154">
        <v>7080</v>
      </c>
      <c r="J12" s="156">
        <v>5</v>
      </c>
      <c r="K12" s="155">
        <f t="shared" ref="K12:K22" si="3">I12*O12</f>
        <v>368.15999999999997</v>
      </c>
      <c r="L12" s="156">
        <f t="shared" ref="L12:L22" si="4">I12/R12</f>
        <v>236</v>
      </c>
      <c r="M12" s="163">
        <v>59</v>
      </c>
      <c r="N12" s="185"/>
      <c r="O12" s="26">
        <f>VLOOKUP(E12,'[2]PL Mau'!$C$19:$Q$40,10,0)</f>
        <v>5.1999999999999998E-2</v>
      </c>
      <c r="P12" s="26">
        <f>VLOOKUP(E12,'[2]PL Mau'!$C$19:$Q$40,11,0)</f>
        <v>1.51</v>
      </c>
      <c r="Q12" s="26">
        <f>VLOOKUP(E12,'[2]PL Mau'!$C$19:$Q$40,12,0)</f>
        <v>18.059999999999999</v>
      </c>
      <c r="R12" s="26">
        <f>VLOOKUP(E12,'[2]PL Mau'!$C$19:$Q$40,13,0)</f>
        <v>30</v>
      </c>
      <c r="S12" s="26">
        <f>VLOOKUP(E12,'[2]PL Mau'!$C$19:$Q$40,14,0)</f>
        <v>64</v>
      </c>
      <c r="T12" s="26">
        <f>VLOOKUP(E12,'[2]PL Mau'!$C$19:$Q$40,15,0)</f>
        <v>120</v>
      </c>
      <c r="U12" s="148">
        <f t="shared" ref="U12:U22" si="5">I12/T12</f>
        <v>59</v>
      </c>
    </row>
    <row r="13" spans="1:21" s="27" customFormat="1" ht="54.75" customHeight="1">
      <c r="A13" s="157">
        <v>3</v>
      </c>
      <c r="B13" s="181" t="e">
        <f>VLOOKUP(E13,#REF!,2,0)</f>
        <v>#REF!</v>
      </c>
      <c r="C13" s="182"/>
      <c r="D13" s="183"/>
      <c r="E13" s="161">
        <v>9471930059</v>
      </c>
      <c r="F13" s="149" t="str">
        <f>VLOOKUP(E13,'[2]TEN SP TV'!$A$5:$F$26,6,0)</f>
        <v>KVPD0125</v>
      </c>
      <c r="G13" s="165" t="s">
        <v>114</v>
      </c>
      <c r="H13" s="151" t="s">
        <v>113</v>
      </c>
      <c r="I13" s="154">
        <v>400</v>
      </c>
      <c r="J13" s="156">
        <v>5</v>
      </c>
      <c r="K13" s="155">
        <f t="shared" ref="K13" si="6">I13*O13</f>
        <v>6.4</v>
      </c>
      <c r="L13" s="156">
        <f t="shared" ref="L13" si="7">I13/R13</f>
        <v>4</v>
      </c>
      <c r="M13" s="186">
        <v>39</v>
      </c>
      <c r="N13" s="185"/>
      <c r="O13" s="26">
        <f>VLOOKUP(E13,'[2]PL Mau'!$C$19:$Q$40,10,0)</f>
        <v>1.6E-2</v>
      </c>
      <c r="P13" s="26">
        <f>VLOOKUP(E13,'[2]PL Mau'!$C$19:$Q$40,11,0)</f>
        <v>1.81</v>
      </c>
      <c r="Q13" s="26">
        <f>VLOOKUP(E13,'[2]PL Mau'!$C$19:$Q$40,12,0)</f>
        <v>18.059999999999999</v>
      </c>
      <c r="R13" s="26">
        <f>VLOOKUP(E13,'[2]PL Mau'!$C$19:$Q$40,13,0)</f>
        <v>100</v>
      </c>
      <c r="S13" s="26">
        <f>VLOOKUP(E13,'[2]PL Mau'!$C$19:$Q$40,14,0)</f>
        <v>30</v>
      </c>
      <c r="T13" s="26">
        <f>VLOOKUP(E13,'[2]PL Mau'!$C$19:$Q$40,15,0)</f>
        <v>400</v>
      </c>
      <c r="U13" s="148">
        <f t="shared" ref="U13" si="8">I13/T13</f>
        <v>1</v>
      </c>
    </row>
    <row r="14" spans="1:21" s="27" customFormat="1" ht="54.75" customHeight="1">
      <c r="A14" s="157">
        <v>4</v>
      </c>
      <c r="B14" s="181" t="e">
        <f>VLOOKUP(E14,#REF!,2,0)</f>
        <v>#REF!</v>
      </c>
      <c r="C14" s="182"/>
      <c r="D14" s="183"/>
      <c r="E14" s="161">
        <v>9471930059</v>
      </c>
      <c r="F14" s="149" t="str">
        <f>VLOOKUP(E14,'[2]TEN SP TV'!$A$5:$F$26,6,0)</f>
        <v>KVPD0125</v>
      </c>
      <c r="G14" s="150" t="s">
        <v>112</v>
      </c>
      <c r="H14" s="151" t="s">
        <v>113</v>
      </c>
      <c r="I14" s="154">
        <v>15000</v>
      </c>
      <c r="J14" s="156">
        <v>5</v>
      </c>
      <c r="K14" s="155">
        <f t="shared" si="3"/>
        <v>240</v>
      </c>
      <c r="L14" s="156">
        <f t="shared" si="4"/>
        <v>150</v>
      </c>
      <c r="M14" s="187"/>
      <c r="N14" s="185"/>
      <c r="O14" s="26">
        <f>VLOOKUP(E14,'[2]PL Mau'!$C$19:$Q$40,10,0)</f>
        <v>1.6E-2</v>
      </c>
      <c r="P14" s="26">
        <f>VLOOKUP(E14,'[2]PL Mau'!$C$19:$Q$40,11,0)</f>
        <v>1.81</v>
      </c>
      <c r="Q14" s="26">
        <f>VLOOKUP(E14,'[2]PL Mau'!$C$19:$Q$40,12,0)</f>
        <v>18.059999999999999</v>
      </c>
      <c r="R14" s="26">
        <f>VLOOKUP(E14,'[2]PL Mau'!$C$19:$Q$40,13,0)</f>
        <v>100</v>
      </c>
      <c r="S14" s="26">
        <f>VLOOKUP(E14,'[2]PL Mau'!$C$19:$Q$40,14,0)</f>
        <v>30</v>
      </c>
      <c r="T14" s="26">
        <f>VLOOKUP(E14,'[2]PL Mau'!$C$19:$Q$40,15,0)</f>
        <v>400</v>
      </c>
      <c r="U14" s="148">
        <f t="shared" si="5"/>
        <v>37.5</v>
      </c>
    </row>
    <row r="15" spans="1:21" s="27" customFormat="1" ht="54.75" customHeight="1">
      <c r="A15" s="157">
        <v>5</v>
      </c>
      <c r="B15" s="181" t="e">
        <f>VLOOKUP(E15,#REF!,2,0)</f>
        <v>#REF!</v>
      </c>
      <c r="C15" s="182"/>
      <c r="D15" s="183"/>
      <c r="E15" s="161">
        <v>9124010068</v>
      </c>
      <c r="F15" s="149" t="str">
        <f>VLOOKUP(E15,'[2]TEN SP TV'!$A$5:$F$26,6,0)</f>
        <v>KVPB0077</v>
      </c>
      <c r="G15" s="150" t="s">
        <v>112</v>
      </c>
      <c r="H15" s="151" t="s">
        <v>113</v>
      </c>
      <c r="I15" s="154">
        <v>10000</v>
      </c>
      <c r="J15" s="156">
        <v>5</v>
      </c>
      <c r="K15" s="155">
        <f t="shared" ref="K15:K19" si="9">I15*O15</f>
        <v>32</v>
      </c>
      <c r="L15" s="156">
        <f t="shared" ref="L15:L19" si="10">I15/R15</f>
        <v>100</v>
      </c>
      <c r="M15" s="163">
        <v>7</v>
      </c>
      <c r="N15" s="185"/>
      <c r="O15" s="26">
        <f>VLOOKUP(E15,'[2]PL Mau'!$C$19:$Q$40,10,0)</f>
        <v>3.2000000000000002E-3</v>
      </c>
      <c r="P15" s="26">
        <f>VLOOKUP(E15,'[2]PL Mau'!$C$19:$Q$40,11,0)</f>
        <v>0.5</v>
      </c>
      <c r="Q15" s="26">
        <f>VLOOKUP(E15,'[2]PL Mau'!$C$19:$Q$40,12,0)</f>
        <v>18.059999999999999</v>
      </c>
      <c r="R15" s="26">
        <f>VLOOKUP(E15,'[2]PL Mau'!$C$19:$Q$40,13,0)</f>
        <v>100</v>
      </c>
      <c r="S15" s="26">
        <f>VLOOKUP(E15,'[2]PL Mau'!$C$19:$Q$40,14,0)</f>
        <v>18</v>
      </c>
      <c r="T15" s="26">
        <f>VLOOKUP(E15,'[2]PL Mau'!$C$19:$Q$40,15,0)</f>
        <v>1500</v>
      </c>
      <c r="U15" s="148">
        <f t="shared" ref="U15:U19" si="11">I15/T15</f>
        <v>6.666666666666667</v>
      </c>
    </row>
    <row r="16" spans="1:21" s="27" customFormat="1" ht="54.75" customHeight="1">
      <c r="A16" s="157">
        <v>6</v>
      </c>
      <c r="B16" s="181" t="e">
        <f>VLOOKUP(E16,#REF!,2,0)</f>
        <v>#REF!</v>
      </c>
      <c r="C16" s="182"/>
      <c r="D16" s="183"/>
      <c r="E16" s="161">
        <v>9652930043</v>
      </c>
      <c r="F16" s="149" t="str">
        <f>VLOOKUP(E16,'[2]TEN SP TV'!$A$5:$F$26,6,0)</f>
        <v>KVPB0071</v>
      </c>
      <c r="G16" s="165" t="s">
        <v>114</v>
      </c>
      <c r="H16" s="151" t="s">
        <v>113</v>
      </c>
      <c r="I16" s="154">
        <v>1004</v>
      </c>
      <c r="J16" s="156">
        <v>5</v>
      </c>
      <c r="K16" s="155">
        <f t="shared" si="9"/>
        <v>1.9076</v>
      </c>
      <c r="L16" s="156">
        <f t="shared" si="10"/>
        <v>1.3386666666666667</v>
      </c>
      <c r="M16" s="186">
        <v>4</v>
      </c>
      <c r="N16" s="185"/>
      <c r="O16" s="26">
        <f>VLOOKUP(E16,'[2]PL Mau'!$C$19:$Q$40,10,0)</f>
        <v>1.9E-3</v>
      </c>
      <c r="P16" s="26">
        <f>VLOOKUP(E16,'[2]PL Mau'!$C$19:$Q$40,11,0)</f>
        <v>1.81</v>
      </c>
      <c r="Q16" s="26">
        <f>VLOOKUP(E16,'[2]PL Mau'!$C$19:$Q$40,12,0)</f>
        <v>18.059999999999999</v>
      </c>
      <c r="R16" s="26">
        <f>VLOOKUP(E16,'[2]PL Mau'!$C$19:$Q$40,13,0)</f>
        <v>750</v>
      </c>
      <c r="S16" s="26">
        <f>VLOOKUP(E16,'[2]PL Mau'!$C$19:$Q$40,14,0)</f>
        <v>30</v>
      </c>
      <c r="T16" s="26">
        <f>VLOOKUP(E16,'[2]PL Mau'!$C$19:$Q$40,15,0)</f>
        <v>3000</v>
      </c>
      <c r="U16" s="148">
        <f t="shared" si="11"/>
        <v>0.33466666666666667</v>
      </c>
    </row>
    <row r="17" spans="1:21" s="27" customFormat="1" ht="54.75" customHeight="1">
      <c r="A17" s="157">
        <v>7</v>
      </c>
      <c r="B17" s="181" t="e">
        <f>VLOOKUP(E17,#REF!,2,0)</f>
        <v>#REF!</v>
      </c>
      <c r="C17" s="182"/>
      <c r="D17" s="183"/>
      <c r="E17" s="161">
        <v>9652930043</v>
      </c>
      <c r="F17" s="149" t="str">
        <f>VLOOKUP(E17,'[2]TEN SP TV'!$A$5:$F$26,6,0)</f>
        <v>KVPB0071</v>
      </c>
      <c r="G17" s="150" t="s">
        <v>112</v>
      </c>
      <c r="H17" s="151" t="s">
        <v>113</v>
      </c>
      <c r="I17" s="154">
        <v>10000</v>
      </c>
      <c r="J17" s="156">
        <v>5</v>
      </c>
      <c r="K17" s="155">
        <f t="shared" si="9"/>
        <v>19</v>
      </c>
      <c r="L17" s="156">
        <f t="shared" si="10"/>
        <v>13.333333333333334</v>
      </c>
      <c r="M17" s="187"/>
      <c r="N17" s="185"/>
      <c r="O17" s="26">
        <f>VLOOKUP(E17,'[2]PL Mau'!$C$19:$Q$40,10,0)</f>
        <v>1.9E-3</v>
      </c>
      <c r="P17" s="26">
        <f>VLOOKUP(E17,'[2]PL Mau'!$C$19:$Q$40,11,0)</f>
        <v>1.81</v>
      </c>
      <c r="Q17" s="26">
        <f>VLOOKUP(E17,'[2]PL Mau'!$C$19:$Q$40,12,0)</f>
        <v>18.059999999999999</v>
      </c>
      <c r="R17" s="26">
        <f>VLOOKUP(E17,'[2]PL Mau'!$C$19:$Q$40,13,0)</f>
        <v>750</v>
      </c>
      <c r="S17" s="26">
        <f>VLOOKUP(E17,'[2]PL Mau'!$C$19:$Q$40,14,0)</f>
        <v>30</v>
      </c>
      <c r="T17" s="26">
        <f>VLOOKUP(E17,'[2]PL Mau'!$C$19:$Q$40,15,0)</f>
        <v>3000</v>
      </c>
      <c r="U17" s="148">
        <f t="shared" si="11"/>
        <v>3.3333333333333335</v>
      </c>
    </row>
    <row r="18" spans="1:21" s="27" customFormat="1" ht="54.75" customHeight="1">
      <c r="A18" s="157">
        <v>8</v>
      </c>
      <c r="B18" s="181" t="e">
        <f>VLOOKUP(E18,#REF!,2,0)</f>
        <v>#REF!</v>
      </c>
      <c r="C18" s="182"/>
      <c r="D18" s="183"/>
      <c r="E18" s="161">
        <v>9124010054</v>
      </c>
      <c r="F18" s="149" t="str">
        <f>VLOOKUP(E18,'[2]TEN SP TV'!$A$5:$F$26,6,0)</f>
        <v>KVPB0070</v>
      </c>
      <c r="G18" s="150" t="s">
        <v>112</v>
      </c>
      <c r="H18" s="151" t="s">
        <v>113</v>
      </c>
      <c r="I18" s="154">
        <v>10000</v>
      </c>
      <c r="J18" s="156">
        <v>5</v>
      </c>
      <c r="K18" s="155">
        <f t="shared" si="9"/>
        <v>28</v>
      </c>
      <c r="L18" s="156">
        <f t="shared" si="10"/>
        <v>25</v>
      </c>
      <c r="M18" s="163">
        <v>7</v>
      </c>
      <c r="N18" s="185"/>
      <c r="O18" s="26">
        <f>VLOOKUP(E18,'[2]PL Mau'!$C$19:$Q$40,10,0)</f>
        <v>2.8E-3</v>
      </c>
      <c r="P18" s="26">
        <f>VLOOKUP(E18,'[2]PL Mau'!$C$19:$Q$40,11,0)</f>
        <v>1.81</v>
      </c>
      <c r="Q18" s="26">
        <f>VLOOKUP(E18,'[2]PL Mau'!$C$19:$Q$40,12,0)</f>
        <v>18.059999999999999</v>
      </c>
      <c r="R18" s="26">
        <f>VLOOKUP(E18,'[2]PL Mau'!$C$19:$Q$40,13,0)</f>
        <v>400</v>
      </c>
      <c r="S18" s="26">
        <f>VLOOKUP(E18,'[2]PL Mau'!$C$19:$Q$40,14,0)</f>
        <v>30</v>
      </c>
      <c r="T18" s="26">
        <f>VLOOKUP(E18,'[2]PL Mau'!$C$19:$Q$40,15,0)</f>
        <v>1600</v>
      </c>
      <c r="U18" s="148">
        <f t="shared" si="11"/>
        <v>6.25</v>
      </c>
    </row>
    <row r="19" spans="1:21" s="27" customFormat="1" ht="54.75" customHeight="1">
      <c r="A19" s="157">
        <v>9</v>
      </c>
      <c r="B19" s="181" t="e">
        <f>VLOOKUP(E19,#REF!,2,0)</f>
        <v>#REF!</v>
      </c>
      <c r="C19" s="182"/>
      <c r="D19" s="183"/>
      <c r="E19" s="161">
        <v>9124040035</v>
      </c>
      <c r="F19" s="149" t="str">
        <f>VLOOKUP(E19,'[2]TEN SP TV'!$A$5:$F$26,6,0)</f>
        <v>KVPC0093</v>
      </c>
      <c r="G19" s="165" t="s">
        <v>114</v>
      </c>
      <c r="H19" s="151" t="s">
        <v>113</v>
      </c>
      <c r="I19" s="154">
        <v>3120</v>
      </c>
      <c r="J19" s="156">
        <v>5</v>
      </c>
      <c r="K19" s="155">
        <f t="shared" si="9"/>
        <v>24.024000000000001</v>
      </c>
      <c r="L19" s="156">
        <f t="shared" si="10"/>
        <v>12.48</v>
      </c>
      <c r="M19" s="186">
        <v>20</v>
      </c>
      <c r="N19" s="185"/>
      <c r="O19" s="26">
        <f>VLOOKUP(E19,'[2]PL Mau'!$C$19:$Q$40,10,0)</f>
        <v>7.7000000000000002E-3</v>
      </c>
      <c r="P19" s="26">
        <f>VLOOKUP(E19,'[2]PL Mau'!$C$19:$Q$40,11,0)</f>
        <v>0.5</v>
      </c>
      <c r="Q19" s="26">
        <f>VLOOKUP(E19,'[2]PL Mau'!$C$19:$Q$40,12,0)</f>
        <v>18.059999999999999</v>
      </c>
      <c r="R19" s="26">
        <f>VLOOKUP(E19,'[2]PL Mau'!$C$19:$Q$40,13,0)</f>
        <v>250</v>
      </c>
      <c r="S19" s="26">
        <f>VLOOKUP(E19,'[2]PL Mau'!$C$19:$Q$40,14,0)</f>
        <v>30</v>
      </c>
      <c r="T19" s="26">
        <f>VLOOKUP(E19,'[2]PL Mau'!$C$19:$Q$40,15,0)</f>
        <v>1000</v>
      </c>
      <c r="U19" s="148">
        <f t="shared" si="11"/>
        <v>3.12</v>
      </c>
    </row>
    <row r="20" spans="1:21" s="27" customFormat="1" ht="54.75" customHeight="1">
      <c r="A20" s="157">
        <v>10</v>
      </c>
      <c r="B20" s="181" t="e">
        <f>VLOOKUP(E20,#REF!,2,0)</f>
        <v>#REF!</v>
      </c>
      <c r="C20" s="182"/>
      <c r="D20" s="183"/>
      <c r="E20" s="161">
        <v>9124040035</v>
      </c>
      <c r="F20" s="149" t="str">
        <f>VLOOKUP(E20,'[2]TEN SP TV'!$A$5:$F$26,6,0)</f>
        <v>KVPC0093</v>
      </c>
      <c r="G20" s="150" t="s">
        <v>112</v>
      </c>
      <c r="H20" s="151" t="s">
        <v>113</v>
      </c>
      <c r="I20" s="154">
        <v>16000</v>
      </c>
      <c r="J20" s="156">
        <v>5</v>
      </c>
      <c r="K20" s="155">
        <f t="shared" si="3"/>
        <v>123.2</v>
      </c>
      <c r="L20" s="156">
        <f t="shared" si="4"/>
        <v>64</v>
      </c>
      <c r="M20" s="187"/>
      <c r="N20" s="185"/>
      <c r="O20" s="26">
        <f>VLOOKUP(E20,'[2]PL Mau'!$C$19:$Q$40,10,0)</f>
        <v>7.7000000000000002E-3</v>
      </c>
      <c r="P20" s="26">
        <f>VLOOKUP(E20,'[2]PL Mau'!$C$19:$Q$40,11,0)</f>
        <v>0.5</v>
      </c>
      <c r="Q20" s="26">
        <f>VLOOKUP(E20,'[2]PL Mau'!$C$19:$Q$40,12,0)</f>
        <v>18.059999999999999</v>
      </c>
      <c r="R20" s="26">
        <f>VLOOKUP(E20,'[2]PL Mau'!$C$19:$Q$40,13,0)</f>
        <v>250</v>
      </c>
      <c r="S20" s="26">
        <f>VLOOKUP(E20,'[2]PL Mau'!$C$19:$Q$40,14,0)</f>
        <v>30</v>
      </c>
      <c r="T20" s="26">
        <f>VLOOKUP(E20,'[2]PL Mau'!$C$19:$Q$40,15,0)</f>
        <v>1000</v>
      </c>
      <c r="U20" s="148">
        <f t="shared" si="5"/>
        <v>16</v>
      </c>
    </row>
    <row r="21" spans="1:21" s="27" customFormat="1" ht="54.75" customHeight="1">
      <c r="A21" s="157">
        <v>11</v>
      </c>
      <c r="B21" s="181" t="e">
        <f>VLOOKUP(E21,#REF!,2,0)</f>
        <v>#REF!</v>
      </c>
      <c r="C21" s="182"/>
      <c r="D21" s="183"/>
      <c r="E21" s="161">
        <v>9124010052</v>
      </c>
      <c r="F21" s="149" t="str">
        <f>VLOOKUP(E21,'[2]TEN SP TV'!$A$5:$F$26,6,0)</f>
        <v>KVPB0076</v>
      </c>
      <c r="G21" s="150" t="s">
        <v>112</v>
      </c>
      <c r="H21" s="151" t="s">
        <v>113</v>
      </c>
      <c r="I21" s="154">
        <v>10000</v>
      </c>
      <c r="J21" s="156">
        <v>5</v>
      </c>
      <c r="K21" s="155">
        <f t="shared" ref="K21" si="12">I21*O21</f>
        <v>44</v>
      </c>
      <c r="L21" s="156">
        <f t="shared" ref="L21" si="13">I21/R21</f>
        <v>100</v>
      </c>
      <c r="M21" s="163">
        <v>7</v>
      </c>
      <c r="N21" s="185"/>
      <c r="O21" s="26">
        <f>VLOOKUP(E21,'[2]PL Mau'!$C$19:$Q$40,10,0)</f>
        <v>4.4000000000000003E-3</v>
      </c>
      <c r="P21" s="26">
        <f>VLOOKUP(E21,'[2]PL Mau'!$C$19:$Q$40,11,0)</f>
        <v>0.5</v>
      </c>
      <c r="Q21" s="26">
        <f>VLOOKUP(E21,'[2]PL Mau'!$C$19:$Q$40,12,0)</f>
        <v>18.059999999999999</v>
      </c>
      <c r="R21" s="26">
        <f>VLOOKUP(E21,'[2]PL Mau'!$C$19:$Q$40,13,0)</f>
        <v>100</v>
      </c>
      <c r="S21" s="26">
        <f>VLOOKUP(E21,'[2]PL Mau'!$C$19:$Q$40,14,0)</f>
        <v>18</v>
      </c>
      <c r="T21" s="26">
        <f>VLOOKUP(E21,'[2]PL Mau'!$C$19:$Q$40,15,0)</f>
        <v>1500</v>
      </c>
      <c r="U21" s="148">
        <f t="shared" ref="U21" si="14">I21/T21</f>
        <v>6.666666666666667</v>
      </c>
    </row>
    <row r="22" spans="1:21" s="27" customFormat="1" ht="54.75" customHeight="1">
      <c r="A22" s="157">
        <v>12</v>
      </c>
      <c r="B22" s="181" t="e">
        <f>VLOOKUP(E22,#REF!,2,0)</f>
        <v>#REF!</v>
      </c>
      <c r="C22" s="182"/>
      <c r="D22" s="183"/>
      <c r="E22" s="161">
        <v>9124040011</v>
      </c>
      <c r="F22" s="149" t="str">
        <f>VLOOKUP(E22,'[2]TEN SP TV'!$A$5:$F$26,6,0)</f>
        <v>KVPC0092</v>
      </c>
      <c r="G22" s="165" t="s">
        <v>114</v>
      </c>
      <c r="H22" s="151" t="s">
        <v>113</v>
      </c>
      <c r="I22" s="154">
        <v>750</v>
      </c>
      <c r="J22" s="156">
        <v>5</v>
      </c>
      <c r="K22" s="155">
        <f t="shared" si="3"/>
        <v>5.7750000000000004</v>
      </c>
      <c r="L22" s="156">
        <f t="shared" si="4"/>
        <v>3</v>
      </c>
      <c r="M22" s="163">
        <v>1</v>
      </c>
      <c r="N22" s="185"/>
      <c r="O22" s="26">
        <f>VLOOKUP(E22,'[2]PL Mau'!$C$19:$Q$40,10,0)</f>
        <v>7.7000000000000002E-3</v>
      </c>
      <c r="P22" s="26">
        <f>VLOOKUP(E22,'[2]PL Mau'!$C$19:$Q$40,11,0)</f>
        <v>0.5</v>
      </c>
      <c r="Q22" s="26">
        <f>VLOOKUP(E22,'[2]PL Mau'!$C$19:$Q$40,12,0)</f>
        <v>18.059999999999999</v>
      </c>
      <c r="R22" s="26">
        <f>VLOOKUP(E22,'[2]PL Mau'!$C$19:$Q$40,13,0)</f>
        <v>250</v>
      </c>
      <c r="S22" s="26">
        <f>VLOOKUP(E22,'[2]PL Mau'!$C$19:$Q$40,14,0)</f>
        <v>30</v>
      </c>
      <c r="T22" s="26">
        <f>VLOOKUP(E22,'[2]PL Mau'!$C$19:$Q$40,15,0)</f>
        <v>1000</v>
      </c>
      <c r="U22" s="148">
        <f t="shared" si="5"/>
        <v>0.75</v>
      </c>
    </row>
    <row r="23" spans="1:21" s="31" customFormat="1" ht="36" customHeight="1" thickBot="1">
      <c r="A23" s="195" t="s">
        <v>48</v>
      </c>
      <c r="B23" s="196"/>
      <c r="C23" s="196"/>
      <c r="D23" s="196"/>
      <c r="E23" s="196"/>
      <c r="F23" s="196"/>
      <c r="G23" s="196"/>
      <c r="H23" s="197"/>
      <c r="I23" s="28">
        <f>SUM(I11:I22)</f>
        <v>87554</v>
      </c>
      <c r="J23" s="28">
        <f t="shared" ref="J23:N23" si="15">SUM(J11:J22)</f>
        <v>60</v>
      </c>
      <c r="K23" s="28">
        <f t="shared" si="15"/>
        <v>984.86659999999995</v>
      </c>
      <c r="L23" s="28">
        <f t="shared" si="15"/>
        <v>793.15200000000004</v>
      </c>
      <c r="M23" s="28">
        <f t="shared" si="15"/>
        <v>155</v>
      </c>
      <c r="N23" s="28">
        <f t="shared" si="15"/>
        <v>5</v>
      </c>
      <c r="O23" s="30"/>
      <c r="P23" s="29"/>
      <c r="Q23" s="29"/>
      <c r="R23" s="29"/>
    </row>
    <row r="24" spans="1:21" s="34" customFormat="1" ht="14.25" customHeight="1" thickTop="1">
      <c r="A24" s="32"/>
      <c r="B24" s="33"/>
      <c r="C24" s="33"/>
      <c r="D24" s="33"/>
      <c r="H24" s="35"/>
      <c r="I24" s="36"/>
      <c r="J24" s="37"/>
      <c r="K24" s="37"/>
      <c r="L24" s="37"/>
      <c r="M24" s="158"/>
      <c r="N24" s="38"/>
      <c r="O24" s="39"/>
    </row>
    <row r="25" spans="1:21" s="34" customFormat="1" ht="16.5" customHeight="1">
      <c r="A25" s="40"/>
      <c r="B25" s="41"/>
      <c r="C25" s="41"/>
      <c r="D25" s="41"/>
      <c r="E25" s="42"/>
      <c r="F25" s="42"/>
      <c r="G25" s="42"/>
      <c r="H25" s="43"/>
      <c r="I25" s="44"/>
      <c r="J25" s="45"/>
      <c r="K25" s="42"/>
      <c r="L25" s="46"/>
      <c r="M25" s="47"/>
      <c r="N25" s="47"/>
      <c r="O25" s="39"/>
    </row>
    <row r="26" spans="1:21" s="54" customFormat="1" ht="16.5" customHeight="1">
      <c r="A26" s="48"/>
      <c r="B26" s="49"/>
      <c r="C26" s="49"/>
      <c r="D26" s="49"/>
      <c r="E26" s="50"/>
      <c r="F26" s="51"/>
      <c r="G26" s="51"/>
      <c r="H26" s="52"/>
      <c r="I26" s="53"/>
      <c r="J26" s="49"/>
      <c r="K26" s="51"/>
      <c r="L26" s="51" t="s">
        <v>110</v>
      </c>
      <c r="M26" s="159"/>
      <c r="N26" s="49"/>
      <c r="O26" s="6"/>
    </row>
    <row r="27" spans="1:21" s="61" customFormat="1" ht="16.5" customHeight="1">
      <c r="A27" s="55"/>
      <c r="B27" s="56"/>
      <c r="C27" s="56"/>
      <c r="D27" s="56"/>
      <c r="E27" s="40"/>
      <c r="F27" s="57"/>
      <c r="G27" s="57"/>
      <c r="H27" s="58"/>
      <c r="I27" s="59"/>
      <c r="J27" s="56"/>
      <c r="K27" s="57"/>
      <c r="L27" s="57"/>
      <c r="M27" s="160"/>
      <c r="N27" s="56"/>
      <c r="O27" s="60"/>
    </row>
    <row r="28" spans="1:21" s="54" customFormat="1" ht="16.5" customHeight="1">
      <c r="A28" s="62"/>
      <c r="B28" s="49"/>
      <c r="C28" s="49"/>
      <c r="D28" s="49"/>
      <c r="E28" s="50"/>
      <c r="F28" s="51"/>
      <c r="G28" s="63"/>
      <c r="H28" s="52"/>
      <c r="I28" s="64"/>
      <c r="J28" s="49"/>
      <c r="K28" s="51"/>
      <c r="L28" s="51"/>
      <c r="M28" s="159"/>
      <c r="N28" s="49"/>
      <c r="O28" s="6"/>
    </row>
    <row r="29" spans="1:21" s="67" customFormat="1" ht="27.75" customHeight="1">
      <c r="A29" s="1"/>
      <c r="B29" s="1"/>
      <c r="C29" s="1"/>
      <c r="D29" s="1"/>
      <c r="E29" s="10"/>
      <c r="F29" s="15"/>
      <c r="G29" s="15"/>
      <c r="H29" s="52" t="s">
        <v>109</v>
      </c>
      <c r="I29" s="65"/>
      <c r="J29" s="1"/>
      <c r="K29" s="15"/>
      <c r="L29" s="15"/>
      <c r="M29" s="70"/>
      <c r="N29" s="1"/>
      <c r="O29" s="66"/>
      <c r="P29" s="66"/>
      <c r="Q29" s="66"/>
      <c r="R29" s="66"/>
    </row>
    <row r="30" spans="1:21" s="67" customFormat="1" ht="30" customHeight="1">
      <c r="A30" s="193" t="s">
        <v>49</v>
      </c>
      <c r="B30" s="193"/>
      <c r="C30" s="193"/>
      <c r="D30" s="193"/>
      <c r="E30" s="193"/>
      <c r="F30" s="193"/>
      <c r="G30" s="152"/>
      <c r="H30" s="68"/>
      <c r="I30" s="194" t="s">
        <v>50</v>
      </c>
      <c r="J30" s="194"/>
      <c r="K30" s="194"/>
      <c r="L30" s="194"/>
      <c r="M30" s="194"/>
      <c r="N30" s="194"/>
      <c r="O30" s="66"/>
      <c r="P30" s="66"/>
      <c r="Q30" s="66"/>
      <c r="R30" s="66"/>
    </row>
    <row r="31" spans="1:21" s="67" customFormat="1" ht="35.25" customHeight="1">
      <c r="A31" s="191" t="s">
        <v>51</v>
      </c>
      <c r="B31" s="191"/>
      <c r="C31" s="191"/>
      <c r="D31" s="164" t="s">
        <v>52</v>
      </c>
      <c r="E31" s="191" t="s">
        <v>53</v>
      </c>
      <c r="F31" s="191"/>
      <c r="G31" s="153"/>
      <c r="H31" s="68"/>
      <c r="I31" s="192" t="s">
        <v>54</v>
      </c>
      <c r="J31" s="192"/>
      <c r="K31" s="192"/>
      <c r="L31" s="192" t="s">
        <v>55</v>
      </c>
      <c r="M31" s="192"/>
      <c r="N31" s="192"/>
      <c r="O31" s="66"/>
      <c r="P31" s="66"/>
      <c r="Q31" s="66"/>
      <c r="R31" s="66"/>
    </row>
    <row r="32" spans="1:21" s="67" customFormat="1" ht="18" customHeight="1">
      <c r="A32" s="188"/>
      <c r="B32" s="188"/>
      <c r="C32" s="188"/>
      <c r="D32" s="188"/>
      <c r="E32" s="188"/>
      <c r="F32" s="188"/>
      <c r="G32" s="80"/>
      <c r="H32" s="69"/>
      <c r="I32" s="189"/>
      <c r="J32" s="190"/>
      <c r="K32" s="190"/>
      <c r="L32" s="190"/>
      <c r="M32" s="190"/>
      <c r="N32" s="190"/>
      <c r="O32" s="66"/>
      <c r="P32" s="66"/>
      <c r="Q32" s="66"/>
      <c r="R32" s="66"/>
    </row>
    <row r="33" spans="1:18" s="67" customFormat="1" ht="18" customHeight="1">
      <c r="A33" s="188"/>
      <c r="B33" s="188"/>
      <c r="C33" s="188"/>
      <c r="D33" s="188"/>
      <c r="E33" s="188"/>
      <c r="F33" s="188"/>
      <c r="G33" s="80"/>
      <c r="H33" s="15"/>
      <c r="I33" s="190"/>
      <c r="J33" s="190"/>
      <c r="K33" s="190"/>
      <c r="L33" s="190"/>
      <c r="M33" s="190"/>
      <c r="N33" s="190"/>
      <c r="O33" s="66"/>
      <c r="P33" s="66"/>
      <c r="Q33" s="66"/>
      <c r="R33" s="66"/>
    </row>
    <row r="34" spans="1:18" s="67" customFormat="1" ht="65.25" customHeight="1">
      <c r="A34" s="188"/>
      <c r="B34" s="188"/>
      <c r="C34" s="188"/>
      <c r="D34" s="188"/>
      <c r="E34" s="188"/>
      <c r="F34" s="188"/>
      <c r="G34" s="80"/>
      <c r="H34" s="52"/>
      <c r="I34" s="190"/>
      <c r="J34" s="190"/>
      <c r="K34" s="190"/>
      <c r="L34" s="190"/>
      <c r="M34" s="190"/>
      <c r="N34" s="190"/>
      <c r="O34" s="66"/>
      <c r="P34" s="66"/>
      <c r="Q34" s="66"/>
      <c r="R34" s="66"/>
    </row>
    <row r="35" spans="1:18" s="67" customFormat="1" ht="18" customHeight="1">
      <c r="A35" s="1"/>
      <c r="B35" s="70"/>
      <c r="C35" s="70"/>
      <c r="D35" s="70"/>
      <c r="E35" s="71"/>
      <c r="F35" s="15"/>
      <c r="G35" s="15"/>
      <c r="H35" s="15"/>
      <c r="I35" s="72"/>
      <c r="J35" s="1"/>
      <c r="K35" s="15"/>
      <c r="L35" s="16"/>
      <c r="M35" s="78"/>
      <c r="N35" s="16"/>
      <c r="O35" s="66"/>
      <c r="P35" s="66"/>
      <c r="Q35" s="66"/>
      <c r="R35" s="66"/>
    </row>
    <row r="36" spans="1:18" s="67" customFormat="1" ht="18" customHeight="1">
      <c r="A36" s="10"/>
      <c r="B36" s="70"/>
      <c r="C36" s="70"/>
      <c r="D36" s="70"/>
      <c r="E36" s="71"/>
      <c r="F36" s="73"/>
      <c r="G36" s="73"/>
      <c r="H36" s="73"/>
      <c r="I36" s="72"/>
      <c r="J36" s="1"/>
      <c r="K36" s="15"/>
      <c r="L36" s="15"/>
      <c r="M36" s="70"/>
      <c r="N36" s="1"/>
      <c r="O36" s="66"/>
      <c r="P36" s="66"/>
      <c r="Q36" s="66"/>
      <c r="R36" s="66"/>
    </row>
    <row r="37" spans="1:18" s="67" customFormat="1" ht="18" customHeight="1">
      <c r="A37" s="10"/>
      <c r="B37" s="70"/>
      <c r="C37" s="70"/>
      <c r="D37" s="70"/>
      <c r="E37" s="71"/>
      <c r="F37" s="73"/>
      <c r="G37" s="73"/>
      <c r="H37" s="73"/>
      <c r="I37" s="72"/>
      <c r="J37" s="1"/>
      <c r="K37" s="15"/>
      <c r="L37" s="15"/>
      <c r="M37" s="70"/>
      <c r="N37" s="1"/>
      <c r="O37" s="66"/>
      <c r="P37" s="66"/>
      <c r="Q37" s="66"/>
      <c r="R37" s="66"/>
    </row>
    <row r="38" spans="1:18" s="67" customFormat="1" ht="18" customHeight="1">
      <c r="A38" s="10"/>
      <c r="B38" s="70"/>
      <c r="C38" s="70"/>
      <c r="D38" s="70"/>
      <c r="E38" s="71"/>
      <c r="F38" s="73"/>
      <c r="G38" s="73"/>
      <c r="H38" s="74"/>
      <c r="I38" s="75"/>
      <c r="J38" s="1"/>
      <c r="K38" s="15"/>
      <c r="L38" s="15"/>
      <c r="M38" s="70"/>
      <c r="N38" s="1"/>
      <c r="O38" s="66"/>
      <c r="P38" s="66"/>
      <c r="Q38" s="66"/>
      <c r="R38" s="66"/>
    </row>
    <row r="39" spans="1:18" s="67" customFormat="1" ht="15.75">
      <c r="A39" s="10"/>
      <c r="B39" s="70"/>
      <c r="C39" s="70"/>
      <c r="D39" s="70"/>
      <c r="E39" s="76"/>
      <c r="F39" s="73"/>
      <c r="G39" s="73"/>
      <c r="H39" s="73"/>
      <c r="I39" s="75"/>
      <c r="J39" s="73"/>
      <c r="K39" s="73"/>
      <c r="L39" s="15"/>
      <c r="M39" s="70"/>
      <c r="N39" s="1"/>
      <c r="O39" s="66"/>
      <c r="P39" s="66"/>
      <c r="Q39" s="66"/>
      <c r="R39" s="66"/>
    </row>
    <row r="40" spans="1:18" s="67" customFormat="1" ht="15.75">
      <c r="A40" s="10"/>
      <c r="B40" s="70"/>
      <c r="C40" s="70"/>
      <c r="D40" s="70"/>
      <c r="E40" s="10"/>
      <c r="F40" s="16"/>
      <c r="G40" s="16"/>
      <c r="H40" s="16"/>
      <c r="I40" s="75"/>
      <c r="J40" s="73"/>
      <c r="K40" s="73"/>
      <c r="L40" s="73"/>
      <c r="M40" s="73"/>
      <c r="N40" s="73"/>
      <c r="O40" s="66"/>
      <c r="P40" s="66"/>
      <c r="Q40" s="66"/>
      <c r="R40" s="66"/>
    </row>
    <row r="41" spans="1:18" s="67" customFormat="1" ht="15.75">
      <c r="A41" s="10"/>
      <c r="B41" s="70"/>
      <c r="C41" s="70"/>
      <c r="D41" s="70"/>
      <c r="E41" s="10"/>
      <c r="F41" s="21"/>
      <c r="G41" s="21"/>
      <c r="H41" s="1"/>
      <c r="I41" s="72"/>
      <c r="J41" s="73"/>
      <c r="K41" s="73"/>
      <c r="L41" s="73"/>
      <c r="M41" s="73"/>
      <c r="N41" s="73"/>
      <c r="O41" s="66"/>
      <c r="P41" s="66"/>
      <c r="Q41" s="66"/>
      <c r="R41" s="66"/>
    </row>
    <row r="42" spans="1:18" s="67" customFormat="1" ht="15.75">
      <c r="A42" s="10"/>
      <c r="B42" s="70"/>
      <c r="C42" s="70"/>
      <c r="D42" s="70"/>
      <c r="E42" s="10"/>
      <c r="F42" s="21"/>
      <c r="G42" s="21"/>
      <c r="H42" s="1"/>
      <c r="I42" s="72"/>
      <c r="J42" s="73"/>
      <c r="K42" s="73"/>
      <c r="L42" s="73"/>
      <c r="M42" s="73"/>
      <c r="N42" s="73"/>
      <c r="O42" s="66"/>
      <c r="P42" s="66"/>
      <c r="Q42" s="66"/>
      <c r="R42" s="66"/>
    </row>
    <row r="43" spans="1:18" s="67" customFormat="1" ht="15.75">
      <c r="A43" s="10"/>
      <c r="B43" s="70"/>
      <c r="C43" s="70"/>
      <c r="D43" s="70"/>
      <c r="E43" s="10"/>
      <c r="F43" s="21"/>
      <c r="G43" s="21"/>
      <c r="H43" s="1"/>
      <c r="I43" s="72"/>
      <c r="J43" s="73"/>
      <c r="K43" s="73"/>
      <c r="L43" s="73"/>
      <c r="M43" s="73"/>
      <c r="N43" s="73"/>
      <c r="O43" s="66"/>
      <c r="P43" s="66"/>
      <c r="Q43" s="66"/>
      <c r="R43" s="66"/>
    </row>
    <row r="44" spans="1:18" s="67" customFormat="1" ht="15.75">
      <c r="A44" s="10"/>
      <c r="B44" s="70"/>
      <c r="C44" s="70"/>
      <c r="D44" s="70"/>
      <c r="E44" s="10"/>
      <c r="F44" s="21"/>
      <c r="G44" s="21"/>
      <c r="H44" s="1"/>
      <c r="I44" s="72"/>
      <c r="J44" s="73"/>
      <c r="K44" s="73"/>
      <c r="L44" s="73"/>
      <c r="M44" s="73"/>
      <c r="N44" s="73"/>
      <c r="O44" s="66"/>
      <c r="P44" s="66"/>
      <c r="Q44" s="66"/>
      <c r="R44" s="66"/>
    </row>
    <row r="45" spans="1:18" s="67" customFormat="1" ht="15.75">
      <c r="A45" s="10"/>
      <c r="B45" s="70"/>
      <c r="C45" s="70"/>
      <c r="D45" s="70"/>
      <c r="E45" s="10"/>
      <c r="F45" s="21"/>
      <c r="G45" s="21"/>
      <c r="H45" s="1"/>
      <c r="I45" s="72"/>
      <c r="J45" s="73"/>
      <c r="K45" s="73"/>
      <c r="L45" s="73"/>
      <c r="M45" s="73"/>
      <c r="N45" s="73"/>
      <c r="O45" s="66"/>
      <c r="P45" s="66"/>
      <c r="Q45" s="66"/>
      <c r="R45" s="66"/>
    </row>
    <row r="46" spans="1:18" s="67" customFormat="1" ht="15.75">
      <c r="A46" s="10"/>
      <c r="B46" s="70"/>
      <c r="C46" s="70"/>
      <c r="D46" s="70"/>
      <c r="E46" s="10"/>
      <c r="F46" s="21"/>
      <c r="G46" s="21"/>
      <c r="H46" s="1"/>
      <c r="I46" s="72"/>
      <c r="J46" s="73"/>
      <c r="K46" s="73"/>
      <c r="L46" s="73"/>
      <c r="M46" s="73"/>
      <c r="N46" s="73"/>
      <c r="O46" s="66"/>
      <c r="P46" s="66"/>
      <c r="Q46" s="66"/>
      <c r="R46" s="66"/>
    </row>
    <row r="47" spans="1:18" s="67" customFormat="1" ht="15.75">
      <c r="A47" s="10"/>
      <c r="B47" s="70"/>
      <c r="C47" s="70"/>
      <c r="D47" s="70"/>
      <c r="E47" s="10"/>
      <c r="F47" s="21"/>
      <c r="G47" s="21"/>
      <c r="H47" s="1"/>
      <c r="I47" s="72"/>
      <c r="J47" s="73"/>
      <c r="K47" s="73"/>
      <c r="L47" s="73"/>
      <c r="M47" s="73"/>
      <c r="N47" s="73"/>
      <c r="O47" s="66"/>
      <c r="P47" s="66"/>
      <c r="Q47" s="66"/>
      <c r="R47" s="66"/>
    </row>
    <row r="48" spans="1:18" s="67" customFormat="1" ht="15.75">
      <c r="A48" s="10"/>
      <c r="B48" s="70"/>
      <c r="C48" s="70"/>
      <c r="D48" s="70"/>
      <c r="E48" s="10"/>
      <c r="F48" s="21"/>
      <c r="G48" s="21"/>
      <c r="H48" s="1"/>
      <c r="I48" s="72"/>
      <c r="J48" s="73"/>
      <c r="K48" s="73"/>
      <c r="L48" s="73"/>
      <c r="M48" s="73"/>
      <c r="N48" s="73"/>
      <c r="O48" s="66"/>
      <c r="P48" s="66"/>
      <c r="Q48" s="66"/>
      <c r="R48" s="66"/>
    </row>
    <row r="49" spans="1:18" s="67" customFormat="1" ht="15.75">
      <c r="A49" s="10"/>
      <c r="B49" s="70"/>
      <c r="C49" s="70"/>
      <c r="D49" s="70"/>
      <c r="E49" s="10"/>
      <c r="F49" s="21"/>
      <c r="G49" s="21"/>
      <c r="H49" s="1"/>
      <c r="I49" s="72"/>
      <c r="J49" s="73"/>
      <c r="K49" s="73"/>
      <c r="L49" s="73"/>
      <c r="M49" s="73"/>
      <c r="N49" s="73"/>
      <c r="O49" s="66"/>
      <c r="P49" s="66"/>
      <c r="Q49" s="66"/>
      <c r="R49" s="66"/>
    </row>
    <row r="50" spans="1:18" s="67" customFormat="1" ht="15.75">
      <c r="A50" s="10"/>
      <c r="B50" s="70"/>
      <c r="C50" s="70"/>
      <c r="D50" s="70"/>
      <c r="E50" s="10"/>
      <c r="F50" s="21"/>
      <c r="G50" s="21"/>
      <c r="H50" s="1"/>
      <c r="I50" s="72"/>
      <c r="J50" s="73"/>
      <c r="K50" s="73"/>
      <c r="L50" s="73"/>
      <c r="M50" s="73"/>
      <c r="N50" s="73"/>
      <c r="O50" s="66"/>
      <c r="P50" s="66"/>
      <c r="Q50" s="66"/>
      <c r="R50" s="66"/>
    </row>
    <row r="51" spans="1:18" s="67" customFormat="1" ht="15.75">
      <c r="A51" s="10"/>
      <c r="B51" s="70"/>
      <c r="C51" s="70"/>
      <c r="D51" s="70"/>
      <c r="E51" s="10"/>
      <c r="F51" s="21"/>
      <c r="G51" s="21"/>
      <c r="H51" s="1"/>
      <c r="I51" s="72"/>
      <c r="J51" s="73"/>
      <c r="K51" s="73"/>
      <c r="L51" s="73"/>
      <c r="M51" s="73"/>
      <c r="N51" s="73"/>
      <c r="O51" s="66"/>
      <c r="P51" s="66"/>
      <c r="Q51" s="66"/>
      <c r="R51" s="66"/>
    </row>
    <row r="52" spans="1:18" s="67" customFormat="1" ht="15.75">
      <c r="A52" s="10"/>
      <c r="B52" s="70"/>
      <c r="C52" s="70"/>
      <c r="D52" s="70"/>
      <c r="E52" s="10"/>
      <c r="F52" s="21"/>
      <c r="G52" s="21"/>
      <c r="H52" s="1"/>
      <c r="I52" s="72"/>
      <c r="J52" s="73"/>
      <c r="K52" s="73"/>
      <c r="L52" s="73"/>
      <c r="M52" s="73"/>
      <c r="N52" s="73"/>
      <c r="O52" s="66"/>
      <c r="P52" s="66"/>
      <c r="Q52" s="66"/>
      <c r="R52" s="66"/>
    </row>
    <row r="53" spans="1:18" s="67" customFormat="1" ht="15.75">
      <c r="A53" s="10"/>
      <c r="B53" s="70"/>
      <c r="C53" s="70"/>
      <c r="D53" s="70"/>
      <c r="E53" s="10"/>
      <c r="F53" s="21"/>
      <c r="G53" s="21"/>
      <c r="H53" s="1"/>
      <c r="I53" s="72"/>
      <c r="J53" s="77"/>
      <c r="K53" s="77"/>
      <c r="L53" s="77"/>
      <c r="M53" s="77"/>
      <c r="N53" s="77"/>
      <c r="O53" s="66"/>
      <c r="P53" s="66"/>
      <c r="Q53" s="66"/>
      <c r="R53" s="66"/>
    </row>
    <row r="54" spans="1:18" s="67" customFormat="1" ht="15.75">
      <c r="A54" s="10"/>
      <c r="B54" s="70"/>
      <c r="C54" s="70"/>
      <c r="D54" s="70"/>
      <c r="E54" s="10"/>
      <c r="F54" s="21"/>
      <c r="G54" s="21"/>
      <c r="H54" s="1"/>
      <c r="I54" s="72"/>
      <c r="J54" s="73"/>
      <c r="K54" s="73"/>
      <c r="L54" s="73"/>
      <c r="M54" s="73"/>
      <c r="N54" s="73"/>
      <c r="O54" s="66"/>
      <c r="P54" s="66"/>
      <c r="Q54" s="66"/>
      <c r="R54" s="66"/>
    </row>
    <row r="55" spans="1:18" s="67" customFormat="1" ht="15.75">
      <c r="A55" s="10"/>
      <c r="B55" s="70"/>
      <c r="C55" s="70"/>
      <c r="D55" s="70"/>
      <c r="E55" s="10"/>
      <c r="F55" s="21"/>
      <c r="G55" s="21"/>
      <c r="H55" s="1"/>
      <c r="I55" s="72"/>
      <c r="J55" s="73"/>
      <c r="K55" s="73"/>
      <c r="L55" s="73"/>
      <c r="M55" s="73"/>
      <c r="N55" s="73"/>
      <c r="O55" s="66"/>
      <c r="P55" s="66"/>
      <c r="Q55" s="66"/>
      <c r="R55" s="66"/>
    </row>
    <row r="56" spans="1:18" s="67" customFormat="1" ht="15.75">
      <c r="A56" s="10"/>
      <c r="B56" s="70"/>
      <c r="C56" s="70"/>
      <c r="D56" s="70"/>
      <c r="E56" s="10"/>
      <c r="F56" s="21"/>
      <c r="G56" s="21"/>
      <c r="H56" s="1"/>
      <c r="I56" s="72"/>
      <c r="J56" s="73"/>
      <c r="K56" s="73"/>
      <c r="L56" s="73"/>
      <c r="M56" s="73"/>
      <c r="N56" s="73"/>
      <c r="O56" s="66"/>
      <c r="P56" s="66"/>
      <c r="Q56" s="66"/>
      <c r="R56" s="66"/>
    </row>
    <row r="57" spans="1:18" s="67" customFormat="1" ht="15.75">
      <c r="A57" s="10"/>
      <c r="B57" s="70"/>
      <c r="C57" s="70"/>
      <c r="D57" s="70"/>
      <c r="E57" s="10"/>
      <c r="F57" s="21"/>
      <c r="G57" s="21"/>
      <c r="H57" s="1"/>
      <c r="I57" s="72"/>
      <c r="J57" s="73"/>
      <c r="K57" s="73"/>
      <c r="L57" s="73"/>
      <c r="M57" s="73"/>
      <c r="N57" s="73"/>
      <c r="O57" s="66"/>
      <c r="P57" s="66"/>
      <c r="Q57" s="66"/>
      <c r="R57" s="66"/>
    </row>
    <row r="58" spans="1:18" s="67" customFormat="1" ht="15.75">
      <c r="A58" s="10"/>
      <c r="B58" s="70"/>
      <c r="C58" s="70"/>
      <c r="D58" s="70"/>
      <c r="E58" s="10"/>
      <c r="F58" s="21"/>
      <c r="G58" s="21"/>
      <c r="H58" s="1"/>
      <c r="I58" s="72"/>
      <c r="J58" s="73"/>
      <c r="K58" s="73"/>
      <c r="L58" s="73"/>
      <c r="M58" s="73"/>
      <c r="N58" s="73"/>
      <c r="O58" s="66"/>
      <c r="P58" s="66"/>
      <c r="Q58" s="66"/>
      <c r="R58" s="66"/>
    </row>
    <row r="59" spans="1:18" s="67" customFormat="1" ht="15.75">
      <c r="A59" s="10"/>
      <c r="B59" s="70"/>
      <c r="C59" s="70"/>
      <c r="D59" s="70"/>
      <c r="E59" s="10"/>
      <c r="F59" s="21"/>
      <c r="G59" s="21"/>
      <c r="H59" s="1"/>
      <c r="I59" s="72"/>
      <c r="J59" s="73"/>
      <c r="K59" s="73"/>
      <c r="L59" s="73"/>
      <c r="M59" s="73"/>
      <c r="N59" s="73"/>
      <c r="O59" s="66"/>
      <c r="P59" s="66"/>
      <c r="Q59" s="66"/>
      <c r="R59" s="66"/>
    </row>
    <row r="60" spans="1:18" s="67" customFormat="1" ht="15.75">
      <c r="A60" s="10"/>
      <c r="B60" s="70"/>
      <c r="C60" s="70"/>
      <c r="D60" s="70"/>
      <c r="E60" s="10"/>
      <c r="F60" s="21"/>
      <c r="G60" s="21"/>
      <c r="H60" s="1"/>
      <c r="I60" s="72"/>
      <c r="J60" s="73"/>
      <c r="K60" s="73"/>
      <c r="L60" s="73"/>
      <c r="M60" s="73"/>
      <c r="N60" s="73"/>
      <c r="O60" s="66"/>
      <c r="P60" s="66"/>
      <c r="Q60" s="66"/>
      <c r="R60" s="66"/>
    </row>
    <row r="61" spans="1:18" s="67" customFormat="1" ht="15.75">
      <c r="A61" s="10"/>
      <c r="B61" s="70"/>
      <c r="C61" s="70"/>
      <c r="D61" s="70"/>
      <c r="E61" s="10"/>
      <c r="F61" s="21"/>
      <c r="G61" s="21"/>
      <c r="H61" s="1"/>
      <c r="I61" s="72"/>
      <c r="J61" s="73"/>
      <c r="K61" s="73"/>
      <c r="L61" s="73"/>
      <c r="M61" s="73"/>
      <c r="N61" s="73"/>
      <c r="O61" s="66"/>
      <c r="P61" s="66"/>
      <c r="Q61" s="66"/>
      <c r="R61" s="66"/>
    </row>
    <row r="62" spans="1:18" s="67" customFormat="1" ht="15.75">
      <c r="A62" s="10"/>
      <c r="B62" s="70"/>
      <c r="C62" s="70"/>
      <c r="D62" s="70"/>
      <c r="E62" s="10"/>
      <c r="F62" s="21"/>
      <c r="G62" s="21"/>
      <c r="H62" s="1"/>
      <c r="I62" s="72"/>
      <c r="J62" s="73"/>
      <c r="K62" s="73"/>
      <c r="L62" s="73"/>
      <c r="M62" s="73"/>
      <c r="N62" s="73"/>
      <c r="O62" s="66"/>
      <c r="P62" s="66"/>
      <c r="Q62" s="66"/>
      <c r="R62" s="66"/>
    </row>
    <row r="63" spans="1:18" s="67" customFormat="1" ht="15.75">
      <c r="A63" s="10"/>
      <c r="B63" s="70"/>
      <c r="C63" s="70"/>
      <c r="D63" s="70"/>
      <c r="E63" s="10"/>
      <c r="F63" s="21"/>
      <c r="G63" s="21"/>
      <c r="H63" s="1"/>
      <c r="I63" s="72"/>
      <c r="J63" s="73"/>
      <c r="K63" s="73"/>
      <c r="L63" s="73"/>
      <c r="M63" s="73"/>
      <c r="N63" s="73"/>
      <c r="O63" s="66"/>
      <c r="P63" s="66"/>
      <c r="Q63" s="66"/>
      <c r="R63" s="66"/>
    </row>
    <row r="64" spans="1:18" s="67" customFormat="1" ht="15.75">
      <c r="A64" s="10"/>
      <c r="B64" s="70"/>
      <c r="C64" s="70"/>
      <c r="D64" s="70"/>
      <c r="E64" s="10"/>
      <c r="F64" s="21"/>
      <c r="G64" s="21"/>
      <c r="H64" s="1"/>
      <c r="I64" s="72"/>
      <c r="J64" s="73"/>
      <c r="K64" s="73"/>
      <c r="L64" s="73"/>
      <c r="M64" s="73"/>
      <c r="N64" s="73"/>
      <c r="O64" s="66"/>
      <c r="P64" s="66"/>
      <c r="Q64" s="66"/>
      <c r="R64" s="66"/>
    </row>
    <row r="65" spans="1:18" s="67" customFormat="1" ht="15.75">
      <c r="A65" s="10"/>
      <c r="B65" s="70"/>
      <c r="C65" s="70"/>
      <c r="D65" s="70"/>
      <c r="E65" s="10"/>
      <c r="F65" s="21"/>
      <c r="G65" s="21"/>
      <c r="H65" s="1"/>
      <c r="I65" s="72"/>
      <c r="J65" s="73"/>
      <c r="K65" s="73"/>
      <c r="L65" s="73"/>
      <c r="M65" s="73"/>
      <c r="N65" s="73"/>
      <c r="O65" s="66"/>
      <c r="P65" s="66"/>
      <c r="Q65" s="66"/>
      <c r="R65" s="66"/>
    </row>
    <row r="66" spans="1:18" s="67" customFormat="1" ht="15.75">
      <c r="A66" s="10"/>
      <c r="B66" s="70"/>
      <c r="C66" s="70"/>
      <c r="D66" s="70"/>
      <c r="E66" s="10"/>
      <c r="F66" s="21"/>
      <c r="G66" s="21"/>
      <c r="H66" s="1"/>
      <c r="I66" s="72"/>
      <c r="J66" s="73"/>
      <c r="K66" s="73"/>
      <c r="L66" s="73"/>
      <c r="M66" s="73"/>
      <c r="N66" s="73"/>
      <c r="O66" s="66"/>
      <c r="P66" s="66"/>
      <c r="Q66" s="66"/>
      <c r="R66" s="66"/>
    </row>
    <row r="67" spans="1:18" s="67" customFormat="1" ht="15.75">
      <c r="A67" s="10"/>
      <c r="B67" s="70"/>
      <c r="C67" s="70"/>
      <c r="D67" s="70"/>
      <c r="E67" s="10"/>
      <c r="F67" s="21"/>
      <c r="G67" s="21"/>
      <c r="H67" s="1"/>
      <c r="I67" s="72"/>
      <c r="J67" s="73"/>
      <c r="K67" s="73"/>
      <c r="L67" s="73"/>
      <c r="M67" s="73"/>
      <c r="N67" s="73"/>
      <c r="O67" s="66"/>
      <c r="P67" s="66"/>
      <c r="Q67" s="66"/>
      <c r="R67" s="66"/>
    </row>
    <row r="68" spans="1:18" s="67" customFormat="1" ht="15.75">
      <c r="A68" s="10"/>
      <c r="B68" s="70"/>
      <c r="C68" s="70"/>
      <c r="D68" s="70"/>
      <c r="E68" s="10"/>
      <c r="F68" s="21"/>
      <c r="G68" s="21"/>
      <c r="H68" s="1"/>
      <c r="I68" s="72"/>
      <c r="J68" s="73"/>
      <c r="K68" s="73"/>
      <c r="L68" s="73"/>
      <c r="M68" s="73"/>
      <c r="N68" s="73"/>
      <c r="O68" s="66"/>
      <c r="P68" s="66"/>
      <c r="Q68" s="66"/>
      <c r="R68" s="66"/>
    </row>
    <row r="69" spans="1:18" s="67" customFormat="1" ht="15.75">
      <c r="A69" s="10"/>
      <c r="B69" s="70"/>
      <c r="C69" s="70"/>
      <c r="D69" s="70"/>
      <c r="E69" s="10"/>
      <c r="F69" s="21"/>
      <c r="G69" s="21"/>
      <c r="H69" s="1"/>
      <c r="I69" s="72"/>
      <c r="J69" s="73"/>
      <c r="K69" s="73"/>
      <c r="L69" s="73"/>
      <c r="M69" s="73"/>
      <c r="N69" s="73"/>
      <c r="O69" s="66"/>
      <c r="P69" s="66"/>
      <c r="Q69" s="66"/>
      <c r="R69" s="66"/>
    </row>
    <row r="70" spans="1:18" s="67" customFormat="1" ht="15.75">
      <c r="A70" s="10"/>
      <c r="B70" s="70"/>
      <c r="C70" s="70"/>
      <c r="D70" s="70"/>
      <c r="E70" s="10"/>
      <c r="F70" s="21"/>
      <c r="G70" s="21"/>
      <c r="H70" s="1"/>
      <c r="I70" s="72"/>
      <c r="J70" s="73"/>
      <c r="K70" s="73"/>
      <c r="L70" s="73"/>
      <c r="M70" s="73"/>
      <c r="N70" s="73"/>
      <c r="O70" s="66"/>
      <c r="P70" s="66"/>
      <c r="Q70" s="66"/>
      <c r="R70" s="66"/>
    </row>
    <row r="71" spans="1:18" s="67" customFormat="1" ht="15.75">
      <c r="A71" s="10"/>
      <c r="B71" s="70"/>
      <c r="C71" s="70"/>
      <c r="D71" s="70"/>
      <c r="E71" s="10"/>
      <c r="F71" s="21"/>
      <c r="G71" s="21"/>
      <c r="H71" s="1"/>
      <c r="I71" s="72"/>
      <c r="J71" s="16"/>
      <c r="K71" s="16"/>
      <c r="L71" s="16"/>
      <c r="M71" s="78"/>
      <c r="N71" s="16"/>
      <c r="O71" s="66"/>
      <c r="P71" s="66"/>
      <c r="Q71" s="66"/>
      <c r="R71" s="66"/>
    </row>
    <row r="72" spans="1:18" s="67" customFormat="1" ht="15.75">
      <c r="A72" s="10"/>
      <c r="B72" s="70"/>
      <c r="C72" s="70"/>
      <c r="D72" s="70"/>
      <c r="E72" s="10"/>
      <c r="F72" s="21"/>
      <c r="G72" s="21"/>
      <c r="H72" s="1"/>
      <c r="I72" s="72"/>
      <c r="J72" s="73"/>
      <c r="K72" s="73"/>
      <c r="L72" s="73"/>
      <c r="M72" s="73"/>
      <c r="N72" s="73"/>
      <c r="O72" s="66"/>
      <c r="P72" s="66"/>
      <c r="Q72" s="66"/>
      <c r="R72" s="66"/>
    </row>
    <row r="73" spans="1:18" s="67" customFormat="1" ht="15.75">
      <c r="A73" s="10"/>
      <c r="B73" s="70"/>
      <c r="C73" s="70"/>
      <c r="D73" s="70"/>
      <c r="E73" s="10"/>
      <c r="F73" s="21"/>
      <c r="G73" s="21"/>
      <c r="H73" s="1"/>
      <c r="I73" s="72"/>
      <c r="J73" s="73"/>
      <c r="K73" s="73"/>
      <c r="L73" s="73"/>
      <c r="M73" s="73"/>
      <c r="N73" s="73"/>
      <c r="O73" s="66"/>
      <c r="P73" s="66"/>
      <c r="Q73" s="66"/>
      <c r="R73" s="66"/>
    </row>
    <row r="74" spans="1:18" s="67" customFormat="1" ht="15.75">
      <c r="A74" s="10"/>
      <c r="B74" s="70"/>
      <c r="C74" s="70"/>
      <c r="D74" s="70"/>
      <c r="E74" s="10"/>
      <c r="F74" s="21"/>
      <c r="G74" s="21"/>
      <c r="H74" s="1"/>
      <c r="I74" s="72"/>
      <c r="J74" s="73"/>
      <c r="K74" s="73"/>
      <c r="L74" s="73"/>
      <c r="M74" s="73"/>
      <c r="N74" s="73"/>
      <c r="O74" s="66"/>
      <c r="P74" s="66"/>
      <c r="Q74" s="66"/>
      <c r="R74" s="66"/>
    </row>
    <row r="75" spans="1:18" s="67" customFormat="1" ht="15.75">
      <c r="A75" s="10"/>
      <c r="B75" s="70"/>
      <c r="C75" s="70"/>
      <c r="D75" s="70"/>
      <c r="E75" s="10"/>
      <c r="F75" s="21"/>
      <c r="G75" s="21"/>
      <c r="H75" s="1"/>
      <c r="I75" s="72"/>
      <c r="J75" s="73"/>
      <c r="K75" s="73"/>
      <c r="L75" s="73"/>
      <c r="M75" s="73"/>
      <c r="N75" s="73"/>
      <c r="O75" s="66"/>
      <c r="P75" s="66"/>
      <c r="Q75" s="66"/>
      <c r="R75" s="66"/>
    </row>
    <row r="76" spans="1:18" s="67" customFormat="1" ht="15.75">
      <c r="A76" s="10"/>
      <c r="B76" s="70"/>
      <c r="C76" s="70"/>
      <c r="D76" s="70"/>
      <c r="E76" s="10"/>
      <c r="F76" s="21"/>
      <c r="G76" s="21"/>
      <c r="H76" s="1"/>
      <c r="I76" s="72"/>
      <c r="J76" s="73"/>
      <c r="K76" s="73"/>
      <c r="L76" s="73"/>
      <c r="M76" s="73"/>
      <c r="N76" s="73"/>
      <c r="O76" s="66"/>
      <c r="P76" s="66"/>
      <c r="Q76" s="66"/>
      <c r="R76" s="66"/>
    </row>
    <row r="77" spans="1:18" s="67" customFormat="1" ht="15.75">
      <c r="A77" s="10"/>
      <c r="B77" s="70"/>
      <c r="C77" s="70"/>
      <c r="D77" s="70"/>
      <c r="E77" s="10"/>
      <c r="F77" s="21"/>
      <c r="G77" s="21"/>
      <c r="H77" s="1"/>
      <c r="I77" s="72"/>
      <c r="J77" s="73"/>
      <c r="K77" s="73"/>
      <c r="L77" s="73"/>
      <c r="M77" s="73"/>
      <c r="N77" s="73"/>
      <c r="O77" s="66"/>
      <c r="P77" s="66"/>
      <c r="Q77" s="66"/>
      <c r="R77" s="66"/>
    </row>
    <row r="78" spans="1:18" s="67" customFormat="1" ht="15.75">
      <c r="A78" s="10"/>
      <c r="B78" s="70"/>
      <c r="C78" s="70"/>
      <c r="D78" s="70"/>
      <c r="E78" s="10"/>
      <c r="F78" s="21"/>
      <c r="G78" s="21"/>
      <c r="H78" s="1"/>
      <c r="I78" s="72"/>
      <c r="J78" s="73"/>
      <c r="K78" s="73"/>
      <c r="L78" s="73"/>
      <c r="M78" s="73"/>
      <c r="N78" s="73"/>
      <c r="O78" s="66"/>
      <c r="P78" s="66"/>
      <c r="Q78" s="66"/>
      <c r="R78" s="66"/>
    </row>
    <row r="79" spans="1:18" s="67" customFormat="1" ht="15.75">
      <c r="A79" s="10"/>
      <c r="B79" s="70"/>
      <c r="C79" s="70"/>
      <c r="D79" s="70"/>
      <c r="E79" s="10"/>
      <c r="F79" s="21"/>
      <c r="G79" s="21"/>
      <c r="H79" s="1"/>
      <c r="I79" s="72"/>
      <c r="J79" s="73"/>
      <c r="K79" s="73"/>
      <c r="L79" s="73"/>
      <c r="M79" s="73"/>
      <c r="N79" s="73"/>
      <c r="O79" s="66"/>
      <c r="P79" s="66"/>
      <c r="Q79" s="66"/>
      <c r="R79" s="66"/>
    </row>
    <row r="80" spans="1:18" s="67" customFormat="1" ht="15.75">
      <c r="A80" s="10"/>
      <c r="B80" s="70"/>
      <c r="C80" s="70"/>
      <c r="D80" s="70"/>
      <c r="E80" s="10"/>
      <c r="F80" s="21"/>
      <c r="G80" s="21"/>
      <c r="H80" s="1"/>
      <c r="I80" s="72"/>
      <c r="J80" s="73"/>
      <c r="K80" s="73"/>
      <c r="L80" s="73"/>
      <c r="M80" s="73"/>
      <c r="N80" s="73"/>
      <c r="O80" s="66"/>
      <c r="P80" s="66"/>
      <c r="Q80" s="66"/>
      <c r="R80" s="66"/>
    </row>
    <row r="81" spans="1:18" s="67" customFormat="1" ht="15.75">
      <c r="A81" s="10"/>
      <c r="B81" s="70"/>
      <c r="C81" s="70"/>
      <c r="D81" s="70"/>
      <c r="E81" s="10"/>
      <c r="F81" s="21"/>
      <c r="G81" s="21"/>
      <c r="H81" s="1"/>
      <c r="I81" s="72"/>
      <c r="J81" s="73"/>
      <c r="K81" s="73"/>
      <c r="L81" s="73"/>
      <c r="M81" s="73"/>
      <c r="N81" s="73"/>
      <c r="O81" s="66"/>
      <c r="P81" s="66"/>
      <c r="Q81" s="66"/>
      <c r="R81" s="66"/>
    </row>
    <row r="82" spans="1:18" s="67" customFormat="1" ht="15.75">
      <c r="A82" s="10"/>
      <c r="B82" s="70"/>
      <c r="C82" s="70"/>
      <c r="D82" s="70"/>
      <c r="E82" s="10"/>
      <c r="F82" s="21"/>
      <c r="G82" s="21"/>
      <c r="H82" s="1"/>
      <c r="I82" s="72"/>
      <c r="J82" s="73"/>
      <c r="K82" s="73"/>
      <c r="L82" s="73"/>
      <c r="M82" s="73"/>
      <c r="N82" s="73"/>
      <c r="O82" s="66"/>
      <c r="P82" s="66"/>
      <c r="Q82" s="66"/>
      <c r="R82" s="66"/>
    </row>
    <row r="83" spans="1:18" s="67" customFormat="1" ht="15.75">
      <c r="A83" s="10"/>
      <c r="B83" s="70"/>
      <c r="C83" s="70"/>
      <c r="D83" s="70"/>
      <c r="E83" s="10"/>
      <c r="F83" s="21"/>
      <c r="G83" s="21"/>
      <c r="H83" s="1"/>
      <c r="I83" s="72"/>
      <c r="J83" s="73"/>
      <c r="K83" s="73"/>
      <c r="L83" s="73"/>
      <c r="M83" s="73"/>
      <c r="N83" s="73"/>
      <c r="O83" s="66"/>
      <c r="P83" s="66"/>
      <c r="Q83" s="66"/>
      <c r="R83" s="66"/>
    </row>
    <row r="84" spans="1:18" s="67" customFormat="1" ht="15.75">
      <c r="A84" s="10"/>
      <c r="B84" s="70"/>
      <c r="C84" s="70"/>
      <c r="D84" s="70"/>
      <c r="E84" s="10"/>
      <c r="F84" s="21"/>
      <c r="G84" s="21"/>
      <c r="H84" s="1"/>
      <c r="I84" s="72"/>
      <c r="J84" s="73"/>
      <c r="K84" s="73"/>
      <c r="L84" s="73"/>
      <c r="M84" s="73"/>
      <c r="N84" s="73"/>
      <c r="O84" s="66"/>
      <c r="P84" s="66"/>
      <c r="Q84" s="66"/>
      <c r="R84" s="66"/>
    </row>
    <row r="85" spans="1:18" s="67" customFormat="1" ht="15.75">
      <c r="A85" s="10"/>
      <c r="B85" s="70"/>
      <c r="C85" s="70"/>
      <c r="D85" s="70"/>
      <c r="E85" s="10"/>
      <c r="F85" s="21"/>
      <c r="G85" s="21"/>
      <c r="H85" s="1"/>
      <c r="I85" s="72"/>
      <c r="J85" s="73"/>
      <c r="K85" s="73"/>
      <c r="L85" s="73"/>
      <c r="M85" s="73"/>
      <c r="N85" s="73"/>
      <c r="O85" s="66"/>
      <c r="P85" s="66"/>
      <c r="Q85" s="66"/>
      <c r="R85" s="66"/>
    </row>
    <row r="86" spans="1:18" s="67" customFormat="1" ht="15.75">
      <c r="A86" s="10"/>
      <c r="B86" s="70"/>
      <c r="C86" s="70"/>
      <c r="D86" s="70"/>
      <c r="E86" s="10"/>
      <c r="F86" s="21"/>
      <c r="G86" s="21"/>
      <c r="H86" s="1"/>
      <c r="I86" s="72"/>
      <c r="J86" s="73"/>
      <c r="K86" s="73"/>
      <c r="L86" s="73"/>
      <c r="M86" s="73"/>
      <c r="N86" s="73"/>
      <c r="O86" s="66"/>
      <c r="P86" s="66"/>
      <c r="Q86" s="66"/>
      <c r="R86" s="66"/>
    </row>
    <row r="87" spans="1:18" s="67" customFormat="1" ht="15.75">
      <c r="A87" s="10"/>
      <c r="B87" s="70"/>
      <c r="C87" s="70"/>
      <c r="D87" s="70"/>
      <c r="E87" s="10"/>
      <c r="F87" s="21"/>
      <c r="G87" s="21"/>
      <c r="H87" s="1"/>
      <c r="I87" s="72"/>
      <c r="J87" s="73"/>
      <c r="K87" s="73"/>
      <c r="L87" s="73"/>
      <c r="M87" s="73"/>
      <c r="N87" s="73"/>
      <c r="O87" s="66"/>
      <c r="P87" s="66"/>
      <c r="Q87" s="66"/>
      <c r="R87" s="66"/>
    </row>
    <row r="88" spans="1:18" s="67" customFormat="1" ht="15.75">
      <c r="A88" s="10"/>
      <c r="B88" s="70"/>
      <c r="C88" s="70"/>
      <c r="D88" s="70"/>
      <c r="E88" s="10"/>
      <c r="F88" s="21"/>
      <c r="G88" s="21"/>
      <c r="H88" s="1"/>
      <c r="I88" s="72"/>
      <c r="J88" s="73"/>
      <c r="K88" s="73"/>
      <c r="L88" s="73"/>
      <c r="M88" s="73"/>
      <c r="N88" s="73"/>
      <c r="O88" s="66"/>
      <c r="P88" s="66"/>
      <c r="Q88" s="66"/>
      <c r="R88" s="66"/>
    </row>
    <row r="89" spans="1:18" s="67" customFormat="1" ht="15.75">
      <c r="A89" s="10"/>
      <c r="B89" s="70"/>
      <c r="C89" s="70"/>
      <c r="D89" s="70"/>
      <c r="E89" s="10"/>
      <c r="F89" s="21"/>
      <c r="G89" s="21"/>
      <c r="H89" s="1"/>
      <c r="I89" s="72"/>
      <c r="J89" s="73"/>
      <c r="K89" s="73"/>
      <c r="L89" s="73"/>
      <c r="M89" s="73"/>
      <c r="N89" s="73"/>
      <c r="O89" s="66"/>
      <c r="P89" s="66"/>
      <c r="Q89" s="66"/>
      <c r="R89" s="66"/>
    </row>
    <row r="90" spans="1:18" s="67" customFormat="1" ht="15.75">
      <c r="A90" s="10"/>
      <c r="B90" s="70"/>
      <c r="C90" s="70"/>
      <c r="D90" s="70"/>
      <c r="E90" s="10"/>
      <c r="F90" s="21"/>
      <c r="G90" s="21"/>
      <c r="H90" s="1"/>
      <c r="I90" s="72"/>
      <c r="J90" s="16"/>
      <c r="K90" s="16"/>
      <c r="L90" s="16"/>
      <c r="M90" s="78"/>
      <c r="N90" s="16"/>
      <c r="O90" s="66"/>
      <c r="P90" s="66"/>
      <c r="Q90" s="66"/>
      <c r="R90" s="66"/>
    </row>
    <row r="91" spans="1:18" s="67" customFormat="1" ht="13.5" customHeight="1">
      <c r="A91" s="10"/>
      <c r="B91" s="70"/>
      <c r="C91" s="70"/>
      <c r="D91" s="70"/>
      <c r="E91" s="10"/>
      <c r="F91" s="21"/>
      <c r="G91" s="21"/>
      <c r="H91" s="1"/>
      <c r="I91" s="72"/>
      <c r="J91" s="16"/>
      <c r="K91" s="16"/>
      <c r="L91" s="16"/>
      <c r="M91" s="78"/>
      <c r="N91" s="16"/>
      <c r="O91" s="66"/>
      <c r="P91" s="66"/>
      <c r="Q91" s="66"/>
      <c r="R91" s="66"/>
    </row>
    <row r="92" spans="1:18" s="67" customFormat="1" ht="13.5" customHeight="1">
      <c r="A92" s="10"/>
      <c r="B92" s="70"/>
      <c r="C92" s="70"/>
      <c r="D92" s="70"/>
      <c r="E92" s="10"/>
      <c r="F92" s="21"/>
      <c r="G92" s="21"/>
      <c r="H92" s="1"/>
      <c r="I92" s="72"/>
      <c r="J92" s="16"/>
      <c r="K92" s="16"/>
      <c r="L92" s="16"/>
      <c r="M92" s="78"/>
      <c r="N92" s="16"/>
      <c r="O92" s="66"/>
      <c r="P92" s="66"/>
      <c r="Q92" s="66"/>
      <c r="R92" s="66"/>
    </row>
    <row r="93" spans="1:18" s="67" customFormat="1" ht="13.5" customHeight="1">
      <c r="A93" s="10"/>
      <c r="B93" s="70"/>
      <c r="C93" s="70"/>
      <c r="D93" s="70"/>
      <c r="E93" s="10"/>
      <c r="F93" s="21"/>
      <c r="G93" s="21"/>
      <c r="H93" s="1"/>
      <c r="I93" s="72"/>
      <c r="J93" s="16"/>
      <c r="K93" s="16"/>
      <c r="L93" s="16"/>
      <c r="M93" s="78"/>
      <c r="N93" s="16"/>
      <c r="O93" s="66"/>
      <c r="P93" s="66"/>
      <c r="Q93" s="66"/>
      <c r="R93" s="66"/>
    </row>
    <row r="94" spans="1:18" s="67" customFormat="1" ht="13.5" customHeight="1">
      <c r="A94" s="10"/>
      <c r="B94" s="70"/>
      <c r="C94" s="70"/>
      <c r="D94" s="70"/>
      <c r="E94" s="10"/>
      <c r="F94" s="21"/>
      <c r="G94" s="21"/>
      <c r="H94" s="1"/>
      <c r="I94" s="72"/>
      <c r="J94" s="16"/>
      <c r="K94" s="16"/>
      <c r="L94" s="16"/>
      <c r="M94" s="78"/>
      <c r="N94" s="16"/>
      <c r="O94" s="66"/>
      <c r="P94" s="66"/>
      <c r="Q94" s="66"/>
      <c r="R94" s="66"/>
    </row>
    <row r="95" spans="1:18" s="67" customFormat="1" ht="13.5" customHeight="1">
      <c r="A95" s="10"/>
      <c r="B95" s="70"/>
      <c r="C95" s="70"/>
      <c r="D95" s="70"/>
      <c r="E95" s="10"/>
      <c r="F95" s="21"/>
      <c r="G95" s="21"/>
      <c r="H95" s="1"/>
      <c r="I95" s="72"/>
      <c r="J95" s="16"/>
      <c r="K95" s="16"/>
      <c r="L95" s="16"/>
      <c r="M95" s="78"/>
      <c r="N95" s="16"/>
      <c r="O95" s="66"/>
      <c r="P95" s="66"/>
      <c r="Q95" s="66"/>
      <c r="R95" s="66"/>
    </row>
    <row r="96" spans="1:18" s="67" customFormat="1" ht="13.5" customHeight="1">
      <c r="A96" s="10"/>
      <c r="B96" s="70"/>
      <c r="C96" s="70"/>
      <c r="D96" s="70"/>
      <c r="E96" s="10"/>
      <c r="F96" s="21"/>
      <c r="G96" s="21"/>
      <c r="H96" s="1"/>
      <c r="I96" s="72"/>
      <c r="J96" s="16"/>
      <c r="K96" s="16"/>
      <c r="L96" s="16"/>
      <c r="M96" s="78"/>
      <c r="N96" s="16"/>
      <c r="O96" s="66"/>
      <c r="P96" s="66"/>
      <c r="Q96" s="66"/>
      <c r="R96" s="66"/>
    </row>
    <row r="97" spans="1:18" s="67" customFormat="1" ht="13.5" customHeight="1">
      <c r="A97" s="10"/>
      <c r="B97" s="70"/>
      <c r="C97" s="70"/>
      <c r="D97" s="70"/>
      <c r="E97" s="10"/>
      <c r="F97" s="21"/>
      <c r="G97" s="21"/>
      <c r="H97" s="1"/>
      <c r="I97" s="72"/>
      <c r="J97" s="16"/>
      <c r="K97" s="16"/>
      <c r="L97" s="16"/>
      <c r="M97" s="78"/>
      <c r="N97" s="16"/>
      <c r="O97" s="66"/>
      <c r="P97" s="66"/>
      <c r="Q97" s="66"/>
      <c r="R97" s="66"/>
    </row>
    <row r="98" spans="1:18" s="67" customFormat="1" ht="13.5" customHeight="1">
      <c r="A98" s="10"/>
      <c r="B98" s="70"/>
      <c r="C98" s="70"/>
      <c r="D98" s="70"/>
      <c r="E98" s="10"/>
      <c r="F98" s="21"/>
      <c r="G98" s="21"/>
      <c r="H98" s="1"/>
      <c r="I98" s="72"/>
      <c r="J98" s="16"/>
      <c r="K98" s="16"/>
      <c r="L98" s="16"/>
      <c r="M98" s="78"/>
      <c r="N98" s="16"/>
      <c r="O98" s="66"/>
      <c r="P98" s="66"/>
      <c r="Q98" s="66"/>
      <c r="R98" s="66"/>
    </row>
    <row r="99" spans="1:18" s="67" customFormat="1" ht="13.5" customHeight="1">
      <c r="A99" s="10"/>
      <c r="B99" s="70"/>
      <c r="C99" s="70"/>
      <c r="D99" s="70"/>
      <c r="E99" s="10"/>
      <c r="F99" s="21"/>
      <c r="G99" s="21"/>
      <c r="H99" s="1"/>
      <c r="I99" s="72"/>
      <c r="J99" s="16"/>
      <c r="K99" s="16"/>
      <c r="L99" s="16"/>
      <c r="M99" s="78"/>
      <c r="N99" s="16"/>
      <c r="O99" s="66"/>
      <c r="P99" s="66"/>
      <c r="Q99" s="66"/>
      <c r="R99" s="66"/>
    </row>
    <row r="100" spans="1:18" s="67" customFormat="1" ht="13.5" customHeight="1">
      <c r="A100" s="10"/>
      <c r="B100" s="70"/>
      <c r="C100" s="70"/>
      <c r="D100" s="70"/>
      <c r="E100" s="10"/>
      <c r="F100" s="21"/>
      <c r="G100" s="21"/>
      <c r="H100" s="1"/>
      <c r="I100" s="72"/>
      <c r="J100" s="16"/>
      <c r="K100" s="16"/>
      <c r="L100" s="16"/>
      <c r="M100" s="78"/>
      <c r="N100" s="16"/>
      <c r="O100" s="66"/>
      <c r="P100" s="66"/>
      <c r="Q100" s="66"/>
      <c r="R100" s="66"/>
    </row>
    <row r="101" spans="1:18" s="67" customFormat="1" ht="13.5" customHeight="1">
      <c r="A101" s="10"/>
      <c r="B101" s="70"/>
      <c r="C101" s="70"/>
      <c r="D101" s="70"/>
      <c r="E101" s="10"/>
      <c r="F101" s="21"/>
      <c r="G101" s="21"/>
      <c r="H101" s="1"/>
      <c r="I101" s="72"/>
      <c r="J101" s="16"/>
      <c r="K101" s="16"/>
      <c r="L101" s="16"/>
      <c r="M101" s="78"/>
      <c r="N101" s="16"/>
      <c r="O101" s="66"/>
      <c r="P101" s="66"/>
      <c r="Q101" s="66"/>
      <c r="R101" s="66"/>
    </row>
    <row r="102" spans="1:18" s="67" customFormat="1" ht="13.5" customHeight="1">
      <c r="A102" s="10"/>
      <c r="B102" s="70"/>
      <c r="C102" s="70"/>
      <c r="D102" s="70"/>
      <c r="E102" s="10"/>
      <c r="F102" s="21"/>
      <c r="G102" s="21"/>
      <c r="H102" s="1"/>
      <c r="I102" s="72"/>
      <c r="J102" s="16"/>
      <c r="K102" s="16"/>
      <c r="L102" s="16"/>
      <c r="M102" s="78"/>
      <c r="N102" s="16"/>
      <c r="O102" s="66"/>
      <c r="P102" s="66"/>
      <c r="Q102" s="66"/>
      <c r="R102" s="66"/>
    </row>
    <row r="103" spans="1:18" s="67" customFormat="1" ht="13.5" customHeight="1">
      <c r="A103" s="10"/>
      <c r="B103" s="70"/>
      <c r="C103" s="70"/>
      <c r="D103" s="70"/>
      <c r="E103" s="10"/>
      <c r="F103" s="21"/>
      <c r="G103" s="21"/>
      <c r="H103" s="1"/>
      <c r="I103" s="72"/>
      <c r="J103" s="16"/>
      <c r="K103" s="16"/>
      <c r="L103" s="16"/>
      <c r="M103" s="78"/>
      <c r="N103" s="16"/>
      <c r="O103" s="66"/>
      <c r="P103" s="66"/>
      <c r="Q103" s="66"/>
      <c r="R103" s="66"/>
    </row>
    <row r="104" spans="1:18" s="67" customFormat="1" ht="13.5" customHeight="1">
      <c r="A104" s="10"/>
      <c r="B104" s="70"/>
      <c r="C104" s="70"/>
      <c r="D104" s="70"/>
      <c r="E104" s="10"/>
      <c r="F104" s="21"/>
      <c r="G104" s="21"/>
      <c r="H104" s="1"/>
      <c r="I104" s="72"/>
      <c r="J104" s="16"/>
      <c r="K104" s="16"/>
      <c r="L104" s="16"/>
      <c r="M104" s="78"/>
      <c r="N104" s="16"/>
      <c r="O104" s="66"/>
      <c r="P104" s="66"/>
      <c r="Q104" s="66"/>
      <c r="R104" s="66"/>
    </row>
    <row r="105" spans="1:18" s="67" customFormat="1" ht="13.5" customHeight="1">
      <c r="A105" s="10"/>
      <c r="B105" s="70"/>
      <c r="C105" s="70"/>
      <c r="D105" s="70"/>
      <c r="E105" s="10"/>
      <c r="F105" s="21"/>
      <c r="G105" s="21"/>
      <c r="H105" s="1"/>
      <c r="I105" s="72"/>
      <c r="J105" s="16"/>
      <c r="K105" s="16"/>
      <c r="L105" s="16"/>
      <c r="M105" s="78"/>
      <c r="N105" s="16"/>
      <c r="O105" s="66"/>
      <c r="P105" s="66"/>
      <c r="Q105" s="66"/>
      <c r="R105" s="66"/>
    </row>
    <row r="106" spans="1:18" s="67" customFormat="1" ht="13.5" customHeight="1">
      <c r="A106" s="10"/>
      <c r="B106" s="70"/>
      <c r="C106" s="70"/>
      <c r="D106" s="70"/>
      <c r="E106" s="10"/>
      <c r="F106" s="21"/>
      <c r="G106" s="21"/>
      <c r="H106" s="1"/>
      <c r="I106" s="72"/>
      <c r="J106" s="16"/>
      <c r="K106" s="16"/>
      <c r="L106" s="16"/>
      <c r="M106" s="78"/>
      <c r="N106" s="16"/>
      <c r="O106" s="66"/>
      <c r="P106" s="66"/>
      <c r="Q106" s="66"/>
      <c r="R106" s="66"/>
    </row>
    <row r="107" spans="1:18" s="67" customFormat="1" ht="13.5" customHeight="1">
      <c r="A107" s="10"/>
      <c r="B107" s="70"/>
      <c r="C107" s="70"/>
      <c r="D107" s="70"/>
      <c r="E107" s="10"/>
      <c r="F107" s="21"/>
      <c r="G107" s="21"/>
      <c r="H107" s="1"/>
      <c r="I107" s="72"/>
      <c r="J107" s="16"/>
      <c r="K107" s="16"/>
      <c r="L107" s="16"/>
      <c r="M107" s="78"/>
      <c r="N107" s="16"/>
      <c r="O107" s="66"/>
      <c r="P107" s="66"/>
      <c r="Q107" s="66"/>
      <c r="R107" s="66"/>
    </row>
    <row r="108" spans="1:18" s="67" customFormat="1" ht="13.5" customHeight="1">
      <c r="A108" s="10"/>
      <c r="B108" s="70"/>
      <c r="C108" s="70"/>
      <c r="D108" s="70"/>
      <c r="E108" s="10"/>
      <c r="F108" s="21"/>
      <c r="G108" s="21"/>
      <c r="H108" s="1"/>
      <c r="I108" s="72"/>
      <c r="J108" s="16"/>
      <c r="K108" s="16"/>
      <c r="L108" s="16"/>
      <c r="M108" s="78"/>
      <c r="N108" s="16"/>
      <c r="O108" s="66"/>
      <c r="P108" s="66"/>
      <c r="Q108" s="66"/>
      <c r="R108" s="66"/>
    </row>
    <row r="109" spans="1:18" s="67" customFormat="1" ht="13.5" customHeight="1">
      <c r="A109" s="10"/>
      <c r="B109" s="70"/>
      <c r="C109" s="70"/>
      <c r="D109" s="70"/>
      <c r="E109" s="10"/>
      <c r="F109" s="21"/>
      <c r="G109" s="21"/>
      <c r="H109" s="1"/>
      <c r="I109" s="72"/>
      <c r="J109" s="16"/>
      <c r="K109" s="16"/>
      <c r="L109" s="16"/>
      <c r="M109" s="78"/>
      <c r="N109" s="16"/>
      <c r="O109" s="66"/>
      <c r="P109" s="66"/>
      <c r="Q109" s="66"/>
      <c r="R109" s="66"/>
    </row>
    <row r="110" spans="1:18" s="67" customFormat="1" ht="13.5" customHeight="1">
      <c r="A110" s="10"/>
      <c r="B110" s="70"/>
      <c r="C110" s="70"/>
      <c r="D110" s="70"/>
      <c r="E110" s="10"/>
      <c r="F110" s="21"/>
      <c r="G110" s="21"/>
      <c r="H110" s="1"/>
      <c r="I110" s="72"/>
      <c r="J110" s="16"/>
      <c r="K110" s="16"/>
      <c r="L110" s="16"/>
      <c r="M110" s="78"/>
      <c r="N110" s="16"/>
      <c r="O110" s="66"/>
      <c r="P110" s="66"/>
      <c r="Q110" s="66"/>
      <c r="R110" s="66"/>
    </row>
    <row r="111" spans="1:18" s="67" customFormat="1" ht="13.5" customHeight="1">
      <c r="A111" s="10"/>
      <c r="B111" s="70"/>
      <c r="C111" s="70"/>
      <c r="D111" s="70"/>
      <c r="E111" s="10"/>
      <c r="F111" s="21"/>
      <c r="G111" s="21"/>
      <c r="H111" s="1"/>
      <c r="I111" s="72"/>
      <c r="J111" s="16"/>
      <c r="K111" s="16"/>
      <c r="L111" s="16"/>
      <c r="M111" s="78"/>
      <c r="N111" s="16"/>
      <c r="O111" s="66"/>
      <c r="P111" s="66"/>
      <c r="Q111" s="66"/>
      <c r="R111" s="66"/>
    </row>
    <row r="112" spans="1:18" s="67" customFormat="1" ht="13.5" customHeight="1">
      <c r="A112" s="10"/>
      <c r="B112" s="70"/>
      <c r="C112" s="70"/>
      <c r="D112" s="70"/>
      <c r="E112" s="10"/>
      <c r="F112" s="21"/>
      <c r="G112" s="21"/>
      <c r="H112" s="1"/>
      <c r="I112" s="72"/>
      <c r="J112" s="16"/>
      <c r="K112" s="16"/>
      <c r="L112" s="16"/>
      <c r="M112" s="78"/>
      <c r="N112" s="16"/>
      <c r="O112" s="66"/>
      <c r="P112" s="66"/>
      <c r="Q112" s="66"/>
      <c r="R112" s="66"/>
    </row>
    <row r="113" spans="1:18" s="67" customFormat="1" ht="13.5" customHeight="1">
      <c r="A113" s="10"/>
      <c r="B113" s="70"/>
      <c r="C113" s="70"/>
      <c r="D113" s="70"/>
      <c r="E113" s="10"/>
      <c r="F113" s="21"/>
      <c r="G113" s="21"/>
      <c r="H113" s="1"/>
      <c r="I113" s="72"/>
      <c r="J113" s="16"/>
      <c r="K113" s="16"/>
      <c r="L113" s="16"/>
      <c r="M113" s="78"/>
      <c r="N113" s="16"/>
      <c r="O113" s="66"/>
      <c r="P113" s="66"/>
      <c r="Q113" s="66"/>
      <c r="R113" s="66"/>
    </row>
    <row r="114" spans="1:18" s="67" customFormat="1" ht="13.5" customHeight="1">
      <c r="A114" s="10"/>
      <c r="B114" s="70"/>
      <c r="C114" s="70"/>
      <c r="D114" s="70"/>
      <c r="E114" s="10"/>
      <c r="F114" s="21"/>
      <c r="G114" s="21"/>
      <c r="H114" s="1"/>
      <c r="I114" s="72"/>
      <c r="J114" s="16"/>
      <c r="K114" s="16"/>
      <c r="L114" s="16"/>
      <c r="M114" s="78"/>
      <c r="N114" s="16"/>
      <c r="O114" s="66"/>
      <c r="P114" s="66"/>
      <c r="Q114" s="66"/>
      <c r="R114" s="66"/>
    </row>
    <row r="115" spans="1:18" s="67" customFormat="1" ht="13.5" customHeight="1">
      <c r="A115" s="10"/>
      <c r="B115" s="70"/>
      <c r="C115" s="70"/>
      <c r="D115" s="70"/>
      <c r="E115" s="10"/>
      <c r="F115" s="21"/>
      <c r="G115" s="21"/>
      <c r="H115" s="1"/>
      <c r="I115" s="72"/>
      <c r="J115" s="16"/>
      <c r="K115" s="16"/>
      <c r="L115" s="16"/>
      <c r="M115" s="78"/>
      <c r="N115" s="16"/>
      <c r="O115" s="66"/>
      <c r="P115" s="66"/>
      <c r="Q115" s="66"/>
      <c r="R115" s="66"/>
    </row>
    <row r="116" spans="1:18" s="67" customFormat="1" ht="13.5" customHeight="1">
      <c r="A116" s="10"/>
      <c r="B116" s="70"/>
      <c r="C116" s="70"/>
      <c r="D116" s="70"/>
      <c r="E116" s="10"/>
      <c r="F116" s="21"/>
      <c r="G116" s="21"/>
      <c r="H116" s="1"/>
      <c r="I116" s="72"/>
      <c r="J116" s="16"/>
      <c r="K116" s="16"/>
      <c r="L116" s="16"/>
      <c r="M116" s="78"/>
      <c r="N116" s="16"/>
      <c r="O116" s="66"/>
      <c r="P116" s="66"/>
      <c r="Q116" s="66"/>
      <c r="R116" s="66"/>
    </row>
    <row r="117" spans="1:18" s="67" customFormat="1" ht="13.5" customHeight="1">
      <c r="A117" s="10"/>
      <c r="B117" s="78"/>
      <c r="C117" s="70"/>
      <c r="D117" s="70"/>
      <c r="E117" s="10"/>
      <c r="F117" s="21"/>
      <c r="G117" s="21"/>
      <c r="H117" s="1"/>
      <c r="I117" s="72"/>
      <c r="J117" s="16"/>
      <c r="K117" s="16"/>
      <c r="L117" s="16"/>
      <c r="M117" s="78"/>
      <c r="N117" s="16"/>
      <c r="O117" s="66"/>
      <c r="P117" s="66"/>
      <c r="Q117" s="66"/>
      <c r="R117" s="66"/>
    </row>
    <row r="118" spans="1:18" s="67" customFormat="1" ht="13.5" customHeight="1">
      <c r="A118" s="79"/>
      <c r="B118" s="80"/>
      <c r="C118" s="10"/>
      <c r="D118" s="10"/>
      <c r="E118" s="81"/>
      <c r="F118" s="1"/>
      <c r="G118" s="1"/>
      <c r="H118" s="1"/>
      <c r="I118" s="13"/>
      <c r="J118" s="1"/>
      <c r="K118" s="15"/>
      <c r="L118" s="16"/>
      <c r="M118" s="78"/>
      <c r="N118" s="16"/>
      <c r="O118" s="66"/>
      <c r="P118" s="66"/>
      <c r="Q118" s="66"/>
      <c r="R118" s="66"/>
    </row>
    <row r="119" spans="1:18" s="67" customFormat="1" ht="13.5" customHeight="1">
      <c r="A119" s="79"/>
      <c r="B119" s="80"/>
      <c r="C119" s="10"/>
      <c r="D119" s="10"/>
      <c r="E119" s="81"/>
      <c r="F119" s="1"/>
      <c r="G119" s="1"/>
      <c r="H119" s="1"/>
      <c r="I119" s="13"/>
      <c r="J119" s="1"/>
      <c r="K119" s="15"/>
      <c r="L119" s="16"/>
      <c r="M119" s="78"/>
      <c r="N119" s="16"/>
      <c r="O119" s="66"/>
      <c r="P119" s="66"/>
      <c r="Q119" s="66"/>
      <c r="R119" s="66"/>
    </row>
    <row r="120" spans="1:18" s="67" customFormat="1" ht="13.5" customHeight="1">
      <c r="A120" s="79"/>
      <c r="B120" s="80"/>
      <c r="C120" s="10"/>
      <c r="D120" s="10"/>
      <c r="E120" s="81"/>
      <c r="F120" s="1"/>
      <c r="G120" s="1"/>
      <c r="H120" s="1"/>
      <c r="I120" s="13"/>
      <c r="J120" s="1"/>
      <c r="K120" s="15"/>
      <c r="L120" s="16"/>
      <c r="M120" s="78"/>
      <c r="N120" s="16"/>
      <c r="O120" s="66"/>
      <c r="P120" s="66"/>
      <c r="Q120" s="66"/>
      <c r="R120" s="66"/>
    </row>
    <row r="121" spans="1:18" s="67" customFormat="1" ht="13.5" customHeight="1">
      <c r="A121" s="79"/>
      <c r="B121" s="80"/>
      <c r="C121" s="10"/>
      <c r="D121" s="10"/>
      <c r="E121" s="81"/>
      <c r="F121" s="1"/>
      <c r="G121" s="1"/>
      <c r="H121" s="1"/>
      <c r="I121" s="13"/>
      <c r="J121" s="1"/>
      <c r="K121" s="15"/>
      <c r="L121" s="16"/>
      <c r="M121" s="78"/>
      <c r="N121" s="16"/>
      <c r="O121" s="66"/>
      <c r="P121" s="66"/>
      <c r="Q121" s="66"/>
      <c r="R121" s="66"/>
    </row>
    <row r="122" spans="1:18" s="67" customFormat="1" ht="13.5" customHeight="1">
      <c r="A122" s="79"/>
      <c r="B122" s="80"/>
      <c r="C122" s="10"/>
      <c r="D122" s="10"/>
      <c r="E122" s="81"/>
      <c r="F122" s="1"/>
      <c r="G122" s="1"/>
      <c r="H122" s="1"/>
      <c r="I122" s="13"/>
      <c r="J122" s="1"/>
      <c r="K122" s="15"/>
      <c r="L122" s="16"/>
      <c r="M122" s="78"/>
      <c r="N122" s="16"/>
      <c r="O122" s="66"/>
      <c r="P122" s="66"/>
      <c r="Q122" s="66"/>
      <c r="R122" s="66"/>
    </row>
    <row r="123" spans="1:18" s="67" customFormat="1" ht="13.5" customHeight="1">
      <c r="A123" s="79"/>
      <c r="B123" s="80"/>
      <c r="C123" s="10"/>
      <c r="D123" s="10"/>
      <c r="E123" s="81"/>
      <c r="F123" s="1"/>
      <c r="G123" s="1"/>
      <c r="H123" s="1"/>
      <c r="I123" s="13"/>
      <c r="J123" s="1"/>
      <c r="K123" s="15"/>
      <c r="L123" s="16"/>
      <c r="M123" s="78"/>
      <c r="N123" s="16"/>
      <c r="O123" s="66"/>
      <c r="P123" s="66"/>
      <c r="Q123" s="66"/>
      <c r="R123" s="66"/>
    </row>
    <row r="124" spans="1:18" s="67" customFormat="1" ht="13.5" customHeight="1">
      <c r="A124" s="79"/>
      <c r="B124" s="80"/>
      <c r="C124" s="10"/>
      <c r="D124" s="10"/>
      <c r="E124" s="81"/>
      <c r="F124" s="1"/>
      <c r="G124" s="1"/>
      <c r="H124" s="1"/>
      <c r="I124" s="13"/>
      <c r="J124" s="1"/>
      <c r="K124" s="15"/>
      <c r="L124" s="16"/>
      <c r="M124" s="78"/>
      <c r="N124" s="16"/>
      <c r="O124" s="66"/>
      <c r="P124" s="66"/>
      <c r="Q124" s="66"/>
      <c r="R124" s="66"/>
    </row>
    <row r="125" spans="1:18" s="10" customFormat="1" ht="13.5" customHeight="1">
      <c r="A125" s="79"/>
      <c r="B125" s="80"/>
      <c r="E125" s="81"/>
      <c r="F125" s="1"/>
      <c r="G125" s="1"/>
      <c r="H125" s="1"/>
      <c r="I125" s="13"/>
      <c r="J125" s="1"/>
      <c r="K125" s="15"/>
      <c r="L125" s="16"/>
      <c r="M125" s="78"/>
      <c r="N125" s="16"/>
      <c r="O125" s="82"/>
      <c r="P125" s="82"/>
      <c r="Q125" s="82"/>
      <c r="R125" s="82"/>
    </row>
    <row r="126" spans="1:18" s="10" customFormat="1" ht="13.5" customHeight="1">
      <c r="A126" s="79"/>
      <c r="B126" s="80"/>
      <c r="E126" s="81"/>
      <c r="F126" s="1"/>
      <c r="G126" s="1"/>
      <c r="H126" s="1"/>
      <c r="I126" s="13"/>
      <c r="J126" s="1"/>
      <c r="K126" s="15"/>
      <c r="L126" s="16"/>
      <c r="M126" s="78"/>
      <c r="N126" s="16"/>
      <c r="O126" s="82"/>
      <c r="P126" s="82"/>
      <c r="Q126" s="82"/>
      <c r="R126" s="82"/>
    </row>
    <row r="127" spans="1:18" s="10" customFormat="1" ht="13.5" customHeight="1">
      <c r="A127" s="79"/>
      <c r="B127" s="80"/>
      <c r="E127" s="81"/>
      <c r="F127" s="1"/>
      <c r="G127" s="1"/>
      <c r="H127" s="1"/>
      <c r="I127" s="13"/>
      <c r="J127" s="1"/>
      <c r="K127" s="15"/>
      <c r="L127" s="16"/>
      <c r="M127" s="78"/>
      <c r="N127" s="16"/>
      <c r="O127" s="82"/>
      <c r="P127" s="82"/>
      <c r="Q127" s="82"/>
      <c r="R127" s="82"/>
    </row>
    <row r="128" spans="1:18" s="10" customFormat="1" ht="13.5" customHeight="1">
      <c r="A128" s="79"/>
      <c r="B128" s="80"/>
      <c r="E128" s="81"/>
      <c r="F128" s="1"/>
      <c r="G128" s="1"/>
      <c r="H128" s="1"/>
      <c r="I128" s="13"/>
      <c r="J128" s="1"/>
      <c r="K128" s="15"/>
      <c r="L128" s="16"/>
      <c r="M128" s="78"/>
      <c r="N128" s="16"/>
      <c r="O128" s="82"/>
      <c r="P128" s="82"/>
      <c r="Q128" s="82"/>
      <c r="R128" s="82"/>
    </row>
    <row r="129" spans="1:18" s="10" customFormat="1" ht="13.5" customHeight="1">
      <c r="A129" s="79"/>
      <c r="B129" s="80"/>
      <c r="E129" s="81"/>
      <c r="F129" s="1"/>
      <c r="G129" s="1"/>
      <c r="H129" s="1"/>
      <c r="I129" s="13"/>
      <c r="J129" s="1"/>
      <c r="K129" s="15"/>
      <c r="L129" s="16"/>
      <c r="M129" s="78"/>
      <c r="N129" s="16"/>
      <c r="O129" s="82"/>
      <c r="P129" s="82"/>
      <c r="Q129" s="82"/>
      <c r="R129" s="82"/>
    </row>
    <row r="130" spans="1:18" s="10" customFormat="1" ht="13.5" customHeight="1">
      <c r="A130" s="79"/>
      <c r="B130" s="80"/>
      <c r="E130" s="81"/>
      <c r="F130" s="1"/>
      <c r="G130" s="1"/>
      <c r="H130" s="1"/>
      <c r="I130" s="13"/>
      <c r="J130" s="1"/>
      <c r="K130" s="15"/>
      <c r="L130" s="16"/>
      <c r="M130" s="78"/>
      <c r="N130" s="16"/>
      <c r="O130" s="82"/>
      <c r="P130" s="82"/>
      <c r="Q130" s="82"/>
      <c r="R130" s="82"/>
    </row>
    <row r="131" spans="1:18" s="10" customFormat="1" ht="13.5" customHeight="1">
      <c r="A131" s="79"/>
      <c r="B131" s="80"/>
      <c r="E131" s="81"/>
      <c r="F131" s="1"/>
      <c r="G131" s="1"/>
      <c r="H131" s="1"/>
      <c r="I131" s="13"/>
      <c r="J131" s="1"/>
      <c r="K131" s="15"/>
      <c r="L131" s="16"/>
      <c r="M131" s="78"/>
      <c r="N131" s="16"/>
      <c r="O131" s="82"/>
      <c r="P131" s="82"/>
      <c r="Q131" s="82"/>
      <c r="R131" s="82"/>
    </row>
    <row r="132" spans="1:18" s="10" customFormat="1" ht="13.5" customHeight="1">
      <c r="A132" s="79"/>
      <c r="B132" s="80"/>
      <c r="E132" s="81"/>
      <c r="F132" s="1"/>
      <c r="G132" s="1"/>
      <c r="H132" s="1"/>
      <c r="I132" s="13"/>
      <c r="J132" s="1"/>
      <c r="K132" s="15"/>
      <c r="L132" s="16"/>
      <c r="M132" s="78"/>
      <c r="N132" s="16"/>
      <c r="O132" s="82"/>
      <c r="P132" s="82"/>
      <c r="Q132" s="82"/>
      <c r="R132" s="82"/>
    </row>
    <row r="133" spans="1:18" s="10" customFormat="1" ht="13.5" customHeight="1">
      <c r="A133" s="79"/>
      <c r="B133" s="80"/>
      <c r="E133" s="81"/>
      <c r="F133" s="1"/>
      <c r="G133" s="1"/>
      <c r="H133" s="1"/>
      <c r="I133" s="13"/>
      <c r="J133" s="1"/>
      <c r="K133" s="15"/>
      <c r="L133" s="16"/>
      <c r="M133" s="78"/>
      <c r="N133" s="16"/>
      <c r="O133" s="82"/>
      <c r="P133" s="82"/>
      <c r="Q133" s="82"/>
      <c r="R133" s="82"/>
    </row>
    <row r="134" spans="1:18" s="10" customFormat="1" ht="13.5" customHeight="1">
      <c r="A134" s="79"/>
      <c r="B134" s="80"/>
      <c r="E134" s="81"/>
      <c r="F134" s="1"/>
      <c r="G134" s="1"/>
      <c r="H134" s="1"/>
      <c r="I134" s="13"/>
      <c r="J134" s="1"/>
      <c r="K134" s="15"/>
      <c r="L134" s="16"/>
      <c r="M134" s="78"/>
      <c r="N134" s="16"/>
      <c r="O134" s="82"/>
      <c r="P134" s="82"/>
      <c r="Q134" s="82"/>
      <c r="R134" s="82"/>
    </row>
    <row r="135" spans="1:18" s="10" customFormat="1" ht="13.5" customHeight="1">
      <c r="A135" s="79"/>
      <c r="B135" s="80"/>
      <c r="E135" s="81"/>
      <c r="F135" s="1"/>
      <c r="G135" s="1"/>
      <c r="H135" s="1"/>
      <c r="I135" s="13"/>
      <c r="J135" s="1"/>
      <c r="K135" s="15"/>
      <c r="L135" s="16"/>
      <c r="M135" s="78"/>
      <c r="N135" s="16"/>
      <c r="O135" s="82"/>
      <c r="P135" s="82"/>
      <c r="Q135" s="82"/>
      <c r="R135" s="82"/>
    </row>
    <row r="136" spans="1:18" s="10" customFormat="1" ht="13.5" customHeight="1">
      <c r="A136" s="79"/>
      <c r="B136" s="80"/>
      <c r="E136" s="81"/>
      <c r="F136" s="1"/>
      <c r="G136" s="1"/>
      <c r="H136" s="1"/>
      <c r="I136" s="13"/>
      <c r="J136" s="1"/>
      <c r="K136" s="15"/>
      <c r="L136" s="16"/>
      <c r="M136" s="78"/>
      <c r="N136" s="16"/>
      <c r="O136" s="82"/>
      <c r="P136" s="82"/>
      <c r="Q136" s="82"/>
      <c r="R136" s="82"/>
    </row>
    <row r="137" spans="1:18" s="10" customFormat="1" ht="13.5" customHeight="1">
      <c r="A137" s="79"/>
      <c r="B137" s="80"/>
      <c r="E137" s="81"/>
      <c r="F137" s="1"/>
      <c r="G137" s="1"/>
      <c r="H137" s="1"/>
      <c r="I137" s="13"/>
      <c r="J137" s="1"/>
      <c r="K137" s="15"/>
      <c r="L137" s="16"/>
      <c r="M137" s="78"/>
      <c r="N137" s="16"/>
      <c r="O137" s="82"/>
      <c r="P137" s="82"/>
      <c r="Q137" s="82"/>
      <c r="R137" s="82"/>
    </row>
    <row r="138" spans="1:18" s="10" customFormat="1" ht="13.5" customHeight="1">
      <c r="A138" s="79"/>
      <c r="B138" s="80"/>
      <c r="E138" s="81"/>
      <c r="F138" s="1"/>
      <c r="G138" s="1"/>
      <c r="H138" s="1"/>
      <c r="I138" s="13"/>
      <c r="J138" s="1"/>
      <c r="K138" s="15"/>
      <c r="L138" s="16"/>
      <c r="M138" s="78"/>
      <c r="N138" s="16"/>
      <c r="O138" s="82"/>
      <c r="P138" s="82"/>
      <c r="Q138" s="82"/>
      <c r="R138" s="82"/>
    </row>
    <row r="139" spans="1:18" s="10" customFormat="1" ht="13.5" customHeight="1">
      <c r="A139" s="79"/>
      <c r="B139" s="80"/>
      <c r="E139" s="81"/>
      <c r="F139" s="1"/>
      <c r="G139" s="1"/>
      <c r="H139" s="1"/>
      <c r="I139" s="13"/>
      <c r="J139" s="1"/>
      <c r="K139" s="15"/>
      <c r="L139" s="16"/>
      <c r="M139" s="78"/>
      <c r="N139" s="16"/>
      <c r="O139" s="82"/>
      <c r="P139" s="82"/>
      <c r="Q139" s="82"/>
      <c r="R139" s="82"/>
    </row>
    <row r="140" spans="1:18" s="10" customFormat="1" ht="13.5" customHeight="1">
      <c r="A140" s="16"/>
      <c r="B140" s="80"/>
      <c r="E140" s="81"/>
      <c r="F140" s="1"/>
      <c r="G140" s="1"/>
      <c r="H140" s="1"/>
      <c r="I140" s="13"/>
      <c r="J140" s="1"/>
      <c r="K140" s="15"/>
      <c r="L140" s="16"/>
      <c r="M140" s="78"/>
      <c r="N140" s="16"/>
      <c r="O140" s="82"/>
      <c r="P140" s="82"/>
      <c r="Q140" s="82"/>
      <c r="R140" s="82"/>
    </row>
    <row r="141" spans="1:18" ht="13.5" customHeight="1">
      <c r="B141" s="80"/>
    </row>
    <row r="142" spans="1:18" s="10" customFormat="1" ht="13.5" customHeight="1">
      <c r="A142" s="83"/>
      <c r="B142" s="80"/>
      <c r="E142" s="81"/>
      <c r="F142" s="1"/>
      <c r="G142" s="1"/>
      <c r="H142" s="1"/>
      <c r="I142" s="13"/>
      <c r="J142" s="1"/>
      <c r="K142" s="15"/>
      <c r="L142" s="16"/>
      <c r="M142" s="78"/>
      <c r="N142" s="16"/>
      <c r="O142" s="82"/>
      <c r="P142" s="82"/>
      <c r="Q142" s="82"/>
      <c r="R142" s="82"/>
    </row>
  </sheetData>
  <autoFilter ref="A10:N28">
    <filterColumn colId="1" showButton="0"/>
    <filterColumn colId="2" showButton="0"/>
  </autoFilter>
  <mergeCells count="32">
    <mergeCell ref="A23:H23"/>
    <mergeCell ref="B14:D14"/>
    <mergeCell ref="B20:D20"/>
    <mergeCell ref="B21:D21"/>
    <mergeCell ref="B22:D22"/>
    <mergeCell ref="B15:D15"/>
    <mergeCell ref="A31:C31"/>
    <mergeCell ref="E31:F31"/>
    <mergeCell ref="I31:K31"/>
    <mergeCell ref="L31:N31"/>
    <mergeCell ref="A30:F30"/>
    <mergeCell ref="I30:N30"/>
    <mergeCell ref="A32:C34"/>
    <mergeCell ref="D32:D34"/>
    <mergeCell ref="E32:F34"/>
    <mergeCell ref="I32:K34"/>
    <mergeCell ref="L32:N34"/>
    <mergeCell ref="F1:J1"/>
    <mergeCell ref="A2:N2"/>
    <mergeCell ref="L9:N9"/>
    <mergeCell ref="B10:D10"/>
    <mergeCell ref="B12:D12"/>
    <mergeCell ref="B11:D11"/>
    <mergeCell ref="N11:N22"/>
    <mergeCell ref="B13:D13"/>
    <mergeCell ref="B16:D16"/>
    <mergeCell ref="B17:D17"/>
    <mergeCell ref="B18:D18"/>
    <mergeCell ref="B19:D19"/>
    <mergeCell ref="M13:M14"/>
    <mergeCell ref="M16:M17"/>
    <mergeCell ref="M19:M20"/>
  </mergeCells>
  <printOptions horizontalCentered="1"/>
  <pageMargins left="0.25" right="0.16" top="0.18" bottom="0" header="0.23" footer="0"/>
  <pageSetup paperSize="9" scale="55" orientation="portrait" r:id="rId1"/>
  <headerFooter alignWithMargins="0"/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 Mau</vt:lpstr>
      <vt:lpstr>Deli Voucher</vt:lpstr>
      <vt:lpstr>'Deli Voucher'!Print_Area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drung</dc:creator>
  <cp:lastModifiedBy>QUANG.NGUYEN</cp:lastModifiedBy>
  <cp:lastPrinted>2013-07-16T01:35:09Z</cp:lastPrinted>
  <dcterms:created xsi:type="dcterms:W3CDTF">2013-03-04T03:49:43Z</dcterms:created>
  <dcterms:modified xsi:type="dcterms:W3CDTF">2013-07-17T05:08:43Z</dcterms:modified>
</cp:coreProperties>
</file>