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<sst xmlns="http://schemas.openxmlformats.org/spreadsheetml/2006/main" count="52" uniqueCount="38">
  <si>
    <t>quetion2</t>
  </si>
  <si>
    <t xml:space="preserve">题目1 </t>
  </si>
  <si>
    <t>算price,bey ccy 和一年期的semi-anually cy</t>
  </si>
  <si>
    <t>maturity</t>
  </si>
  <si>
    <t>多少天</t>
  </si>
  <si>
    <t>discount</t>
  </si>
  <si>
    <t>T-t=多少天/360</t>
  </si>
  <si>
    <t>price</t>
  </si>
  <si>
    <t>BEY</t>
  </si>
  <si>
    <t>CCY</t>
  </si>
  <si>
    <t>semi-annually CY</t>
  </si>
  <si>
    <t>4-week</t>
  </si>
  <si>
    <t>-</t>
  </si>
  <si>
    <t>3-month</t>
  </si>
  <si>
    <t>6-month</t>
  </si>
  <si>
    <t>1-year</t>
  </si>
  <si>
    <t>我做的时候4星期28天，一年360，但题目在算T-t时用的30天，再算利率的时候又用了365年，总之题目数字运用标准混乱</t>
  </si>
  <si>
    <t>题目2</t>
  </si>
  <si>
    <t>题目给出半年复利收益率，让我们计算价格</t>
  </si>
  <si>
    <t>题给数据中用的到的数据</t>
  </si>
  <si>
    <t>半年复利收益</t>
  </si>
  <si>
    <t>我们要计算的债券</t>
  </si>
  <si>
    <t>5年零息债券</t>
  </si>
  <si>
    <t>100*Z(0,5)</t>
  </si>
  <si>
    <t>7年，每年15%，semiannually</t>
  </si>
  <si>
    <t>4年，每年7%，monthly</t>
  </si>
  <si>
    <t>3年1/4，每年9%，monthly</t>
  </si>
  <si>
    <t>4年浮动，0 spread，semianually</t>
  </si>
  <si>
    <t>2年1/2浮动，0 spread，annually</t>
  </si>
  <si>
    <t>5年1/2浮动，35basis，quarterly</t>
  </si>
  <si>
    <t>7年1/4浮动，40basis，semiannually</t>
  </si>
  <si>
    <t>Z(0,0.5)</t>
  </si>
  <si>
    <t>按公式计算即可，过程过于繁琐，不进一步展开</t>
  </si>
  <si>
    <t>题目3</t>
  </si>
  <si>
    <t>对于不用的y 通过更改B34这列的1.03为1.035,1.025即可。</t>
  </si>
  <si>
    <t>每期付息的贴现</t>
  </si>
  <si>
    <t>最后本金的贴现</t>
  </si>
  <si>
    <t>这是每期的c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</si>
</sst>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%"/>
    <numFmt numFmtId="177" formatCode="0.000_);[Red]\(0.000\)"/>
    <numFmt numFmtId="178" formatCode="0.0000_);[Red]\(0.0000\)"/>
    <numFmt numFmtId="179" formatCode="0.00_);[Red]\(0.00\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abSelected="1" topLeftCell="A33" workbookViewId="0">
      <selection activeCell="E54" sqref="E54"/>
    </sheetView>
  </sheetViews>
  <sheetFormatPr defaultColWidth="8.72727272727273" defaultRowHeight="14" outlineLevelCol="7"/>
  <cols>
    <col min="1" max="1" width="12.8181818181818"/>
    <col min="2" max="2" width="13" customWidth="1"/>
    <col min="3" max="3" width="52.0909090909091" customWidth="1"/>
    <col min="4" max="4" width="33.9090909090909" customWidth="1"/>
    <col min="5" max="5" width="12.8181818181818" style="1"/>
    <col min="6" max="7" width="12.8181818181818" style="2"/>
    <col min="8" max="8" width="17" style="2" customWidth="1"/>
  </cols>
  <sheetData>
    <row r="1" spans="1:1">
      <c r="A1" t="s">
        <v>0</v>
      </c>
    </row>
    <row r="2" spans="1:2">
      <c r="A2" t="s">
        <v>1</v>
      </c>
      <c r="B2" t="s">
        <v>2</v>
      </c>
    </row>
    <row r="3" spans="1:8">
      <c r="A3" t="s">
        <v>3</v>
      </c>
      <c r="B3" t="s">
        <v>4</v>
      </c>
      <c r="C3" t="s">
        <v>5</v>
      </c>
      <c r="D3" s="3" t="s">
        <v>6</v>
      </c>
      <c r="E3" s="1" t="s">
        <v>7</v>
      </c>
      <c r="F3" s="2" t="s">
        <v>8</v>
      </c>
      <c r="G3" s="2" t="s">
        <v>9</v>
      </c>
      <c r="H3" s="2" t="s">
        <v>10</v>
      </c>
    </row>
    <row r="4" spans="1:8">
      <c r="A4" t="s">
        <v>11</v>
      </c>
      <c r="B4">
        <v>28</v>
      </c>
      <c r="C4" s="4">
        <v>0.0348</v>
      </c>
      <c r="D4" s="1">
        <f>B4/360</f>
        <v>0.0777777777777778</v>
      </c>
      <c r="E4" s="1">
        <f>100-100*B4/360*C4</f>
        <v>99.7293333333333</v>
      </c>
      <c r="F4" s="2">
        <f>(1/D4)*(100-E4)/E4</f>
        <v>0.0348944476382748</v>
      </c>
      <c r="G4" s="2">
        <f>-360/(B4)*LN(E4/100)</f>
        <v>0.0348471811550047</v>
      </c>
      <c r="H4" s="2" t="s">
        <v>12</v>
      </c>
    </row>
    <row r="5" spans="1:8">
      <c r="A5" t="s">
        <v>11</v>
      </c>
      <c r="B5">
        <v>28</v>
      </c>
      <c r="C5" s="4">
        <v>0.0013</v>
      </c>
      <c r="D5" s="1">
        <f t="shared" ref="D5:D13" si="0">B5/360</f>
        <v>0.0777777777777778</v>
      </c>
      <c r="E5" s="1">
        <f t="shared" ref="E5:E13" si="1">100-100*B5/360*C5</f>
        <v>99.9898888888889</v>
      </c>
      <c r="F5" s="2">
        <f t="shared" ref="F5:F13" si="2">(1/D5)*(100-E5)/E5</f>
        <v>0.00130013145773681</v>
      </c>
      <c r="G5" s="2">
        <f t="shared" ref="G5:G13" si="3">-360/(B5)*LN(E5/100)</f>
        <v>0.00130006572665267</v>
      </c>
      <c r="H5" s="2" t="s">
        <v>12</v>
      </c>
    </row>
    <row r="6" spans="1:8">
      <c r="A6" t="s">
        <v>13</v>
      </c>
      <c r="B6">
        <v>90</v>
      </c>
      <c r="C6" s="4">
        <v>0.0493</v>
      </c>
      <c r="D6" s="1">
        <f t="shared" si="0"/>
        <v>0.25</v>
      </c>
      <c r="E6" s="1">
        <f t="shared" si="1"/>
        <v>98.7675</v>
      </c>
      <c r="F6" s="2">
        <f t="shared" si="2"/>
        <v>0.0499152049003975</v>
      </c>
      <c r="G6" s="2">
        <f t="shared" si="3"/>
        <v>0.0496063308709743</v>
      </c>
      <c r="H6" s="2" t="s">
        <v>12</v>
      </c>
    </row>
    <row r="7" spans="1:8">
      <c r="A7" t="s">
        <v>13</v>
      </c>
      <c r="B7">
        <v>90</v>
      </c>
      <c r="C7" s="4">
        <v>0.0476</v>
      </c>
      <c r="D7" s="1">
        <f t="shared" si="0"/>
        <v>0.25</v>
      </c>
      <c r="E7" s="1">
        <f t="shared" si="1"/>
        <v>98.81</v>
      </c>
      <c r="F7" s="2">
        <f t="shared" si="2"/>
        <v>0.0481732618156056</v>
      </c>
      <c r="G7" s="2">
        <f t="shared" si="3"/>
        <v>0.0478854871248798</v>
      </c>
      <c r="H7" s="2" t="s">
        <v>12</v>
      </c>
    </row>
    <row r="8" spans="1:8">
      <c r="A8" t="s">
        <v>13</v>
      </c>
      <c r="B8">
        <v>90</v>
      </c>
      <c r="C8" s="4">
        <v>0.0048</v>
      </c>
      <c r="D8" s="1">
        <f t="shared" si="0"/>
        <v>0.25</v>
      </c>
      <c r="E8" s="1">
        <f t="shared" si="1"/>
        <v>99.88</v>
      </c>
      <c r="F8" s="2">
        <f t="shared" si="2"/>
        <v>0.00480576692030455</v>
      </c>
      <c r="G8" s="2">
        <f t="shared" si="3"/>
        <v>0.00480288230607595</v>
      </c>
      <c r="H8" s="2" t="s">
        <v>12</v>
      </c>
    </row>
    <row r="9" spans="1:8">
      <c r="A9" t="s">
        <v>14</v>
      </c>
      <c r="B9">
        <v>180</v>
      </c>
      <c r="C9" s="4">
        <v>0.0472</v>
      </c>
      <c r="D9" s="1">
        <f t="shared" si="0"/>
        <v>0.5</v>
      </c>
      <c r="E9" s="1">
        <f t="shared" si="1"/>
        <v>97.64</v>
      </c>
      <c r="F9" s="2">
        <f t="shared" si="2"/>
        <v>0.0483408439164277</v>
      </c>
      <c r="G9" s="2">
        <f t="shared" si="3"/>
        <v>0.047765880926664</v>
      </c>
      <c r="H9" s="2" t="s">
        <v>12</v>
      </c>
    </row>
    <row r="10" spans="1:8">
      <c r="A10" t="s">
        <v>14</v>
      </c>
      <c r="B10">
        <v>180</v>
      </c>
      <c r="C10" s="4">
        <v>0.0475</v>
      </c>
      <c r="D10" s="1">
        <f t="shared" si="0"/>
        <v>0.5</v>
      </c>
      <c r="E10" s="1">
        <f t="shared" si="1"/>
        <v>97.625</v>
      </c>
      <c r="F10" s="2">
        <f t="shared" si="2"/>
        <v>0.0486555697823303</v>
      </c>
      <c r="G10" s="2">
        <f t="shared" si="3"/>
        <v>0.0480731556564828</v>
      </c>
      <c r="H10" s="2" t="s">
        <v>12</v>
      </c>
    </row>
    <row r="11" spans="1:8">
      <c r="A11" t="s">
        <v>14</v>
      </c>
      <c r="B11">
        <v>180</v>
      </c>
      <c r="C11" s="4">
        <v>0.0089</v>
      </c>
      <c r="D11" s="1">
        <f t="shared" si="0"/>
        <v>0.5</v>
      </c>
      <c r="E11" s="1">
        <f t="shared" si="1"/>
        <v>99.555</v>
      </c>
      <c r="F11" s="2">
        <f t="shared" si="2"/>
        <v>0.00893978203003351</v>
      </c>
      <c r="G11" s="2">
        <f t="shared" si="3"/>
        <v>0.00891986144418668</v>
      </c>
      <c r="H11" s="2" t="s">
        <v>12</v>
      </c>
    </row>
    <row r="12" spans="1:8">
      <c r="A12" t="s">
        <v>15</v>
      </c>
      <c r="B12">
        <v>360</v>
      </c>
      <c r="C12" s="4">
        <v>0.0173</v>
      </c>
      <c r="D12" s="1">
        <f t="shared" si="0"/>
        <v>1</v>
      </c>
      <c r="E12" s="1">
        <f t="shared" si="1"/>
        <v>98.27</v>
      </c>
      <c r="F12" s="2">
        <f t="shared" si="2"/>
        <v>0.0176045588684238</v>
      </c>
      <c r="G12" s="2">
        <f t="shared" si="3"/>
        <v>0.017451393613756</v>
      </c>
      <c r="H12" s="2">
        <f>((100/E12)^(1/2)-1)*2</f>
        <v>0.0175277533341878</v>
      </c>
    </row>
    <row r="13" spans="1:8">
      <c r="A13" t="s">
        <v>15</v>
      </c>
      <c r="B13">
        <v>360</v>
      </c>
      <c r="C13" s="4">
        <v>0.0119</v>
      </c>
      <c r="D13" s="1">
        <f t="shared" si="0"/>
        <v>1</v>
      </c>
      <c r="E13" s="1">
        <f t="shared" si="1"/>
        <v>98.81</v>
      </c>
      <c r="F13" s="2">
        <f t="shared" si="2"/>
        <v>0.0120433154539014</v>
      </c>
      <c r="G13" s="2">
        <f t="shared" si="3"/>
        <v>0.01197137178122</v>
      </c>
      <c r="H13" s="2">
        <f>((100/E13)^(1/2)-1)*2</f>
        <v>0.0120072718098228</v>
      </c>
    </row>
    <row r="15" spans="1:1">
      <c r="A15" t="s">
        <v>16</v>
      </c>
    </row>
    <row r="17" spans="1:2">
      <c r="A17" t="s">
        <v>17</v>
      </c>
      <c r="B17" t="s">
        <v>18</v>
      </c>
    </row>
    <row r="19" spans="1:1">
      <c r="A19" t="s">
        <v>19</v>
      </c>
    </row>
    <row r="20" spans="1:4">
      <c r="A20" t="s">
        <v>3</v>
      </c>
      <c r="B20" t="s">
        <v>20</v>
      </c>
      <c r="D20" t="s">
        <v>21</v>
      </c>
    </row>
    <row r="21" spans="1:6">
      <c r="A21">
        <v>5</v>
      </c>
      <c r="B21" s="4">
        <v>0.0645</v>
      </c>
      <c r="D21" t="s">
        <v>22</v>
      </c>
      <c r="E21" s="1" t="s">
        <v>23</v>
      </c>
      <c r="F21" s="5">
        <f>B29*100</f>
        <v>72.8033032253213</v>
      </c>
    </row>
    <row r="22" spans="1:6">
      <c r="A22">
        <v>7</v>
      </c>
      <c r="B22" s="4">
        <v>0.0567</v>
      </c>
      <c r="D22" t="s">
        <v>24</v>
      </c>
      <c r="F22" s="5">
        <f t="shared" ref="F22:F28" si="4">B30*100</f>
        <v>0</v>
      </c>
    </row>
    <row r="23" spans="1:6">
      <c r="A23">
        <v>4</v>
      </c>
      <c r="B23" s="4">
        <v>0.0667</v>
      </c>
      <c r="D23" t="s">
        <v>25</v>
      </c>
      <c r="F23" s="5">
        <f t="shared" si="4"/>
        <v>0</v>
      </c>
    </row>
    <row r="24" spans="1:6">
      <c r="A24">
        <v>3</v>
      </c>
      <c r="B24" s="4">
        <v>0.0683</v>
      </c>
      <c r="D24" t="s">
        <v>26</v>
      </c>
      <c r="F24" s="5">
        <f t="shared" si="4"/>
        <v>0</v>
      </c>
    </row>
    <row r="25" spans="1:6">
      <c r="A25">
        <v>0.25</v>
      </c>
      <c r="B25" s="4">
        <v>0.0633</v>
      </c>
      <c r="D25" t="s">
        <v>27</v>
      </c>
      <c r="F25" s="5">
        <f t="shared" si="4"/>
        <v>100</v>
      </c>
    </row>
    <row r="26" spans="1:6">
      <c r="A26">
        <v>2</v>
      </c>
      <c r="B26" s="4">
        <v>0.0688</v>
      </c>
      <c r="D26" t="s">
        <v>28</v>
      </c>
      <c r="F26" s="5">
        <f t="shared" si="4"/>
        <v>200</v>
      </c>
    </row>
    <row r="27" spans="1:6">
      <c r="A27">
        <v>0.5</v>
      </c>
      <c r="B27" s="4">
        <v>0.0649</v>
      </c>
      <c r="D27" t="s">
        <v>29</v>
      </c>
      <c r="F27" s="5">
        <f t="shared" si="4"/>
        <v>300</v>
      </c>
    </row>
    <row r="28" spans="4:6">
      <c r="D28" t="s">
        <v>30</v>
      </c>
      <c r="F28" s="5">
        <f t="shared" si="4"/>
        <v>400</v>
      </c>
    </row>
    <row r="29" spans="1:2">
      <c r="A29" t="s">
        <v>31</v>
      </c>
      <c r="B29">
        <f>1/((1+6.45%/2)^(10))</f>
        <v>0.728033032253213</v>
      </c>
    </row>
    <row r="30" spans="1:1">
      <c r="A30" t="s">
        <v>32</v>
      </c>
    </row>
    <row r="32" spans="1:5">
      <c r="A32" t="s">
        <v>33</v>
      </c>
      <c r="C32" t="s">
        <v>34</v>
      </c>
      <c r="D32" t="s">
        <v>35</v>
      </c>
      <c r="E32" s="1" t="s">
        <v>36</v>
      </c>
    </row>
    <row r="33" spans="1:4">
      <c r="A33">
        <v>3</v>
      </c>
      <c r="B33">
        <v>1</v>
      </c>
      <c r="C33">
        <f>(1.035)^B33</f>
        <v>1.035</v>
      </c>
      <c r="D33">
        <f>3/C33</f>
        <v>2.89855072463768</v>
      </c>
    </row>
    <row r="34" spans="1:4">
      <c r="A34" t="s">
        <v>37</v>
      </c>
      <c r="B34">
        <v>2</v>
      </c>
      <c r="C34">
        <f t="shared" ref="C34:C52" si="5">(1.035)^B34</f>
        <v>1.071225</v>
      </c>
      <c r="D34">
        <f t="shared" ref="D34:D52" si="6">3/C34</f>
        <v>2.80053210109921</v>
      </c>
    </row>
    <row r="35" spans="2:4">
      <c r="B35">
        <v>3</v>
      </c>
      <c r="C35">
        <f t="shared" si="5"/>
        <v>1.108717875</v>
      </c>
      <c r="D35">
        <f t="shared" si="6"/>
        <v>2.70582811700407</v>
      </c>
    </row>
    <row r="36" spans="2:4">
      <c r="B36">
        <v>4</v>
      </c>
      <c r="C36">
        <f t="shared" si="5"/>
        <v>1.147523000625</v>
      </c>
      <c r="D36">
        <f t="shared" si="6"/>
        <v>2.61432668309572</v>
      </c>
    </row>
    <row r="37" spans="2:4">
      <c r="B37">
        <v>5</v>
      </c>
      <c r="C37">
        <f t="shared" si="5"/>
        <v>1.18768630564687</v>
      </c>
      <c r="D37">
        <f t="shared" si="6"/>
        <v>2.52591950057557</v>
      </c>
    </row>
    <row r="38" spans="2:4">
      <c r="B38">
        <v>6</v>
      </c>
      <c r="C38">
        <f t="shared" si="5"/>
        <v>1.22925532634451</v>
      </c>
      <c r="D38">
        <f t="shared" si="6"/>
        <v>2.44050193292326</v>
      </c>
    </row>
    <row r="39" spans="2:4">
      <c r="B39">
        <v>7</v>
      </c>
      <c r="C39">
        <f t="shared" si="5"/>
        <v>1.27227926276657</v>
      </c>
      <c r="D39">
        <f t="shared" si="6"/>
        <v>2.35797288205146</v>
      </c>
    </row>
    <row r="40" spans="2:4">
      <c r="B40">
        <v>8</v>
      </c>
      <c r="C40">
        <f t="shared" si="5"/>
        <v>1.3168090369634</v>
      </c>
      <c r="D40">
        <f t="shared" si="6"/>
        <v>2.27823466864875</v>
      </c>
    </row>
    <row r="41" spans="2:4">
      <c r="B41">
        <v>9</v>
      </c>
      <c r="C41">
        <f t="shared" si="5"/>
        <v>1.36289735325712</v>
      </c>
      <c r="D41">
        <f t="shared" si="6"/>
        <v>2.20119291656884</v>
      </c>
    </row>
    <row r="42" spans="2:4">
      <c r="B42">
        <v>10</v>
      </c>
      <c r="C42">
        <f t="shared" si="5"/>
        <v>1.41059876062112</v>
      </c>
      <c r="D42">
        <f t="shared" si="6"/>
        <v>2.12675644112932</v>
      </c>
    </row>
    <row r="43" spans="2:4">
      <c r="B43">
        <v>11</v>
      </c>
      <c r="C43">
        <f t="shared" si="5"/>
        <v>1.45996971724286</v>
      </c>
      <c r="D43">
        <f t="shared" si="6"/>
        <v>2.05483714118775</v>
      </c>
    </row>
    <row r="44" spans="2:4">
      <c r="B44">
        <v>12</v>
      </c>
      <c r="C44">
        <f t="shared" si="5"/>
        <v>1.51106865734636</v>
      </c>
      <c r="D44">
        <f t="shared" si="6"/>
        <v>1.98534989486739</v>
      </c>
    </row>
    <row r="45" spans="2:4">
      <c r="B45">
        <v>13</v>
      </c>
      <c r="C45">
        <f t="shared" si="5"/>
        <v>1.56395606035348</v>
      </c>
      <c r="D45">
        <f t="shared" si="6"/>
        <v>1.91821245880907</v>
      </c>
    </row>
    <row r="46" spans="2:4">
      <c r="B46">
        <v>14</v>
      </c>
      <c r="C46">
        <f t="shared" si="5"/>
        <v>1.61869452246585</v>
      </c>
      <c r="D46">
        <f t="shared" si="6"/>
        <v>1.85334537083002</v>
      </c>
    </row>
    <row r="47" spans="2:4">
      <c r="B47">
        <v>15</v>
      </c>
      <c r="C47">
        <f t="shared" si="5"/>
        <v>1.67534883075216</v>
      </c>
      <c r="D47">
        <f t="shared" si="6"/>
        <v>1.79067185587441</v>
      </c>
    </row>
    <row r="48" spans="2:4">
      <c r="B48">
        <v>16</v>
      </c>
      <c r="C48">
        <f t="shared" si="5"/>
        <v>1.73398603982848</v>
      </c>
      <c r="D48">
        <f t="shared" si="6"/>
        <v>1.73011773514436</v>
      </c>
    </row>
    <row r="49" spans="2:4">
      <c r="B49">
        <v>17</v>
      </c>
      <c r="C49">
        <f t="shared" si="5"/>
        <v>1.79467555122248</v>
      </c>
      <c r="D49">
        <f t="shared" si="6"/>
        <v>1.67161133830373</v>
      </c>
    </row>
    <row r="50" spans="2:4">
      <c r="B50">
        <v>18</v>
      </c>
      <c r="C50">
        <f t="shared" si="5"/>
        <v>1.85748919551527</v>
      </c>
      <c r="D50">
        <f t="shared" si="6"/>
        <v>1.61508341865095</v>
      </c>
    </row>
    <row r="51" spans="2:4">
      <c r="B51">
        <v>19</v>
      </c>
      <c r="C51">
        <f t="shared" si="5"/>
        <v>1.9225013173583</v>
      </c>
      <c r="D51">
        <f t="shared" si="6"/>
        <v>1.56046707116034</v>
      </c>
    </row>
    <row r="52" spans="2:5">
      <c r="B52">
        <v>20</v>
      </c>
      <c r="C52">
        <f t="shared" si="5"/>
        <v>1.98978886346584</v>
      </c>
      <c r="D52">
        <f t="shared" si="6"/>
        <v>1.50769765329501</v>
      </c>
      <c r="E52" s="1">
        <f>100/C52</f>
        <v>50.2565884431671</v>
      </c>
    </row>
    <row r="53" spans="4:5">
      <c r="D53">
        <f>SUM(D33:D52)</f>
        <v>42.6372099058569</v>
      </c>
      <c r="E53" s="6">
        <f>D53+E52</f>
        <v>92.893798349024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zcb2000</dc:creator>
  <cp:lastModifiedBy>Cheung</cp:lastModifiedBy>
  <dcterms:created xsi:type="dcterms:W3CDTF">2020-12-12T13:42:12Z</dcterms:created>
  <dcterms:modified xsi:type="dcterms:W3CDTF">2020-12-12T16:29:04Z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