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Lab\DESING\doc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J14" i="1"/>
  <c r="K14" i="1"/>
  <c r="L14" i="1"/>
  <c r="M14" i="1"/>
  <c r="N14" i="1"/>
  <c r="O14" i="1"/>
  <c r="G14" i="1"/>
  <c r="D53" i="1" l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C53" i="1"/>
  <c r="D24" i="1" l="1"/>
  <c r="E24" i="1"/>
  <c r="F24" i="1"/>
  <c r="G24" i="1"/>
  <c r="H24" i="1"/>
  <c r="I24" i="1"/>
  <c r="J24" i="1"/>
  <c r="K24" i="1"/>
  <c r="L24" i="1"/>
  <c r="M24" i="1"/>
  <c r="N24" i="1"/>
  <c r="O24" i="1"/>
  <c r="C24" i="1"/>
  <c r="C25" i="1"/>
  <c r="C22" i="1" l="1"/>
  <c r="D14" i="1"/>
  <c r="E14" i="1"/>
  <c r="F14" i="1"/>
  <c r="C14" i="1"/>
  <c r="D25" i="1" l="1"/>
  <c r="D22" i="1" s="1"/>
  <c r="E25" i="1"/>
  <c r="E22" i="1" s="1"/>
  <c r="F25" i="1"/>
  <c r="F22" i="1" s="1"/>
  <c r="G25" i="1"/>
  <c r="G22" i="1" s="1"/>
  <c r="H25" i="1"/>
  <c r="H22" i="1" s="1"/>
  <c r="I25" i="1"/>
  <c r="I22" i="1" s="1"/>
  <c r="J25" i="1"/>
  <c r="J22" i="1" s="1"/>
  <c r="K25" i="1"/>
  <c r="K22" i="1" s="1"/>
  <c r="L25" i="1"/>
  <c r="L22" i="1" s="1"/>
  <c r="M25" i="1"/>
  <c r="M22" i="1" s="1"/>
  <c r="N25" i="1"/>
  <c r="N22" i="1" s="1"/>
  <c r="O25" i="1"/>
  <c r="O22" i="1" s="1"/>
  <c r="B47" i="1" l="1"/>
  <c r="C7" i="1" l="1"/>
  <c r="C29" i="1" l="1"/>
  <c r="C27" i="1" s="1"/>
  <c r="D29" i="1"/>
  <c r="D27" i="1" s="1"/>
  <c r="E29" i="1"/>
  <c r="E27" i="1" s="1"/>
  <c r="F29" i="1"/>
  <c r="F27" i="1" s="1"/>
  <c r="G29" i="1"/>
  <c r="G27" i="1" s="1"/>
  <c r="H29" i="1"/>
  <c r="H27" i="1" s="1"/>
  <c r="I29" i="1"/>
  <c r="I27" i="1" s="1"/>
  <c r="J29" i="1"/>
  <c r="J27" i="1" s="1"/>
  <c r="K29" i="1"/>
  <c r="K27" i="1" s="1"/>
  <c r="L29" i="1"/>
  <c r="L27" i="1" s="1"/>
  <c r="M29" i="1"/>
  <c r="M27" i="1" s="1"/>
  <c r="N29" i="1"/>
  <c r="N27" i="1" s="1"/>
  <c r="O29" i="1"/>
  <c r="O27" i="1" s="1"/>
  <c r="O42" i="1" l="1"/>
  <c r="C13" i="1"/>
  <c r="C8" i="1"/>
  <c r="C17" i="1"/>
  <c r="C18" i="1"/>
  <c r="C36" i="1"/>
  <c r="C61" i="1"/>
  <c r="C62" i="1" s="1"/>
  <c r="B62" i="1" s="1"/>
  <c r="D13" i="1"/>
  <c r="D9" i="1"/>
  <c r="D7" i="1"/>
  <c r="D11" i="1"/>
  <c r="D17" i="1"/>
  <c r="D18" i="1"/>
  <c r="D36" i="1"/>
  <c r="E13" i="1"/>
  <c r="E9" i="1"/>
  <c r="E7" i="1"/>
  <c r="E11" i="1"/>
  <c r="E17" i="1"/>
  <c r="E18" i="1"/>
  <c r="E36" i="1"/>
  <c r="D42" i="1"/>
  <c r="F13" i="1"/>
  <c r="F9" i="1"/>
  <c r="F7" i="1"/>
  <c r="F11" i="1"/>
  <c r="F17" i="1"/>
  <c r="F18" i="1"/>
  <c r="F36" i="1"/>
  <c r="G13" i="1"/>
  <c r="G9" i="1"/>
  <c r="G7" i="1"/>
  <c r="G11" i="1"/>
  <c r="G17" i="1"/>
  <c r="G18" i="1"/>
  <c r="G36" i="1"/>
  <c r="H13" i="1"/>
  <c r="H9" i="1"/>
  <c r="H7" i="1"/>
  <c r="H11" i="1"/>
  <c r="H17" i="1"/>
  <c r="H18" i="1"/>
  <c r="H36" i="1"/>
  <c r="I13" i="1"/>
  <c r="I9" i="1"/>
  <c r="I7" i="1"/>
  <c r="I11" i="1"/>
  <c r="I17" i="1"/>
  <c r="I18" i="1"/>
  <c r="I36" i="1"/>
  <c r="H42" i="1"/>
  <c r="J13" i="1"/>
  <c r="J9" i="1"/>
  <c r="J7" i="1"/>
  <c r="J11" i="1"/>
  <c r="J17" i="1"/>
  <c r="J18" i="1"/>
  <c r="J36" i="1"/>
  <c r="I42" i="1"/>
  <c r="K13" i="1"/>
  <c r="K9" i="1"/>
  <c r="K7" i="1"/>
  <c r="K11" i="1"/>
  <c r="K17" i="1"/>
  <c r="K18" i="1"/>
  <c r="K36" i="1"/>
  <c r="J42" i="1"/>
  <c r="L13" i="1"/>
  <c r="L9" i="1"/>
  <c r="L7" i="1"/>
  <c r="L11" i="1"/>
  <c r="L17" i="1"/>
  <c r="L18" i="1"/>
  <c r="L36" i="1"/>
  <c r="K42" i="1"/>
  <c r="M13" i="1"/>
  <c r="M9" i="1"/>
  <c r="M7" i="1"/>
  <c r="M11" i="1"/>
  <c r="M17" i="1"/>
  <c r="M18" i="1"/>
  <c r="M36" i="1"/>
  <c r="L42" i="1"/>
  <c r="N13" i="1"/>
  <c r="N9" i="1"/>
  <c r="N7" i="1"/>
  <c r="N11" i="1"/>
  <c r="N17" i="1"/>
  <c r="N18" i="1"/>
  <c r="N36" i="1"/>
  <c r="O13" i="1"/>
  <c r="O9" i="1"/>
  <c r="O7" i="1"/>
  <c r="O11" i="1"/>
  <c r="O17" i="1"/>
  <c r="O18" i="1"/>
  <c r="O36" i="1"/>
  <c r="N42" i="1"/>
  <c r="C52" i="1"/>
  <c r="D52" i="1" s="1"/>
  <c r="E52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C42" i="1"/>
  <c r="E42" i="1"/>
  <c r="F42" i="1"/>
  <c r="G42" i="1"/>
  <c r="M42" i="1"/>
  <c r="B49" i="1"/>
  <c r="C40" i="1"/>
  <c r="C10" i="1" l="1"/>
  <c r="C12" i="1" s="1"/>
  <c r="D6" i="1"/>
  <c r="D8" i="1" s="1"/>
  <c r="E6" i="1" s="1"/>
  <c r="E8" i="1" s="1"/>
  <c r="E10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C15" i="1" l="1"/>
  <c r="C5" i="1" s="1"/>
  <c r="C37" i="1" s="1"/>
  <c r="C38" i="1" s="1"/>
  <c r="C32" i="1" s="1"/>
  <c r="D10" i="1"/>
  <c r="D12" i="1" s="1"/>
  <c r="D15" i="1" s="1"/>
  <c r="D5" i="1" s="1"/>
  <c r="F6" i="1"/>
  <c r="F8" i="1" s="1"/>
  <c r="F10" i="1" s="1"/>
  <c r="E12" i="1"/>
  <c r="E15" i="1" s="1"/>
  <c r="E5" i="1" s="1"/>
  <c r="C19" i="1" l="1"/>
  <c r="C16" i="1" s="1"/>
  <c r="D19" i="1"/>
  <c r="D16" i="1" s="1"/>
  <c r="D37" i="1"/>
  <c r="D38" i="1" s="1"/>
  <c r="D32" i="1" s="1"/>
  <c r="G6" i="1"/>
  <c r="G8" i="1" s="1"/>
  <c r="F12" i="1"/>
  <c r="F15" i="1" s="1"/>
  <c r="F5" i="1" s="1"/>
  <c r="E37" i="1"/>
  <c r="E38" i="1" s="1"/>
  <c r="E32" i="1" s="1"/>
  <c r="E19" i="1"/>
  <c r="E16" i="1" s="1"/>
  <c r="C20" i="1" l="1"/>
  <c r="E20" i="1"/>
  <c r="D20" i="1"/>
  <c r="D21" i="1" s="1"/>
  <c r="F37" i="1"/>
  <c r="F38" i="1" s="1"/>
  <c r="F32" i="1" s="1"/>
  <c r="F19" i="1"/>
  <c r="F16" i="1" s="1"/>
  <c r="H6" i="1"/>
  <c r="H8" i="1" s="1"/>
  <c r="G10" i="1"/>
  <c r="G12" i="1" s="1"/>
  <c r="G15" i="1" s="1"/>
  <c r="G5" i="1" s="1"/>
  <c r="C21" i="1" l="1"/>
  <c r="C26" i="1"/>
  <c r="D26" i="1"/>
  <c r="I6" i="1"/>
  <c r="I8" i="1" s="1"/>
  <c r="H10" i="1"/>
  <c r="H12" i="1" s="1"/>
  <c r="H15" i="1" s="1"/>
  <c r="H5" i="1" s="1"/>
  <c r="E26" i="1"/>
  <c r="E21" i="1"/>
  <c r="G37" i="1"/>
  <c r="G38" i="1" s="1"/>
  <c r="G32" i="1" s="1"/>
  <c r="G19" i="1"/>
  <c r="G16" i="1" s="1"/>
  <c r="F20" i="1"/>
  <c r="H37" i="1" l="1"/>
  <c r="H38" i="1" s="1"/>
  <c r="H32" i="1" s="1"/>
  <c r="H19" i="1"/>
  <c r="H16" i="1" s="1"/>
  <c r="J6" i="1"/>
  <c r="J8" i="1" s="1"/>
  <c r="I10" i="1"/>
  <c r="I12" i="1" s="1"/>
  <c r="I15" i="1" s="1"/>
  <c r="I5" i="1" s="1"/>
  <c r="F26" i="1"/>
  <c r="F21" i="1"/>
  <c r="G20" i="1"/>
  <c r="H20" i="1" l="1"/>
  <c r="G26" i="1"/>
  <c r="G21" i="1"/>
  <c r="I37" i="1"/>
  <c r="I38" i="1" s="1"/>
  <c r="I32" i="1" s="1"/>
  <c r="I19" i="1"/>
  <c r="I16" i="1" s="1"/>
  <c r="K6" i="1"/>
  <c r="K8" i="1" s="1"/>
  <c r="J10" i="1"/>
  <c r="J12" i="1" s="1"/>
  <c r="J15" i="1" s="1"/>
  <c r="J5" i="1" s="1"/>
  <c r="I20" i="1" l="1"/>
  <c r="H26" i="1"/>
  <c r="H21" i="1"/>
  <c r="K10" i="1"/>
  <c r="K12" i="1" s="1"/>
  <c r="K15" i="1" s="1"/>
  <c r="K5" i="1" s="1"/>
  <c r="L6" i="1"/>
  <c r="L8" i="1" s="1"/>
  <c r="J37" i="1"/>
  <c r="J38" i="1" s="1"/>
  <c r="J32" i="1" s="1"/>
  <c r="J19" i="1"/>
  <c r="J16" i="1" s="1"/>
  <c r="J20" i="1" l="1"/>
  <c r="K37" i="1"/>
  <c r="K38" i="1" s="1"/>
  <c r="K32" i="1" s="1"/>
  <c r="K19" i="1"/>
  <c r="K16" i="1" s="1"/>
  <c r="I26" i="1"/>
  <c r="I21" i="1"/>
  <c r="L10" i="1"/>
  <c r="L12" i="1" s="1"/>
  <c r="L15" i="1" s="1"/>
  <c r="L5" i="1" s="1"/>
  <c r="M6" i="1"/>
  <c r="M8" i="1" s="1"/>
  <c r="K20" i="1" l="1"/>
  <c r="J26" i="1"/>
  <c r="J21" i="1"/>
  <c r="M10" i="1"/>
  <c r="M12" i="1" s="1"/>
  <c r="M15" i="1" s="1"/>
  <c r="M5" i="1" s="1"/>
  <c r="N6" i="1"/>
  <c r="N8" i="1" s="1"/>
  <c r="L19" i="1"/>
  <c r="L16" i="1" s="1"/>
  <c r="L37" i="1"/>
  <c r="L38" i="1" s="1"/>
  <c r="L32" i="1" s="1"/>
  <c r="L20" i="1" l="1"/>
  <c r="K21" i="1"/>
  <c r="K26" i="1"/>
  <c r="M37" i="1"/>
  <c r="M38" i="1" s="1"/>
  <c r="M32" i="1" s="1"/>
  <c r="M19" i="1"/>
  <c r="M16" i="1" s="1"/>
  <c r="N10" i="1"/>
  <c r="N12" i="1" s="1"/>
  <c r="N15" i="1" s="1"/>
  <c r="N5" i="1" s="1"/>
  <c r="O6" i="1"/>
  <c r="O8" i="1" s="1"/>
  <c r="O10" i="1" s="1"/>
  <c r="O12" i="1" s="1"/>
  <c r="O15" i="1" s="1"/>
  <c r="O5" i="1" s="1"/>
  <c r="M20" i="1" l="1"/>
  <c r="L21" i="1"/>
  <c r="L26" i="1"/>
  <c r="N37" i="1"/>
  <c r="N38" i="1" s="1"/>
  <c r="N32" i="1" s="1"/>
  <c r="N19" i="1"/>
  <c r="N16" i="1" s="1"/>
  <c r="O19" i="1"/>
  <c r="O16" i="1" s="1"/>
  <c r="O37" i="1"/>
  <c r="O38" i="1" s="1"/>
  <c r="O32" i="1" s="1"/>
  <c r="N20" i="1" l="1"/>
  <c r="O20" i="1"/>
  <c r="M26" i="1"/>
  <c r="M21" i="1"/>
  <c r="N21" i="1" l="1"/>
  <c r="N26" i="1"/>
  <c r="O26" i="1"/>
  <c r="O21" i="1"/>
  <c r="C30" i="1" l="1"/>
  <c r="C31" i="1" l="1"/>
  <c r="C33" i="1" s="1"/>
  <c r="C34" i="1" s="1"/>
  <c r="C41" i="1"/>
  <c r="C51" i="1" l="1"/>
  <c r="C49" i="1" s="1"/>
  <c r="C55" i="1"/>
  <c r="C43" i="1"/>
  <c r="C58" i="1" l="1"/>
  <c r="C59" i="1" s="1"/>
  <c r="C56" i="1"/>
  <c r="C48" i="1"/>
  <c r="C47" i="1" s="1"/>
  <c r="C44" i="1"/>
  <c r="J30" i="1"/>
  <c r="J41" i="1" s="1"/>
  <c r="O30" i="1"/>
  <c r="N30" i="1"/>
  <c r="K30" i="1"/>
  <c r="G30" i="1"/>
  <c r="F30" i="1"/>
  <c r="H30" i="1"/>
  <c r="I30" i="1"/>
  <c r="L30" i="1"/>
  <c r="L41" i="1" s="1"/>
  <c r="M30" i="1"/>
  <c r="M41" i="1" s="1"/>
  <c r="D30" i="1"/>
  <c r="D41" i="1" s="1"/>
  <c r="E30" i="1"/>
  <c r="O31" i="1" l="1"/>
  <c r="O33" i="1" s="1"/>
  <c r="O41" i="1"/>
  <c r="N31" i="1"/>
  <c r="N33" i="1" s="1"/>
  <c r="N41" i="1"/>
  <c r="N55" i="1" s="1"/>
  <c r="N58" i="1" s="1"/>
  <c r="I31" i="1"/>
  <c r="I33" i="1" s="1"/>
  <c r="I41" i="1"/>
  <c r="I55" i="1" s="1"/>
  <c r="I58" i="1" s="1"/>
  <c r="H31" i="1"/>
  <c r="H33" i="1" s="1"/>
  <c r="H41" i="1"/>
  <c r="F31" i="1"/>
  <c r="F33" i="1" s="1"/>
  <c r="F41" i="1"/>
  <c r="E31" i="1"/>
  <c r="E33" i="1" s="1"/>
  <c r="E41" i="1"/>
  <c r="E55" i="1" s="1"/>
  <c r="K31" i="1"/>
  <c r="K33" i="1" s="1"/>
  <c r="K41" i="1"/>
  <c r="K43" i="1" s="1"/>
  <c r="G31" i="1"/>
  <c r="G33" i="1" s="1"/>
  <c r="G41" i="1"/>
  <c r="G55" i="1" s="1"/>
  <c r="G58" i="1" s="1"/>
  <c r="D55" i="1"/>
  <c r="D56" i="1" s="1"/>
  <c r="D43" i="1"/>
  <c r="D48" i="1" s="1"/>
  <c r="D47" i="1" s="1"/>
  <c r="J55" i="1"/>
  <c r="J58" i="1" s="1"/>
  <c r="J31" i="1"/>
  <c r="J33" i="1" s="1"/>
  <c r="E43" i="1"/>
  <c r="D31" i="1"/>
  <c r="D33" i="1" s="1"/>
  <c r="L31" i="1"/>
  <c r="L33" i="1" s="1"/>
  <c r="D40" i="1"/>
  <c r="C45" i="1"/>
  <c r="M31" i="1"/>
  <c r="M33" i="1" s="1"/>
  <c r="L43" i="1"/>
  <c r="L55" i="1"/>
  <c r="L58" i="1" s="1"/>
  <c r="O55" i="1"/>
  <c r="F55" i="1"/>
  <c r="D44" i="1" l="1"/>
  <c r="E40" i="1" s="1"/>
  <c r="E44" i="1" s="1"/>
  <c r="D58" i="1"/>
  <c r="D59" i="1" s="1"/>
  <c r="N43" i="1"/>
  <c r="K55" i="1"/>
  <c r="K58" i="1" s="1"/>
  <c r="I43" i="1"/>
  <c r="G43" i="1"/>
  <c r="D51" i="1"/>
  <c r="F34" i="1"/>
  <c r="D34" i="1"/>
  <c r="N34" i="1"/>
  <c r="I34" i="1"/>
  <c r="E34" i="1"/>
  <c r="H34" i="1"/>
  <c r="H55" i="1"/>
  <c r="I56" i="1" s="1"/>
  <c r="M55" i="1"/>
  <c r="M58" i="1" s="1"/>
  <c r="E58" i="1"/>
  <c r="M43" i="1"/>
  <c r="E56" i="1"/>
  <c r="L34" i="1"/>
  <c r="H43" i="1"/>
  <c r="J43" i="1"/>
  <c r="G56" i="1"/>
  <c r="H56" i="1"/>
  <c r="F56" i="1"/>
  <c r="M34" i="1"/>
  <c r="G34" i="1"/>
  <c r="K34" i="1"/>
  <c r="O34" i="1"/>
  <c r="J34" i="1"/>
  <c r="O58" i="1"/>
  <c r="O43" i="1"/>
  <c r="F43" i="1"/>
  <c r="F58" i="1"/>
  <c r="E48" i="1"/>
  <c r="E47" i="1" s="1"/>
  <c r="E59" i="1" l="1"/>
  <c r="D45" i="1"/>
  <c r="O56" i="1"/>
  <c r="M56" i="1"/>
  <c r="K56" i="1"/>
  <c r="D49" i="1"/>
  <c r="E51" i="1"/>
  <c r="J56" i="1"/>
  <c r="L56" i="1"/>
  <c r="N56" i="1"/>
  <c r="H58" i="1"/>
  <c r="I59" i="1" s="1"/>
  <c r="F59" i="1"/>
  <c r="G59" i="1"/>
  <c r="E45" i="1"/>
  <c r="F40" i="1"/>
  <c r="F44" i="1" s="1"/>
  <c r="F48" i="1"/>
  <c r="F47" i="1" s="1"/>
  <c r="K59" i="1" l="1"/>
  <c r="O59" i="1"/>
  <c r="B64" i="1" s="1"/>
  <c r="H59" i="1"/>
  <c r="J59" i="1"/>
  <c r="M59" i="1"/>
  <c r="N59" i="1"/>
  <c r="L59" i="1"/>
  <c r="E49" i="1"/>
  <c r="F51" i="1"/>
  <c r="G48" i="1"/>
  <c r="G47" i="1" s="1"/>
  <c r="F45" i="1"/>
  <c r="G40" i="1"/>
  <c r="G44" i="1" s="1"/>
  <c r="B1" i="1" l="1"/>
  <c r="F49" i="1"/>
  <c r="G51" i="1"/>
  <c r="G45" i="1"/>
  <c r="H40" i="1"/>
  <c r="H44" i="1" s="1"/>
  <c r="H48" i="1"/>
  <c r="H47" i="1" s="1"/>
  <c r="G49" i="1" l="1"/>
  <c r="H51" i="1"/>
  <c r="I48" i="1"/>
  <c r="I47" i="1" s="1"/>
  <c r="H45" i="1"/>
  <c r="I40" i="1"/>
  <c r="I44" i="1" s="1"/>
  <c r="H49" i="1" l="1"/>
  <c r="I51" i="1"/>
  <c r="I45" i="1"/>
  <c r="J40" i="1"/>
  <c r="J44" i="1" s="1"/>
  <c r="J48" i="1"/>
  <c r="J47" i="1" s="1"/>
  <c r="J51" i="1" l="1"/>
  <c r="I49" i="1"/>
  <c r="K48" i="1"/>
  <c r="K47" i="1" s="1"/>
  <c r="J45" i="1"/>
  <c r="K40" i="1"/>
  <c r="K44" i="1" s="1"/>
  <c r="J49" i="1" l="1"/>
  <c r="K51" i="1"/>
  <c r="L48" i="1"/>
  <c r="L47" i="1" s="1"/>
  <c r="L40" i="1"/>
  <c r="L44" i="1" s="1"/>
  <c r="K45" i="1"/>
  <c r="L51" i="1" l="1"/>
  <c r="K49" i="1"/>
  <c r="M48" i="1"/>
  <c r="M47" i="1" s="1"/>
  <c r="M40" i="1"/>
  <c r="M44" i="1" s="1"/>
  <c r="L45" i="1"/>
  <c r="M51" i="1" l="1"/>
  <c r="L49" i="1"/>
  <c r="N48" i="1"/>
  <c r="N47" i="1" s="1"/>
  <c r="M45" i="1"/>
  <c r="N40" i="1"/>
  <c r="N44" i="1" s="1"/>
  <c r="N51" i="1" l="1"/>
  <c r="M49" i="1"/>
  <c r="O48" i="1"/>
  <c r="O47" i="1" s="1"/>
  <c r="O40" i="1"/>
  <c r="O44" i="1" s="1"/>
  <c r="O45" i="1" s="1"/>
  <c r="N45" i="1"/>
  <c r="O51" i="1" l="1"/>
  <c r="O49" i="1" s="1"/>
  <c r="N49" i="1"/>
  <c r="B45" i="1"/>
</calcChain>
</file>

<file path=xl/sharedStrings.xml><?xml version="1.0" encoding="utf-8"?>
<sst xmlns="http://schemas.openxmlformats.org/spreadsheetml/2006/main" count="63" uniqueCount="62">
  <si>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</si>
  <si>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</si>
  <si>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</si>
  <si>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</si>
  <si>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</si>
  <si>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</si>
  <si>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</si>
  <si>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</si>
  <si>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</si>
  <si>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</si>
  <si>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</si>
  <si>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</si>
  <si>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Выручка без учета сезонности</t>
  </si>
  <si>
    <t>ПЕРЕМЕННЫЕ РАСХОДЫ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</si>
  <si>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</si>
  <si>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</si>
  <si>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</si>
  <si>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</si>
  <si>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</si>
  <si>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</si>
  <si>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</si>
  <si>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</si>
  <si>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</si>
  <si>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</si>
  <si>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</si>
  <si>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</si>
  <si>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</si>
  <si>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</si>
  <si>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</si>
  <si>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</si>
  <si>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</si>
  <si>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</si>
  <si>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</si>
  <si>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</si>
  <si>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</si>
  <si>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</si>
  <si>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</si>
  <si>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</si>
  <si>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</si>
  <si>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</si>
  <si>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</si>
  <si>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</si>
  <si>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</si>
  <si>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</si>
  <si>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</si>
  <si>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</si>
  <si>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</si>
  <si>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</si>
  <si>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</si>
  <si>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</si>
  <si>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</si>
  <si>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</si>
  <si>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</si>
  <si>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</si>
  <si>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</si>
  <si>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</si>
  <si>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</si>
  <si>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Программист</t>
  </si>
  <si>
    <t>Маркетолог</t>
  </si>
  <si>
    <t>Телеграм-бот Дизайнер</t>
  </si>
  <si>
    <t>Наполнение телеграмм-бота контентом</t>
  </si>
  <si>
    <t>Инвестиционный вклад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</si>
</sst>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  <xf numFmtId="1" fontId="0" fillId="0" borderId="0" xfId="1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Лист1!$A$43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Лист1!$C$43:$O$43</c:f>
              <c:numCache>
                <c:formatCode>#,##0</c:formatCode>
                <c:ptCount val="13"/>
                <c:pt idx="0">
                  <c:v>-11150.999999999996</c:v>
                </c:pt>
                <c:pt idx="1">
                  <c:v>-52351.238717999993</c:v>
                </c:pt>
                <c:pt idx="2">
                  <c:v>-51556.362589799995</c:v>
                </c:pt>
                <c:pt idx="3">
                  <c:v>-50681.998848779993</c:v>
                </c:pt>
                <c:pt idx="4">
                  <c:v>-28560.596200973981</c:v>
                </c:pt>
                <c:pt idx="5">
                  <c:v>-25386.655821071377</c:v>
                </c:pt>
                <c:pt idx="6">
                  <c:v>-21895.32140317851</c:v>
                </c:pt>
                <c:pt idx="7">
                  <c:v>-18054.853543496363</c:v>
                </c:pt>
                <c:pt idx="8">
                  <c:v>-13830.338897845981</c:v>
                </c:pt>
                <c:pt idx="9">
                  <c:v>-9183.3727876305875</c:v>
                </c:pt>
                <c:pt idx="10">
                  <c:v>-4071.710066393634</c:v>
                </c:pt>
                <c:pt idx="11">
                  <c:v>1551.1189269670149</c:v>
                </c:pt>
                <c:pt idx="12">
                  <c:v>7736.2308196637168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Лист1!$A$44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Лист1!$C$44:$O$44</c:f>
              <c:numCache>
                <c:formatCode>#,##0</c:formatCode>
                <c:ptCount val="13"/>
                <c:pt idx="0">
                  <c:v>-11150.999999999996</c:v>
                </c:pt>
                <c:pt idx="1">
                  <c:v>-63502.238717999993</c:v>
                </c:pt>
                <c:pt idx="2">
                  <c:v>-115058.60130779998</c:v>
                </c:pt>
                <c:pt idx="3">
                  <c:v>-165740.60015657998</c:v>
                </c:pt>
                <c:pt idx="4">
                  <c:v>-194301.19635755397</c:v>
                </c:pt>
                <c:pt idx="5">
                  <c:v>-219687.85217862536</c:v>
                </c:pt>
                <c:pt idx="6">
                  <c:v>-241583.17358180386</c:v>
                </c:pt>
                <c:pt idx="7">
                  <c:v>-259638.02712530023</c:v>
                </c:pt>
                <c:pt idx="8">
                  <c:v>-273468.3660231462</c:v>
                </c:pt>
                <c:pt idx="9">
                  <c:v>-282651.73881077679</c:v>
                </c:pt>
                <c:pt idx="10">
                  <c:v>-286723.44887717045</c:v>
                </c:pt>
                <c:pt idx="11">
                  <c:v>-285172.32995020342</c:v>
                </c:pt>
                <c:pt idx="12">
                  <c:v>-277436.09913053969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4240"/>
        <c:axId val="620354800"/>
      </c:lineChart>
      <c:catAx>
        <c:axId val="6203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800"/>
        <c:crosses val="autoZero"/>
        <c:auto val="1"/>
        <c:lblAlgn val="ctr"/>
        <c:lblOffset val="100"/>
        <c:noMultiLvlLbl val="0"/>
      </c:catAx>
      <c:valAx>
        <c:axId val="620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22875.245981280012</c:v>
                </c:pt>
                <c:pt idx="6">
                  <c:v>25162.770579408014</c:v>
                </c:pt>
                <c:pt idx="7">
                  <c:v>27679.047637348816</c:v>
                </c:pt>
                <c:pt idx="8">
                  <c:v>30446.952401083705</c:v>
                </c:pt>
                <c:pt idx="9">
                  <c:v>33491.647641192081</c:v>
                </c:pt>
                <c:pt idx="10">
                  <c:v>36840.812405311292</c:v>
                </c:pt>
                <c:pt idx="11">
                  <c:v>40524.893645842421</c:v>
                </c:pt>
                <c:pt idx="12">
                  <c:v>44577.383010426667</c:v>
                </c:pt>
                <c:pt idx="13">
                  <c:v>49035.121311469346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Лист1!#REF!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Лист1!#REF!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7600"/>
        <c:axId val="620358160"/>
      </c:lineChart>
      <c:catAx>
        <c:axId val="6203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8160"/>
        <c:crosses val="autoZero"/>
        <c:auto val="1"/>
        <c:lblAlgn val="ctr"/>
        <c:lblOffset val="100"/>
        <c:noMultiLvlLbl val="0"/>
      </c:catAx>
      <c:valAx>
        <c:axId val="620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7"/>
  <sheetViews>
    <sheetView tabSelected="1" zoomScale="80" zoomScaleNormal="80" zoomScalePageLayoutView="90"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C28" sqref="C28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59</v>
      </c>
      <c r="B1" s="7">
        <f>O59</f>
        <v>-254919.92843648445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/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 t="shared" ref="C5:O5" si="0">C15</f>
        <v>280</v>
      </c>
      <c r="D5" s="7">
        <f t="shared" si="0"/>
        <v>8593.2554400000026</v>
      </c>
      <c r="E5" s="7">
        <f t="shared" si="0"/>
        <v>9452.580984000002</v>
      </c>
      <c r="F5" s="7">
        <f t="shared" si="0"/>
        <v>10397.839082400005</v>
      </c>
      <c r="G5" s="7">
        <f t="shared" si="0"/>
        <v>34312.868971920019</v>
      </c>
      <c r="H5" s="7">
        <f t="shared" si="0"/>
        <v>37744.155869112023</v>
      </c>
      <c r="I5" s="7">
        <f t="shared" si="0"/>
        <v>41518.57145602323</v>
      </c>
      <c r="J5" s="7">
        <f t="shared" si="0"/>
        <v>45670.428601625557</v>
      </c>
      <c r="K5" s="7">
        <f t="shared" si="0"/>
        <v>50237.471461788125</v>
      </c>
      <c r="L5" s="7">
        <f t="shared" si="0"/>
        <v>55261.218607966934</v>
      </c>
      <c r="M5" s="7">
        <f t="shared" si="0"/>
        <v>60787.340468763636</v>
      </c>
      <c r="N5" s="7">
        <f t="shared" si="0"/>
        <v>66866.074515640008</v>
      </c>
      <c r="O5" s="7">
        <f t="shared" si="0"/>
        <v>73552.681967204015</v>
      </c>
    </row>
    <row r="6" spans="1:16384" x14ac:dyDescent="0.25">
      <c r="A6" s="3" t="s">
        <v>4</v>
      </c>
      <c r="C6" s="3">
        <v>8052</v>
      </c>
      <c r="D6" s="3">
        <f>C8</f>
        <v>8857.2000000000007</v>
      </c>
      <c r="E6" s="3">
        <f t="shared" ref="E6:O6" si="1">D8</f>
        <v>9742.9200000000019</v>
      </c>
      <c r="F6" s="3">
        <f t="shared" si="1"/>
        <v>10717.212000000003</v>
      </c>
      <c r="G6" s="3">
        <f t="shared" si="1"/>
        <v>11788.933200000005</v>
      </c>
      <c r="H6" s="3">
        <f t="shared" si="1"/>
        <v>12967.826520000006</v>
      </c>
      <c r="I6" s="3">
        <f t="shared" si="1"/>
        <v>14264.609172000008</v>
      </c>
      <c r="J6" s="3">
        <f t="shared" si="1"/>
        <v>15691.07008920001</v>
      </c>
      <c r="K6" s="3">
        <f t="shared" si="1"/>
        <v>17260.177098120013</v>
      </c>
      <c r="L6" s="3">
        <f t="shared" si="1"/>
        <v>18986.194807932017</v>
      </c>
      <c r="M6" s="3">
        <f t="shared" si="1"/>
        <v>20884.814288725222</v>
      </c>
      <c r="N6" s="3">
        <f t="shared" si="1"/>
        <v>22973.295717597746</v>
      </c>
      <c r="O6" s="3">
        <f t="shared" si="1"/>
        <v>25270.625289357522</v>
      </c>
    </row>
    <row r="7" spans="1:16384" s="4" customFormat="1" x14ac:dyDescent="0.25">
      <c r="A7" s="4" t="s">
        <v>5</v>
      </c>
      <c r="B7" s="4">
        <v>0.1</v>
      </c>
      <c r="C7" s="4">
        <f t="shared" ref="C7:O7" si="2">$B7</f>
        <v>0.1</v>
      </c>
      <c r="D7" s="4">
        <f t="shared" si="2"/>
        <v>0.1</v>
      </c>
      <c r="E7" s="4">
        <f t="shared" si="2"/>
        <v>0.1</v>
      </c>
      <c r="F7" s="4">
        <f t="shared" si="2"/>
        <v>0.1</v>
      </c>
      <c r="G7" s="4">
        <f t="shared" si="2"/>
        <v>0.1</v>
      </c>
      <c r="H7" s="4">
        <f t="shared" si="2"/>
        <v>0.1</v>
      </c>
      <c r="I7" s="4">
        <f t="shared" si="2"/>
        <v>0.1</v>
      </c>
      <c r="J7" s="4">
        <f t="shared" si="2"/>
        <v>0.1</v>
      </c>
      <c r="K7" s="4">
        <f t="shared" si="2"/>
        <v>0.1</v>
      </c>
      <c r="L7" s="4">
        <f t="shared" si="2"/>
        <v>0.1</v>
      </c>
      <c r="M7" s="4">
        <f t="shared" si="2"/>
        <v>0.1</v>
      </c>
      <c r="N7" s="4">
        <f t="shared" si="2"/>
        <v>0.1</v>
      </c>
      <c r="O7" s="4">
        <f t="shared" si="2"/>
        <v>0.1</v>
      </c>
    </row>
    <row r="8" spans="1:16384" x14ac:dyDescent="0.25">
      <c r="A8" s="3" t="s">
        <v>6</v>
      </c>
      <c r="B8" s="3">
        <v>200</v>
      </c>
      <c r="C8" s="3">
        <f>C6*(1+C7)</f>
        <v>8857.2000000000007</v>
      </c>
      <c r="D8" s="3">
        <f>D6*(1+D7)</f>
        <v>9742.9200000000019</v>
      </c>
      <c r="E8" s="3">
        <f t="shared" ref="E8:O8" si="3">E6*(1+E7)</f>
        <v>10717.212000000003</v>
      </c>
      <c r="F8" s="3">
        <f t="shared" si="3"/>
        <v>11788.933200000005</v>
      </c>
      <c r="G8" s="3">
        <f t="shared" si="3"/>
        <v>12967.826520000006</v>
      </c>
      <c r="H8" s="3">
        <f t="shared" si="3"/>
        <v>14264.609172000008</v>
      </c>
      <c r="I8" s="3">
        <f t="shared" si="3"/>
        <v>15691.07008920001</v>
      </c>
      <c r="J8" s="3">
        <f t="shared" si="3"/>
        <v>17260.177098120013</v>
      </c>
      <c r="K8" s="3">
        <f t="shared" si="3"/>
        <v>18986.194807932017</v>
      </c>
      <c r="L8" s="3">
        <f t="shared" si="3"/>
        <v>20884.814288725222</v>
      </c>
      <c r="M8" s="3">
        <f t="shared" si="3"/>
        <v>22973.295717597746</v>
      </c>
      <c r="N8" s="3">
        <f t="shared" si="3"/>
        <v>25270.625289357522</v>
      </c>
      <c r="O8" s="3">
        <f t="shared" si="3"/>
        <v>27797.687818293278</v>
      </c>
    </row>
    <row r="9" spans="1:16384" s="5" customFormat="1" x14ac:dyDescent="0.25">
      <c r="A9" s="5" t="s">
        <v>7</v>
      </c>
      <c r="B9" s="5">
        <v>6.3E-3</v>
      </c>
      <c r="D9" s="5">
        <f t="shared" ref="D9:O9" si="4">$B9</f>
        <v>6.3E-3</v>
      </c>
      <c r="E9" s="5">
        <f t="shared" si="4"/>
        <v>6.3E-3</v>
      </c>
      <c r="F9" s="5">
        <f t="shared" si="4"/>
        <v>6.3E-3</v>
      </c>
      <c r="G9" s="5">
        <f t="shared" si="4"/>
        <v>6.3E-3</v>
      </c>
      <c r="H9" s="5">
        <f t="shared" si="4"/>
        <v>6.3E-3</v>
      </c>
      <c r="I9" s="5">
        <f t="shared" si="4"/>
        <v>6.3E-3</v>
      </c>
      <c r="J9" s="5">
        <f t="shared" si="4"/>
        <v>6.3E-3</v>
      </c>
      <c r="K9" s="5">
        <f t="shared" si="4"/>
        <v>6.3E-3</v>
      </c>
      <c r="L9" s="5">
        <f t="shared" si="4"/>
        <v>6.3E-3</v>
      </c>
      <c r="M9" s="5">
        <f t="shared" si="4"/>
        <v>6.3E-3</v>
      </c>
      <c r="N9" s="5">
        <f t="shared" si="4"/>
        <v>6.3E-3</v>
      </c>
      <c r="O9" s="5">
        <f t="shared" si="4"/>
        <v>6.3E-3</v>
      </c>
    </row>
    <row r="10" spans="1:16384" x14ac:dyDescent="0.25">
      <c r="A10" s="3" t="s">
        <v>8</v>
      </c>
      <c r="C10" s="3">
        <f>C8*C9</f>
        <v>0</v>
      </c>
      <c r="D10" s="3">
        <f>D8*D9</f>
        <v>61.380396000000012</v>
      </c>
      <c r="E10" s="3">
        <f>E8*E9</f>
        <v>67.518435600000018</v>
      </c>
      <c r="F10" s="3">
        <f>F8*F9</f>
        <v>74.27027916000003</v>
      </c>
      <c r="G10" s="3">
        <f t="shared" ref="G10:O10" si="5">G8*G9</f>
        <v>81.697307076000044</v>
      </c>
      <c r="H10" s="3">
        <f t="shared" si="5"/>
        <v>89.867037783600054</v>
      </c>
      <c r="I10" s="3">
        <f t="shared" si="5"/>
        <v>98.853741561960064</v>
      </c>
      <c r="J10" s="3">
        <f t="shared" si="5"/>
        <v>108.73911571815609</v>
      </c>
      <c r="K10" s="3">
        <f t="shared" si="5"/>
        <v>119.61302728997171</v>
      </c>
      <c r="L10" s="3">
        <f t="shared" si="5"/>
        <v>131.57433001896891</v>
      </c>
      <c r="M10" s="3">
        <f t="shared" si="5"/>
        <v>144.7317630208658</v>
      </c>
      <c r="N10" s="3">
        <f t="shared" si="5"/>
        <v>159.20493932295238</v>
      </c>
      <c r="O10" s="3">
        <f t="shared" si="5"/>
        <v>175.12543325524766</v>
      </c>
    </row>
    <row r="11" spans="1:16384" x14ac:dyDescent="0.25">
      <c r="A11" s="3" t="s">
        <v>9</v>
      </c>
      <c r="B11" s="4">
        <v>0.4</v>
      </c>
      <c r="C11" s="4"/>
      <c r="D11" s="4">
        <f t="shared" ref="D11:O11" si="6">$B11</f>
        <v>0.4</v>
      </c>
      <c r="E11" s="4">
        <f t="shared" si="6"/>
        <v>0.4</v>
      </c>
      <c r="F11" s="4">
        <f t="shared" si="6"/>
        <v>0.4</v>
      </c>
      <c r="G11" s="4">
        <f t="shared" si="6"/>
        <v>0.4</v>
      </c>
      <c r="H11" s="4">
        <f t="shared" si="6"/>
        <v>0.4</v>
      </c>
      <c r="I11" s="4">
        <f t="shared" si="6"/>
        <v>0.4</v>
      </c>
      <c r="J11" s="4">
        <f t="shared" si="6"/>
        <v>0.4</v>
      </c>
      <c r="K11" s="4">
        <f t="shared" si="6"/>
        <v>0.4</v>
      </c>
      <c r="L11" s="4">
        <f t="shared" si="6"/>
        <v>0.4</v>
      </c>
      <c r="M11" s="4">
        <f t="shared" si="6"/>
        <v>0.4</v>
      </c>
      <c r="N11" s="4">
        <f t="shared" si="6"/>
        <v>0.4</v>
      </c>
      <c r="O11" s="4">
        <f t="shared" si="6"/>
        <v>0.4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7">D10*D11</f>
        <v>24.552158400000007</v>
      </c>
      <c r="E12" s="3">
        <f t="shared" si="7"/>
        <v>27.007374240000008</v>
      </c>
      <c r="F12" s="3">
        <f t="shared" si="7"/>
        <v>29.708111664000015</v>
      </c>
      <c r="G12" s="3">
        <f t="shared" si="7"/>
        <v>32.678922830400019</v>
      </c>
      <c r="H12" s="3">
        <f t="shared" si="7"/>
        <v>35.946815113440024</v>
      </c>
      <c r="I12" s="3">
        <f t="shared" si="7"/>
        <v>39.541496624784031</v>
      </c>
      <c r="J12" s="3">
        <f t="shared" si="7"/>
        <v>43.495646287262439</v>
      </c>
      <c r="K12" s="3">
        <f t="shared" si="7"/>
        <v>47.845210915988687</v>
      </c>
      <c r="L12" s="3">
        <f t="shared" si="7"/>
        <v>52.629732007587563</v>
      </c>
      <c r="M12" s="3">
        <f t="shared" si="7"/>
        <v>57.892705208346321</v>
      </c>
      <c r="N12" s="3">
        <f t="shared" si="7"/>
        <v>63.681975729180955</v>
      </c>
      <c r="O12" s="3">
        <f t="shared" si="7"/>
        <v>70.050173302099068</v>
      </c>
    </row>
    <row r="13" spans="1:16384" x14ac:dyDescent="0.25">
      <c r="A13" s="3" t="s">
        <v>11</v>
      </c>
      <c r="B13" s="3">
        <v>350</v>
      </c>
      <c r="C13" s="3">
        <f>$B13</f>
        <v>350</v>
      </c>
      <c r="D13" s="3">
        <f t="shared" ref="D13:O14" si="8">$B13</f>
        <v>350</v>
      </c>
      <c r="E13" s="3">
        <f t="shared" si="8"/>
        <v>350</v>
      </c>
      <c r="F13" s="3">
        <f t="shared" si="8"/>
        <v>350</v>
      </c>
      <c r="G13" s="3">
        <f t="shared" si="8"/>
        <v>350</v>
      </c>
      <c r="H13" s="3">
        <f t="shared" si="8"/>
        <v>350</v>
      </c>
      <c r="I13" s="3">
        <f t="shared" si="8"/>
        <v>350</v>
      </c>
      <c r="J13" s="3">
        <f t="shared" si="8"/>
        <v>350</v>
      </c>
      <c r="K13" s="3">
        <f t="shared" si="8"/>
        <v>350</v>
      </c>
      <c r="L13" s="3">
        <f t="shared" si="8"/>
        <v>350</v>
      </c>
      <c r="M13" s="3">
        <f t="shared" si="8"/>
        <v>350</v>
      </c>
      <c r="N13" s="3">
        <f t="shared" si="8"/>
        <v>350</v>
      </c>
      <c r="O13" s="3">
        <f t="shared" si="8"/>
        <v>350</v>
      </c>
    </row>
    <row r="14" spans="1:16384" x14ac:dyDescent="0.25">
      <c r="A14" s="3" t="s">
        <v>24</v>
      </c>
      <c r="B14" s="3">
        <v>280</v>
      </c>
      <c r="C14" s="3">
        <f>$B14</f>
        <v>280</v>
      </c>
      <c r="D14" s="3">
        <f t="shared" si="8"/>
        <v>280</v>
      </c>
      <c r="E14" s="3">
        <f t="shared" si="8"/>
        <v>280</v>
      </c>
      <c r="F14" s="3">
        <f t="shared" si="8"/>
        <v>280</v>
      </c>
      <c r="G14" s="3">
        <f>$B14*G10</f>
        <v>22875.245981280012</v>
      </c>
      <c r="H14" s="3">
        <f t="shared" ref="H14:O14" si="9">$B14*H10</f>
        <v>25162.770579408014</v>
      </c>
      <c r="I14" s="3">
        <f t="shared" si="9"/>
        <v>27679.047637348816</v>
      </c>
      <c r="J14" s="3">
        <f t="shared" si="9"/>
        <v>30446.952401083705</v>
      </c>
      <c r="K14" s="3">
        <f t="shared" si="9"/>
        <v>33491.647641192081</v>
      </c>
      <c r="L14" s="3">
        <f t="shared" si="9"/>
        <v>36840.812405311292</v>
      </c>
      <c r="M14" s="3">
        <f t="shared" si="9"/>
        <v>40524.893645842421</v>
      </c>
      <c r="N14" s="3">
        <f t="shared" si="9"/>
        <v>44577.383010426667</v>
      </c>
      <c r="O14" s="3">
        <f t="shared" si="9"/>
        <v>49035.121311469346</v>
      </c>
    </row>
    <row r="15" spans="1:16384" s="4" customFormat="1" x14ac:dyDescent="0.25">
      <c r="A15" s="3" t="s">
        <v>12</v>
      </c>
      <c r="B15" s="3"/>
      <c r="C15" s="3">
        <f>C12*C13+C14</f>
        <v>280</v>
      </c>
      <c r="D15" s="3">
        <f>D12*D13</f>
        <v>8593.2554400000026</v>
      </c>
      <c r="E15" s="3">
        <f>E12*E13</f>
        <v>9452.580984000002</v>
      </c>
      <c r="F15" s="3">
        <f>F12*F13</f>
        <v>10397.839082400005</v>
      </c>
      <c r="G15" s="3">
        <f>G12*G13 +G14</f>
        <v>34312.868971920019</v>
      </c>
      <c r="H15" s="3">
        <f t="shared" ref="H15:O15" si="10">H12*H13 +H14</f>
        <v>37744.155869112023</v>
      </c>
      <c r="I15" s="3">
        <f t="shared" si="10"/>
        <v>41518.57145602323</v>
      </c>
      <c r="J15" s="3">
        <f t="shared" si="10"/>
        <v>45670.428601625557</v>
      </c>
      <c r="K15" s="3">
        <f t="shared" si="10"/>
        <v>50237.471461788125</v>
      </c>
      <c r="L15" s="3">
        <f t="shared" si="10"/>
        <v>55261.218607966934</v>
      </c>
      <c r="M15" s="3">
        <f t="shared" si="10"/>
        <v>60787.340468763636</v>
      </c>
      <c r="N15" s="3">
        <f t="shared" si="10"/>
        <v>66866.074515640008</v>
      </c>
      <c r="O15" s="3">
        <f t="shared" si="10"/>
        <v>73552.681967204015</v>
      </c>
      <c r="P15" s="16"/>
    </row>
    <row r="16" spans="1:16384" s="7" customFormat="1" x14ac:dyDescent="0.25">
      <c r="A16" s="7" t="s">
        <v>13</v>
      </c>
      <c r="C16" s="7">
        <f>C19</f>
        <v>-4.2</v>
      </c>
      <c r="D16" s="7">
        <f t="shared" ref="D16:O16" si="11">D19</f>
        <v>-128.89883160000002</v>
      </c>
      <c r="E16" s="7">
        <f t="shared" si="11"/>
        <v>-141.78871476000003</v>
      </c>
      <c r="F16" s="7">
        <f t="shared" si="11"/>
        <v>-155.96758623600007</v>
      </c>
      <c r="G16" s="7">
        <f t="shared" si="11"/>
        <v>-514.69303457880028</v>
      </c>
      <c r="H16" s="7">
        <f t="shared" si="11"/>
        <v>-566.16233803668035</v>
      </c>
      <c r="I16" s="7">
        <f t="shared" si="11"/>
        <v>-622.77857184034838</v>
      </c>
      <c r="J16" s="7">
        <f t="shared" si="11"/>
        <v>-685.05642902438331</v>
      </c>
      <c r="K16" s="7">
        <f t="shared" si="11"/>
        <v>-753.56207192682189</v>
      </c>
      <c r="L16" s="7">
        <f t="shared" si="11"/>
        <v>-828.91827911950395</v>
      </c>
      <c r="M16" s="7">
        <f t="shared" si="11"/>
        <v>-911.81010703145455</v>
      </c>
      <c r="N16" s="7">
        <f t="shared" si="11"/>
        <v>-1002.9911177346</v>
      </c>
      <c r="O16" s="7">
        <f t="shared" si="11"/>
        <v>-1103.2902295080603</v>
      </c>
    </row>
    <row r="17" spans="1:15" x14ac:dyDescent="0.25">
      <c r="A17" s="3" t="s">
        <v>14</v>
      </c>
      <c r="B17" s="4">
        <v>1</v>
      </c>
      <c r="C17" s="4">
        <f t="shared" ref="C17:O18" si="12">$B17</f>
        <v>1</v>
      </c>
      <c r="D17" s="4">
        <f t="shared" si="12"/>
        <v>1</v>
      </c>
      <c r="E17" s="4">
        <f t="shared" si="12"/>
        <v>1</v>
      </c>
      <c r="F17" s="4">
        <f t="shared" si="12"/>
        <v>1</v>
      </c>
      <c r="G17" s="4">
        <f t="shared" si="12"/>
        <v>1</v>
      </c>
      <c r="H17" s="4">
        <f t="shared" si="12"/>
        <v>1</v>
      </c>
      <c r="I17" s="4">
        <f t="shared" si="12"/>
        <v>1</v>
      </c>
      <c r="J17" s="4">
        <f t="shared" si="12"/>
        <v>1</v>
      </c>
      <c r="K17" s="4">
        <f t="shared" si="12"/>
        <v>1</v>
      </c>
      <c r="L17" s="4">
        <f t="shared" si="12"/>
        <v>1</v>
      </c>
      <c r="M17" s="4">
        <f t="shared" si="12"/>
        <v>1</v>
      </c>
      <c r="N17" s="4">
        <f t="shared" si="12"/>
        <v>1</v>
      </c>
      <c r="O17" s="4">
        <f t="shared" si="12"/>
        <v>1</v>
      </c>
    </row>
    <row r="18" spans="1:15" x14ac:dyDescent="0.25">
      <c r="A18" s="5" t="s">
        <v>15</v>
      </c>
      <c r="B18" s="5">
        <v>1.4999999999999999E-2</v>
      </c>
      <c r="C18" s="5">
        <f t="shared" si="12"/>
        <v>1.4999999999999999E-2</v>
      </c>
      <c r="D18" s="5">
        <f t="shared" si="12"/>
        <v>1.4999999999999999E-2</v>
      </c>
      <c r="E18" s="5">
        <f t="shared" si="12"/>
        <v>1.4999999999999999E-2</v>
      </c>
      <c r="F18" s="5">
        <f t="shared" si="12"/>
        <v>1.4999999999999999E-2</v>
      </c>
      <c r="G18" s="5">
        <f t="shared" si="12"/>
        <v>1.4999999999999999E-2</v>
      </c>
      <c r="H18" s="5">
        <f t="shared" si="12"/>
        <v>1.4999999999999999E-2</v>
      </c>
      <c r="I18" s="5">
        <f t="shared" si="12"/>
        <v>1.4999999999999999E-2</v>
      </c>
      <c r="J18" s="5">
        <f t="shared" si="12"/>
        <v>1.4999999999999999E-2</v>
      </c>
      <c r="K18" s="5">
        <f t="shared" si="12"/>
        <v>1.4999999999999999E-2</v>
      </c>
      <c r="L18" s="5">
        <f t="shared" si="12"/>
        <v>1.4999999999999999E-2</v>
      </c>
      <c r="M18" s="5">
        <f t="shared" si="12"/>
        <v>1.4999999999999999E-2</v>
      </c>
      <c r="N18" s="5">
        <f t="shared" si="12"/>
        <v>1.4999999999999999E-2</v>
      </c>
      <c r="O18" s="5">
        <f t="shared" si="12"/>
        <v>1.4999999999999999E-2</v>
      </c>
    </row>
    <row r="19" spans="1:15" s="4" customFormat="1" x14ac:dyDescent="0.25">
      <c r="A19" s="3" t="s">
        <v>16</v>
      </c>
      <c r="B19" s="3"/>
      <c r="C19" s="3">
        <f t="shared" ref="C19:O19" si="13">-C5*C17*C18</f>
        <v>-4.2</v>
      </c>
      <c r="D19" s="3">
        <f t="shared" si="13"/>
        <v>-128.89883160000002</v>
      </c>
      <c r="E19" s="3">
        <f t="shared" si="13"/>
        <v>-141.78871476000003</v>
      </c>
      <c r="F19" s="3">
        <f t="shared" si="13"/>
        <v>-155.96758623600007</v>
      </c>
      <c r="G19" s="3">
        <f t="shared" si="13"/>
        <v>-514.69303457880028</v>
      </c>
      <c r="H19" s="3">
        <f t="shared" si="13"/>
        <v>-566.16233803668035</v>
      </c>
      <c r="I19" s="3">
        <f t="shared" si="13"/>
        <v>-622.77857184034838</v>
      </c>
      <c r="J19" s="3">
        <f t="shared" si="13"/>
        <v>-685.05642902438331</v>
      </c>
      <c r="K19" s="3">
        <f t="shared" si="13"/>
        <v>-753.56207192682189</v>
      </c>
      <c r="L19" s="3">
        <f t="shared" si="13"/>
        <v>-828.91827911950395</v>
      </c>
      <c r="M19" s="3">
        <f t="shared" si="13"/>
        <v>-911.81010703145455</v>
      </c>
      <c r="N19" s="3">
        <f t="shared" si="13"/>
        <v>-1002.9911177346</v>
      </c>
      <c r="O19" s="3">
        <f t="shared" si="13"/>
        <v>-1103.2902295080603</v>
      </c>
    </row>
    <row r="20" spans="1:15" x14ac:dyDescent="0.25">
      <c r="A20" s="7" t="s">
        <v>17</v>
      </c>
      <c r="B20" s="7"/>
      <c r="C20" s="7">
        <f t="shared" ref="C20:O20" si="14">C5+C16</f>
        <v>275.8</v>
      </c>
      <c r="D20" s="7">
        <f t="shared" si="14"/>
        <v>8464.3566084000031</v>
      </c>
      <c r="E20" s="7">
        <f t="shared" si="14"/>
        <v>9310.7922692400025</v>
      </c>
      <c r="F20" s="7">
        <f t="shared" si="14"/>
        <v>10241.871496164005</v>
      </c>
      <c r="G20" s="7">
        <f t="shared" si="14"/>
        <v>33798.175937341221</v>
      </c>
      <c r="H20" s="7">
        <f t="shared" si="14"/>
        <v>37177.993531075343</v>
      </c>
      <c r="I20" s="7">
        <f t="shared" si="14"/>
        <v>40895.792884182883</v>
      </c>
      <c r="J20" s="7">
        <f t="shared" si="14"/>
        <v>44985.372172601172</v>
      </c>
      <c r="K20" s="7">
        <f t="shared" si="14"/>
        <v>49483.909389861306</v>
      </c>
      <c r="L20" s="7">
        <f t="shared" si="14"/>
        <v>54432.300328847428</v>
      </c>
      <c r="M20" s="7">
        <f t="shared" si="14"/>
        <v>59875.530361732184</v>
      </c>
      <c r="N20" s="7">
        <f t="shared" si="14"/>
        <v>65863.083397905415</v>
      </c>
      <c r="O20" s="7">
        <f t="shared" si="14"/>
        <v>72449.391737695958</v>
      </c>
    </row>
    <row r="21" spans="1:15" s="5" customFormat="1" x14ac:dyDescent="0.25">
      <c r="A21" s="4" t="s">
        <v>18</v>
      </c>
      <c r="B21" s="4"/>
      <c r="C21" s="4">
        <f t="shared" ref="C21:O21" si="15">IFERROR(C20/C$5,"-")</f>
        <v>0.98499999999999999</v>
      </c>
      <c r="D21" s="4">
        <f t="shared" si="15"/>
        <v>0.9850000000000001</v>
      </c>
      <c r="E21" s="4">
        <f t="shared" si="15"/>
        <v>0.9850000000000001</v>
      </c>
      <c r="F21" s="4">
        <f t="shared" si="15"/>
        <v>0.98499999999999999</v>
      </c>
      <c r="G21" s="4">
        <f t="shared" si="15"/>
        <v>0.9850000000000001</v>
      </c>
      <c r="H21" s="4">
        <f t="shared" si="15"/>
        <v>0.98499999999999999</v>
      </c>
      <c r="I21" s="4">
        <f t="shared" si="15"/>
        <v>0.9850000000000001</v>
      </c>
      <c r="J21" s="4">
        <f t="shared" si="15"/>
        <v>0.98499999999999999</v>
      </c>
      <c r="K21" s="4">
        <f t="shared" si="15"/>
        <v>0.9850000000000001</v>
      </c>
      <c r="L21" s="4">
        <f t="shared" si="15"/>
        <v>0.98499999999999999</v>
      </c>
      <c r="M21" s="4">
        <f t="shared" si="15"/>
        <v>0.9850000000000001</v>
      </c>
      <c r="N21" s="4">
        <f t="shared" si="15"/>
        <v>0.9850000000000001</v>
      </c>
      <c r="O21" s="4">
        <f t="shared" si="15"/>
        <v>0.9850000000000001</v>
      </c>
    </row>
    <row r="22" spans="1:15" x14ac:dyDescent="0.25">
      <c r="A22" s="7" t="s">
        <v>19</v>
      </c>
      <c r="B22" s="7"/>
      <c r="C22" s="7">
        <f t="shared" ref="C22:O22" si="16">-SUM(C23:C25)</f>
        <v>-60000</v>
      </c>
      <c r="D22" s="7">
        <f t="shared" si="16"/>
        <v>-60000</v>
      </c>
      <c r="E22" s="7">
        <f t="shared" si="16"/>
        <v>-60000</v>
      </c>
      <c r="F22" s="7">
        <f t="shared" si="16"/>
        <v>-60000</v>
      </c>
      <c r="G22" s="7">
        <f t="shared" si="16"/>
        <v>-60000</v>
      </c>
      <c r="H22" s="7">
        <f t="shared" si="16"/>
        <v>-60000</v>
      </c>
      <c r="I22" s="7">
        <f t="shared" si="16"/>
        <v>-60000</v>
      </c>
      <c r="J22" s="7">
        <f t="shared" si="16"/>
        <v>-60000</v>
      </c>
      <c r="K22" s="7">
        <f t="shared" si="16"/>
        <v>-60000</v>
      </c>
      <c r="L22" s="7">
        <f t="shared" si="16"/>
        <v>-60000</v>
      </c>
      <c r="M22" s="7">
        <f t="shared" si="16"/>
        <v>-60000</v>
      </c>
      <c r="N22" s="7">
        <f t="shared" si="16"/>
        <v>-60000</v>
      </c>
      <c r="O22" s="7">
        <f t="shared" si="16"/>
        <v>-60000</v>
      </c>
    </row>
    <row r="23" spans="1:15" s="7" customFormat="1" x14ac:dyDescent="0.25">
      <c r="A23" s="3" t="s">
        <v>57</v>
      </c>
      <c r="B23" s="3">
        <v>30000</v>
      </c>
      <c r="C23" s="3">
        <v>30000</v>
      </c>
      <c r="D23" s="3">
        <v>30000</v>
      </c>
      <c r="E23" s="3">
        <v>30000</v>
      </c>
      <c r="F23" s="3">
        <v>30000</v>
      </c>
      <c r="G23" s="3">
        <v>30000</v>
      </c>
      <c r="H23" s="3">
        <v>30000</v>
      </c>
      <c r="I23" s="3">
        <v>30000</v>
      </c>
      <c r="J23" s="3">
        <v>30000</v>
      </c>
      <c r="K23" s="3">
        <v>30000</v>
      </c>
      <c r="L23" s="3">
        <v>30000</v>
      </c>
      <c r="M23" s="3">
        <v>30000</v>
      </c>
      <c r="N23" s="3">
        <v>30000</v>
      </c>
      <c r="O23" s="3">
        <v>30000</v>
      </c>
    </row>
    <row r="24" spans="1:15" s="4" customFormat="1" x14ac:dyDescent="0.25">
      <c r="A24" s="3" t="s">
        <v>58</v>
      </c>
      <c r="B24" s="3">
        <v>25000</v>
      </c>
      <c r="C24" s="3">
        <f t="shared" ref="C24:O25" si="17">$B24</f>
        <v>25000</v>
      </c>
      <c r="D24" s="3">
        <f t="shared" si="17"/>
        <v>25000</v>
      </c>
      <c r="E24" s="3">
        <f t="shared" si="17"/>
        <v>25000</v>
      </c>
      <c r="F24" s="3">
        <f t="shared" si="17"/>
        <v>25000</v>
      </c>
      <c r="G24" s="3">
        <f t="shared" si="17"/>
        <v>25000</v>
      </c>
      <c r="H24" s="3">
        <f t="shared" si="17"/>
        <v>25000</v>
      </c>
      <c r="I24" s="3">
        <f t="shared" si="17"/>
        <v>25000</v>
      </c>
      <c r="J24" s="3">
        <f t="shared" si="17"/>
        <v>25000</v>
      </c>
      <c r="K24" s="3">
        <f t="shared" si="17"/>
        <v>25000</v>
      </c>
      <c r="L24" s="3">
        <f t="shared" si="17"/>
        <v>25000</v>
      </c>
      <c r="M24" s="3">
        <f t="shared" si="17"/>
        <v>25000</v>
      </c>
      <c r="N24" s="3">
        <f t="shared" si="17"/>
        <v>25000</v>
      </c>
      <c r="O24" s="3">
        <f t="shared" si="17"/>
        <v>25000</v>
      </c>
    </row>
    <row r="25" spans="1:15" s="7" customFormat="1" x14ac:dyDescent="0.25">
      <c r="A25" s="3" t="s">
        <v>60</v>
      </c>
      <c r="B25" s="3">
        <v>5000</v>
      </c>
      <c r="C25" s="3">
        <f t="shared" si="17"/>
        <v>5000</v>
      </c>
      <c r="D25" s="3">
        <f t="shared" si="17"/>
        <v>5000</v>
      </c>
      <c r="E25" s="3">
        <f t="shared" si="17"/>
        <v>5000</v>
      </c>
      <c r="F25" s="3">
        <f t="shared" si="17"/>
        <v>5000</v>
      </c>
      <c r="G25" s="3">
        <f t="shared" si="17"/>
        <v>5000</v>
      </c>
      <c r="H25" s="3">
        <f t="shared" si="17"/>
        <v>5000</v>
      </c>
      <c r="I25" s="3">
        <f t="shared" si="17"/>
        <v>5000</v>
      </c>
      <c r="J25" s="3">
        <f t="shared" si="17"/>
        <v>5000</v>
      </c>
      <c r="K25" s="3">
        <f t="shared" si="17"/>
        <v>5000</v>
      </c>
      <c r="L25" s="3">
        <f t="shared" si="17"/>
        <v>5000</v>
      </c>
      <c r="M25" s="3">
        <f t="shared" si="17"/>
        <v>5000</v>
      </c>
      <c r="N25" s="3">
        <f t="shared" si="17"/>
        <v>5000</v>
      </c>
      <c r="O25" s="3">
        <f t="shared" si="17"/>
        <v>5000</v>
      </c>
    </row>
    <row r="26" spans="1:15" x14ac:dyDescent="0.25">
      <c r="A26" s="7" t="s">
        <v>22</v>
      </c>
      <c r="B26" s="7"/>
      <c r="C26" s="7">
        <f t="shared" ref="C26:O26" si="18">C20+C22</f>
        <v>-59724.2</v>
      </c>
      <c r="D26" s="7">
        <f t="shared" si="18"/>
        <v>-51535.643391599995</v>
      </c>
      <c r="E26" s="7">
        <f t="shared" si="18"/>
        <v>-50689.207730759998</v>
      </c>
      <c r="F26" s="7">
        <f t="shared" si="18"/>
        <v>-49758.128503835993</v>
      </c>
      <c r="G26" s="7">
        <f t="shared" si="18"/>
        <v>-26201.824062658779</v>
      </c>
      <c r="H26" s="7">
        <f t="shared" si="18"/>
        <v>-22822.006468924657</v>
      </c>
      <c r="I26" s="7">
        <f t="shared" si="18"/>
        <v>-19104.207115817117</v>
      </c>
      <c r="J26" s="7">
        <f t="shared" si="18"/>
        <v>-15014.627827398828</v>
      </c>
      <c r="K26" s="7">
        <f t="shared" si="18"/>
        <v>-10516.090610138694</v>
      </c>
      <c r="L26" s="7">
        <f t="shared" si="18"/>
        <v>-5567.6996711525717</v>
      </c>
      <c r="M26" s="7">
        <f t="shared" si="18"/>
        <v>-124.46963826781575</v>
      </c>
      <c r="N26" s="7">
        <f t="shared" si="18"/>
        <v>5863.083397905415</v>
      </c>
      <c r="O26" s="7">
        <f t="shared" si="18"/>
        <v>12449.391737695958</v>
      </c>
    </row>
    <row r="27" spans="1:15" x14ac:dyDescent="0.25">
      <c r="A27" s="7" t="s">
        <v>23</v>
      </c>
      <c r="B27" s="7"/>
      <c r="C27" s="7">
        <f>C29+C28</f>
        <v>48590</v>
      </c>
      <c r="D27" s="7">
        <f t="shared" ref="D27:N27" si="19">D29</f>
        <v>-300</v>
      </c>
      <c r="E27" s="7">
        <f t="shared" si="19"/>
        <v>-300</v>
      </c>
      <c r="F27" s="7">
        <f t="shared" si="19"/>
        <v>-300</v>
      </c>
      <c r="G27" s="7">
        <f t="shared" si="19"/>
        <v>-300</v>
      </c>
      <c r="H27" s="7">
        <f t="shared" si="19"/>
        <v>-300</v>
      </c>
      <c r="I27" s="7">
        <f t="shared" si="19"/>
        <v>-300</v>
      </c>
      <c r="J27" s="7">
        <f t="shared" si="19"/>
        <v>-300</v>
      </c>
      <c r="K27" s="7">
        <f t="shared" si="19"/>
        <v>-300</v>
      </c>
      <c r="L27" s="7">
        <f t="shared" si="19"/>
        <v>-300</v>
      </c>
      <c r="M27" s="7">
        <f t="shared" si="19"/>
        <v>-300</v>
      </c>
      <c r="N27" s="7">
        <f t="shared" si="19"/>
        <v>-300</v>
      </c>
      <c r="O27" s="7">
        <f t="shared" ref="O27" si="20">O29</f>
        <v>-300</v>
      </c>
    </row>
    <row r="28" spans="1:15" x14ac:dyDescent="0.25">
      <c r="A28" s="3" t="s">
        <v>61</v>
      </c>
      <c r="C28" s="3">
        <v>48890</v>
      </c>
    </row>
    <row r="29" spans="1:15" x14ac:dyDescent="0.25">
      <c r="A29" s="3" t="s">
        <v>24</v>
      </c>
      <c r="B29" s="3">
        <v>300</v>
      </c>
      <c r="C29" s="3">
        <f t="shared" ref="C29:O29" si="21">-$B29</f>
        <v>-300</v>
      </c>
      <c r="D29" s="3">
        <f t="shared" si="21"/>
        <v>-300</v>
      </c>
      <c r="E29" s="3">
        <f t="shared" si="21"/>
        <v>-300</v>
      </c>
      <c r="F29" s="3">
        <f t="shared" si="21"/>
        <v>-300</v>
      </c>
      <c r="G29" s="3">
        <f t="shared" si="21"/>
        <v>-300</v>
      </c>
      <c r="H29" s="3">
        <f t="shared" si="21"/>
        <v>-300</v>
      </c>
      <c r="I29" s="3">
        <f t="shared" si="21"/>
        <v>-300</v>
      </c>
      <c r="J29" s="3">
        <f t="shared" si="21"/>
        <v>-300</v>
      </c>
      <c r="K29" s="3">
        <f t="shared" si="21"/>
        <v>-300</v>
      </c>
      <c r="L29" s="3">
        <f t="shared" si="21"/>
        <v>-300</v>
      </c>
      <c r="M29" s="3">
        <f t="shared" si="21"/>
        <v>-300</v>
      </c>
      <c r="N29" s="3">
        <f t="shared" si="21"/>
        <v>-300</v>
      </c>
      <c r="O29" s="3">
        <f t="shared" si="21"/>
        <v>-300</v>
      </c>
    </row>
    <row r="30" spans="1:15" x14ac:dyDescent="0.25">
      <c r="A30" s="7" t="s">
        <v>25</v>
      </c>
      <c r="B30" s="7"/>
      <c r="C30" s="7">
        <f t="shared" ref="C30:N30" si="22">C26+C27</f>
        <v>-11134.199999999997</v>
      </c>
      <c r="D30" s="7">
        <f t="shared" si="22"/>
        <v>-51835.643391599995</v>
      </c>
      <c r="E30" s="7">
        <f t="shared" si="22"/>
        <v>-50989.207730759998</v>
      </c>
      <c r="F30" s="7">
        <f t="shared" si="22"/>
        <v>-50058.128503835993</v>
      </c>
      <c r="G30" s="7">
        <f t="shared" si="22"/>
        <v>-26501.824062658779</v>
      </c>
      <c r="H30" s="7">
        <f t="shared" si="22"/>
        <v>-23122.006468924657</v>
      </c>
      <c r="I30" s="7">
        <f t="shared" si="22"/>
        <v>-19404.207115817117</v>
      </c>
      <c r="J30" s="7">
        <f t="shared" si="22"/>
        <v>-15314.627827398828</v>
      </c>
      <c r="K30" s="7">
        <f t="shared" si="22"/>
        <v>-10816.090610138694</v>
      </c>
      <c r="L30" s="7">
        <f t="shared" si="22"/>
        <v>-5867.6996711525717</v>
      </c>
      <c r="M30" s="7">
        <f t="shared" si="22"/>
        <v>-424.46963826781575</v>
      </c>
      <c r="N30" s="7">
        <f t="shared" si="22"/>
        <v>5563.083397905415</v>
      </c>
      <c r="O30" s="7">
        <f t="shared" ref="O30" si="23">O26+O27</f>
        <v>12149.391737695958</v>
      </c>
    </row>
    <row r="31" spans="1:15" s="7" customFormat="1" x14ac:dyDescent="0.25">
      <c r="A31" s="7" t="s">
        <v>26</v>
      </c>
      <c r="C31" s="7">
        <f t="shared" ref="C31:N31" si="24">C30</f>
        <v>-11134.199999999997</v>
      </c>
      <c r="D31" s="7">
        <f t="shared" si="24"/>
        <v>-51835.643391599995</v>
      </c>
      <c r="E31" s="7">
        <f t="shared" si="24"/>
        <v>-50989.207730759998</v>
      </c>
      <c r="F31" s="7">
        <f t="shared" si="24"/>
        <v>-50058.128503835993</v>
      </c>
      <c r="G31" s="7">
        <f t="shared" si="24"/>
        <v>-26501.824062658779</v>
      </c>
      <c r="H31" s="7">
        <f t="shared" si="24"/>
        <v>-23122.006468924657</v>
      </c>
      <c r="I31" s="7">
        <f t="shared" si="24"/>
        <v>-19404.207115817117</v>
      </c>
      <c r="J31" s="7">
        <f t="shared" si="24"/>
        <v>-15314.627827398828</v>
      </c>
      <c r="K31" s="7">
        <f t="shared" si="24"/>
        <v>-10816.090610138694</v>
      </c>
      <c r="L31" s="7">
        <f t="shared" si="24"/>
        <v>-5867.6996711525717</v>
      </c>
      <c r="M31" s="7">
        <f t="shared" si="24"/>
        <v>-424.46963826781575</v>
      </c>
      <c r="N31" s="7">
        <f t="shared" si="24"/>
        <v>5563.083397905415</v>
      </c>
      <c r="O31" s="7">
        <f t="shared" ref="O31" si="25">O30</f>
        <v>12149.391737695958</v>
      </c>
    </row>
    <row r="32" spans="1:15" s="7" customFormat="1" x14ac:dyDescent="0.25">
      <c r="A32" s="3" t="s">
        <v>27</v>
      </c>
      <c r="B32" s="3"/>
      <c r="C32" s="3">
        <f t="shared" ref="C32:N32" si="26">C38</f>
        <v>-16.8</v>
      </c>
      <c r="D32" s="3">
        <f t="shared" si="26"/>
        <v>-515.59532640000009</v>
      </c>
      <c r="E32" s="3">
        <f t="shared" si="26"/>
        <v>-567.15485904000013</v>
      </c>
      <c r="F32" s="3">
        <f t="shared" si="26"/>
        <v>-623.87034494400029</v>
      </c>
      <c r="G32" s="3">
        <f t="shared" si="26"/>
        <v>-2058.7721383152011</v>
      </c>
      <c r="H32" s="3">
        <f t="shared" si="26"/>
        <v>-2264.6493521467214</v>
      </c>
      <c r="I32" s="3">
        <f t="shared" si="26"/>
        <v>-2491.1142873613935</v>
      </c>
      <c r="J32" s="3">
        <f t="shared" si="26"/>
        <v>-2740.2257160975332</v>
      </c>
      <c r="K32" s="3">
        <f t="shared" si="26"/>
        <v>-3014.2482877072875</v>
      </c>
      <c r="L32" s="3">
        <f t="shared" si="26"/>
        <v>-3315.6731164780158</v>
      </c>
      <c r="M32" s="3">
        <f t="shared" si="26"/>
        <v>-3647.2404281258182</v>
      </c>
      <c r="N32" s="3">
        <f t="shared" si="26"/>
        <v>-4011.9644709384002</v>
      </c>
      <c r="O32" s="3">
        <f t="shared" ref="O32" si="27">O38</f>
        <v>-4413.1609180322412</v>
      </c>
    </row>
    <row r="33" spans="1:15" x14ac:dyDescent="0.25">
      <c r="A33" s="3" t="s">
        <v>28</v>
      </c>
      <c r="C33" s="3">
        <f t="shared" ref="C33:N33" si="28">C31+C32</f>
        <v>-11150.999999999996</v>
      </c>
      <c r="D33" s="3">
        <f t="shared" si="28"/>
        <v>-52351.238717999993</v>
      </c>
      <c r="E33" s="3">
        <f t="shared" si="28"/>
        <v>-51556.362589799995</v>
      </c>
      <c r="F33" s="3">
        <f t="shared" si="28"/>
        <v>-50681.998848779993</v>
      </c>
      <c r="G33" s="3">
        <f t="shared" si="28"/>
        <v>-28560.596200973981</v>
      </c>
      <c r="H33" s="3">
        <f t="shared" si="28"/>
        <v>-25386.655821071377</v>
      </c>
      <c r="I33" s="3">
        <f t="shared" si="28"/>
        <v>-21895.32140317851</v>
      </c>
      <c r="J33" s="3">
        <f t="shared" si="28"/>
        <v>-18054.853543496363</v>
      </c>
      <c r="K33" s="3">
        <f t="shared" si="28"/>
        <v>-13830.338897845981</v>
      </c>
      <c r="L33" s="3">
        <f t="shared" si="28"/>
        <v>-9183.3727876305875</v>
      </c>
      <c r="M33" s="3">
        <f t="shared" si="28"/>
        <v>-4071.710066393634</v>
      </c>
      <c r="N33" s="3">
        <f t="shared" si="28"/>
        <v>1551.1189269670149</v>
      </c>
      <c r="O33" s="3">
        <f t="shared" ref="O33" si="29">O31+O32</f>
        <v>7736.2308196637168</v>
      </c>
    </row>
    <row r="34" spans="1:15" x14ac:dyDescent="0.25">
      <c r="A34" s="3" t="s">
        <v>29</v>
      </c>
      <c r="C34" s="3">
        <f>SUM($C33:C33)</f>
        <v>-11150.999999999996</v>
      </c>
      <c r="D34" s="3">
        <f>SUM($C33:D33)</f>
        <v>-63502.238717999993</v>
      </c>
      <c r="E34" s="3">
        <f>SUM($C33:E33)</f>
        <v>-115058.60130779998</v>
      </c>
      <c r="F34" s="3">
        <f>SUM($C33:F33)</f>
        <v>-165740.60015657998</v>
      </c>
      <c r="G34" s="3">
        <f>SUM($C33:G33)</f>
        <v>-194301.19635755397</v>
      </c>
      <c r="H34" s="3">
        <f>SUM($C33:H33)</f>
        <v>-219687.85217862536</v>
      </c>
      <c r="I34" s="3">
        <f>SUM($C33:I33)</f>
        <v>-241583.17358180386</v>
      </c>
      <c r="J34" s="3">
        <f>SUM($C33:J33)</f>
        <v>-259638.02712530023</v>
      </c>
      <c r="K34" s="3">
        <f>SUM($C33:K33)</f>
        <v>-273468.3660231462</v>
      </c>
      <c r="L34" s="3">
        <f>SUM($C33:L33)</f>
        <v>-282651.73881077679</v>
      </c>
      <c r="M34" s="3">
        <f>SUM($C33:M33)</f>
        <v>-286723.44887717045</v>
      </c>
      <c r="N34" s="3">
        <f>SUM($C33:N33)</f>
        <v>-285172.32995020342</v>
      </c>
      <c r="O34" s="3">
        <f>SUM($C33:O33)</f>
        <v>-277436.09913053969</v>
      </c>
    </row>
    <row r="35" spans="1:15" x14ac:dyDescent="0.25">
      <c r="A35" s="7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4" t="s">
        <v>31</v>
      </c>
      <c r="B36" s="4">
        <v>0.06</v>
      </c>
      <c r="C36" s="4">
        <f t="shared" ref="C36:O36" si="30">$B36</f>
        <v>0.06</v>
      </c>
      <c r="D36" s="4">
        <f t="shared" si="30"/>
        <v>0.06</v>
      </c>
      <c r="E36" s="4">
        <f t="shared" si="30"/>
        <v>0.06</v>
      </c>
      <c r="F36" s="4">
        <f t="shared" si="30"/>
        <v>0.06</v>
      </c>
      <c r="G36" s="4">
        <f t="shared" si="30"/>
        <v>0.06</v>
      </c>
      <c r="H36" s="4">
        <f t="shared" si="30"/>
        <v>0.06</v>
      </c>
      <c r="I36" s="4">
        <f t="shared" si="30"/>
        <v>0.06</v>
      </c>
      <c r="J36" s="4">
        <f t="shared" si="30"/>
        <v>0.06</v>
      </c>
      <c r="K36" s="4">
        <f t="shared" si="30"/>
        <v>0.06</v>
      </c>
      <c r="L36" s="4">
        <f t="shared" si="30"/>
        <v>0.06</v>
      </c>
      <c r="M36" s="4">
        <f t="shared" si="30"/>
        <v>0.06</v>
      </c>
      <c r="N36" s="4">
        <f t="shared" si="30"/>
        <v>0.06</v>
      </c>
      <c r="O36" s="4">
        <f t="shared" si="30"/>
        <v>0.06</v>
      </c>
    </row>
    <row r="37" spans="1:15" x14ac:dyDescent="0.25">
      <c r="A37" s="3" t="s">
        <v>32</v>
      </c>
      <c r="C37" s="3">
        <f t="shared" ref="C37:O37" si="31">C5</f>
        <v>280</v>
      </c>
      <c r="D37" s="3">
        <f t="shared" si="31"/>
        <v>8593.2554400000026</v>
      </c>
      <c r="E37" s="3">
        <f t="shared" si="31"/>
        <v>9452.580984000002</v>
      </c>
      <c r="F37" s="3">
        <f t="shared" si="31"/>
        <v>10397.839082400005</v>
      </c>
      <c r="G37" s="3">
        <f t="shared" si="31"/>
        <v>34312.868971920019</v>
      </c>
      <c r="H37" s="3">
        <f t="shared" si="31"/>
        <v>37744.155869112023</v>
      </c>
      <c r="I37" s="3">
        <f t="shared" si="31"/>
        <v>41518.57145602323</v>
      </c>
      <c r="J37" s="3">
        <f t="shared" si="31"/>
        <v>45670.428601625557</v>
      </c>
      <c r="K37" s="3">
        <f t="shared" si="31"/>
        <v>50237.471461788125</v>
      </c>
      <c r="L37" s="3">
        <f t="shared" si="31"/>
        <v>55261.218607966934</v>
      </c>
      <c r="M37" s="3">
        <f t="shared" si="31"/>
        <v>60787.340468763636</v>
      </c>
      <c r="N37" s="3">
        <f t="shared" si="31"/>
        <v>66866.074515640008</v>
      </c>
      <c r="O37" s="3">
        <f t="shared" si="31"/>
        <v>73552.681967204015</v>
      </c>
    </row>
    <row r="38" spans="1:15" x14ac:dyDescent="0.25">
      <c r="A38" s="3" t="s">
        <v>33</v>
      </c>
      <c r="C38" s="3">
        <f t="shared" ref="C38:N38" si="32">-C36*C37</f>
        <v>-16.8</v>
      </c>
      <c r="D38" s="3">
        <f t="shared" si="32"/>
        <v>-515.59532640000009</v>
      </c>
      <c r="E38" s="3">
        <f t="shared" si="32"/>
        <v>-567.15485904000013</v>
      </c>
      <c r="F38" s="3">
        <f t="shared" si="32"/>
        <v>-623.87034494400029</v>
      </c>
      <c r="G38" s="3">
        <f t="shared" si="32"/>
        <v>-2058.7721383152011</v>
      </c>
      <c r="H38" s="3">
        <f t="shared" si="32"/>
        <v>-2264.6493521467214</v>
      </c>
      <c r="I38" s="3">
        <f t="shared" si="32"/>
        <v>-2491.1142873613935</v>
      </c>
      <c r="J38" s="3">
        <f t="shared" si="32"/>
        <v>-2740.2257160975332</v>
      </c>
      <c r="K38" s="3">
        <f t="shared" si="32"/>
        <v>-3014.2482877072875</v>
      </c>
      <c r="L38" s="3">
        <f t="shared" si="32"/>
        <v>-3315.6731164780158</v>
      </c>
      <c r="M38" s="3">
        <f t="shared" si="32"/>
        <v>-3647.2404281258182</v>
      </c>
      <c r="N38" s="3">
        <f t="shared" si="32"/>
        <v>-4011.9644709384002</v>
      </c>
      <c r="O38" s="3">
        <f t="shared" ref="O38" si="33">-O36*O37</f>
        <v>-4413.1609180322412</v>
      </c>
    </row>
    <row r="39" spans="1:15" s="7" customFormat="1" x14ac:dyDescent="0.25">
      <c r="A39" s="15" t="s">
        <v>35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x14ac:dyDescent="0.25">
      <c r="A40" s="3" t="s">
        <v>36</v>
      </c>
      <c r="C40" s="3">
        <f t="shared" ref="C40:O40" si="34">B44</f>
        <v>0</v>
      </c>
      <c r="D40" s="3">
        <f t="shared" si="34"/>
        <v>-11150.999999999996</v>
      </c>
      <c r="E40" s="3">
        <f t="shared" si="34"/>
        <v>-63502.238717999993</v>
      </c>
      <c r="F40" s="3">
        <f t="shared" si="34"/>
        <v>-115058.60130779998</v>
      </c>
      <c r="G40" s="3">
        <f t="shared" si="34"/>
        <v>-165740.60015657998</v>
      </c>
      <c r="H40" s="3">
        <f t="shared" si="34"/>
        <v>-194301.19635755397</v>
      </c>
      <c r="I40" s="3">
        <f t="shared" si="34"/>
        <v>-219687.85217862536</v>
      </c>
      <c r="J40" s="3">
        <f t="shared" si="34"/>
        <v>-241583.17358180386</v>
      </c>
      <c r="K40" s="3">
        <f t="shared" si="34"/>
        <v>-259638.02712530023</v>
      </c>
      <c r="L40" s="3">
        <f t="shared" si="34"/>
        <v>-273468.3660231462</v>
      </c>
      <c r="M40" s="3">
        <f t="shared" si="34"/>
        <v>-282651.73881077679</v>
      </c>
      <c r="N40" s="3">
        <f t="shared" si="34"/>
        <v>-286723.44887717045</v>
      </c>
      <c r="O40" s="3">
        <f t="shared" si="34"/>
        <v>-285172.32995020342</v>
      </c>
    </row>
    <row r="41" spans="1:15" x14ac:dyDescent="0.25">
      <c r="A41" s="12" t="s">
        <v>37</v>
      </c>
      <c r="C41" s="3">
        <f t="shared" ref="C41:O41" si="35">C30+0+C32</f>
        <v>-11150.999999999996</v>
      </c>
      <c r="D41" s="3">
        <f t="shared" si="35"/>
        <v>-52351.238717999993</v>
      </c>
      <c r="E41" s="3">
        <f t="shared" si="35"/>
        <v>-51556.362589799995</v>
      </c>
      <c r="F41" s="3">
        <f t="shared" si="35"/>
        <v>-50681.998848779993</v>
      </c>
      <c r="G41" s="3">
        <f t="shared" si="35"/>
        <v>-28560.596200973981</v>
      </c>
      <c r="H41" s="3">
        <f t="shared" si="35"/>
        <v>-25386.655821071377</v>
      </c>
      <c r="I41" s="3">
        <f t="shared" si="35"/>
        <v>-21895.32140317851</v>
      </c>
      <c r="J41" s="3">
        <f t="shared" si="35"/>
        <v>-18054.853543496363</v>
      </c>
      <c r="K41" s="3">
        <f t="shared" si="35"/>
        <v>-13830.338897845981</v>
      </c>
      <c r="L41" s="3">
        <f t="shared" si="35"/>
        <v>-9183.3727876305875</v>
      </c>
      <c r="M41" s="3">
        <f t="shared" si="35"/>
        <v>-4071.710066393634</v>
      </c>
      <c r="N41" s="3">
        <f t="shared" si="35"/>
        <v>1551.1189269670149</v>
      </c>
      <c r="O41" s="3">
        <f t="shared" si="35"/>
        <v>7736.2308196637168</v>
      </c>
    </row>
    <row r="42" spans="1:15" s="7" customFormat="1" x14ac:dyDescent="0.25">
      <c r="A42" s="12" t="s">
        <v>38</v>
      </c>
      <c r="B42" s="3"/>
      <c r="C42" s="3">
        <f t="shared" ref="C42:O42" si="36">C92+C93+C96+C97</f>
        <v>0</v>
      </c>
      <c r="D42" s="3">
        <f t="shared" si="36"/>
        <v>0</v>
      </c>
      <c r="E42" s="3">
        <f t="shared" si="36"/>
        <v>0</v>
      </c>
      <c r="F42" s="3">
        <f t="shared" si="36"/>
        <v>0</v>
      </c>
      <c r="G42" s="3">
        <f t="shared" si="36"/>
        <v>0</v>
      </c>
      <c r="H42" s="3">
        <f t="shared" si="36"/>
        <v>0</v>
      </c>
      <c r="I42" s="3">
        <f t="shared" si="36"/>
        <v>0</v>
      </c>
      <c r="J42" s="3">
        <f t="shared" si="36"/>
        <v>0</v>
      </c>
      <c r="K42" s="3">
        <f t="shared" si="36"/>
        <v>0</v>
      </c>
      <c r="L42" s="3">
        <f t="shared" si="36"/>
        <v>0</v>
      </c>
      <c r="M42" s="3">
        <f t="shared" si="36"/>
        <v>0</v>
      </c>
      <c r="N42" s="3">
        <f t="shared" si="36"/>
        <v>0</v>
      </c>
      <c r="O42" s="3">
        <f t="shared" si="36"/>
        <v>0</v>
      </c>
    </row>
    <row r="43" spans="1:15" x14ac:dyDescent="0.25">
      <c r="A43" s="13" t="s">
        <v>39</v>
      </c>
      <c r="C43" s="3">
        <f t="shared" ref="C43:N43" si="37">SUM(C41:C42)</f>
        <v>-11150.999999999996</v>
      </c>
      <c r="D43" s="3">
        <f t="shared" si="37"/>
        <v>-52351.238717999993</v>
      </c>
      <c r="E43" s="3">
        <f t="shared" si="37"/>
        <v>-51556.362589799995</v>
      </c>
      <c r="F43" s="3">
        <f t="shared" si="37"/>
        <v>-50681.998848779993</v>
      </c>
      <c r="G43" s="3">
        <f t="shared" si="37"/>
        <v>-28560.596200973981</v>
      </c>
      <c r="H43" s="3">
        <f t="shared" si="37"/>
        <v>-25386.655821071377</v>
      </c>
      <c r="I43" s="3">
        <f t="shared" si="37"/>
        <v>-21895.32140317851</v>
      </c>
      <c r="J43" s="3">
        <f t="shared" si="37"/>
        <v>-18054.853543496363</v>
      </c>
      <c r="K43" s="3">
        <f t="shared" si="37"/>
        <v>-13830.338897845981</v>
      </c>
      <c r="L43" s="3">
        <f t="shared" si="37"/>
        <v>-9183.3727876305875</v>
      </c>
      <c r="M43" s="3">
        <f t="shared" si="37"/>
        <v>-4071.710066393634</v>
      </c>
      <c r="N43" s="3">
        <f t="shared" si="37"/>
        <v>1551.1189269670149</v>
      </c>
      <c r="O43" s="3">
        <f t="shared" ref="O43" si="38">SUM(O41:O42)</f>
        <v>7736.2308196637168</v>
      </c>
    </row>
    <row r="44" spans="1:15" x14ac:dyDescent="0.25">
      <c r="A44" s="14" t="s">
        <v>40</v>
      </c>
      <c r="B44" s="14"/>
      <c r="C44" s="14">
        <f t="shared" ref="C44:N44" si="39">C40+C43</f>
        <v>-11150.999999999996</v>
      </c>
      <c r="D44" s="14">
        <f t="shared" si="39"/>
        <v>-63502.238717999993</v>
      </c>
      <c r="E44" s="14">
        <f t="shared" si="39"/>
        <v>-115058.60130779998</v>
      </c>
      <c r="F44" s="14">
        <f t="shared" si="39"/>
        <v>-165740.60015657998</v>
      </c>
      <c r="G44" s="14">
        <f t="shared" si="39"/>
        <v>-194301.19635755397</v>
      </c>
      <c r="H44" s="14">
        <f t="shared" si="39"/>
        <v>-219687.85217862536</v>
      </c>
      <c r="I44" s="14">
        <f t="shared" si="39"/>
        <v>-241583.17358180386</v>
      </c>
      <c r="J44" s="14">
        <f t="shared" si="39"/>
        <v>-259638.02712530023</v>
      </c>
      <c r="K44" s="14">
        <f t="shared" si="39"/>
        <v>-273468.3660231462</v>
      </c>
      <c r="L44" s="14">
        <f t="shared" si="39"/>
        <v>-282651.73881077679</v>
      </c>
      <c r="M44" s="14">
        <f t="shared" si="39"/>
        <v>-286723.44887717045</v>
      </c>
      <c r="N44" s="14">
        <f t="shared" si="39"/>
        <v>-285172.32995020342</v>
      </c>
      <c r="O44" s="14">
        <f t="shared" ref="O44" si="40">O40+O43</f>
        <v>-277436.09913053969</v>
      </c>
    </row>
    <row r="45" spans="1:15" x14ac:dyDescent="0.25">
      <c r="A45" s="3" t="s">
        <v>41</v>
      </c>
      <c r="B45" s="3">
        <f>SUM(C45:O45)</f>
        <v>13</v>
      </c>
      <c r="C45" s="3">
        <f t="shared" ref="C45:N45" si="41">IF(C44&lt;0,1,0)</f>
        <v>1</v>
      </c>
      <c r="D45" s="3">
        <f t="shared" si="41"/>
        <v>1</v>
      </c>
      <c r="E45" s="3">
        <f t="shared" si="41"/>
        <v>1</v>
      </c>
      <c r="F45" s="3">
        <f t="shared" si="41"/>
        <v>1</v>
      </c>
      <c r="G45" s="3">
        <f t="shared" si="41"/>
        <v>1</v>
      </c>
      <c r="H45" s="3">
        <f t="shared" si="41"/>
        <v>1</v>
      </c>
      <c r="I45" s="3">
        <f t="shared" si="41"/>
        <v>1</v>
      </c>
      <c r="J45" s="3">
        <f t="shared" si="41"/>
        <v>1</v>
      </c>
      <c r="K45" s="3">
        <f t="shared" si="41"/>
        <v>1</v>
      </c>
      <c r="L45" s="3">
        <f t="shared" si="41"/>
        <v>1</v>
      </c>
      <c r="M45" s="3">
        <f t="shared" si="41"/>
        <v>1</v>
      </c>
      <c r="N45" s="3">
        <f t="shared" si="41"/>
        <v>1</v>
      </c>
      <c r="O45" s="3">
        <f t="shared" ref="O45" si="42">IF(O44&lt;0,1,0)</f>
        <v>1</v>
      </c>
    </row>
    <row r="46" spans="1:15" x14ac:dyDescent="0.25">
      <c r="A46" s="7" t="s">
        <v>42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 t="s">
        <v>43</v>
      </c>
      <c r="B47" s="7">
        <f t="shared" ref="B47:N47" si="43">B48</f>
        <v>0</v>
      </c>
      <c r="C47" s="7">
        <f t="shared" si="43"/>
        <v>-11150.999999999996</v>
      </c>
      <c r="D47" s="7">
        <f t="shared" si="43"/>
        <v>-63502.238717999993</v>
      </c>
      <c r="E47" s="7">
        <f t="shared" si="43"/>
        <v>-115058.60130779998</v>
      </c>
      <c r="F47" s="7">
        <f t="shared" si="43"/>
        <v>-165740.60015657998</v>
      </c>
      <c r="G47" s="7">
        <f t="shared" si="43"/>
        <v>-194301.19635755397</v>
      </c>
      <c r="H47" s="7">
        <f t="shared" si="43"/>
        <v>-219687.85217862536</v>
      </c>
      <c r="I47" s="7">
        <f t="shared" si="43"/>
        <v>-241583.17358180386</v>
      </c>
      <c r="J47" s="7">
        <f t="shared" si="43"/>
        <v>-259638.02712530023</v>
      </c>
      <c r="K47" s="7">
        <f t="shared" si="43"/>
        <v>-273468.3660231462</v>
      </c>
      <c r="L47" s="7">
        <f t="shared" si="43"/>
        <v>-282651.73881077679</v>
      </c>
      <c r="M47" s="7">
        <f t="shared" si="43"/>
        <v>-286723.44887717045</v>
      </c>
      <c r="N47" s="7">
        <f t="shared" si="43"/>
        <v>-285172.32995020342</v>
      </c>
      <c r="O47" s="7">
        <f t="shared" ref="O47" si="44">O48</f>
        <v>-277436.09913053969</v>
      </c>
    </row>
    <row r="48" spans="1:15" s="7" customFormat="1" x14ac:dyDescent="0.25">
      <c r="A48" s="3" t="s">
        <v>44</v>
      </c>
      <c r="B48" s="3">
        <v>0</v>
      </c>
      <c r="C48" s="3">
        <f t="shared" ref="C48:O48" si="45">B48+C43</f>
        <v>-11150.999999999996</v>
      </c>
      <c r="D48" s="3">
        <f t="shared" si="45"/>
        <v>-63502.238717999993</v>
      </c>
      <c r="E48" s="3">
        <f t="shared" si="45"/>
        <v>-115058.60130779998</v>
      </c>
      <c r="F48" s="3">
        <f t="shared" si="45"/>
        <v>-165740.60015657998</v>
      </c>
      <c r="G48" s="3">
        <f t="shared" si="45"/>
        <v>-194301.19635755397</v>
      </c>
      <c r="H48" s="3">
        <f t="shared" si="45"/>
        <v>-219687.85217862536</v>
      </c>
      <c r="I48" s="3">
        <f t="shared" si="45"/>
        <v>-241583.17358180386</v>
      </c>
      <c r="J48" s="3">
        <f t="shared" si="45"/>
        <v>-259638.02712530023</v>
      </c>
      <c r="K48" s="3">
        <f t="shared" si="45"/>
        <v>-273468.3660231462</v>
      </c>
      <c r="L48" s="3">
        <f t="shared" si="45"/>
        <v>-282651.73881077679</v>
      </c>
      <c r="M48" s="3">
        <f t="shared" si="45"/>
        <v>-286723.44887717045</v>
      </c>
      <c r="N48" s="3">
        <f t="shared" si="45"/>
        <v>-285172.32995020342</v>
      </c>
      <c r="O48" s="3">
        <f t="shared" si="45"/>
        <v>-277436.09913053969</v>
      </c>
    </row>
    <row r="49" spans="1:16" x14ac:dyDescent="0.25">
      <c r="A49" s="7" t="s">
        <v>45</v>
      </c>
      <c r="B49" s="7">
        <f t="shared" ref="B49:N49" si="46">SUM(B50:B53)</f>
        <v>0</v>
      </c>
      <c r="C49" s="7">
        <f t="shared" si="46"/>
        <v>-11150.999999999996</v>
      </c>
      <c r="D49" s="7">
        <f t="shared" si="46"/>
        <v>-63502.238717999993</v>
      </c>
      <c r="E49" s="7">
        <f t="shared" si="46"/>
        <v>-115058.60130779998</v>
      </c>
      <c r="F49" s="7">
        <f t="shared" si="46"/>
        <v>-165740.60015657998</v>
      </c>
      <c r="G49" s="7">
        <f t="shared" si="46"/>
        <v>-194301.19635755397</v>
      </c>
      <c r="H49" s="7">
        <f t="shared" si="46"/>
        <v>-219687.85217862536</v>
      </c>
      <c r="I49" s="7">
        <f t="shared" si="46"/>
        <v>-241583.17358180386</v>
      </c>
      <c r="J49" s="7">
        <f t="shared" si="46"/>
        <v>-259638.02712530023</v>
      </c>
      <c r="K49" s="7">
        <f t="shared" si="46"/>
        <v>-273468.3660231462</v>
      </c>
      <c r="L49" s="7">
        <f t="shared" si="46"/>
        <v>-282651.73881077679</v>
      </c>
      <c r="M49" s="7">
        <f t="shared" si="46"/>
        <v>-286723.44887717045</v>
      </c>
      <c r="N49" s="7">
        <f t="shared" si="46"/>
        <v>-285172.32995020342</v>
      </c>
      <c r="O49" s="7">
        <f t="shared" ref="O49" si="47">SUM(O50:O53)</f>
        <v>-277436.09913053969</v>
      </c>
      <c r="P49" s="7"/>
    </row>
    <row r="50" spans="1:16" x14ac:dyDescent="0.25">
      <c r="A50" s="3" t="s">
        <v>46</v>
      </c>
      <c r="B50" s="3">
        <v>0</v>
      </c>
      <c r="C50" s="3">
        <f t="shared" ref="C50:O50" si="48">B50+C92</f>
        <v>0</v>
      </c>
      <c r="D50" s="3">
        <f t="shared" si="48"/>
        <v>0</v>
      </c>
      <c r="E50" s="3">
        <f t="shared" si="48"/>
        <v>0</v>
      </c>
      <c r="F50" s="3">
        <f t="shared" si="48"/>
        <v>0</v>
      </c>
      <c r="G50" s="3">
        <f t="shared" si="48"/>
        <v>0</v>
      </c>
      <c r="H50" s="3">
        <f t="shared" si="48"/>
        <v>0</v>
      </c>
      <c r="I50" s="3">
        <f t="shared" si="48"/>
        <v>0</v>
      </c>
      <c r="J50" s="3">
        <f t="shared" si="48"/>
        <v>0</v>
      </c>
      <c r="K50" s="3">
        <f t="shared" si="48"/>
        <v>0</v>
      </c>
      <c r="L50" s="3">
        <f t="shared" si="48"/>
        <v>0</v>
      </c>
      <c r="M50" s="3">
        <f t="shared" si="48"/>
        <v>0</v>
      </c>
      <c r="N50" s="3">
        <f t="shared" si="48"/>
        <v>0</v>
      </c>
      <c r="O50" s="3">
        <f t="shared" si="48"/>
        <v>0</v>
      </c>
      <c r="P50" s="7"/>
    </row>
    <row r="51" spans="1:16" x14ac:dyDescent="0.25">
      <c r="A51" s="3" t="s">
        <v>47</v>
      </c>
      <c r="B51" s="3">
        <v>0</v>
      </c>
      <c r="C51" s="3">
        <f t="shared" ref="C51:O51" si="49">B51+C33+C93</f>
        <v>-11150.999999999996</v>
      </c>
      <c r="D51" s="3">
        <f t="shared" si="49"/>
        <v>-63502.238717999993</v>
      </c>
      <c r="E51" s="3">
        <f t="shared" si="49"/>
        <v>-115058.60130779998</v>
      </c>
      <c r="F51" s="3">
        <f t="shared" si="49"/>
        <v>-165740.60015657998</v>
      </c>
      <c r="G51" s="3">
        <f t="shared" si="49"/>
        <v>-194301.19635755397</v>
      </c>
      <c r="H51" s="3">
        <f t="shared" si="49"/>
        <v>-219687.85217862536</v>
      </c>
      <c r="I51" s="3">
        <f t="shared" si="49"/>
        <v>-241583.17358180386</v>
      </c>
      <c r="J51" s="3">
        <f t="shared" si="49"/>
        <v>-259638.02712530023</v>
      </c>
      <c r="K51" s="3">
        <f t="shared" si="49"/>
        <v>-273468.3660231462</v>
      </c>
      <c r="L51" s="3">
        <f t="shared" si="49"/>
        <v>-282651.73881077679</v>
      </c>
      <c r="M51" s="3">
        <f t="shared" si="49"/>
        <v>-286723.44887717045</v>
      </c>
      <c r="N51" s="3">
        <f t="shared" si="49"/>
        <v>-285172.32995020342</v>
      </c>
      <c r="O51" s="3">
        <f t="shared" si="49"/>
        <v>-277436.09913053969</v>
      </c>
    </row>
    <row r="52" spans="1:16" x14ac:dyDescent="0.25">
      <c r="A52" s="3" t="s">
        <v>48</v>
      </c>
      <c r="B52" s="3">
        <v>0</v>
      </c>
      <c r="C52" s="3">
        <f t="shared" ref="C52:O52" si="50">B52+C96+C97</f>
        <v>0</v>
      </c>
      <c r="D52" s="3">
        <f t="shared" si="50"/>
        <v>0</v>
      </c>
      <c r="E52" s="3">
        <f t="shared" si="50"/>
        <v>0</v>
      </c>
      <c r="F52" s="3">
        <f t="shared" si="50"/>
        <v>0</v>
      </c>
      <c r="G52" s="3">
        <f t="shared" si="50"/>
        <v>0</v>
      </c>
      <c r="H52" s="3">
        <f t="shared" si="50"/>
        <v>0</v>
      </c>
      <c r="I52" s="3">
        <f t="shared" si="50"/>
        <v>0</v>
      </c>
      <c r="J52" s="3">
        <f t="shared" si="50"/>
        <v>0</v>
      </c>
      <c r="K52" s="3">
        <f t="shared" si="50"/>
        <v>0</v>
      </c>
      <c r="L52" s="3">
        <f t="shared" si="50"/>
        <v>0</v>
      </c>
      <c r="M52" s="3">
        <f t="shared" si="50"/>
        <v>0</v>
      </c>
      <c r="N52" s="3">
        <f t="shared" si="50"/>
        <v>0</v>
      </c>
      <c r="O52" s="3">
        <f t="shared" si="50"/>
        <v>0</v>
      </c>
    </row>
    <row r="53" spans="1:16" x14ac:dyDescent="0.25">
      <c r="A53" s="3" t="s">
        <v>34</v>
      </c>
      <c r="B53" s="3">
        <v>0</v>
      </c>
      <c r="C53" s="3">
        <f>B53+0</f>
        <v>0</v>
      </c>
      <c r="D53" s="3">
        <f t="shared" ref="D53:O53" si="51">C53+0</f>
        <v>0</v>
      </c>
      <c r="E53" s="3">
        <f t="shared" si="51"/>
        <v>0</v>
      </c>
      <c r="F53" s="3">
        <f t="shared" si="51"/>
        <v>0</v>
      </c>
      <c r="G53" s="3">
        <f t="shared" si="51"/>
        <v>0</v>
      </c>
      <c r="H53" s="3">
        <f t="shared" si="51"/>
        <v>0</v>
      </c>
      <c r="I53" s="3">
        <f t="shared" si="51"/>
        <v>0</v>
      </c>
      <c r="J53" s="3">
        <f t="shared" si="51"/>
        <v>0</v>
      </c>
      <c r="K53" s="3">
        <f t="shared" si="51"/>
        <v>0</v>
      </c>
      <c r="L53" s="3">
        <f t="shared" si="51"/>
        <v>0</v>
      </c>
      <c r="M53" s="3">
        <f t="shared" si="51"/>
        <v>0</v>
      </c>
      <c r="N53" s="3">
        <f t="shared" si="51"/>
        <v>0</v>
      </c>
      <c r="O53" s="3">
        <f t="shared" si="51"/>
        <v>0</v>
      </c>
    </row>
    <row r="55" spans="1:16" x14ac:dyDescent="0.25">
      <c r="A55" s="3" t="s">
        <v>49</v>
      </c>
      <c r="C55" s="3">
        <f t="shared" ref="C55:N55" si="52">C41</f>
        <v>-11150.999999999996</v>
      </c>
      <c r="D55" s="3">
        <f t="shared" si="52"/>
        <v>-52351.238717999993</v>
      </c>
      <c r="E55" s="3">
        <f t="shared" si="52"/>
        <v>-51556.362589799995</v>
      </c>
      <c r="F55" s="3">
        <f t="shared" si="52"/>
        <v>-50681.998848779993</v>
      </c>
      <c r="G55" s="3">
        <f t="shared" si="52"/>
        <v>-28560.596200973981</v>
      </c>
      <c r="H55" s="3">
        <f t="shared" si="52"/>
        <v>-25386.655821071377</v>
      </c>
      <c r="I55" s="3">
        <f t="shared" si="52"/>
        <v>-21895.32140317851</v>
      </c>
      <c r="J55" s="3">
        <f t="shared" si="52"/>
        <v>-18054.853543496363</v>
      </c>
      <c r="K55" s="3">
        <f t="shared" si="52"/>
        <v>-13830.338897845981</v>
      </c>
      <c r="L55" s="3">
        <f t="shared" si="52"/>
        <v>-9183.3727876305875</v>
      </c>
      <c r="M55" s="3">
        <f t="shared" si="52"/>
        <v>-4071.710066393634</v>
      </c>
      <c r="N55" s="3">
        <f t="shared" si="52"/>
        <v>1551.1189269670149</v>
      </c>
      <c r="O55" s="3">
        <f t="shared" ref="O55" si="53">O41</f>
        <v>7736.2308196637168</v>
      </c>
    </row>
    <row r="56" spans="1:16" s="7" customFormat="1" x14ac:dyDescent="0.25">
      <c r="A56" s="3" t="s">
        <v>50</v>
      </c>
      <c r="B56" s="3"/>
      <c r="C56" s="3">
        <f>SUM($C55:C55)</f>
        <v>-11150.999999999996</v>
      </c>
      <c r="D56" s="3">
        <f>SUM($C55:D55)</f>
        <v>-63502.238717999993</v>
      </c>
      <c r="E56" s="3">
        <f>SUM($C55:E55)</f>
        <v>-115058.60130779998</v>
      </c>
      <c r="F56" s="3">
        <f>SUM($C55:F55)</f>
        <v>-165740.60015657998</v>
      </c>
      <c r="G56" s="3">
        <f>SUM($C55:G55)</f>
        <v>-194301.19635755397</v>
      </c>
      <c r="H56" s="3">
        <f>SUM($C55:H55)</f>
        <v>-219687.85217862536</v>
      </c>
      <c r="I56" s="3">
        <f>SUM($C55:I55)</f>
        <v>-241583.17358180386</v>
      </c>
      <c r="J56" s="3">
        <f>SUM($C55:J55)</f>
        <v>-259638.02712530023</v>
      </c>
      <c r="K56" s="3">
        <f>SUM($C55:K55)</f>
        <v>-273468.3660231462</v>
      </c>
      <c r="L56" s="3">
        <f>SUM($C55:L55)</f>
        <v>-282651.73881077679</v>
      </c>
      <c r="M56" s="3">
        <f>SUM($C55:M55)</f>
        <v>-286723.44887717045</v>
      </c>
      <c r="N56" s="3">
        <f>SUM($C55:N55)</f>
        <v>-285172.32995020342</v>
      </c>
      <c r="O56" s="3">
        <f>SUM($C55:O55)</f>
        <v>-277436.09913053969</v>
      </c>
    </row>
    <row r="57" spans="1:16" s="4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6" x14ac:dyDescent="0.25">
      <c r="A58" s="3" t="s">
        <v>51</v>
      </c>
      <c r="C58" s="3">
        <f t="shared" ref="C58:O58" si="54">C55/(1+$B$62)^C2</f>
        <v>-11150.999999999996</v>
      </c>
      <c r="D58" s="3">
        <f t="shared" si="54"/>
        <v>-51026.845382938613</v>
      </c>
      <c r="E58" s="3">
        <f t="shared" si="54"/>
        <v>-48980.789905211481</v>
      </c>
      <c r="F58" s="3">
        <f t="shared" si="54"/>
        <v>-46931.99412225889</v>
      </c>
      <c r="G58" s="3">
        <f t="shared" si="54"/>
        <v>-25778.301546083865</v>
      </c>
      <c r="H58" s="3">
        <f t="shared" si="54"/>
        <v>-22333.885397395912</v>
      </c>
      <c r="I58" s="3">
        <f t="shared" si="54"/>
        <v>-18775.083209428019</v>
      </c>
      <c r="J58" s="3">
        <f t="shared" si="54"/>
        <v>-15090.244390218993</v>
      </c>
      <c r="K58" s="3">
        <f t="shared" si="54"/>
        <v>-11266.963392524247</v>
      </c>
      <c r="L58" s="3">
        <f t="shared" si="54"/>
        <v>-7292.0230543354764</v>
      </c>
      <c r="M58" s="3">
        <f t="shared" si="54"/>
        <v>-3151.3339051447597</v>
      </c>
      <c r="N58" s="3">
        <f t="shared" si="54"/>
        <v>1170.130854597194</v>
      </c>
      <c r="O58" s="3">
        <f t="shared" si="54"/>
        <v>5688.4050144586099</v>
      </c>
    </row>
    <row r="59" spans="1:16" x14ac:dyDescent="0.25">
      <c r="A59" s="3" t="s">
        <v>52</v>
      </c>
      <c r="C59" s="3">
        <f>SUM($C58:C58)</f>
        <v>-11150.999999999996</v>
      </c>
      <c r="D59" s="3">
        <f>SUM($C58:D58)</f>
        <v>-62177.845382938613</v>
      </c>
      <c r="E59" s="3">
        <f>SUM($C58:E58)</f>
        <v>-111158.63528815009</v>
      </c>
      <c r="F59" s="3">
        <f>SUM($C58:F58)</f>
        <v>-158090.62941040899</v>
      </c>
      <c r="G59" s="3">
        <f>SUM($C58:G58)</f>
        <v>-183868.93095649284</v>
      </c>
      <c r="H59" s="3">
        <f>SUM($C58:H58)</f>
        <v>-206202.81635388875</v>
      </c>
      <c r="I59" s="3">
        <f>SUM($C58:I58)</f>
        <v>-224977.89956331678</v>
      </c>
      <c r="J59" s="3">
        <f>SUM($C58:J58)</f>
        <v>-240068.14395353576</v>
      </c>
      <c r="K59" s="3">
        <f>SUM($C58:K58)</f>
        <v>-251335.10734606002</v>
      </c>
      <c r="L59" s="3">
        <f>SUM($C58:L58)</f>
        <v>-258627.13040039549</v>
      </c>
      <c r="M59" s="3">
        <f>SUM($C58:M58)</f>
        <v>-261778.46430554026</v>
      </c>
      <c r="N59" s="3">
        <f>SUM($C58:N58)</f>
        <v>-260608.33345094306</v>
      </c>
      <c r="O59" s="3">
        <f>SUM($C58:O58)</f>
        <v>-254919.92843648445</v>
      </c>
    </row>
    <row r="61" spans="1:16" s="7" customFormat="1" x14ac:dyDescent="0.25">
      <c r="A61" s="3" t="s">
        <v>53</v>
      </c>
      <c r="B61" s="5">
        <v>0.36</v>
      </c>
      <c r="C61" s="6">
        <f>1+B61</f>
        <v>1.3599999999999999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6" s="10" customFormat="1" x14ac:dyDescent="0.25">
      <c r="A62" s="3" t="s">
        <v>54</v>
      </c>
      <c r="B62" s="5">
        <f>C62-1</f>
        <v>2.5954834658546311E-2</v>
      </c>
      <c r="C62" s="6">
        <f>C61^(1/12)</f>
        <v>1.0259548346585463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4" spans="1:16" s="7" customFormat="1" x14ac:dyDescent="0.25">
      <c r="A64" s="3" t="s">
        <v>55</v>
      </c>
      <c r="B64" s="3">
        <f>O59</f>
        <v>-254919.92843648445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s="7" customFormat="1" x14ac:dyDescent="0.25">
      <c r="A65" s="3" t="s">
        <v>56</v>
      </c>
      <c r="B65" s="4">
        <v>3.8025612982647847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73" spans="1:15" s="7" customFormat="1" x14ac:dyDescent="0.25"/>
    <row r="76" spans="1:15" s="7" customFormat="1" x14ac:dyDescent="0.25"/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rintOptions gridLines="1"/>
  <pageMargins left="0" right="0" top="0" bottom="0" header="0" footer="0"/>
  <pageSetup paperSize="5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20</v>
      </c>
      <c r="B1" s="8">
        <v>0.13</v>
      </c>
    </row>
    <row r="2" spans="1:2" x14ac:dyDescent="0.25">
      <c r="A2" t="s">
        <v>21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Данил Мальцев Андреевич</cp:lastModifiedBy>
  <cp:lastPrinted>2022-01-21T03:26:53Z</cp:lastPrinted>
  <dcterms:created xsi:type="dcterms:W3CDTF">2017-10-19T14:50:54Z</dcterms:created>
  <dcterms:modified xsi:type="dcterms:W3CDTF">2022-01-21T16:37:46Z</dcterms:modified>
</cp:coreProperties>
</file>