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La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H15" i="1"/>
  <c r="I15" i="1"/>
  <c r="J15" i="1"/>
  <c r="N15" i="1"/>
  <c r="G15" i="1"/>
  <c r="D14" i="1"/>
  <c r="E14" i="1"/>
  <c r="F14" i="1"/>
  <c r="G14" i="1"/>
  <c r="H14" i="1"/>
  <c r="I14" i="1"/>
  <c r="J14" i="1"/>
  <c r="K14" i="1"/>
  <c r="K15" i="1" s="1"/>
  <c r="L14" i="1"/>
  <c r="L15" i="1" s="1"/>
  <c r="M14" i="1"/>
  <c r="M15" i="1" s="1"/>
  <c r="N14" i="1"/>
  <c r="O14" i="1"/>
  <c r="O15" i="1" s="1"/>
  <c r="C14" i="1"/>
  <c r="D25" i="1"/>
  <c r="E25" i="1"/>
  <c r="F25" i="1"/>
  <c r="G25" i="1"/>
  <c r="H25" i="1"/>
  <c r="I25" i="1"/>
  <c r="J25" i="1"/>
  <c r="K25" i="1"/>
  <c r="L25" i="1"/>
  <c r="M25" i="1"/>
  <c r="N25" i="1"/>
  <c r="O25" i="1"/>
  <c r="C25" i="1"/>
  <c r="D31" i="1"/>
  <c r="E31" i="1"/>
  <c r="F31" i="1"/>
  <c r="G31" i="1"/>
  <c r="H31" i="1"/>
  <c r="I31" i="1"/>
  <c r="J31" i="1"/>
  <c r="K31" i="1"/>
  <c r="L31" i="1"/>
  <c r="M31" i="1"/>
  <c r="N31" i="1"/>
  <c r="O31" i="1"/>
  <c r="C31" i="1"/>
  <c r="D30" i="1"/>
  <c r="E30" i="1"/>
  <c r="F30" i="1"/>
  <c r="G30" i="1"/>
  <c r="H30" i="1"/>
  <c r="I30" i="1"/>
  <c r="J30" i="1"/>
  <c r="K30" i="1"/>
  <c r="L30" i="1"/>
  <c r="M30" i="1"/>
  <c r="N30" i="1"/>
  <c r="O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D5" i="1"/>
  <c r="E5" i="1"/>
  <c r="F5" i="1"/>
  <c r="G5" i="1"/>
  <c r="H5" i="1"/>
  <c r="I5" i="1"/>
  <c r="J5" i="1"/>
  <c r="K5" i="1"/>
  <c r="L5" i="1"/>
  <c r="M5" i="1"/>
  <c r="N5" i="1"/>
  <c r="O5" i="1"/>
  <c r="C5" i="1"/>
  <c r="B59" i="1" l="1"/>
  <c r="C7" i="1" l="1"/>
  <c r="C65" i="1" l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C34" i="1" l="1"/>
  <c r="C33" i="1" s="1"/>
  <c r="D34" i="1"/>
  <c r="D33" i="1" s="1"/>
  <c r="E34" i="1"/>
  <c r="E33" i="1" s="1"/>
  <c r="F34" i="1"/>
  <c r="F33" i="1" s="1"/>
  <c r="G34" i="1"/>
  <c r="G33" i="1" s="1"/>
  <c r="H34" i="1"/>
  <c r="H33" i="1" s="1"/>
  <c r="I34" i="1"/>
  <c r="I33" i="1" s="1"/>
  <c r="J34" i="1"/>
  <c r="J33" i="1" s="1"/>
  <c r="K34" i="1"/>
  <c r="K33" i="1" s="1"/>
  <c r="L34" i="1"/>
  <c r="L33" i="1" s="1"/>
  <c r="M34" i="1"/>
  <c r="M33" i="1" s="1"/>
  <c r="N34" i="1"/>
  <c r="N33" i="1" s="1"/>
  <c r="O34" i="1"/>
  <c r="O33" i="1" s="1"/>
  <c r="O54" i="1" l="1"/>
  <c r="C13" i="1"/>
  <c r="C6" i="1"/>
  <c r="C8" i="1" s="1"/>
  <c r="C20" i="1"/>
  <c r="C21" i="1"/>
  <c r="C41" i="1"/>
  <c r="C73" i="1"/>
  <c r="C74" i="1" s="1"/>
  <c r="B74" i="1" s="1"/>
  <c r="D13" i="1"/>
  <c r="D9" i="1"/>
  <c r="D7" i="1"/>
  <c r="D11" i="1"/>
  <c r="D20" i="1"/>
  <c r="D21" i="1"/>
  <c r="D41" i="1"/>
  <c r="E13" i="1"/>
  <c r="E9" i="1"/>
  <c r="E7" i="1"/>
  <c r="E11" i="1"/>
  <c r="E20" i="1"/>
  <c r="E21" i="1"/>
  <c r="E41" i="1"/>
  <c r="D54" i="1"/>
  <c r="F13" i="1"/>
  <c r="F9" i="1"/>
  <c r="F7" i="1"/>
  <c r="F11" i="1"/>
  <c r="F20" i="1"/>
  <c r="F21" i="1"/>
  <c r="F41" i="1"/>
  <c r="G13" i="1"/>
  <c r="G9" i="1"/>
  <c r="G7" i="1"/>
  <c r="G11" i="1"/>
  <c r="G20" i="1"/>
  <c r="G21" i="1"/>
  <c r="G41" i="1"/>
  <c r="H13" i="1"/>
  <c r="H9" i="1"/>
  <c r="H7" i="1"/>
  <c r="H11" i="1"/>
  <c r="H20" i="1"/>
  <c r="H21" i="1"/>
  <c r="H41" i="1"/>
  <c r="I13" i="1"/>
  <c r="I9" i="1"/>
  <c r="I7" i="1"/>
  <c r="I11" i="1"/>
  <c r="I20" i="1"/>
  <c r="I21" i="1"/>
  <c r="I41" i="1"/>
  <c r="H54" i="1"/>
  <c r="J13" i="1"/>
  <c r="J9" i="1"/>
  <c r="J7" i="1"/>
  <c r="J11" i="1"/>
  <c r="J20" i="1"/>
  <c r="J21" i="1"/>
  <c r="J41" i="1"/>
  <c r="I54" i="1"/>
  <c r="K13" i="1"/>
  <c r="K9" i="1"/>
  <c r="K7" i="1"/>
  <c r="K11" i="1"/>
  <c r="K20" i="1"/>
  <c r="K21" i="1"/>
  <c r="K41" i="1"/>
  <c r="J54" i="1"/>
  <c r="L13" i="1"/>
  <c r="L9" i="1"/>
  <c r="L7" i="1"/>
  <c r="L11" i="1"/>
  <c r="L20" i="1"/>
  <c r="L21" i="1"/>
  <c r="L41" i="1"/>
  <c r="K54" i="1"/>
  <c r="M13" i="1"/>
  <c r="M9" i="1"/>
  <c r="M7" i="1"/>
  <c r="M11" i="1"/>
  <c r="M20" i="1"/>
  <c r="M21" i="1"/>
  <c r="M41" i="1"/>
  <c r="L54" i="1"/>
  <c r="N13" i="1"/>
  <c r="N9" i="1"/>
  <c r="N7" i="1"/>
  <c r="N11" i="1"/>
  <c r="N20" i="1"/>
  <c r="N21" i="1"/>
  <c r="N41" i="1"/>
  <c r="O13" i="1"/>
  <c r="O9" i="1"/>
  <c r="O7" i="1"/>
  <c r="O11" i="1"/>
  <c r="O20" i="1"/>
  <c r="O21" i="1"/>
  <c r="O41" i="1"/>
  <c r="N54" i="1"/>
  <c r="C64" i="1"/>
  <c r="D64" i="1" s="1"/>
  <c r="E64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C54" i="1"/>
  <c r="E54" i="1"/>
  <c r="F54" i="1"/>
  <c r="G54" i="1"/>
  <c r="M54" i="1"/>
  <c r="B61" i="1"/>
  <c r="C52" i="1"/>
  <c r="C10" i="1" l="1"/>
  <c r="C12" i="1" s="1"/>
  <c r="C42" i="1" s="1"/>
  <c r="C43" i="1" s="1"/>
  <c r="C37" i="1" s="1"/>
  <c r="D6" i="1"/>
  <c r="F64" i="1"/>
  <c r="G64" i="1" s="1"/>
  <c r="H64" i="1" s="1"/>
  <c r="I64" i="1" s="1"/>
  <c r="J64" i="1" s="1"/>
  <c r="K64" i="1" s="1"/>
  <c r="L64" i="1" s="1"/>
  <c r="M64" i="1" s="1"/>
  <c r="N64" i="1" s="1"/>
  <c r="O64" i="1" s="1"/>
  <c r="D8" i="1"/>
  <c r="E6" i="1"/>
  <c r="E8" i="1" s="1"/>
  <c r="E10" i="1" s="1"/>
  <c r="C22" i="1" l="1"/>
  <c r="C17" i="1"/>
  <c r="C23" i="1" s="1"/>
  <c r="D10" i="1"/>
  <c r="D12" i="1" s="1"/>
  <c r="D15" i="1" s="1"/>
  <c r="F6" i="1"/>
  <c r="F8" i="1" s="1"/>
  <c r="F10" i="1" s="1"/>
  <c r="E12" i="1"/>
  <c r="E15" i="1" s="1"/>
  <c r="D22" i="1" l="1"/>
  <c r="D42" i="1"/>
  <c r="D43" i="1" s="1"/>
  <c r="D37" i="1" s="1"/>
  <c r="G6" i="1"/>
  <c r="G8" i="1" s="1"/>
  <c r="F12" i="1"/>
  <c r="F15" i="1" s="1"/>
  <c r="C24" i="1"/>
  <c r="C32" i="1"/>
  <c r="E42" i="1"/>
  <c r="E43" i="1" s="1"/>
  <c r="E37" i="1" s="1"/>
  <c r="E22" i="1"/>
  <c r="E17" i="1" l="1"/>
  <c r="E23" i="1" s="1"/>
  <c r="D17" i="1"/>
  <c r="D23" i="1" s="1"/>
  <c r="D24" i="1" s="1"/>
  <c r="F42" i="1"/>
  <c r="F43" i="1" s="1"/>
  <c r="F37" i="1" s="1"/>
  <c r="F22" i="1"/>
  <c r="F17" i="1" s="1"/>
  <c r="H6" i="1"/>
  <c r="H8" i="1" s="1"/>
  <c r="G10" i="1"/>
  <c r="G12" i="1" s="1"/>
  <c r="D32" i="1" l="1"/>
  <c r="I6" i="1"/>
  <c r="I8" i="1" s="1"/>
  <c r="H10" i="1"/>
  <c r="H12" i="1" s="1"/>
  <c r="E32" i="1"/>
  <c r="E24" i="1"/>
  <c r="G42" i="1"/>
  <c r="G43" i="1" s="1"/>
  <c r="G37" i="1" s="1"/>
  <c r="G22" i="1"/>
  <c r="G17" i="1"/>
  <c r="F23" i="1"/>
  <c r="H42" i="1" l="1"/>
  <c r="H43" i="1" s="1"/>
  <c r="H37" i="1" s="1"/>
  <c r="H22" i="1"/>
  <c r="J6" i="1"/>
  <c r="J8" i="1" s="1"/>
  <c r="I10" i="1"/>
  <c r="I12" i="1" s="1"/>
  <c r="F32" i="1"/>
  <c r="F24" i="1"/>
  <c r="G23" i="1"/>
  <c r="H17" i="1" l="1"/>
  <c r="H23" i="1" s="1"/>
  <c r="G32" i="1"/>
  <c r="G24" i="1"/>
  <c r="I42" i="1"/>
  <c r="I43" i="1" s="1"/>
  <c r="I37" i="1" s="1"/>
  <c r="I22" i="1"/>
  <c r="K6" i="1"/>
  <c r="K8" i="1" s="1"/>
  <c r="J10" i="1"/>
  <c r="J12" i="1" s="1"/>
  <c r="I17" i="1" l="1"/>
  <c r="I23" i="1" s="1"/>
  <c r="H32" i="1"/>
  <c r="H24" i="1"/>
  <c r="K10" i="1"/>
  <c r="K12" i="1" s="1"/>
  <c r="L6" i="1"/>
  <c r="L8" i="1" s="1"/>
  <c r="J42" i="1"/>
  <c r="J43" i="1" s="1"/>
  <c r="J37" i="1" s="1"/>
  <c r="J22" i="1"/>
  <c r="J17" i="1" l="1"/>
  <c r="J23" i="1" s="1"/>
  <c r="K42" i="1"/>
  <c r="K43" i="1" s="1"/>
  <c r="K37" i="1" s="1"/>
  <c r="K22" i="1"/>
  <c r="I32" i="1"/>
  <c r="I24" i="1"/>
  <c r="L10" i="1"/>
  <c r="L12" i="1" s="1"/>
  <c r="M6" i="1"/>
  <c r="M8" i="1" s="1"/>
  <c r="K17" i="1" l="1"/>
  <c r="K23" i="1" s="1"/>
  <c r="J32" i="1"/>
  <c r="J24" i="1"/>
  <c r="M10" i="1"/>
  <c r="M12" i="1" s="1"/>
  <c r="N6" i="1"/>
  <c r="N8" i="1" s="1"/>
  <c r="L22" i="1"/>
  <c r="L42" i="1"/>
  <c r="L43" i="1" s="1"/>
  <c r="L37" i="1" s="1"/>
  <c r="L17" i="1" l="1"/>
  <c r="L23" i="1" s="1"/>
  <c r="K24" i="1"/>
  <c r="K32" i="1"/>
  <c r="M42" i="1"/>
  <c r="M43" i="1" s="1"/>
  <c r="M37" i="1" s="1"/>
  <c r="M22" i="1"/>
  <c r="N10" i="1"/>
  <c r="N12" i="1" s="1"/>
  <c r="O6" i="1"/>
  <c r="O8" i="1" s="1"/>
  <c r="O10" i="1" s="1"/>
  <c r="O12" i="1" s="1"/>
  <c r="M17" i="1" l="1"/>
  <c r="M23" i="1" s="1"/>
  <c r="L24" i="1"/>
  <c r="L32" i="1"/>
  <c r="N42" i="1"/>
  <c r="N43" i="1" s="1"/>
  <c r="N37" i="1" s="1"/>
  <c r="N22" i="1"/>
  <c r="O22" i="1"/>
  <c r="O42" i="1"/>
  <c r="O43" i="1" s="1"/>
  <c r="O37" i="1" s="1"/>
  <c r="N17" i="1" l="1"/>
  <c r="N23" i="1" s="1"/>
  <c r="O17" i="1"/>
  <c r="O23" i="1" s="1"/>
  <c r="M32" i="1"/>
  <c r="M24" i="1"/>
  <c r="N24" i="1" l="1"/>
  <c r="N32" i="1"/>
  <c r="O32" i="1"/>
  <c r="O24" i="1"/>
  <c r="C35" i="1" l="1"/>
  <c r="C36" i="1" s="1"/>
  <c r="C38" i="1" s="1"/>
  <c r="C53" i="1" l="1"/>
  <c r="C63" i="1"/>
  <c r="C61" i="1" s="1"/>
  <c r="C39" i="1"/>
  <c r="C67" i="1" l="1"/>
  <c r="C55" i="1"/>
  <c r="C70" i="1" l="1"/>
  <c r="C71" i="1" s="1"/>
  <c r="C68" i="1"/>
  <c r="C60" i="1"/>
  <c r="C59" i="1" s="1"/>
  <c r="C56" i="1"/>
  <c r="J35" i="1"/>
  <c r="O35" i="1"/>
  <c r="O36" i="1" s="1"/>
  <c r="N35" i="1"/>
  <c r="N36" i="1" s="1"/>
  <c r="N38" i="1" s="1"/>
  <c r="K35" i="1"/>
  <c r="K36" i="1" s="1"/>
  <c r="K38" i="1" s="1"/>
  <c r="G35" i="1"/>
  <c r="G36" i="1" s="1"/>
  <c r="G38" i="1" s="1"/>
  <c r="F35" i="1"/>
  <c r="F36" i="1" s="1"/>
  <c r="H35" i="1"/>
  <c r="H36" i="1" s="1"/>
  <c r="H38" i="1" s="1"/>
  <c r="I35" i="1"/>
  <c r="I36" i="1" s="1"/>
  <c r="I38" i="1" s="1"/>
  <c r="L35" i="1"/>
  <c r="L53" i="1" s="1"/>
  <c r="M35" i="1"/>
  <c r="D35" i="1"/>
  <c r="D53" i="1" s="1"/>
  <c r="E35" i="1"/>
  <c r="E36" i="1" s="1"/>
  <c r="E38" i="1" s="1"/>
  <c r="D67" i="1" l="1"/>
  <c r="D68" i="1" s="1"/>
  <c r="D55" i="1"/>
  <c r="D60" i="1" s="1"/>
  <c r="D59" i="1" s="1"/>
  <c r="K53" i="1"/>
  <c r="K55" i="1" s="1"/>
  <c r="E53" i="1"/>
  <c r="E67" i="1" s="1"/>
  <c r="N53" i="1"/>
  <c r="N67" i="1" s="1"/>
  <c r="N70" i="1" s="1"/>
  <c r="J53" i="1"/>
  <c r="J67" i="1" s="1"/>
  <c r="J70" i="1" s="1"/>
  <c r="J36" i="1"/>
  <c r="J38" i="1" s="1"/>
  <c r="E55" i="1"/>
  <c r="D36" i="1"/>
  <c r="D38" i="1" s="1"/>
  <c r="L36" i="1"/>
  <c r="L38" i="1" s="1"/>
  <c r="D52" i="1"/>
  <c r="C57" i="1"/>
  <c r="M53" i="1"/>
  <c r="M36" i="1"/>
  <c r="M38" i="1" s="1"/>
  <c r="G53" i="1"/>
  <c r="G67" i="1" s="1"/>
  <c r="G70" i="1" s="1"/>
  <c r="L55" i="1"/>
  <c r="L67" i="1"/>
  <c r="L70" i="1" s="1"/>
  <c r="I53" i="1"/>
  <c r="I67" i="1" s="1"/>
  <c r="I70" i="1" s="1"/>
  <c r="H53" i="1"/>
  <c r="O53" i="1"/>
  <c r="O67" i="1" s="1"/>
  <c r="O38" i="1"/>
  <c r="F53" i="1"/>
  <c r="F67" i="1" s="1"/>
  <c r="F38" i="1"/>
  <c r="D56" i="1" l="1"/>
  <c r="E52" i="1" s="1"/>
  <c r="E56" i="1" s="1"/>
  <c r="D70" i="1"/>
  <c r="D71" i="1" s="1"/>
  <c r="N55" i="1"/>
  <c r="K67" i="1"/>
  <c r="K70" i="1" s="1"/>
  <c r="I55" i="1"/>
  <c r="G55" i="1"/>
  <c r="D63" i="1"/>
  <c r="F39" i="1"/>
  <c r="D39" i="1"/>
  <c r="N39" i="1"/>
  <c r="I39" i="1"/>
  <c r="E39" i="1"/>
  <c r="H39" i="1"/>
  <c r="H67" i="1"/>
  <c r="I68" i="1" s="1"/>
  <c r="M67" i="1"/>
  <c r="M70" i="1" s="1"/>
  <c r="E70" i="1"/>
  <c r="M55" i="1"/>
  <c r="E68" i="1"/>
  <c r="L39" i="1"/>
  <c r="H55" i="1"/>
  <c r="J55" i="1"/>
  <c r="G68" i="1"/>
  <c r="H68" i="1"/>
  <c r="F68" i="1"/>
  <c r="M39" i="1"/>
  <c r="G39" i="1"/>
  <c r="K39" i="1"/>
  <c r="O39" i="1"/>
  <c r="J39" i="1"/>
  <c r="O70" i="1"/>
  <c r="O55" i="1"/>
  <c r="F55" i="1"/>
  <c r="F70" i="1"/>
  <c r="E60" i="1"/>
  <c r="E59" i="1" s="1"/>
  <c r="E71" i="1" l="1"/>
  <c r="D57" i="1"/>
  <c r="O68" i="1"/>
  <c r="M68" i="1"/>
  <c r="K68" i="1"/>
  <c r="D61" i="1"/>
  <c r="E63" i="1"/>
  <c r="J68" i="1"/>
  <c r="L68" i="1"/>
  <c r="N68" i="1"/>
  <c r="H70" i="1"/>
  <c r="I71" i="1" s="1"/>
  <c r="F71" i="1"/>
  <c r="G71" i="1"/>
  <c r="E57" i="1"/>
  <c r="F52" i="1"/>
  <c r="F56" i="1" s="1"/>
  <c r="F60" i="1"/>
  <c r="F59" i="1" s="1"/>
  <c r="K71" i="1" l="1"/>
  <c r="O71" i="1"/>
  <c r="B76" i="1" s="1"/>
  <c r="H71" i="1"/>
  <c r="J71" i="1"/>
  <c r="M71" i="1"/>
  <c r="N71" i="1"/>
  <c r="L71" i="1"/>
  <c r="E61" i="1"/>
  <c r="F63" i="1"/>
  <c r="G60" i="1"/>
  <c r="G59" i="1" s="1"/>
  <c r="F57" i="1"/>
  <c r="G52" i="1"/>
  <c r="G56" i="1" s="1"/>
  <c r="B1" i="1" l="1"/>
  <c r="F61" i="1"/>
  <c r="G63" i="1"/>
  <c r="G57" i="1"/>
  <c r="H52" i="1"/>
  <c r="H56" i="1" s="1"/>
  <c r="H60" i="1"/>
  <c r="H59" i="1" s="1"/>
  <c r="G61" i="1" l="1"/>
  <c r="H63" i="1"/>
  <c r="I60" i="1"/>
  <c r="I59" i="1" s="1"/>
  <c r="H57" i="1"/>
  <c r="I52" i="1"/>
  <c r="I56" i="1" s="1"/>
  <c r="H61" i="1" l="1"/>
  <c r="I63" i="1"/>
  <c r="I57" i="1"/>
  <c r="J52" i="1"/>
  <c r="J56" i="1" s="1"/>
  <c r="J60" i="1"/>
  <c r="J59" i="1" s="1"/>
  <c r="J63" i="1" l="1"/>
  <c r="I61" i="1"/>
  <c r="K60" i="1"/>
  <c r="K59" i="1" s="1"/>
  <c r="J57" i="1"/>
  <c r="K52" i="1"/>
  <c r="K56" i="1" s="1"/>
  <c r="J61" i="1" l="1"/>
  <c r="K63" i="1"/>
  <c r="L60" i="1"/>
  <c r="L59" i="1" s="1"/>
  <c r="L52" i="1"/>
  <c r="L56" i="1" s="1"/>
  <c r="K57" i="1"/>
  <c r="L63" i="1" l="1"/>
  <c r="K61" i="1"/>
  <c r="M60" i="1"/>
  <c r="M59" i="1" s="1"/>
  <c r="M52" i="1"/>
  <c r="M56" i="1" s="1"/>
  <c r="L57" i="1"/>
  <c r="M63" i="1" l="1"/>
  <c r="L61" i="1"/>
  <c r="N60" i="1"/>
  <c r="N59" i="1" s="1"/>
  <c r="M57" i="1"/>
  <c r="N52" i="1"/>
  <c r="N56" i="1" s="1"/>
  <c r="N63" i="1" l="1"/>
  <c r="M61" i="1"/>
  <c r="O60" i="1"/>
  <c r="O59" i="1" s="1"/>
  <c r="O52" i="1"/>
  <c r="O56" i="1" s="1"/>
  <c r="O57" i="1" s="1"/>
  <c r="N57" i="1"/>
  <c r="O63" i="1" l="1"/>
  <c r="O61" i="1" s="1"/>
  <c r="N61" i="1"/>
  <c r="B57" i="1"/>
</calcChain>
</file>

<file path=xl/sharedStrings.xml><?xml version="1.0" encoding="utf-8"?>
<sst xmlns="http://schemas.openxmlformats.org/spreadsheetml/2006/main" count="71" uniqueCount="69">
  <si>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</si>
  <si>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</si>
  <si>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</si>
  <si>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</si>
  <si>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</si>
  <si>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</si>
  <si>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</si>
  <si>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</si>
  <si>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</si>
  <si>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</si>
  <si>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</si>
  <si>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</si>
  <si>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</si>
  <si>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</si>
  <si>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</si>
  <si>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</si>
  <si>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</si>
  <si>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</si>
  <si>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</si>
  <si>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</si>
  <si>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</si>
  <si>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</si>
  <si>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</si>
  <si>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</si>
  <si>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</si>
  <si>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</si>
  <si>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</si>
  <si>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</si>
  <si>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</si>
  <si>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</si>
  <si>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</si>
  <si>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</si>
  <si>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</si>
  <si>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</si>
  <si>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ОБОРОТНЫЙ КАПИТАЛ</t>
  </si>
  <si>
    <t>Изменение оборотного капитала</t>
  </si>
  <si>
    <t>Дебиторская задолженность</t>
  </si>
  <si>
    <t>Запасы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</si>
  <si>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</si>
  <si>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</si>
  <si>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</si>
  <si>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</si>
  <si>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</si>
  <si>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</si>
  <si>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</si>
  <si>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</si>
  <si>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Банковский кредит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</si>
  <si>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</si>
  <si>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</si>
  <si>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</si>
  <si>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</si>
  <si>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</si>
  <si>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</si>
  <si>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</si>
  <si>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</si>
  <si>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</si>
  <si>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</si>
  <si>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</si>
  <si>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</si>
  <si>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</si>
  <si>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</si>
  <si>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</si>
  <si>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Технический писатель</t>
  </si>
  <si>
    <t>Программист</t>
  </si>
  <si>
    <t>Архитектор БД</t>
  </si>
  <si>
    <t>Маркетолог</t>
  </si>
  <si>
    <t>Экономист</t>
  </si>
  <si>
    <t>Разработка и наполнение телеграмм-бота</t>
  </si>
  <si>
    <t>Телеграм-бот Дизайнер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</si>
</sst>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Лист1!$A$55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Лист1!$C$55:$O$55</c:f>
              <c:numCache>
                <c:formatCode>#,##0</c:formatCode>
                <c:ptCount val="13"/>
                <c:pt idx="0">
                  <c:v>-180253.75</c:v>
                </c:pt>
                <c:pt idx="1">
                  <c:v>-180101.84557500001</c:v>
                </c:pt>
                <c:pt idx="2">
                  <c:v>-180099.86403075</c:v>
                </c:pt>
                <c:pt idx="3">
                  <c:v>-180097.86267105749</c:v>
                </c:pt>
                <c:pt idx="4">
                  <c:v>-180049.59129776809</c:v>
                </c:pt>
                <c:pt idx="5">
                  <c:v>-180047.54971074575</c:v>
                </c:pt>
                <c:pt idx="6">
                  <c:v>-180045.48770785323</c:v>
                </c:pt>
                <c:pt idx="7">
                  <c:v>-180043.40508493173</c:v>
                </c:pt>
                <c:pt idx="8">
                  <c:v>-180041.30163578104</c:v>
                </c:pt>
                <c:pt idx="9">
                  <c:v>-180039.17715213887</c:v>
                </c:pt>
                <c:pt idx="10">
                  <c:v>-180037.03142366026</c:v>
                </c:pt>
                <c:pt idx="11">
                  <c:v>-180034.86423789687</c:v>
                </c:pt>
                <c:pt idx="12">
                  <c:v>-180032.67538027582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Лист1!$C$56:$O$56</c:f>
              <c:numCache>
                <c:formatCode>#,##0</c:formatCode>
                <c:ptCount val="13"/>
                <c:pt idx="0">
                  <c:v>-180253.75</c:v>
                </c:pt>
                <c:pt idx="1">
                  <c:v>-360355.59557500004</c:v>
                </c:pt>
                <c:pt idx="2">
                  <c:v>-540455.45960575005</c:v>
                </c:pt>
                <c:pt idx="3">
                  <c:v>-720553.32227680751</c:v>
                </c:pt>
                <c:pt idx="4">
                  <c:v>-900602.91357457556</c:v>
                </c:pt>
                <c:pt idx="5">
                  <c:v>-1080650.4632853214</c:v>
                </c:pt>
                <c:pt idx="6">
                  <c:v>-1260695.9509931747</c:v>
                </c:pt>
                <c:pt idx="7">
                  <c:v>-1440739.3560781064</c:v>
                </c:pt>
                <c:pt idx="8">
                  <c:v>-1620780.6577138875</c:v>
                </c:pt>
                <c:pt idx="9">
                  <c:v>-1800819.8348660264</c:v>
                </c:pt>
                <c:pt idx="10">
                  <c:v>-1980856.8662896866</c:v>
                </c:pt>
                <c:pt idx="11">
                  <c:v>-2160891.7305275835</c:v>
                </c:pt>
                <c:pt idx="12">
                  <c:v>-2340924.4059078591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77200"/>
        <c:axId val="691778320"/>
      </c:lineChart>
      <c:catAx>
        <c:axId val="69177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78320"/>
        <c:crosses val="autoZero"/>
        <c:auto val="1"/>
        <c:lblAlgn val="ctr"/>
        <c:lblOffset val="100"/>
        <c:noMultiLvlLbl val="0"/>
      </c:catAx>
      <c:valAx>
        <c:axId val="6917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Лист1!$B$16:$XFD$16</c:f>
              <c:numCache>
                <c:formatCode>#,##0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81120"/>
        <c:axId val="691781680"/>
      </c:lineChart>
      <c:catAx>
        <c:axId val="69178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81680"/>
        <c:crosses val="autoZero"/>
        <c:auto val="1"/>
        <c:lblAlgn val="ctr"/>
        <c:lblOffset val="100"/>
        <c:noMultiLvlLbl val="0"/>
      </c:catAx>
      <c:valAx>
        <c:axId val="6917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7"/>
  <sheetViews>
    <sheetView tabSelected="1" zoomScale="90" zoomScaleNormal="90" zoomScalePageLayoutView="90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C17" sqref="C17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68</v>
      </c>
      <c r="B1" s="7">
        <f>O71</f>
        <v>-2016612.2848182903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>C15</f>
        <v>50</v>
      </c>
      <c r="D5" s="7">
        <f>D15</f>
        <v>214.221</v>
      </c>
      <c r="E5" s="7">
        <f>E15</f>
        <v>216.36321000000004</v>
      </c>
      <c r="F5" s="7">
        <f>F15</f>
        <v>218.52684210000001</v>
      </c>
      <c r="G5" s="7">
        <f>G15</f>
        <v>270.712110521</v>
      </c>
      <c r="H5" s="7">
        <f>H15</f>
        <v>272.91923162621003</v>
      </c>
      <c r="I5" s="7">
        <f>I15</f>
        <v>275.14842394247211</v>
      </c>
      <c r="J5" s="7">
        <f>J15</f>
        <v>277.39990818189682</v>
      </c>
      <c r="K5" s="7">
        <f>K15</f>
        <v>279.67390726371576</v>
      </c>
      <c r="L5" s="7">
        <f>L15</f>
        <v>281.97064633635296</v>
      </c>
      <c r="M5" s="7">
        <f>M15</f>
        <v>284.29035279971652</v>
      </c>
      <c r="N5" s="7">
        <f>N15</f>
        <v>286.63325632771364</v>
      </c>
      <c r="O5" s="7">
        <f>O15</f>
        <v>288.99958889099076</v>
      </c>
    </row>
    <row r="6" spans="1:16384" x14ac:dyDescent="0.25">
      <c r="A6" s="3" t="s">
        <v>4</v>
      </c>
      <c r="C6" s="3">
        <f>B8</f>
        <v>200</v>
      </c>
      <c r="D6" s="3">
        <f>C8</f>
        <v>202</v>
      </c>
      <c r="E6" s="3">
        <f t="shared" ref="E6:O6" si="0">D8</f>
        <v>204.02</v>
      </c>
      <c r="F6" s="3">
        <f t="shared" si="0"/>
        <v>206.06020000000001</v>
      </c>
      <c r="G6" s="3">
        <f t="shared" si="0"/>
        <v>208.120802</v>
      </c>
      <c r="H6" s="3">
        <f t="shared" si="0"/>
        <v>210.20201001999999</v>
      </c>
      <c r="I6" s="3">
        <f t="shared" si="0"/>
        <v>212.3040301202</v>
      </c>
      <c r="J6" s="3">
        <f t="shared" si="0"/>
        <v>214.42707042140199</v>
      </c>
      <c r="K6" s="3">
        <f t="shared" si="0"/>
        <v>216.57134112561602</v>
      </c>
      <c r="L6" s="3">
        <f t="shared" si="0"/>
        <v>218.73705453687217</v>
      </c>
      <c r="M6" s="3">
        <f t="shared" si="0"/>
        <v>220.9244250822409</v>
      </c>
      <c r="N6" s="3">
        <f t="shared" si="0"/>
        <v>223.13366933306332</v>
      </c>
      <c r="O6" s="3">
        <f t="shared" si="0"/>
        <v>225.36500602639396</v>
      </c>
    </row>
    <row r="7" spans="1:16384" s="4" customFormat="1" x14ac:dyDescent="0.25">
      <c r="A7" s="4" t="s">
        <v>5</v>
      </c>
      <c r="B7" s="4">
        <v>0.01</v>
      </c>
      <c r="C7" s="4">
        <f t="shared" ref="C7:O7" si="1">$B7</f>
        <v>0.01</v>
      </c>
      <c r="D7" s="4">
        <f t="shared" si="1"/>
        <v>0.01</v>
      </c>
      <c r="E7" s="4">
        <f t="shared" si="1"/>
        <v>0.01</v>
      </c>
      <c r="F7" s="4">
        <f t="shared" si="1"/>
        <v>0.01</v>
      </c>
      <c r="G7" s="4">
        <f t="shared" si="1"/>
        <v>0.01</v>
      </c>
      <c r="H7" s="4">
        <f t="shared" si="1"/>
        <v>0.01</v>
      </c>
      <c r="I7" s="4">
        <f t="shared" si="1"/>
        <v>0.01</v>
      </c>
      <c r="J7" s="4">
        <f t="shared" si="1"/>
        <v>0.01</v>
      </c>
      <c r="K7" s="4">
        <f t="shared" si="1"/>
        <v>0.01</v>
      </c>
      <c r="L7" s="4">
        <f t="shared" si="1"/>
        <v>0.01</v>
      </c>
      <c r="M7" s="4">
        <f t="shared" si="1"/>
        <v>0.01</v>
      </c>
      <c r="N7" s="4">
        <f t="shared" si="1"/>
        <v>0.01</v>
      </c>
      <c r="O7" s="4">
        <f t="shared" si="1"/>
        <v>0.01</v>
      </c>
    </row>
    <row r="8" spans="1:16384" x14ac:dyDescent="0.25">
      <c r="A8" s="3" t="s">
        <v>6</v>
      </c>
      <c r="B8" s="3">
        <v>200</v>
      </c>
      <c r="C8" s="3">
        <f>C6*(1+C7)</f>
        <v>202</v>
      </c>
      <c r="D8" s="3">
        <f>D6*(1+D7)</f>
        <v>204.02</v>
      </c>
      <c r="E8" s="3">
        <f t="shared" ref="E8:O8" si="2">E6*(1+E7)</f>
        <v>206.06020000000001</v>
      </c>
      <c r="F8" s="3">
        <f t="shared" si="2"/>
        <v>208.120802</v>
      </c>
      <c r="G8" s="3">
        <f t="shared" si="2"/>
        <v>210.20201001999999</v>
      </c>
      <c r="H8" s="3">
        <f t="shared" si="2"/>
        <v>212.3040301202</v>
      </c>
      <c r="I8" s="3">
        <f t="shared" si="2"/>
        <v>214.42707042140199</v>
      </c>
      <c r="J8" s="3">
        <f t="shared" si="2"/>
        <v>216.57134112561602</v>
      </c>
      <c r="K8" s="3">
        <f t="shared" si="2"/>
        <v>218.73705453687217</v>
      </c>
      <c r="L8" s="3">
        <f t="shared" si="2"/>
        <v>220.9244250822409</v>
      </c>
      <c r="M8" s="3">
        <f t="shared" si="2"/>
        <v>223.13366933306332</v>
      </c>
      <c r="N8" s="3">
        <f t="shared" si="2"/>
        <v>225.36500602639396</v>
      </c>
      <c r="O8" s="3">
        <f t="shared" si="2"/>
        <v>227.61865608665789</v>
      </c>
    </row>
    <row r="9" spans="1:16384" s="5" customFormat="1" x14ac:dyDescent="0.25">
      <c r="A9" s="5" t="s">
        <v>7</v>
      </c>
      <c r="B9" s="5">
        <v>1.4999999999999999E-2</v>
      </c>
      <c r="D9" s="5">
        <f t="shared" ref="D9:O9" si="3">$B9</f>
        <v>1.4999999999999999E-2</v>
      </c>
      <c r="E9" s="5">
        <f t="shared" si="3"/>
        <v>1.4999999999999999E-2</v>
      </c>
      <c r="F9" s="5">
        <f t="shared" si="3"/>
        <v>1.4999999999999999E-2</v>
      </c>
      <c r="G9" s="5">
        <f t="shared" si="3"/>
        <v>1.4999999999999999E-2</v>
      </c>
      <c r="H9" s="5">
        <f t="shared" si="3"/>
        <v>1.4999999999999999E-2</v>
      </c>
      <c r="I9" s="5">
        <f t="shared" si="3"/>
        <v>1.4999999999999999E-2</v>
      </c>
      <c r="J9" s="5">
        <f t="shared" si="3"/>
        <v>1.4999999999999999E-2</v>
      </c>
      <c r="K9" s="5">
        <f t="shared" si="3"/>
        <v>1.4999999999999999E-2</v>
      </c>
      <c r="L9" s="5">
        <f t="shared" si="3"/>
        <v>1.4999999999999999E-2</v>
      </c>
      <c r="M9" s="5">
        <f t="shared" si="3"/>
        <v>1.4999999999999999E-2</v>
      </c>
      <c r="N9" s="5">
        <f t="shared" si="3"/>
        <v>1.4999999999999999E-2</v>
      </c>
      <c r="O9" s="5">
        <f t="shared" si="3"/>
        <v>1.4999999999999999E-2</v>
      </c>
    </row>
    <row r="10" spans="1:16384" x14ac:dyDescent="0.25">
      <c r="A10" s="3" t="s">
        <v>8</v>
      </c>
      <c r="C10" s="3">
        <f>C8*C9</f>
        <v>0</v>
      </c>
      <c r="D10" s="3">
        <f>D8*D9</f>
        <v>3.0603000000000002</v>
      </c>
      <c r="E10" s="3">
        <f>E8*E9</f>
        <v>3.090903</v>
      </c>
      <c r="F10" s="3">
        <f>F8*F9</f>
        <v>3.1218120300000001</v>
      </c>
      <c r="G10" s="3">
        <f t="shared" ref="G10:O10" si="4">G8*G9</f>
        <v>3.1530301502999998</v>
      </c>
      <c r="H10" s="3">
        <f t="shared" si="4"/>
        <v>3.1845604518029997</v>
      </c>
      <c r="I10" s="3">
        <f t="shared" si="4"/>
        <v>3.2164060563210297</v>
      </c>
      <c r="J10" s="3">
        <f t="shared" si="4"/>
        <v>3.24857011688424</v>
      </c>
      <c r="K10" s="3">
        <f t="shared" si="4"/>
        <v>3.2810558180530824</v>
      </c>
      <c r="L10" s="3">
        <f t="shared" si="4"/>
        <v>3.3138663762336136</v>
      </c>
      <c r="M10" s="3">
        <f t="shared" si="4"/>
        <v>3.3470050399959499</v>
      </c>
      <c r="N10" s="3">
        <f t="shared" si="4"/>
        <v>3.3804750903959091</v>
      </c>
      <c r="O10" s="3">
        <f t="shared" si="4"/>
        <v>3.4142798412998681</v>
      </c>
    </row>
    <row r="11" spans="1:16384" x14ac:dyDescent="0.25">
      <c r="A11" s="3" t="s">
        <v>9</v>
      </c>
      <c r="B11" s="4">
        <v>0.2</v>
      </c>
      <c r="C11" s="4"/>
      <c r="D11" s="4">
        <f t="shared" ref="D11:O11" si="5">$B11</f>
        <v>0.2</v>
      </c>
      <c r="E11" s="4">
        <f t="shared" si="5"/>
        <v>0.2</v>
      </c>
      <c r="F11" s="4">
        <f t="shared" si="5"/>
        <v>0.2</v>
      </c>
      <c r="G11" s="4">
        <f t="shared" si="5"/>
        <v>0.2</v>
      </c>
      <c r="H11" s="4">
        <f t="shared" si="5"/>
        <v>0.2</v>
      </c>
      <c r="I11" s="4">
        <f t="shared" si="5"/>
        <v>0.2</v>
      </c>
      <c r="J11" s="4">
        <f t="shared" si="5"/>
        <v>0.2</v>
      </c>
      <c r="K11" s="4">
        <f t="shared" si="5"/>
        <v>0.2</v>
      </c>
      <c r="L11" s="4">
        <f t="shared" si="5"/>
        <v>0.2</v>
      </c>
      <c r="M11" s="4">
        <f t="shared" si="5"/>
        <v>0.2</v>
      </c>
      <c r="N11" s="4">
        <f t="shared" si="5"/>
        <v>0.2</v>
      </c>
      <c r="O11" s="4">
        <f t="shared" si="5"/>
        <v>0.2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6">D10*D11</f>
        <v>0.61206000000000005</v>
      </c>
      <c r="E12" s="3">
        <f t="shared" si="6"/>
        <v>0.61818060000000008</v>
      </c>
      <c r="F12" s="3">
        <f t="shared" si="6"/>
        <v>0.62436240600000004</v>
      </c>
      <c r="G12" s="3">
        <f t="shared" si="6"/>
        <v>0.63060603006000004</v>
      </c>
      <c r="H12" s="3">
        <f t="shared" si="6"/>
        <v>0.63691209036060004</v>
      </c>
      <c r="I12" s="3">
        <f t="shared" si="6"/>
        <v>0.64328121126420601</v>
      </c>
      <c r="J12" s="3">
        <f t="shared" si="6"/>
        <v>0.64971402337684803</v>
      </c>
      <c r="K12" s="3">
        <f t="shared" si="6"/>
        <v>0.65621116361061649</v>
      </c>
      <c r="L12" s="3">
        <f t="shared" si="6"/>
        <v>0.6627732752467228</v>
      </c>
      <c r="M12" s="3">
        <f t="shared" si="6"/>
        <v>0.66940100799919</v>
      </c>
      <c r="N12" s="3">
        <f t="shared" si="6"/>
        <v>0.67609501807918182</v>
      </c>
      <c r="O12" s="3">
        <f t="shared" si="6"/>
        <v>0.68285596825997363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O14" si="7">$B13</f>
        <v>350</v>
      </c>
      <c r="E13" s="3">
        <f t="shared" si="7"/>
        <v>350</v>
      </c>
      <c r="F13" s="3">
        <f t="shared" si="7"/>
        <v>350</v>
      </c>
      <c r="G13" s="3">
        <f t="shared" si="7"/>
        <v>350</v>
      </c>
      <c r="H13" s="3">
        <f t="shared" si="7"/>
        <v>350</v>
      </c>
      <c r="I13" s="3">
        <f t="shared" si="7"/>
        <v>350</v>
      </c>
      <c r="J13" s="3">
        <f t="shared" si="7"/>
        <v>350</v>
      </c>
      <c r="K13" s="3">
        <f t="shared" si="7"/>
        <v>350</v>
      </c>
      <c r="L13" s="3">
        <f t="shared" si="7"/>
        <v>350</v>
      </c>
      <c r="M13" s="3">
        <f t="shared" si="7"/>
        <v>350</v>
      </c>
      <c r="N13" s="3">
        <f t="shared" si="7"/>
        <v>350</v>
      </c>
      <c r="O13" s="3">
        <f t="shared" si="7"/>
        <v>350</v>
      </c>
    </row>
    <row r="14" spans="1:16384" x14ac:dyDescent="0.25">
      <c r="A14" s="3" t="s">
        <v>24</v>
      </c>
      <c r="B14" s="3">
        <v>50</v>
      </c>
      <c r="C14" s="3">
        <f>$B14</f>
        <v>50</v>
      </c>
      <c r="D14" s="3">
        <f t="shared" si="7"/>
        <v>50</v>
      </c>
      <c r="E14" s="3">
        <f t="shared" si="7"/>
        <v>50</v>
      </c>
      <c r="F14" s="3">
        <f t="shared" si="7"/>
        <v>50</v>
      </c>
      <c r="G14" s="3">
        <f t="shared" si="7"/>
        <v>50</v>
      </c>
      <c r="H14" s="3">
        <f t="shared" si="7"/>
        <v>50</v>
      </c>
      <c r="I14" s="3">
        <f t="shared" si="7"/>
        <v>50</v>
      </c>
      <c r="J14" s="3">
        <f t="shared" si="7"/>
        <v>50</v>
      </c>
      <c r="K14" s="3">
        <f t="shared" si="7"/>
        <v>50</v>
      </c>
      <c r="L14" s="3">
        <f t="shared" si="7"/>
        <v>50</v>
      </c>
      <c r="M14" s="3">
        <f t="shared" si="7"/>
        <v>50</v>
      </c>
      <c r="N14" s="3">
        <f t="shared" si="7"/>
        <v>50</v>
      </c>
      <c r="O14" s="3">
        <f t="shared" si="7"/>
        <v>50</v>
      </c>
    </row>
    <row r="15" spans="1:16384" s="4" customFormat="1" x14ac:dyDescent="0.25">
      <c r="A15" s="3" t="s">
        <v>12</v>
      </c>
      <c r="B15" s="3"/>
      <c r="C15" s="3">
        <f>C12*C13+C14</f>
        <v>50</v>
      </c>
      <c r="D15" s="3">
        <f>D12*D13</f>
        <v>214.221</v>
      </c>
      <c r="E15" s="3">
        <f>E12*E13</f>
        <v>216.36321000000004</v>
      </c>
      <c r="F15" s="3">
        <f>F12*F13</f>
        <v>218.52684210000001</v>
      </c>
      <c r="G15" s="3">
        <f>G12*G13 +G14</f>
        <v>270.712110521</v>
      </c>
      <c r="H15" s="3">
        <f t="shared" ref="H15:O15" si="8">H12*H13 +H14</f>
        <v>272.91923162621003</v>
      </c>
      <c r="I15" s="3">
        <f t="shared" si="8"/>
        <v>275.14842394247211</v>
      </c>
      <c r="J15" s="3">
        <f t="shared" si="8"/>
        <v>277.39990818189682</v>
      </c>
      <c r="K15" s="3">
        <f t="shared" si="8"/>
        <v>279.67390726371576</v>
      </c>
      <c r="L15" s="3">
        <f t="shared" si="8"/>
        <v>281.97064633635296</v>
      </c>
      <c r="M15" s="3">
        <f t="shared" si="8"/>
        <v>284.29035279971652</v>
      </c>
      <c r="N15" s="3">
        <f t="shared" si="8"/>
        <v>286.63325632771364</v>
      </c>
      <c r="O15" s="3">
        <f t="shared" si="8"/>
        <v>288.99958889099076</v>
      </c>
    </row>
    <row r="17" spans="1:15" s="7" customFormat="1" x14ac:dyDescent="0.25">
      <c r="A17" s="7" t="s">
        <v>13</v>
      </c>
      <c r="C17" s="7">
        <f>SUM(C18,C22)</f>
        <v>-0.75</v>
      </c>
      <c r="D17" s="7">
        <f>SUM(D18,D22)</f>
        <v>-3.2133150000000001</v>
      </c>
      <c r="E17" s="7">
        <f t="shared" ref="E17:O17" si="9">SUM(E18,E22)</f>
        <v>-3.2454481500000005</v>
      </c>
      <c r="F17" s="7">
        <f t="shared" si="9"/>
        <v>-3.2779026314999999</v>
      </c>
      <c r="G17" s="7">
        <f t="shared" si="9"/>
        <v>-4.0606816578149996</v>
      </c>
      <c r="H17" s="7">
        <f t="shared" si="9"/>
        <v>-4.0937884743931505</v>
      </c>
      <c r="I17" s="7">
        <f t="shared" si="9"/>
        <v>-4.1272263591370812</v>
      </c>
      <c r="J17" s="7">
        <f t="shared" si="9"/>
        <v>-4.1609986227284521</v>
      </c>
      <c r="K17" s="7">
        <f t="shared" si="9"/>
        <v>-4.1951086089557359</v>
      </c>
      <c r="L17" s="7">
        <f t="shared" si="9"/>
        <v>-4.2295596950452943</v>
      </c>
      <c r="M17" s="7">
        <f t="shared" si="9"/>
        <v>-4.2643552919957477</v>
      </c>
      <c r="N17" s="7">
        <f t="shared" si="9"/>
        <v>-4.2994988449157043</v>
      </c>
      <c r="O17" s="7">
        <f t="shared" si="9"/>
        <v>-4.3349938333648614</v>
      </c>
    </row>
    <row r="19" spans="1:15" s="4" customFormat="1" x14ac:dyDescent="0.25"/>
    <row r="20" spans="1:15" x14ac:dyDescent="0.25">
      <c r="A20" s="3" t="s">
        <v>14</v>
      </c>
      <c r="B20" s="4">
        <v>1</v>
      </c>
      <c r="C20" s="4">
        <f>$B20</f>
        <v>1</v>
      </c>
      <c r="D20" s="4">
        <f t="shared" ref="D20:O21" si="10">$B20</f>
        <v>1</v>
      </c>
      <c r="E20" s="4">
        <f t="shared" si="10"/>
        <v>1</v>
      </c>
      <c r="F20" s="4">
        <f t="shared" si="10"/>
        <v>1</v>
      </c>
      <c r="G20" s="4">
        <f t="shared" si="10"/>
        <v>1</v>
      </c>
      <c r="H20" s="4">
        <f t="shared" si="10"/>
        <v>1</v>
      </c>
      <c r="I20" s="4">
        <f t="shared" si="10"/>
        <v>1</v>
      </c>
      <c r="J20" s="4">
        <f t="shared" si="10"/>
        <v>1</v>
      </c>
      <c r="K20" s="4">
        <f t="shared" si="10"/>
        <v>1</v>
      </c>
      <c r="L20" s="4">
        <f t="shared" si="10"/>
        <v>1</v>
      </c>
      <c r="M20" s="4">
        <f t="shared" si="10"/>
        <v>1</v>
      </c>
      <c r="N20" s="4">
        <f t="shared" si="10"/>
        <v>1</v>
      </c>
      <c r="O20" s="4">
        <f t="shared" si="10"/>
        <v>1</v>
      </c>
    </row>
    <row r="21" spans="1:15" s="5" customFormat="1" x14ac:dyDescent="0.25">
      <c r="A21" s="5" t="s">
        <v>15</v>
      </c>
      <c r="B21" s="5">
        <v>1.4999999999999999E-2</v>
      </c>
      <c r="C21" s="5">
        <f>$B21</f>
        <v>1.4999999999999999E-2</v>
      </c>
      <c r="D21" s="5">
        <f t="shared" si="10"/>
        <v>1.4999999999999999E-2</v>
      </c>
      <c r="E21" s="5">
        <f t="shared" si="10"/>
        <v>1.4999999999999999E-2</v>
      </c>
      <c r="F21" s="5">
        <f t="shared" si="10"/>
        <v>1.4999999999999999E-2</v>
      </c>
      <c r="G21" s="5">
        <f t="shared" si="10"/>
        <v>1.4999999999999999E-2</v>
      </c>
      <c r="H21" s="5">
        <f t="shared" si="10"/>
        <v>1.4999999999999999E-2</v>
      </c>
      <c r="I21" s="5">
        <f t="shared" si="10"/>
        <v>1.4999999999999999E-2</v>
      </c>
      <c r="J21" s="5">
        <f t="shared" si="10"/>
        <v>1.4999999999999999E-2</v>
      </c>
      <c r="K21" s="5">
        <f t="shared" si="10"/>
        <v>1.4999999999999999E-2</v>
      </c>
      <c r="L21" s="5">
        <f t="shared" si="10"/>
        <v>1.4999999999999999E-2</v>
      </c>
      <c r="M21" s="5">
        <f t="shared" si="10"/>
        <v>1.4999999999999999E-2</v>
      </c>
      <c r="N21" s="5">
        <f t="shared" si="10"/>
        <v>1.4999999999999999E-2</v>
      </c>
      <c r="O21" s="5">
        <f t="shared" si="10"/>
        <v>1.4999999999999999E-2</v>
      </c>
    </row>
    <row r="22" spans="1:15" x14ac:dyDescent="0.25">
      <c r="A22" s="3" t="s">
        <v>16</v>
      </c>
      <c r="C22" s="3">
        <f t="shared" ref="C22:O22" si="11">-C5*C20*C21</f>
        <v>-0.75</v>
      </c>
      <c r="D22" s="3">
        <f t="shared" si="11"/>
        <v>-3.2133150000000001</v>
      </c>
      <c r="E22" s="3">
        <f t="shared" si="11"/>
        <v>-3.2454481500000005</v>
      </c>
      <c r="F22" s="3">
        <f t="shared" si="11"/>
        <v>-3.2779026314999999</v>
      </c>
      <c r="G22" s="3">
        <f t="shared" si="11"/>
        <v>-4.0606816578149996</v>
      </c>
      <c r="H22" s="3">
        <f t="shared" si="11"/>
        <v>-4.0937884743931505</v>
      </c>
      <c r="I22" s="3">
        <f t="shared" si="11"/>
        <v>-4.1272263591370812</v>
      </c>
      <c r="J22" s="3">
        <f t="shared" si="11"/>
        <v>-4.1609986227284521</v>
      </c>
      <c r="K22" s="3">
        <f t="shared" si="11"/>
        <v>-4.1951086089557359</v>
      </c>
      <c r="L22" s="3">
        <f t="shared" si="11"/>
        <v>-4.2295596950452943</v>
      </c>
      <c r="M22" s="3">
        <f t="shared" si="11"/>
        <v>-4.2643552919957477</v>
      </c>
      <c r="N22" s="3">
        <f t="shared" si="11"/>
        <v>-4.2994988449157043</v>
      </c>
      <c r="O22" s="3">
        <f t="shared" si="11"/>
        <v>-4.3349938333648614</v>
      </c>
    </row>
    <row r="23" spans="1:15" s="7" customFormat="1" x14ac:dyDescent="0.25">
      <c r="A23" s="7" t="s">
        <v>17</v>
      </c>
      <c r="C23" s="7">
        <f t="shared" ref="C23:O23" si="12">C5+C17</f>
        <v>49.25</v>
      </c>
      <c r="D23" s="7">
        <f t="shared" si="12"/>
        <v>211.00768500000001</v>
      </c>
      <c r="E23" s="7">
        <f t="shared" si="12"/>
        <v>213.11776185000005</v>
      </c>
      <c r="F23" s="7">
        <f t="shared" si="12"/>
        <v>215.2489394685</v>
      </c>
      <c r="G23" s="7">
        <f t="shared" si="12"/>
        <v>266.651428863185</v>
      </c>
      <c r="H23" s="7">
        <f t="shared" si="12"/>
        <v>268.8254431518169</v>
      </c>
      <c r="I23" s="7">
        <f t="shared" si="12"/>
        <v>271.02119758333504</v>
      </c>
      <c r="J23" s="7">
        <f t="shared" si="12"/>
        <v>273.23890955916835</v>
      </c>
      <c r="K23" s="7">
        <f t="shared" si="12"/>
        <v>275.47879865476</v>
      </c>
      <c r="L23" s="7">
        <f t="shared" si="12"/>
        <v>277.74108664130767</v>
      </c>
      <c r="M23" s="7">
        <f t="shared" si="12"/>
        <v>280.02599750772077</v>
      </c>
      <c r="N23" s="7">
        <f t="shared" si="12"/>
        <v>282.33375748279792</v>
      </c>
      <c r="O23" s="7">
        <f t="shared" si="12"/>
        <v>284.66459505762589</v>
      </c>
    </row>
    <row r="24" spans="1:15" s="4" customFormat="1" x14ac:dyDescent="0.25">
      <c r="A24" s="4" t="s">
        <v>18</v>
      </c>
      <c r="C24" s="4">
        <f t="shared" ref="C24:O24" si="13">IFERROR(C23/C$5,"-")</f>
        <v>0.98499999999999999</v>
      </c>
      <c r="D24" s="4">
        <f t="shared" si="13"/>
        <v>0.98499999999999999</v>
      </c>
      <c r="E24" s="4">
        <f t="shared" si="13"/>
        <v>0.9850000000000001</v>
      </c>
      <c r="F24" s="4">
        <f t="shared" si="13"/>
        <v>0.98499999999999999</v>
      </c>
      <c r="G24" s="4">
        <f t="shared" si="13"/>
        <v>0.98499999999999999</v>
      </c>
      <c r="H24" s="4">
        <f t="shared" si="13"/>
        <v>0.9850000000000001</v>
      </c>
      <c r="I24" s="4">
        <f t="shared" si="13"/>
        <v>0.9850000000000001</v>
      </c>
      <c r="J24" s="4">
        <f t="shared" si="13"/>
        <v>0.98499999999999999</v>
      </c>
      <c r="K24" s="4">
        <f t="shared" si="13"/>
        <v>0.98499999999999988</v>
      </c>
      <c r="L24" s="4">
        <f t="shared" si="13"/>
        <v>0.9850000000000001</v>
      </c>
      <c r="M24" s="4">
        <f t="shared" si="13"/>
        <v>0.98499999999999999</v>
      </c>
      <c r="N24" s="4">
        <f t="shared" si="13"/>
        <v>0.98499999999999999</v>
      </c>
      <c r="O24" s="4">
        <f t="shared" si="13"/>
        <v>0.98499999999999999</v>
      </c>
    </row>
    <row r="25" spans="1:15" s="7" customFormat="1" x14ac:dyDescent="0.25">
      <c r="A25" s="7" t="s">
        <v>19</v>
      </c>
      <c r="C25" s="7">
        <f>-SUM(C26:C30)</f>
        <v>-180000</v>
      </c>
      <c r="D25" s="7">
        <f t="shared" ref="D25:O25" si="14">-SUM(D26:D30)</f>
        <v>-180000</v>
      </c>
      <c r="E25" s="7">
        <f t="shared" si="14"/>
        <v>-180000</v>
      </c>
      <c r="F25" s="7">
        <f t="shared" si="14"/>
        <v>-180000</v>
      </c>
      <c r="G25" s="7">
        <f t="shared" si="14"/>
        <v>-180000</v>
      </c>
      <c r="H25" s="7">
        <f t="shared" si="14"/>
        <v>-180000</v>
      </c>
      <c r="I25" s="7">
        <f t="shared" si="14"/>
        <v>-180000</v>
      </c>
      <c r="J25" s="7">
        <f t="shared" si="14"/>
        <v>-180000</v>
      </c>
      <c r="K25" s="7">
        <f t="shared" si="14"/>
        <v>-180000</v>
      </c>
      <c r="L25" s="7">
        <f t="shared" si="14"/>
        <v>-180000</v>
      </c>
      <c r="M25" s="7">
        <f t="shared" si="14"/>
        <v>-180000</v>
      </c>
      <c r="N25" s="7">
        <f t="shared" si="14"/>
        <v>-180000</v>
      </c>
      <c r="O25" s="7">
        <f t="shared" si="14"/>
        <v>-180000</v>
      </c>
    </row>
    <row r="26" spans="1:15" x14ac:dyDescent="0.25">
      <c r="A26" s="3" t="s">
        <v>62</v>
      </c>
      <c r="C26" s="3">
        <v>30000</v>
      </c>
      <c r="D26" s="3">
        <v>30000</v>
      </c>
      <c r="E26" s="3">
        <v>30000</v>
      </c>
      <c r="F26" s="3">
        <v>30000</v>
      </c>
      <c r="G26" s="3">
        <v>30000</v>
      </c>
      <c r="H26" s="3">
        <v>30000</v>
      </c>
      <c r="I26" s="3">
        <v>30000</v>
      </c>
      <c r="J26" s="3">
        <v>30000</v>
      </c>
      <c r="K26" s="3">
        <v>30000</v>
      </c>
      <c r="L26" s="3">
        <v>30000</v>
      </c>
      <c r="M26" s="3">
        <v>30000</v>
      </c>
      <c r="N26" s="3">
        <v>30000</v>
      </c>
      <c r="O26" s="3">
        <v>30000</v>
      </c>
    </row>
    <row r="27" spans="1:15" x14ac:dyDescent="0.25">
      <c r="A27" s="3" t="s">
        <v>63</v>
      </c>
      <c r="C27" s="3">
        <v>40000</v>
      </c>
      <c r="D27" s="3">
        <v>40000</v>
      </c>
      <c r="E27" s="3">
        <v>40000</v>
      </c>
      <c r="F27" s="3">
        <v>40000</v>
      </c>
      <c r="G27" s="3">
        <v>40000</v>
      </c>
      <c r="H27" s="3">
        <v>40000</v>
      </c>
      <c r="I27" s="3">
        <v>40000</v>
      </c>
      <c r="J27" s="3">
        <v>40000</v>
      </c>
      <c r="K27" s="3">
        <v>40000</v>
      </c>
      <c r="L27" s="3">
        <v>40000</v>
      </c>
      <c r="M27" s="3">
        <v>40000</v>
      </c>
      <c r="N27" s="3">
        <v>40000</v>
      </c>
      <c r="O27" s="3">
        <v>40000</v>
      </c>
    </row>
    <row r="28" spans="1:15" x14ac:dyDescent="0.25">
      <c r="A28" s="3" t="s">
        <v>64</v>
      </c>
      <c r="B28" s="3">
        <v>40000</v>
      </c>
      <c r="C28" s="3">
        <f>$B28</f>
        <v>40000</v>
      </c>
      <c r="D28" s="3">
        <f t="shared" ref="D28:O31" si="15">$B28</f>
        <v>40000</v>
      </c>
      <c r="E28" s="3">
        <f t="shared" si="15"/>
        <v>40000</v>
      </c>
      <c r="F28" s="3">
        <f t="shared" si="15"/>
        <v>40000</v>
      </c>
      <c r="G28" s="3">
        <f t="shared" si="15"/>
        <v>40000</v>
      </c>
      <c r="H28" s="3">
        <f t="shared" si="15"/>
        <v>40000</v>
      </c>
      <c r="I28" s="3">
        <f t="shared" si="15"/>
        <v>40000</v>
      </c>
      <c r="J28" s="3">
        <f t="shared" si="15"/>
        <v>40000</v>
      </c>
      <c r="K28" s="3">
        <f t="shared" si="15"/>
        <v>40000</v>
      </c>
      <c r="L28" s="3">
        <f t="shared" si="15"/>
        <v>40000</v>
      </c>
      <c r="M28" s="3">
        <f t="shared" si="15"/>
        <v>40000</v>
      </c>
      <c r="N28" s="3">
        <f t="shared" si="15"/>
        <v>40000</v>
      </c>
      <c r="O28" s="3">
        <f t="shared" si="15"/>
        <v>40000</v>
      </c>
    </row>
    <row r="29" spans="1:15" x14ac:dyDescent="0.25">
      <c r="A29" s="3" t="s">
        <v>65</v>
      </c>
      <c r="B29" s="3">
        <v>40000</v>
      </c>
      <c r="C29" s="3">
        <f>$B29</f>
        <v>40000</v>
      </c>
      <c r="D29" s="3">
        <f t="shared" si="15"/>
        <v>40000</v>
      </c>
      <c r="E29" s="3">
        <f t="shared" si="15"/>
        <v>40000</v>
      </c>
      <c r="F29" s="3">
        <f t="shared" si="15"/>
        <v>40000</v>
      </c>
      <c r="G29" s="3">
        <f t="shared" si="15"/>
        <v>40000</v>
      </c>
      <c r="H29" s="3">
        <f t="shared" si="15"/>
        <v>40000</v>
      </c>
      <c r="I29" s="3">
        <f t="shared" si="15"/>
        <v>40000</v>
      </c>
      <c r="J29" s="3">
        <f t="shared" si="15"/>
        <v>40000</v>
      </c>
      <c r="K29" s="3">
        <f t="shared" si="15"/>
        <v>40000</v>
      </c>
      <c r="L29" s="3">
        <f t="shared" si="15"/>
        <v>40000</v>
      </c>
      <c r="M29" s="3">
        <f t="shared" si="15"/>
        <v>40000</v>
      </c>
      <c r="N29" s="3">
        <f t="shared" si="15"/>
        <v>40000</v>
      </c>
      <c r="O29" s="3">
        <f t="shared" si="15"/>
        <v>40000</v>
      </c>
    </row>
    <row r="30" spans="1:15" x14ac:dyDescent="0.25">
      <c r="A30" s="3" t="s">
        <v>66</v>
      </c>
      <c r="B30" s="3">
        <v>30000</v>
      </c>
      <c r="C30" s="3">
        <f>$B30</f>
        <v>30000</v>
      </c>
      <c r="D30" s="3">
        <f t="shared" si="15"/>
        <v>30000</v>
      </c>
      <c r="E30" s="3">
        <f t="shared" si="15"/>
        <v>30000</v>
      </c>
      <c r="F30" s="3">
        <f t="shared" si="15"/>
        <v>30000</v>
      </c>
      <c r="G30" s="3">
        <f t="shared" si="15"/>
        <v>30000</v>
      </c>
      <c r="H30" s="3">
        <f t="shared" si="15"/>
        <v>30000</v>
      </c>
      <c r="I30" s="3">
        <f t="shared" si="15"/>
        <v>30000</v>
      </c>
      <c r="J30" s="3">
        <f t="shared" si="15"/>
        <v>30000</v>
      </c>
      <c r="K30" s="3">
        <f t="shared" si="15"/>
        <v>30000</v>
      </c>
      <c r="L30" s="3">
        <f t="shared" si="15"/>
        <v>30000</v>
      </c>
      <c r="M30" s="3">
        <f t="shared" si="15"/>
        <v>30000</v>
      </c>
      <c r="N30" s="3">
        <f t="shared" si="15"/>
        <v>30000</v>
      </c>
      <c r="O30" s="3">
        <f t="shared" si="15"/>
        <v>30000</v>
      </c>
    </row>
    <row r="31" spans="1:15" x14ac:dyDescent="0.25">
      <c r="A31" s="3" t="s">
        <v>67</v>
      </c>
      <c r="B31" s="3">
        <v>5000</v>
      </c>
      <c r="C31" s="3">
        <f>$B31</f>
        <v>5000</v>
      </c>
      <c r="D31" s="3">
        <f t="shared" si="15"/>
        <v>5000</v>
      </c>
      <c r="E31" s="3">
        <f t="shared" si="15"/>
        <v>5000</v>
      </c>
      <c r="F31" s="3">
        <f t="shared" si="15"/>
        <v>5000</v>
      </c>
      <c r="G31" s="3">
        <f t="shared" si="15"/>
        <v>5000</v>
      </c>
      <c r="H31" s="3">
        <f t="shared" si="15"/>
        <v>5000</v>
      </c>
      <c r="I31" s="3">
        <f t="shared" si="15"/>
        <v>5000</v>
      </c>
      <c r="J31" s="3">
        <f t="shared" si="15"/>
        <v>5000</v>
      </c>
      <c r="K31" s="3">
        <f t="shared" si="15"/>
        <v>5000</v>
      </c>
      <c r="L31" s="3">
        <f t="shared" si="15"/>
        <v>5000</v>
      </c>
      <c r="M31" s="3">
        <f t="shared" si="15"/>
        <v>5000</v>
      </c>
      <c r="N31" s="3">
        <f t="shared" si="15"/>
        <v>5000</v>
      </c>
      <c r="O31" s="3">
        <f t="shared" si="15"/>
        <v>5000</v>
      </c>
    </row>
    <row r="32" spans="1:15" s="7" customFormat="1" x14ac:dyDescent="0.25">
      <c r="A32" s="7" t="s">
        <v>22</v>
      </c>
      <c r="C32" s="7">
        <f t="shared" ref="C32:O32" si="16">C23+C25</f>
        <v>-179950.75</v>
      </c>
      <c r="D32" s="7">
        <f t="shared" si="16"/>
        <v>-179788.99231500001</v>
      </c>
      <c r="E32" s="7">
        <f t="shared" si="16"/>
        <v>-179786.88223814999</v>
      </c>
      <c r="F32" s="7">
        <f t="shared" si="16"/>
        <v>-179784.7510605315</v>
      </c>
      <c r="G32" s="7">
        <f t="shared" si="16"/>
        <v>-179733.34857113683</v>
      </c>
      <c r="H32" s="7">
        <f t="shared" si="16"/>
        <v>-179731.17455684819</v>
      </c>
      <c r="I32" s="7">
        <f t="shared" si="16"/>
        <v>-179728.97880241668</v>
      </c>
      <c r="J32" s="7">
        <f t="shared" si="16"/>
        <v>-179726.76109044082</v>
      </c>
      <c r="K32" s="7">
        <f t="shared" si="16"/>
        <v>-179724.52120134523</v>
      </c>
      <c r="L32" s="7">
        <f t="shared" si="16"/>
        <v>-179722.2589133587</v>
      </c>
      <c r="M32" s="7">
        <f t="shared" si="16"/>
        <v>-179719.97400249226</v>
      </c>
      <c r="N32" s="7">
        <f t="shared" si="16"/>
        <v>-179717.66624251721</v>
      </c>
      <c r="O32" s="7">
        <f t="shared" si="16"/>
        <v>-179715.33540494237</v>
      </c>
    </row>
    <row r="33" spans="1:15" s="7" customFormat="1" x14ac:dyDescent="0.25">
      <c r="A33" s="7" t="s">
        <v>23</v>
      </c>
      <c r="C33" s="7">
        <f>C34</f>
        <v>-300</v>
      </c>
      <c r="D33" s="7">
        <f t="shared" ref="D33:O33" si="17">D34</f>
        <v>-300</v>
      </c>
      <c r="E33" s="7">
        <f t="shared" si="17"/>
        <v>-300</v>
      </c>
      <c r="F33" s="7">
        <f t="shared" si="17"/>
        <v>-300</v>
      </c>
      <c r="G33" s="7">
        <f t="shared" si="17"/>
        <v>-300</v>
      </c>
      <c r="H33" s="7">
        <f t="shared" si="17"/>
        <v>-300</v>
      </c>
      <c r="I33" s="7">
        <f t="shared" si="17"/>
        <v>-300</v>
      </c>
      <c r="J33" s="7">
        <f t="shared" si="17"/>
        <v>-300</v>
      </c>
      <c r="K33" s="7">
        <f t="shared" si="17"/>
        <v>-300</v>
      </c>
      <c r="L33" s="7">
        <f t="shared" si="17"/>
        <v>-300</v>
      </c>
      <c r="M33" s="7">
        <f t="shared" si="17"/>
        <v>-300</v>
      </c>
      <c r="N33" s="7">
        <f t="shared" si="17"/>
        <v>-300</v>
      </c>
      <c r="O33" s="7">
        <f t="shared" si="17"/>
        <v>-300</v>
      </c>
    </row>
    <row r="34" spans="1:15" x14ac:dyDescent="0.25">
      <c r="A34" s="3" t="s">
        <v>24</v>
      </c>
      <c r="B34" s="3">
        <v>300</v>
      </c>
      <c r="C34" s="3">
        <f t="shared" ref="C34:O34" si="18">-$B34</f>
        <v>-300</v>
      </c>
      <c r="D34" s="3">
        <f t="shared" si="18"/>
        <v>-300</v>
      </c>
      <c r="E34" s="3">
        <f t="shared" si="18"/>
        <v>-300</v>
      </c>
      <c r="F34" s="3">
        <f t="shared" si="18"/>
        <v>-300</v>
      </c>
      <c r="G34" s="3">
        <f t="shared" si="18"/>
        <v>-300</v>
      </c>
      <c r="H34" s="3">
        <f t="shared" si="18"/>
        <v>-300</v>
      </c>
      <c r="I34" s="3">
        <f t="shared" si="18"/>
        <v>-300</v>
      </c>
      <c r="J34" s="3">
        <f t="shared" si="18"/>
        <v>-300</v>
      </c>
      <c r="K34" s="3">
        <f t="shared" si="18"/>
        <v>-300</v>
      </c>
      <c r="L34" s="3">
        <f t="shared" si="18"/>
        <v>-300</v>
      </c>
      <c r="M34" s="3">
        <f t="shared" si="18"/>
        <v>-300</v>
      </c>
      <c r="N34" s="3">
        <f t="shared" si="18"/>
        <v>-300</v>
      </c>
      <c r="O34" s="3">
        <f t="shared" si="18"/>
        <v>-300</v>
      </c>
    </row>
    <row r="35" spans="1:15" x14ac:dyDescent="0.25">
      <c r="A35" s="7" t="s">
        <v>25</v>
      </c>
      <c r="B35" s="7"/>
      <c r="C35" s="7">
        <f t="shared" ref="C35:O35" si="19">C32+C33</f>
        <v>-180250.75</v>
      </c>
      <c r="D35" s="7">
        <f t="shared" si="19"/>
        <v>-180088.99231500001</v>
      </c>
      <c r="E35" s="7">
        <f t="shared" si="19"/>
        <v>-180086.88223814999</v>
      </c>
      <c r="F35" s="7">
        <f t="shared" si="19"/>
        <v>-180084.7510605315</v>
      </c>
      <c r="G35" s="7">
        <f t="shared" si="19"/>
        <v>-180033.34857113683</v>
      </c>
      <c r="H35" s="7">
        <f t="shared" si="19"/>
        <v>-180031.17455684819</v>
      </c>
      <c r="I35" s="7">
        <f t="shared" si="19"/>
        <v>-180028.97880241668</v>
      </c>
      <c r="J35" s="7">
        <f t="shared" si="19"/>
        <v>-180026.76109044082</v>
      </c>
      <c r="K35" s="7">
        <f t="shared" si="19"/>
        <v>-180024.52120134523</v>
      </c>
      <c r="L35" s="7">
        <f t="shared" si="19"/>
        <v>-180022.2589133587</v>
      </c>
      <c r="M35" s="7">
        <f t="shared" si="19"/>
        <v>-180019.97400249226</v>
      </c>
      <c r="N35" s="7">
        <f t="shared" si="19"/>
        <v>-180017.66624251721</v>
      </c>
      <c r="O35" s="7">
        <f t="shared" si="19"/>
        <v>-180015.33540494237</v>
      </c>
    </row>
    <row r="36" spans="1:15" x14ac:dyDescent="0.25">
      <c r="A36" s="7" t="s">
        <v>26</v>
      </c>
      <c r="B36" s="7"/>
      <c r="C36" s="7">
        <f>C35</f>
        <v>-180250.75</v>
      </c>
      <c r="D36" s="7">
        <f t="shared" ref="D36:O36" si="20">D35</f>
        <v>-180088.99231500001</v>
      </c>
      <c r="E36" s="7">
        <f t="shared" si="20"/>
        <v>-180086.88223814999</v>
      </c>
      <c r="F36" s="7">
        <f t="shared" si="20"/>
        <v>-180084.7510605315</v>
      </c>
      <c r="G36" s="7">
        <f t="shared" si="20"/>
        <v>-180033.34857113683</v>
      </c>
      <c r="H36" s="7">
        <f t="shared" si="20"/>
        <v>-180031.17455684819</v>
      </c>
      <c r="I36" s="7">
        <f t="shared" si="20"/>
        <v>-180028.97880241668</v>
      </c>
      <c r="J36" s="7">
        <f t="shared" si="20"/>
        <v>-180026.76109044082</v>
      </c>
      <c r="K36" s="7">
        <f t="shared" si="20"/>
        <v>-180024.52120134523</v>
      </c>
      <c r="L36" s="7">
        <f t="shared" si="20"/>
        <v>-180022.2589133587</v>
      </c>
      <c r="M36" s="7">
        <f t="shared" si="20"/>
        <v>-180019.97400249226</v>
      </c>
      <c r="N36" s="7">
        <f t="shared" si="20"/>
        <v>-180017.66624251721</v>
      </c>
      <c r="O36" s="7">
        <f t="shared" si="20"/>
        <v>-180015.33540494237</v>
      </c>
    </row>
    <row r="37" spans="1:15" x14ac:dyDescent="0.25">
      <c r="A37" s="3" t="s">
        <v>27</v>
      </c>
      <c r="C37" s="3">
        <f t="shared" ref="C37:O37" si="21">C43</f>
        <v>-3</v>
      </c>
      <c r="D37" s="3">
        <f t="shared" si="21"/>
        <v>-12.853260000000001</v>
      </c>
      <c r="E37" s="3">
        <f t="shared" si="21"/>
        <v>-12.981792600000002</v>
      </c>
      <c r="F37" s="3">
        <f t="shared" si="21"/>
        <v>-13.111610526</v>
      </c>
      <c r="G37" s="3">
        <f t="shared" si="21"/>
        <v>-16.242726631259998</v>
      </c>
      <c r="H37" s="3">
        <f t="shared" si="21"/>
        <v>-16.375153897572602</v>
      </c>
      <c r="I37" s="3">
        <f t="shared" si="21"/>
        <v>-16.508905436548325</v>
      </c>
      <c r="J37" s="3">
        <f t="shared" si="21"/>
        <v>-16.643994490913808</v>
      </c>
      <c r="K37" s="3">
        <f t="shared" si="21"/>
        <v>-16.780434435822944</v>
      </c>
      <c r="L37" s="3">
        <f t="shared" si="21"/>
        <v>-16.918238780181177</v>
      </c>
      <c r="M37" s="3">
        <f t="shared" si="21"/>
        <v>-17.057421167982991</v>
      </c>
      <c r="N37" s="3">
        <f t="shared" si="21"/>
        <v>-17.197995379662817</v>
      </c>
      <c r="O37" s="3">
        <f t="shared" si="21"/>
        <v>-17.339975333459446</v>
      </c>
    </row>
    <row r="38" spans="1:15" x14ac:dyDescent="0.25">
      <c r="A38" s="3" t="s">
        <v>28</v>
      </c>
      <c r="C38" s="3">
        <f>C36+C37</f>
        <v>-180253.75</v>
      </c>
      <c r="D38" s="3">
        <f t="shared" ref="D38:O38" si="22">D36+D37</f>
        <v>-180101.84557500001</v>
      </c>
      <c r="E38" s="3">
        <f t="shared" si="22"/>
        <v>-180099.86403075</v>
      </c>
      <c r="F38" s="3">
        <f t="shared" si="22"/>
        <v>-180097.86267105749</v>
      </c>
      <c r="G38" s="3">
        <f t="shared" si="22"/>
        <v>-180049.59129776809</v>
      </c>
      <c r="H38" s="3">
        <f t="shared" si="22"/>
        <v>-180047.54971074575</v>
      </c>
      <c r="I38" s="3">
        <f t="shared" si="22"/>
        <v>-180045.48770785323</v>
      </c>
      <c r="J38" s="3">
        <f t="shared" si="22"/>
        <v>-180043.40508493173</v>
      </c>
      <c r="K38" s="3">
        <f t="shared" si="22"/>
        <v>-180041.30163578104</v>
      </c>
      <c r="L38" s="3">
        <f t="shared" si="22"/>
        <v>-180039.17715213887</v>
      </c>
      <c r="M38" s="3">
        <f t="shared" si="22"/>
        <v>-180037.03142366026</v>
      </c>
      <c r="N38" s="3">
        <f t="shared" si="22"/>
        <v>-180034.86423789687</v>
      </c>
      <c r="O38" s="3">
        <f t="shared" si="22"/>
        <v>-180032.67538027582</v>
      </c>
    </row>
    <row r="39" spans="1:15" s="7" customFormat="1" x14ac:dyDescent="0.25">
      <c r="A39" s="3" t="s">
        <v>29</v>
      </c>
      <c r="B39" s="3"/>
      <c r="C39" s="3">
        <f>SUM($C38:C38)</f>
        <v>-180253.75</v>
      </c>
      <c r="D39" s="3">
        <f>SUM($C38:D38)</f>
        <v>-360355.59557500004</v>
      </c>
      <c r="E39" s="3">
        <f>SUM($C38:E38)</f>
        <v>-540455.45960575005</v>
      </c>
      <c r="F39" s="3">
        <f>SUM($C38:F38)</f>
        <v>-720553.32227680751</v>
      </c>
      <c r="G39" s="3">
        <f>SUM($C38:G38)</f>
        <v>-900602.91357457556</v>
      </c>
      <c r="H39" s="3">
        <f>SUM($C38:H38)</f>
        <v>-1080650.4632853214</v>
      </c>
      <c r="I39" s="3">
        <f>SUM($C38:I38)</f>
        <v>-1260695.9509931747</v>
      </c>
      <c r="J39" s="3">
        <f>SUM($C38:J38)</f>
        <v>-1440739.3560781064</v>
      </c>
      <c r="K39" s="3">
        <f>SUM($C38:K38)</f>
        <v>-1620780.6577138875</v>
      </c>
      <c r="L39" s="3">
        <f>SUM($C38:L38)</f>
        <v>-1800819.8348660264</v>
      </c>
      <c r="M39" s="3">
        <f>SUM($C38:M38)</f>
        <v>-1980856.8662896866</v>
      </c>
      <c r="N39" s="3">
        <f>SUM($C38:N38)</f>
        <v>-2160891.7305275835</v>
      </c>
      <c r="O39" s="3">
        <f>SUM($C38:O38)</f>
        <v>-2340924.4059078591</v>
      </c>
    </row>
    <row r="40" spans="1:15" x14ac:dyDescent="0.25">
      <c r="A40" s="7" t="s">
        <v>30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 t="s">
        <v>31</v>
      </c>
      <c r="B41" s="4">
        <v>0.06</v>
      </c>
      <c r="C41" s="4">
        <f t="shared" ref="C41:O41" si="23">$B41</f>
        <v>0.06</v>
      </c>
      <c r="D41" s="4">
        <f t="shared" si="23"/>
        <v>0.06</v>
      </c>
      <c r="E41" s="4">
        <f t="shared" si="23"/>
        <v>0.06</v>
      </c>
      <c r="F41" s="4">
        <f t="shared" si="23"/>
        <v>0.06</v>
      </c>
      <c r="G41" s="4">
        <f t="shared" si="23"/>
        <v>0.06</v>
      </c>
      <c r="H41" s="4">
        <f t="shared" si="23"/>
        <v>0.06</v>
      </c>
      <c r="I41" s="4">
        <f t="shared" si="23"/>
        <v>0.06</v>
      </c>
      <c r="J41" s="4">
        <f t="shared" si="23"/>
        <v>0.06</v>
      </c>
      <c r="K41" s="4">
        <f t="shared" si="23"/>
        <v>0.06</v>
      </c>
      <c r="L41" s="4">
        <f t="shared" si="23"/>
        <v>0.06</v>
      </c>
      <c r="M41" s="4">
        <f t="shared" si="23"/>
        <v>0.06</v>
      </c>
      <c r="N41" s="4">
        <f t="shared" si="23"/>
        <v>0.06</v>
      </c>
      <c r="O41" s="4">
        <f t="shared" si="23"/>
        <v>0.06</v>
      </c>
    </row>
    <row r="42" spans="1:15" s="7" customFormat="1" x14ac:dyDescent="0.25">
      <c r="A42" s="3" t="s">
        <v>32</v>
      </c>
      <c r="B42" s="3"/>
      <c r="C42" s="3">
        <f t="shared" ref="C42:O42" si="24">C5</f>
        <v>50</v>
      </c>
      <c r="D42" s="3">
        <f t="shared" si="24"/>
        <v>214.221</v>
      </c>
      <c r="E42" s="3">
        <f t="shared" si="24"/>
        <v>216.36321000000004</v>
      </c>
      <c r="F42" s="3">
        <f t="shared" si="24"/>
        <v>218.52684210000001</v>
      </c>
      <c r="G42" s="3">
        <f t="shared" si="24"/>
        <v>270.712110521</v>
      </c>
      <c r="H42" s="3">
        <f t="shared" si="24"/>
        <v>272.91923162621003</v>
      </c>
      <c r="I42" s="3">
        <f t="shared" si="24"/>
        <v>275.14842394247211</v>
      </c>
      <c r="J42" s="3">
        <f t="shared" si="24"/>
        <v>277.39990818189682</v>
      </c>
      <c r="K42" s="3">
        <f t="shared" si="24"/>
        <v>279.67390726371576</v>
      </c>
      <c r="L42" s="3">
        <f t="shared" si="24"/>
        <v>281.97064633635296</v>
      </c>
      <c r="M42" s="3">
        <f t="shared" si="24"/>
        <v>284.29035279971652</v>
      </c>
      <c r="N42" s="3">
        <f t="shared" si="24"/>
        <v>286.63325632771364</v>
      </c>
      <c r="O42" s="3">
        <f t="shared" si="24"/>
        <v>288.99958889099076</v>
      </c>
    </row>
    <row r="43" spans="1:15" x14ac:dyDescent="0.25">
      <c r="A43" s="3" t="s">
        <v>33</v>
      </c>
      <c r="C43" s="3">
        <f>-C41*C42</f>
        <v>-3</v>
      </c>
      <c r="D43" s="3">
        <f t="shared" ref="D43:O43" si="25">-D41*D42</f>
        <v>-12.853260000000001</v>
      </c>
      <c r="E43" s="3">
        <f t="shared" si="25"/>
        <v>-12.981792600000002</v>
      </c>
      <c r="F43" s="3">
        <f t="shared" si="25"/>
        <v>-13.111610526</v>
      </c>
      <c r="G43" s="3">
        <f t="shared" si="25"/>
        <v>-16.242726631259998</v>
      </c>
      <c r="H43" s="3">
        <f t="shared" si="25"/>
        <v>-16.375153897572602</v>
      </c>
      <c r="I43" s="3">
        <f t="shared" si="25"/>
        <v>-16.508905436548325</v>
      </c>
      <c r="J43" s="3">
        <f t="shared" si="25"/>
        <v>-16.643994490913808</v>
      </c>
      <c r="K43" s="3">
        <f t="shared" si="25"/>
        <v>-16.780434435822944</v>
      </c>
      <c r="L43" s="3">
        <f t="shared" si="25"/>
        <v>-16.918238780181177</v>
      </c>
      <c r="M43" s="3">
        <f t="shared" si="25"/>
        <v>-17.057421167982991</v>
      </c>
      <c r="N43" s="3">
        <f t="shared" si="25"/>
        <v>-17.197995379662817</v>
      </c>
      <c r="O43" s="3">
        <f t="shared" si="25"/>
        <v>-17.339975333459446</v>
      </c>
    </row>
    <row r="45" spans="1:15" x14ac:dyDescent="0.25">
      <c r="A45" s="7" t="s">
        <v>34</v>
      </c>
      <c r="B45" s="7"/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x14ac:dyDescent="0.25">
      <c r="A46" s="10" t="s">
        <v>35</v>
      </c>
      <c r="B46" s="10"/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</row>
    <row r="47" spans="1:15" x14ac:dyDescent="0.25">
      <c r="A47" s="7" t="s">
        <v>36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7">
        <v>0</v>
      </c>
      <c r="O47" s="7">
        <v>0</v>
      </c>
    </row>
    <row r="48" spans="1:15" s="7" customFormat="1" x14ac:dyDescent="0.25">
      <c r="A48" s="7" t="s">
        <v>37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6" x14ac:dyDescent="0.25">
      <c r="A49" s="7" t="s">
        <v>38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5">
        <v>0</v>
      </c>
      <c r="P49" s="7"/>
    </row>
    <row r="50" spans="1:16" x14ac:dyDescent="0.25">
      <c r="A50" s="7" t="s">
        <v>46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15">
        <v>0</v>
      </c>
      <c r="P50" s="7"/>
    </row>
    <row r="51" spans="1:16" x14ac:dyDescent="0.25">
      <c r="A51" s="15" t="s">
        <v>39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6" x14ac:dyDescent="0.25">
      <c r="A52" s="3" t="s">
        <v>40</v>
      </c>
      <c r="C52" s="3">
        <f t="shared" ref="C52:O52" si="26">B56</f>
        <v>0</v>
      </c>
      <c r="D52" s="3">
        <f t="shared" si="26"/>
        <v>-180253.75</v>
      </c>
      <c r="E52" s="3">
        <f t="shared" si="26"/>
        <v>-360355.59557500004</v>
      </c>
      <c r="F52" s="3">
        <f t="shared" si="26"/>
        <v>-540455.45960575005</v>
      </c>
      <c r="G52" s="3">
        <f t="shared" si="26"/>
        <v>-720553.32227680751</v>
      </c>
      <c r="H52" s="3">
        <f t="shared" si="26"/>
        <v>-900602.91357457556</v>
      </c>
      <c r="I52" s="3">
        <f t="shared" si="26"/>
        <v>-1080650.4632853214</v>
      </c>
      <c r="J52" s="3">
        <f t="shared" si="26"/>
        <v>-1260695.9509931747</v>
      </c>
      <c r="K52" s="3">
        <f t="shared" si="26"/>
        <v>-1440739.3560781064</v>
      </c>
      <c r="L52" s="3">
        <f t="shared" si="26"/>
        <v>-1620780.6577138875</v>
      </c>
      <c r="M52" s="3">
        <f t="shared" si="26"/>
        <v>-1800819.8348660264</v>
      </c>
      <c r="N52" s="3">
        <f t="shared" si="26"/>
        <v>-1980856.8662896866</v>
      </c>
      <c r="O52" s="3">
        <f t="shared" si="26"/>
        <v>-2160891.7305275835</v>
      </c>
    </row>
    <row r="53" spans="1:16" x14ac:dyDescent="0.25">
      <c r="A53" s="12" t="s">
        <v>41</v>
      </c>
      <c r="C53" s="3">
        <f>C35-C46+0+C37</f>
        <v>-180253.75</v>
      </c>
      <c r="D53" s="3">
        <f t="shared" ref="D53:H53" si="27">D35-D46+0+D37</f>
        <v>-180101.84557500001</v>
      </c>
      <c r="E53" s="3">
        <f t="shared" si="27"/>
        <v>-180099.86403075</v>
      </c>
      <c r="F53" s="3">
        <f>F35-F46+0+F37</f>
        <v>-180097.86267105749</v>
      </c>
      <c r="G53" s="3">
        <f t="shared" si="27"/>
        <v>-180049.59129776809</v>
      </c>
      <c r="H53" s="3">
        <f t="shared" si="27"/>
        <v>-180047.54971074575</v>
      </c>
      <c r="I53" s="3">
        <f t="shared" ref="I53:N53" si="28">I35-I46+0+I37</f>
        <v>-180045.48770785323</v>
      </c>
      <c r="J53" s="3">
        <f t="shared" si="28"/>
        <v>-180043.40508493173</v>
      </c>
      <c r="K53" s="3">
        <f t="shared" si="28"/>
        <v>-180041.30163578104</v>
      </c>
      <c r="L53" s="3">
        <f t="shared" si="28"/>
        <v>-180039.17715213887</v>
      </c>
      <c r="M53" s="3">
        <f t="shared" si="28"/>
        <v>-180037.03142366026</v>
      </c>
      <c r="N53" s="3">
        <f t="shared" si="28"/>
        <v>-180034.86423789687</v>
      </c>
      <c r="O53" s="3">
        <f>O35-O46+0+O37</f>
        <v>-180032.67538027582</v>
      </c>
    </row>
    <row r="54" spans="1:16" x14ac:dyDescent="0.25">
      <c r="A54" s="12" t="s">
        <v>42</v>
      </c>
      <c r="C54" s="3">
        <f t="shared" ref="C54:O54" si="29">C92+C93+C96+C97</f>
        <v>0</v>
      </c>
      <c r="D54" s="3">
        <f t="shared" si="29"/>
        <v>0</v>
      </c>
      <c r="E54" s="3">
        <f t="shared" si="29"/>
        <v>0</v>
      </c>
      <c r="F54" s="3">
        <f t="shared" si="29"/>
        <v>0</v>
      </c>
      <c r="G54" s="3">
        <f t="shared" si="29"/>
        <v>0</v>
      </c>
      <c r="H54" s="3">
        <f t="shared" si="29"/>
        <v>0</v>
      </c>
      <c r="I54" s="3">
        <f t="shared" si="29"/>
        <v>0</v>
      </c>
      <c r="J54" s="3">
        <f t="shared" si="29"/>
        <v>0</v>
      </c>
      <c r="K54" s="3">
        <f t="shared" si="29"/>
        <v>0</v>
      </c>
      <c r="L54" s="3">
        <f t="shared" si="29"/>
        <v>0</v>
      </c>
      <c r="M54" s="3">
        <f t="shared" si="29"/>
        <v>0</v>
      </c>
      <c r="N54" s="3">
        <f t="shared" si="29"/>
        <v>0</v>
      </c>
      <c r="O54" s="3">
        <f t="shared" si="29"/>
        <v>0</v>
      </c>
    </row>
    <row r="55" spans="1:16" x14ac:dyDescent="0.25">
      <c r="A55" s="13" t="s">
        <v>43</v>
      </c>
      <c r="C55" s="3">
        <f t="shared" ref="C55:O55" si="30">SUM(C53:C54)</f>
        <v>-180253.75</v>
      </c>
      <c r="D55" s="3">
        <f t="shared" si="30"/>
        <v>-180101.84557500001</v>
      </c>
      <c r="E55" s="3">
        <f t="shared" si="30"/>
        <v>-180099.86403075</v>
      </c>
      <c r="F55" s="3">
        <f t="shared" si="30"/>
        <v>-180097.86267105749</v>
      </c>
      <c r="G55" s="3">
        <f t="shared" si="30"/>
        <v>-180049.59129776809</v>
      </c>
      <c r="H55" s="3">
        <f t="shared" si="30"/>
        <v>-180047.54971074575</v>
      </c>
      <c r="I55" s="3">
        <f t="shared" si="30"/>
        <v>-180045.48770785323</v>
      </c>
      <c r="J55" s="3">
        <f t="shared" si="30"/>
        <v>-180043.40508493173</v>
      </c>
      <c r="K55" s="3">
        <f t="shared" si="30"/>
        <v>-180041.30163578104</v>
      </c>
      <c r="L55" s="3">
        <f t="shared" si="30"/>
        <v>-180039.17715213887</v>
      </c>
      <c r="M55" s="3">
        <f t="shared" si="30"/>
        <v>-180037.03142366026</v>
      </c>
      <c r="N55" s="3">
        <f t="shared" si="30"/>
        <v>-180034.86423789687</v>
      </c>
      <c r="O55" s="3">
        <f t="shared" si="30"/>
        <v>-180032.67538027582</v>
      </c>
    </row>
    <row r="56" spans="1:16" s="7" customFormat="1" x14ac:dyDescent="0.25">
      <c r="A56" s="14" t="s">
        <v>44</v>
      </c>
      <c r="B56" s="14"/>
      <c r="C56" s="14">
        <f t="shared" ref="C56:O56" si="31">C52+C55</f>
        <v>-180253.75</v>
      </c>
      <c r="D56" s="14">
        <f t="shared" si="31"/>
        <v>-360355.59557500004</v>
      </c>
      <c r="E56" s="14">
        <f t="shared" si="31"/>
        <v>-540455.45960575005</v>
      </c>
      <c r="F56" s="14">
        <f t="shared" si="31"/>
        <v>-720553.32227680751</v>
      </c>
      <c r="G56" s="14">
        <f t="shared" si="31"/>
        <v>-900602.91357457556</v>
      </c>
      <c r="H56" s="14">
        <f t="shared" si="31"/>
        <v>-1080650.4632853214</v>
      </c>
      <c r="I56" s="14">
        <f t="shared" si="31"/>
        <v>-1260695.9509931747</v>
      </c>
      <c r="J56" s="14">
        <f t="shared" si="31"/>
        <v>-1440739.3560781064</v>
      </c>
      <c r="K56" s="14">
        <f t="shared" si="31"/>
        <v>-1620780.6577138875</v>
      </c>
      <c r="L56" s="14">
        <f t="shared" si="31"/>
        <v>-1800819.8348660264</v>
      </c>
      <c r="M56" s="14">
        <f t="shared" si="31"/>
        <v>-1980856.8662896866</v>
      </c>
      <c r="N56" s="14">
        <f t="shared" si="31"/>
        <v>-2160891.7305275835</v>
      </c>
      <c r="O56" s="14">
        <f t="shared" si="31"/>
        <v>-2340924.4059078591</v>
      </c>
    </row>
    <row r="57" spans="1:16" s="4" customFormat="1" x14ac:dyDescent="0.25">
      <c r="A57" s="3" t="s">
        <v>45</v>
      </c>
      <c r="B57" s="3">
        <f>SUM(C57:O57)</f>
        <v>13</v>
      </c>
      <c r="C57" s="3">
        <f>IF(C56&lt;0,1,0)</f>
        <v>1</v>
      </c>
      <c r="D57" s="3">
        <f t="shared" ref="D57:O57" si="32">IF(D56&lt;0,1,0)</f>
        <v>1</v>
      </c>
      <c r="E57" s="3">
        <f t="shared" si="32"/>
        <v>1</v>
      </c>
      <c r="F57" s="3">
        <f t="shared" si="32"/>
        <v>1</v>
      </c>
      <c r="G57" s="3">
        <f t="shared" si="32"/>
        <v>1</v>
      </c>
      <c r="H57" s="3">
        <f t="shared" si="32"/>
        <v>1</v>
      </c>
      <c r="I57" s="3">
        <f t="shared" si="32"/>
        <v>1</v>
      </c>
      <c r="J57" s="3">
        <f t="shared" si="32"/>
        <v>1</v>
      </c>
      <c r="K57" s="3">
        <f t="shared" si="32"/>
        <v>1</v>
      </c>
      <c r="L57" s="3">
        <f t="shared" si="32"/>
        <v>1</v>
      </c>
      <c r="M57" s="3">
        <f t="shared" si="32"/>
        <v>1</v>
      </c>
      <c r="N57" s="3">
        <f t="shared" si="32"/>
        <v>1</v>
      </c>
      <c r="O57" s="3">
        <f t="shared" si="32"/>
        <v>1</v>
      </c>
    </row>
    <row r="58" spans="1:16" x14ac:dyDescent="0.25">
      <c r="A58" s="7" t="s">
        <v>47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6" x14ac:dyDescent="0.25">
      <c r="A59" s="7" t="s">
        <v>48</v>
      </c>
      <c r="B59" s="7">
        <f>B60</f>
        <v>0</v>
      </c>
      <c r="C59" s="7">
        <f t="shared" ref="C59:O59" si="33">C60</f>
        <v>-180253.75</v>
      </c>
      <c r="D59" s="7">
        <f t="shared" si="33"/>
        <v>-360355.59557500004</v>
      </c>
      <c r="E59" s="7">
        <f t="shared" si="33"/>
        <v>-540455.45960575005</v>
      </c>
      <c r="F59" s="7">
        <f t="shared" si="33"/>
        <v>-720553.32227680751</v>
      </c>
      <c r="G59" s="7">
        <f t="shared" si="33"/>
        <v>-900602.91357457556</v>
      </c>
      <c r="H59" s="7">
        <f t="shared" si="33"/>
        <v>-1080650.4632853214</v>
      </c>
      <c r="I59" s="7">
        <f t="shared" si="33"/>
        <v>-1260695.9509931747</v>
      </c>
      <c r="J59" s="7">
        <f t="shared" si="33"/>
        <v>-1440739.3560781064</v>
      </c>
      <c r="K59" s="7">
        <f t="shared" si="33"/>
        <v>-1620780.6577138875</v>
      </c>
      <c r="L59" s="7">
        <f t="shared" si="33"/>
        <v>-1800819.8348660264</v>
      </c>
      <c r="M59" s="7">
        <f t="shared" si="33"/>
        <v>-1980856.8662896866</v>
      </c>
      <c r="N59" s="7">
        <f t="shared" si="33"/>
        <v>-2160891.7305275835</v>
      </c>
      <c r="O59" s="7">
        <f t="shared" si="33"/>
        <v>-2340924.4059078591</v>
      </c>
    </row>
    <row r="60" spans="1:16" x14ac:dyDescent="0.25">
      <c r="A60" s="3" t="s">
        <v>49</v>
      </c>
      <c r="B60" s="3">
        <v>0</v>
      </c>
      <c r="C60" s="3">
        <f t="shared" ref="C60:O60" si="34">B60+C55</f>
        <v>-180253.75</v>
      </c>
      <c r="D60" s="3">
        <f t="shared" si="34"/>
        <v>-360355.59557500004</v>
      </c>
      <c r="E60" s="3">
        <f t="shared" si="34"/>
        <v>-540455.45960575005</v>
      </c>
      <c r="F60" s="3">
        <f t="shared" si="34"/>
        <v>-720553.32227680751</v>
      </c>
      <c r="G60" s="3">
        <f t="shared" si="34"/>
        <v>-900602.91357457556</v>
      </c>
      <c r="H60" s="3">
        <f t="shared" si="34"/>
        <v>-1080650.4632853214</v>
      </c>
      <c r="I60" s="3">
        <f t="shared" si="34"/>
        <v>-1260695.9509931747</v>
      </c>
      <c r="J60" s="3">
        <f t="shared" si="34"/>
        <v>-1440739.3560781064</v>
      </c>
      <c r="K60" s="3">
        <f t="shared" si="34"/>
        <v>-1620780.6577138875</v>
      </c>
      <c r="L60" s="3">
        <f t="shared" si="34"/>
        <v>-1800819.8348660264</v>
      </c>
      <c r="M60" s="3">
        <f t="shared" si="34"/>
        <v>-1980856.8662896866</v>
      </c>
      <c r="N60" s="3">
        <f t="shared" si="34"/>
        <v>-2160891.7305275835</v>
      </c>
      <c r="O60" s="3">
        <f t="shared" si="34"/>
        <v>-2340924.4059078591</v>
      </c>
    </row>
    <row r="61" spans="1:16" s="7" customFormat="1" x14ac:dyDescent="0.25">
      <c r="A61" s="7" t="s">
        <v>50</v>
      </c>
      <c r="B61" s="7">
        <f>SUM(B62:B65)</f>
        <v>0</v>
      </c>
      <c r="C61" s="7">
        <f>SUM(C62:C65)</f>
        <v>-180253.75</v>
      </c>
      <c r="D61" s="7">
        <f t="shared" ref="D61" si="35">SUM(D62:D65)</f>
        <v>-360355.59557500004</v>
      </c>
      <c r="E61" s="7">
        <f t="shared" ref="E61" si="36">SUM(E62:E65)</f>
        <v>-540455.45960575005</v>
      </c>
      <c r="F61" s="7">
        <f t="shared" ref="F61" si="37">SUM(F62:F65)</f>
        <v>-720553.32227680751</v>
      </c>
      <c r="G61" s="7">
        <f t="shared" ref="G61" si="38">SUM(G62:G65)</f>
        <v>-900602.91357457556</v>
      </c>
      <c r="H61" s="7">
        <f t="shared" ref="H61" si="39">SUM(H62:H65)</f>
        <v>-1080650.4632853214</v>
      </c>
      <c r="I61" s="7">
        <f t="shared" ref="I61" si="40">SUM(I62:I65)</f>
        <v>-1260695.9509931747</v>
      </c>
      <c r="J61" s="7">
        <f t="shared" ref="J61" si="41">SUM(J62:J65)</f>
        <v>-1440739.3560781064</v>
      </c>
      <c r="K61" s="7">
        <f t="shared" ref="K61" si="42">SUM(K62:K65)</f>
        <v>-1620780.6577138875</v>
      </c>
      <c r="L61" s="7">
        <f t="shared" ref="L61" si="43">SUM(L62:L65)</f>
        <v>-1800819.8348660264</v>
      </c>
      <c r="M61" s="7">
        <f t="shared" ref="M61" si="44">SUM(M62:M65)</f>
        <v>-1980856.8662896866</v>
      </c>
      <c r="N61" s="7">
        <f t="shared" ref="N61" si="45">SUM(N62:N65)</f>
        <v>-2160891.7305275835</v>
      </c>
      <c r="O61" s="7">
        <f t="shared" ref="O61" si="46">SUM(O62:O65)</f>
        <v>-2340924.4059078591</v>
      </c>
    </row>
    <row r="62" spans="1:16" s="10" customFormat="1" x14ac:dyDescent="0.25">
      <c r="A62" s="3" t="s">
        <v>51</v>
      </c>
      <c r="B62" s="3">
        <v>0</v>
      </c>
      <c r="C62" s="3">
        <f t="shared" ref="C62:O62" si="47">B62+C92</f>
        <v>0</v>
      </c>
      <c r="D62" s="3">
        <f t="shared" si="47"/>
        <v>0</v>
      </c>
      <c r="E62" s="3">
        <f t="shared" si="47"/>
        <v>0</v>
      </c>
      <c r="F62" s="3">
        <f t="shared" si="47"/>
        <v>0</v>
      </c>
      <c r="G62" s="3">
        <f t="shared" si="47"/>
        <v>0</v>
      </c>
      <c r="H62" s="3">
        <f t="shared" si="47"/>
        <v>0</v>
      </c>
      <c r="I62" s="3">
        <f t="shared" si="47"/>
        <v>0</v>
      </c>
      <c r="J62" s="3">
        <f t="shared" si="47"/>
        <v>0</v>
      </c>
      <c r="K62" s="3">
        <f t="shared" si="47"/>
        <v>0</v>
      </c>
      <c r="L62" s="3">
        <f t="shared" si="47"/>
        <v>0</v>
      </c>
      <c r="M62" s="3">
        <f t="shared" si="47"/>
        <v>0</v>
      </c>
      <c r="N62" s="3">
        <f t="shared" si="47"/>
        <v>0</v>
      </c>
      <c r="O62" s="3">
        <f t="shared" si="47"/>
        <v>0</v>
      </c>
    </row>
    <row r="63" spans="1:16" x14ac:dyDescent="0.25">
      <c r="A63" s="3" t="s">
        <v>52</v>
      </c>
      <c r="B63" s="3">
        <v>0</v>
      </c>
      <c r="C63" s="3">
        <f t="shared" ref="C63:O63" si="48">B63+C38+C93</f>
        <v>-180253.75</v>
      </c>
      <c r="D63" s="3">
        <f t="shared" si="48"/>
        <v>-360355.59557500004</v>
      </c>
      <c r="E63" s="3">
        <f t="shared" si="48"/>
        <v>-540455.45960575005</v>
      </c>
      <c r="F63" s="3">
        <f t="shared" si="48"/>
        <v>-720553.32227680751</v>
      </c>
      <c r="G63" s="3">
        <f t="shared" si="48"/>
        <v>-900602.91357457556</v>
      </c>
      <c r="H63" s="3">
        <f t="shared" si="48"/>
        <v>-1080650.4632853214</v>
      </c>
      <c r="I63" s="3">
        <f t="shared" si="48"/>
        <v>-1260695.9509931747</v>
      </c>
      <c r="J63" s="3">
        <f t="shared" si="48"/>
        <v>-1440739.3560781064</v>
      </c>
      <c r="K63" s="3">
        <f t="shared" si="48"/>
        <v>-1620780.6577138875</v>
      </c>
      <c r="L63" s="3">
        <f t="shared" si="48"/>
        <v>-1800819.8348660264</v>
      </c>
      <c r="M63" s="3">
        <f t="shared" si="48"/>
        <v>-1980856.8662896866</v>
      </c>
      <c r="N63" s="3">
        <f t="shared" si="48"/>
        <v>-2160891.7305275835</v>
      </c>
      <c r="O63" s="3">
        <f t="shared" si="48"/>
        <v>-2340924.4059078591</v>
      </c>
    </row>
    <row r="64" spans="1:16" s="7" customFormat="1" x14ac:dyDescent="0.25">
      <c r="A64" s="3" t="s">
        <v>53</v>
      </c>
      <c r="B64" s="3">
        <v>0</v>
      </c>
      <c r="C64" s="3">
        <f t="shared" ref="C64:O64" si="49">B64+C96+C97</f>
        <v>0</v>
      </c>
      <c r="D64" s="3">
        <f t="shared" si="49"/>
        <v>0</v>
      </c>
      <c r="E64" s="3">
        <f t="shared" si="49"/>
        <v>0</v>
      </c>
      <c r="F64" s="3">
        <f t="shared" si="49"/>
        <v>0</v>
      </c>
      <c r="G64" s="3">
        <f t="shared" si="49"/>
        <v>0</v>
      </c>
      <c r="H64" s="3">
        <f t="shared" si="49"/>
        <v>0</v>
      </c>
      <c r="I64" s="3">
        <f t="shared" si="49"/>
        <v>0</v>
      </c>
      <c r="J64" s="3">
        <f t="shared" si="49"/>
        <v>0</v>
      </c>
      <c r="K64" s="3">
        <f t="shared" si="49"/>
        <v>0</v>
      </c>
      <c r="L64" s="3">
        <f t="shared" si="49"/>
        <v>0</v>
      </c>
      <c r="M64" s="3">
        <f t="shared" si="49"/>
        <v>0</v>
      </c>
      <c r="N64" s="3">
        <f t="shared" si="49"/>
        <v>0</v>
      </c>
      <c r="O64" s="3">
        <f t="shared" si="49"/>
        <v>0</v>
      </c>
    </row>
    <row r="65" spans="1:15" s="7" customFormat="1" x14ac:dyDescent="0.25">
      <c r="A65" s="3" t="s">
        <v>38</v>
      </c>
      <c r="B65" s="3">
        <v>0</v>
      </c>
      <c r="C65" s="3">
        <f>B65+C49</f>
        <v>0</v>
      </c>
      <c r="D65" s="3">
        <f t="shared" ref="D65:N65" si="50">C65+D49</f>
        <v>0</v>
      </c>
      <c r="E65" s="3">
        <f t="shared" si="50"/>
        <v>0</v>
      </c>
      <c r="F65" s="3">
        <f t="shared" si="50"/>
        <v>0</v>
      </c>
      <c r="G65" s="3">
        <f t="shared" si="50"/>
        <v>0</v>
      </c>
      <c r="H65" s="3">
        <f t="shared" si="50"/>
        <v>0</v>
      </c>
      <c r="I65" s="3">
        <f t="shared" si="50"/>
        <v>0</v>
      </c>
      <c r="J65" s="3">
        <f t="shared" si="50"/>
        <v>0</v>
      </c>
      <c r="K65" s="3">
        <f t="shared" si="50"/>
        <v>0</v>
      </c>
      <c r="L65" s="3">
        <f t="shared" si="50"/>
        <v>0</v>
      </c>
      <c r="M65" s="3">
        <f t="shared" si="50"/>
        <v>0</v>
      </c>
      <c r="N65" s="3">
        <f t="shared" si="50"/>
        <v>0</v>
      </c>
      <c r="O65" s="3">
        <f>N65+O49</f>
        <v>0</v>
      </c>
    </row>
    <row r="67" spans="1:15" x14ac:dyDescent="0.25">
      <c r="A67" s="3" t="s">
        <v>54</v>
      </c>
      <c r="C67" s="3">
        <f>C53</f>
        <v>-180253.75</v>
      </c>
      <c r="D67" s="3">
        <f t="shared" ref="D67:O67" si="51">D53</f>
        <v>-180101.84557500001</v>
      </c>
      <c r="E67" s="3">
        <f t="shared" si="51"/>
        <v>-180099.86403075</v>
      </c>
      <c r="F67" s="3">
        <f t="shared" si="51"/>
        <v>-180097.86267105749</v>
      </c>
      <c r="G67" s="3">
        <f t="shared" si="51"/>
        <v>-180049.59129776809</v>
      </c>
      <c r="H67" s="3">
        <f t="shared" si="51"/>
        <v>-180047.54971074575</v>
      </c>
      <c r="I67" s="3">
        <f t="shared" si="51"/>
        <v>-180045.48770785323</v>
      </c>
      <c r="J67" s="3">
        <f t="shared" si="51"/>
        <v>-180043.40508493173</v>
      </c>
      <c r="K67" s="3">
        <f t="shared" si="51"/>
        <v>-180041.30163578104</v>
      </c>
      <c r="L67" s="3">
        <f t="shared" si="51"/>
        <v>-180039.17715213887</v>
      </c>
      <c r="M67" s="3">
        <f t="shared" si="51"/>
        <v>-180037.03142366026</v>
      </c>
      <c r="N67" s="3">
        <f t="shared" si="51"/>
        <v>-180034.86423789687</v>
      </c>
      <c r="O67" s="3">
        <f t="shared" si="51"/>
        <v>-180032.67538027582</v>
      </c>
    </row>
    <row r="68" spans="1:15" x14ac:dyDescent="0.25">
      <c r="A68" s="3" t="s">
        <v>55</v>
      </c>
      <c r="C68" s="3">
        <f>SUM($C67:C67)</f>
        <v>-180253.75</v>
      </c>
      <c r="D68" s="3">
        <f>SUM($C67:D67)</f>
        <v>-360355.59557500004</v>
      </c>
      <c r="E68" s="3">
        <f>SUM($C67:E67)</f>
        <v>-540455.45960575005</v>
      </c>
      <c r="F68" s="3">
        <f>SUM($C67:F67)</f>
        <v>-720553.32227680751</v>
      </c>
      <c r="G68" s="3">
        <f>SUM($C67:G67)</f>
        <v>-900602.91357457556</v>
      </c>
      <c r="H68" s="3">
        <f>SUM($C67:H67)</f>
        <v>-1080650.4632853214</v>
      </c>
      <c r="I68" s="3">
        <f>SUM($C67:I67)</f>
        <v>-1260695.9509931747</v>
      </c>
      <c r="J68" s="3">
        <f>SUM($C67:J67)</f>
        <v>-1440739.3560781064</v>
      </c>
      <c r="K68" s="3">
        <f>SUM($C67:K67)</f>
        <v>-1620780.6577138875</v>
      </c>
      <c r="L68" s="3">
        <f>SUM($C67:L67)</f>
        <v>-1800819.8348660264</v>
      </c>
      <c r="M68" s="3">
        <f>SUM($C67:M67)</f>
        <v>-1980856.8662896866</v>
      </c>
      <c r="N68" s="3">
        <f>SUM($C67:N67)</f>
        <v>-2160891.7305275835</v>
      </c>
      <c r="O68" s="3">
        <f>SUM($C67:O67)</f>
        <v>-2340924.4059078591</v>
      </c>
    </row>
    <row r="70" spans="1:15" x14ac:dyDescent="0.25">
      <c r="A70" s="3" t="s">
        <v>56</v>
      </c>
      <c r="C70" s="3">
        <f t="shared" ref="C70:O70" si="52">C67/(1+$B$74)^C2</f>
        <v>-180253.75</v>
      </c>
      <c r="D70" s="3">
        <f t="shared" si="52"/>
        <v>-175545.58884157965</v>
      </c>
      <c r="E70" s="3">
        <f t="shared" si="52"/>
        <v>-171102.71475576458</v>
      </c>
      <c r="F70" s="3">
        <f t="shared" si="52"/>
        <v>-166772.26676731443</v>
      </c>
      <c r="G70" s="3">
        <f t="shared" si="52"/>
        <v>-162509.65578809386</v>
      </c>
      <c r="H70" s="3">
        <f t="shared" si="52"/>
        <v>-158396.65411873994</v>
      </c>
      <c r="I70" s="3">
        <f t="shared" si="52"/>
        <v>-154387.73201594892</v>
      </c>
      <c r="J70" s="3">
        <f t="shared" si="52"/>
        <v>-150480.25601722402</v>
      </c>
      <c r="K70" s="3">
        <f t="shared" si="52"/>
        <v>-146671.6592887463</v>
      </c>
      <c r="L70" s="3">
        <f t="shared" si="52"/>
        <v>-142959.43993968205</v>
      </c>
      <c r="M70" s="3">
        <f t="shared" si="52"/>
        <v>-139341.1593791373</v>
      </c>
      <c r="N70" s="3">
        <f t="shared" si="52"/>
        <v>-135814.44071468024</v>
      </c>
      <c r="O70" s="3">
        <f t="shared" si="52"/>
        <v>-132376.96719137917</v>
      </c>
    </row>
    <row r="71" spans="1:15" x14ac:dyDescent="0.25">
      <c r="A71" s="3" t="s">
        <v>57</v>
      </c>
      <c r="C71" s="3">
        <f>SUM($C70:C70)</f>
        <v>-180253.75</v>
      </c>
      <c r="D71" s="3">
        <f>SUM($C70:D70)</f>
        <v>-355799.33884157962</v>
      </c>
      <c r="E71" s="3">
        <f>SUM($C70:E70)</f>
        <v>-526902.0535973442</v>
      </c>
      <c r="F71" s="3">
        <f>SUM($C70:F70)</f>
        <v>-693674.3203646586</v>
      </c>
      <c r="G71" s="3">
        <f>SUM($C70:G70)</f>
        <v>-856183.97615275253</v>
      </c>
      <c r="H71" s="3">
        <f>SUM($C70:H70)</f>
        <v>-1014580.6302714925</v>
      </c>
      <c r="I71" s="3">
        <f>SUM($C70:I70)</f>
        <v>-1168968.3622874415</v>
      </c>
      <c r="J71" s="3">
        <f>SUM($C70:J70)</f>
        <v>-1319448.6183046654</v>
      </c>
      <c r="K71" s="3">
        <f>SUM($C70:K70)</f>
        <v>-1466120.2775934117</v>
      </c>
      <c r="L71" s="3">
        <f>SUM($C70:L70)</f>
        <v>-1609079.7175330939</v>
      </c>
      <c r="M71" s="3">
        <f>SUM($C70:M70)</f>
        <v>-1748420.8769122311</v>
      </c>
      <c r="N71" s="3">
        <f>SUM($C70:N70)</f>
        <v>-1884235.3176269112</v>
      </c>
      <c r="O71" s="3">
        <f>SUM($C70:O70)</f>
        <v>-2016612.2848182903</v>
      </c>
    </row>
    <row r="73" spans="1:15" s="7" customFormat="1" x14ac:dyDescent="0.25">
      <c r="A73" s="3" t="s">
        <v>58</v>
      </c>
      <c r="B73" s="5">
        <v>0.36</v>
      </c>
      <c r="C73" s="6">
        <f>1+B73</f>
        <v>1.3599999999999999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 t="s">
        <v>59</v>
      </c>
      <c r="B74" s="5">
        <f>C74-1</f>
        <v>2.5954834658546311E-2</v>
      </c>
      <c r="C74" s="6">
        <f>C73^(1/12)</f>
        <v>1.0259548346585463</v>
      </c>
    </row>
    <row r="76" spans="1:15" s="7" customFormat="1" x14ac:dyDescent="0.25">
      <c r="A76" s="3" t="s">
        <v>60</v>
      </c>
      <c r="B76" s="3">
        <f>O71</f>
        <v>-2016612.2848182903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 t="s">
        <v>61</v>
      </c>
      <c r="B77" s="4">
        <v>3.8025612982647847</v>
      </c>
    </row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dcterms:created xsi:type="dcterms:W3CDTF">2017-10-19T14:50:54Z</dcterms:created>
  <dcterms:modified xsi:type="dcterms:W3CDTF">2021-12-24T07:54:17Z</dcterms:modified>
</cp:coreProperties>
</file>