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27" i="1" l="1"/>
  <c r="D25" i="1" s="1"/>
  <c r="E27" i="1"/>
  <c r="E25" i="1" s="1"/>
  <c r="F27" i="1"/>
  <c r="G27" i="1"/>
  <c r="H27" i="1"/>
  <c r="I27" i="1"/>
  <c r="J27" i="1"/>
  <c r="J25" i="1" s="1"/>
  <c r="K27" i="1"/>
  <c r="K25" i="1" s="1"/>
  <c r="L27" i="1"/>
  <c r="L25" i="1" s="1"/>
  <c r="M27" i="1"/>
  <c r="M25" i="1" s="1"/>
  <c r="N27" i="1"/>
  <c r="O27" i="1"/>
  <c r="F25" i="1"/>
  <c r="G25" i="1"/>
  <c r="H25" i="1"/>
  <c r="I25" i="1"/>
  <c r="N25" i="1"/>
  <c r="O25" i="1"/>
  <c r="C25" i="1"/>
  <c r="C27" i="1"/>
  <c r="C28" i="1"/>
  <c r="D14" i="1" l="1"/>
  <c r="E14" i="1"/>
  <c r="F14" i="1"/>
  <c r="G14" i="1"/>
  <c r="H14" i="1"/>
  <c r="I14" i="1"/>
  <c r="J14" i="1"/>
  <c r="K14" i="1"/>
  <c r="L14" i="1"/>
  <c r="M14" i="1"/>
  <c r="N14" i="1"/>
  <c r="O14" i="1"/>
  <c r="C14" i="1"/>
  <c r="D28" i="1" l="1"/>
  <c r="E28" i="1"/>
  <c r="F28" i="1"/>
  <c r="G28" i="1"/>
  <c r="H28" i="1"/>
  <c r="I28" i="1"/>
  <c r="J28" i="1"/>
  <c r="K28" i="1"/>
  <c r="L28" i="1"/>
  <c r="M28" i="1"/>
  <c r="N28" i="1"/>
  <c r="O28" i="1"/>
  <c r="B59" i="1" l="1"/>
  <c r="C7" i="1" l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C34" i="1" l="1"/>
  <c r="D34" i="1"/>
  <c r="D32" i="1" s="1"/>
  <c r="E34" i="1"/>
  <c r="E32" i="1" s="1"/>
  <c r="F34" i="1"/>
  <c r="F32" i="1" s="1"/>
  <c r="G34" i="1"/>
  <c r="G32" i="1" s="1"/>
  <c r="H34" i="1"/>
  <c r="H32" i="1" s="1"/>
  <c r="I34" i="1"/>
  <c r="I32" i="1" s="1"/>
  <c r="J34" i="1"/>
  <c r="J32" i="1" s="1"/>
  <c r="K34" i="1"/>
  <c r="K32" i="1" s="1"/>
  <c r="L34" i="1"/>
  <c r="L32" i="1" s="1"/>
  <c r="M34" i="1"/>
  <c r="M32" i="1" s="1"/>
  <c r="N34" i="1"/>
  <c r="N32" i="1" s="1"/>
  <c r="O34" i="1"/>
  <c r="O32" i="1" s="1"/>
  <c r="O54" i="1" l="1"/>
  <c r="C13" i="1"/>
  <c r="C6" i="1"/>
  <c r="C8" i="1" s="1"/>
  <c r="C20" i="1"/>
  <c r="C21" i="1"/>
  <c r="C41" i="1"/>
  <c r="C73" i="1"/>
  <c r="C74" i="1" s="1"/>
  <c r="B74" i="1" s="1"/>
  <c r="D13" i="1"/>
  <c r="D9" i="1"/>
  <c r="D7" i="1"/>
  <c r="D11" i="1"/>
  <c r="D20" i="1"/>
  <c r="D21" i="1"/>
  <c r="D41" i="1"/>
  <c r="E13" i="1"/>
  <c r="E9" i="1"/>
  <c r="E7" i="1"/>
  <c r="E11" i="1"/>
  <c r="E20" i="1"/>
  <c r="E21" i="1"/>
  <c r="E41" i="1"/>
  <c r="D54" i="1"/>
  <c r="F13" i="1"/>
  <c r="F9" i="1"/>
  <c r="F7" i="1"/>
  <c r="F11" i="1"/>
  <c r="F20" i="1"/>
  <c r="F21" i="1"/>
  <c r="F41" i="1"/>
  <c r="G13" i="1"/>
  <c r="G9" i="1"/>
  <c r="G7" i="1"/>
  <c r="G11" i="1"/>
  <c r="G20" i="1"/>
  <c r="G21" i="1"/>
  <c r="G41" i="1"/>
  <c r="H13" i="1"/>
  <c r="H9" i="1"/>
  <c r="H7" i="1"/>
  <c r="H11" i="1"/>
  <c r="H20" i="1"/>
  <c r="H21" i="1"/>
  <c r="H41" i="1"/>
  <c r="I13" i="1"/>
  <c r="I9" i="1"/>
  <c r="I7" i="1"/>
  <c r="I11" i="1"/>
  <c r="I20" i="1"/>
  <c r="I21" i="1"/>
  <c r="I41" i="1"/>
  <c r="H54" i="1"/>
  <c r="J13" i="1"/>
  <c r="J9" i="1"/>
  <c r="J7" i="1"/>
  <c r="J11" i="1"/>
  <c r="J20" i="1"/>
  <c r="J21" i="1"/>
  <c r="J41" i="1"/>
  <c r="I54" i="1"/>
  <c r="K13" i="1"/>
  <c r="K9" i="1"/>
  <c r="K7" i="1"/>
  <c r="K11" i="1"/>
  <c r="K20" i="1"/>
  <c r="K21" i="1"/>
  <c r="K41" i="1"/>
  <c r="J54" i="1"/>
  <c r="L13" i="1"/>
  <c r="L9" i="1"/>
  <c r="L7" i="1"/>
  <c r="L11" i="1"/>
  <c r="L20" i="1"/>
  <c r="L21" i="1"/>
  <c r="L41" i="1"/>
  <c r="K54" i="1"/>
  <c r="M13" i="1"/>
  <c r="M9" i="1"/>
  <c r="M7" i="1"/>
  <c r="M11" i="1"/>
  <c r="M20" i="1"/>
  <c r="M21" i="1"/>
  <c r="M41" i="1"/>
  <c r="L54" i="1"/>
  <c r="N13" i="1"/>
  <c r="N9" i="1"/>
  <c r="N7" i="1"/>
  <c r="N11" i="1"/>
  <c r="N20" i="1"/>
  <c r="N21" i="1"/>
  <c r="N41" i="1"/>
  <c r="O13" i="1"/>
  <c r="O9" i="1"/>
  <c r="O7" i="1"/>
  <c r="O11" i="1"/>
  <c r="O20" i="1"/>
  <c r="O21" i="1"/>
  <c r="O41" i="1"/>
  <c r="N54" i="1"/>
  <c r="C64" i="1"/>
  <c r="D64" i="1" s="1"/>
  <c r="E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C54" i="1"/>
  <c r="E54" i="1"/>
  <c r="F54" i="1"/>
  <c r="G54" i="1"/>
  <c r="M54" i="1"/>
  <c r="B61" i="1"/>
  <c r="C52" i="1"/>
  <c r="C10" i="1" l="1"/>
  <c r="C12" i="1" s="1"/>
  <c r="D6" i="1"/>
  <c r="D8" i="1" s="1"/>
  <c r="E6" i="1" s="1"/>
  <c r="E8" i="1" s="1"/>
  <c r="E10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C15" i="1" l="1"/>
  <c r="C5" i="1" s="1"/>
  <c r="C42" i="1" s="1"/>
  <c r="C43" i="1" s="1"/>
  <c r="C37" i="1" s="1"/>
  <c r="D10" i="1"/>
  <c r="D12" i="1" s="1"/>
  <c r="D15" i="1" s="1"/>
  <c r="D5" i="1" s="1"/>
  <c r="F6" i="1"/>
  <c r="F8" i="1" s="1"/>
  <c r="F10" i="1" s="1"/>
  <c r="E12" i="1"/>
  <c r="E15" i="1" s="1"/>
  <c r="E5" i="1" s="1"/>
  <c r="C22" i="1" l="1"/>
  <c r="C17" i="1" s="1"/>
  <c r="C23" i="1" s="1"/>
  <c r="D22" i="1"/>
  <c r="D42" i="1"/>
  <c r="D43" i="1" s="1"/>
  <c r="D37" i="1" s="1"/>
  <c r="G6" i="1"/>
  <c r="G8" i="1" s="1"/>
  <c r="F12" i="1"/>
  <c r="F15" i="1" s="1"/>
  <c r="F5" i="1" s="1"/>
  <c r="C24" i="1"/>
  <c r="C31" i="1"/>
  <c r="E42" i="1"/>
  <c r="E43" i="1" s="1"/>
  <c r="E37" i="1" s="1"/>
  <c r="E22" i="1"/>
  <c r="E17" i="1" l="1"/>
  <c r="E23" i="1" s="1"/>
  <c r="D17" i="1"/>
  <c r="D23" i="1" s="1"/>
  <c r="D24" i="1" s="1"/>
  <c r="F42" i="1"/>
  <c r="F43" i="1" s="1"/>
  <c r="F37" i="1" s="1"/>
  <c r="F22" i="1"/>
  <c r="F17" i="1" s="1"/>
  <c r="H6" i="1"/>
  <c r="H8" i="1" s="1"/>
  <c r="G10" i="1"/>
  <c r="G12" i="1" s="1"/>
  <c r="G15" i="1" s="1"/>
  <c r="G5" i="1" s="1"/>
  <c r="D31" i="1" l="1"/>
  <c r="I6" i="1"/>
  <c r="I8" i="1" s="1"/>
  <c r="H10" i="1"/>
  <c r="H12" i="1" s="1"/>
  <c r="H15" i="1" s="1"/>
  <c r="H5" i="1" s="1"/>
  <c r="E31" i="1"/>
  <c r="E24" i="1"/>
  <c r="G42" i="1"/>
  <c r="G43" i="1" s="1"/>
  <c r="G37" i="1" s="1"/>
  <c r="G22" i="1"/>
  <c r="G17" i="1" s="1"/>
  <c r="F23" i="1"/>
  <c r="H42" i="1" l="1"/>
  <c r="H43" i="1" s="1"/>
  <c r="H37" i="1" s="1"/>
  <c r="H22" i="1"/>
  <c r="J6" i="1"/>
  <c r="J8" i="1" s="1"/>
  <c r="I10" i="1"/>
  <c r="I12" i="1" s="1"/>
  <c r="I15" i="1" s="1"/>
  <c r="I5" i="1" s="1"/>
  <c r="F31" i="1"/>
  <c r="F24" i="1"/>
  <c r="G23" i="1"/>
  <c r="H17" i="1" l="1"/>
  <c r="H23" i="1" s="1"/>
  <c r="G31" i="1"/>
  <c r="G24" i="1"/>
  <c r="I42" i="1"/>
  <c r="I43" i="1" s="1"/>
  <c r="I37" i="1" s="1"/>
  <c r="I22" i="1"/>
  <c r="K6" i="1"/>
  <c r="K8" i="1" s="1"/>
  <c r="J10" i="1"/>
  <c r="J12" i="1" s="1"/>
  <c r="J15" i="1" s="1"/>
  <c r="J5" i="1" s="1"/>
  <c r="I17" i="1" l="1"/>
  <c r="I23" i="1" s="1"/>
  <c r="H31" i="1"/>
  <c r="H24" i="1"/>
  <c r="K10" i="1"/>
  <c r="K12" i="1" s="1"/>
  <c r="K15" i="1" s="1"/>
  <c r="K5" i="1" s="1"/>
  <c r="L6" i="1"/>
  <c r="L8" i="1" s="1"/>
  <c r="J42" i="1"/>
  <c r="J43" i="1" s="1"/>
  <c r="J37" i="1" s="1"/>
  <c r="J22" i="1"/>
  <c r="J17" i="1" l="1"/>
  <c r="J23" i="1" s="1"/>
  <c r="K42" i="1"/>
  <c r="K43" i="1" s="1"/>
  <c r="K37" i="1" s="1"/>
  <c r="K22" i="1"/>
  <c r="I31" i="1"/>
  <c r="I24" i="1"/>
  <c r="L10" i="1"/>
  <c r="L12" i="1" s="1"/>
  <c r="L15" i="1" s="1"/>
  <c r="L5" i="1" s="1"/>
  <c r="M6" i="1"/>
  <c r="M8" i="1" s="1"/>
  <c r="K17" i="1" l="1"/>
  <c r="K23" i="1" s="1"/>
  <c r="J31" i="1"/>
  <c r="J24" i="1"/>
  <c r="M10" i="1"/>
  <c r="M12" i="1" s="1"/>
  <c r="M15" i="1" s="1"/>
  <c r="M5" i="1" s="1"/>
  <c r="N6" i="1"/>
  <c r="N8" i="1" s="1"/>
  <c r="L22" i="1"/>
  <c r="L42" i="1"/>
  <c r="L43" i="1" s="1"/>
  <c r="L37" i="1" s="1"/>
  <c r="L17" i="1" l="1"/>
  <c r="L23" i="1" s="1"/>
  <c r="K24" i="1"/>
  <c r="K31" i="1"/>
  <c r="M42" i="1"/>
  <c r="M43" i="1" s="1"/>
  <c r="M37" i="1" s="1"/>
  <c r="M22" i="1"/>
  <c r="N10" i="1"/>
  <c r="N12" i="1" s="1"/>
  <c r="N15" i="1" s="1"/>
  <c r="N5" i="1" s="1"/>
  <c r="O6" i="1"/>
  <c r="O8" i="1" s="1"/>
  <c r="O10" i="1" s="1"/>
  <c r="O12" i="1" s="1"/>
  <c r="O15" i="1" s="1"/>
  <c r="O5" i="1" s="1"/>
  <c r="M17" i="1" l="1"/>
  <c r="M23" i="1" s="1"/>
  <c r="L24" i="1"/>
  <c r="L31" i="1"/>
  <c r="N42" i="1"/>
  <c r="N43" i="1" s="1"/>
  <c r="N37" i="1" s="1"/>
  <c r="N22" i="1"/>
  <c r="O22" i="1"/>
  <c r="O42" i="1"/>
  <c r="O43" i="1" s="1"/>
  <c r="O37" i="1" s="1"/>
  <c r="N17" i="1" l="1"/>
  <c r="N23" i="1" s="1"/>
  <c r="O17" i="1"/>
  <c r="O23" i="1" s="1"/>
  <c r="M31" i="1"/>
  <c r="M24" i="1"/>
  <c r="N24" i="1" l="1"/>
  <c r="N31" i="1"/>
  <c r="O31" i="1"/>
  <c r="O24" i="1"/>
  <c r="C35" i="1" l="1"/>
  <c r="C36" i="1" s="1"/>
  <c r="C38" i="1" s="1"/>
  <c r="C53" i="1" l="1"/>
  <c r="C63" i="1"/>
  <c r="C61" i="1" s="1"/>
  <c r="C39" i="1"/>
  <c r="C67" i="1" l="1"/>
  <c r="C55" i="1"/>
  <c r="C70" i="1" l="1"/>
  <c r="C71" i="1" s="1"/>
  <c r="C68" i="1"/>
  <c r="C60" i="1"/>
  <c r="C59" i="1" s="1"/>
  <c r="C56" i="1"/>
  <c r="J35" i="1"/>
  <c r="O35" i="1"/>
  <c r="O36" i="1" s="1"/>
  <c r="N35" i="1"/>
  <c r="N36" i="1" s="1"/>
  <c r="N38" i="1" s="1"/>
  <c r="K35" i="1"/>
  <c r="K36" i="1" s="1"/>
  <c r="K38" i="1" s="1"/>
  <c r="G35" i="1"/>
  <c r="G36" i="1" s="1"/>
  <c r="G38" i="1" s="1"/>
  <c r="F35" i="1"/>
  <c r="F36" i="1" s="1"/>
  <c r="H35" i="1"/>
  <c r="H36" i="1" s="1"/>
  <c r="H38" i="1" s="1"/>
  <c r="I35" i="1"/>
  <c r="I36" i="1" s="1"/>
  <c r="I38" i="1" s="1"/>
  <c r="L35" i="1"/>
  <c r="L53" i="1" s="1"/>
  <c r="M35" i="1"/>
  <c r="D35" i="1"/>
  <c r="D53" i="1" s="1"/>
  <c r="E35" i="1"/>
  <c r="E36" i="1" s="1"/>
  <c r="E38" i="1" s="1"/>
  <c r="D67" i="1" l="1"/>
  <c r="D68" i="1" s="1"/>
  <c r="D55" i="1"/>
  <c r="D60" i="1" s="1"/>
  <c r="D59" i="1" s="1"/>
  <c r="K53" i="1"/>
  <c r="K55" i="1" s="1"/>
  <c r="E53" i="1"/>
  <c r="E67" i="1" s="1"/>
  <c r="N53" i="1"/>
  <c r="N67" i="1" s="1"/>
  <c r="N70" i="1" s="1"/>
  <c r="J53" i="1"/>
  <c r="J67" i="1" s="1"/>
  <c r="J70" i="1" s="1"/>
  <c r="J36" i="1"/>
  <c r="J38" i="1" s="1"/>
  <c r="E55" i="1"/>
  <c r="D36" i="1"/>
  <c r="D38" i="1" s="1"/>
  <c r="L36" i="1"/>
  <c r="L38" i="1" s="1"/>
  <c r="D52" i="1"/>
  <c r="C57" i="1"/>
  <c r="M53" i="1"/>
  <c r="M36" i="1"/>
  <c r="M38" i="1" s="1"/>
  <c r="G53" i="1"/>
  <c r="G67" i="1" s="1"/>
  <c r="G70" i="1" s="1"/>
  <c r="L55" i="1"/>
  <c r="L67" i="1"/>
  <c r="L70" i="1" s="1"/>
  <c r="I53" i="1"/>
  <c r="I67" i="1" s="1"/>
  <c r="I70" i="1" s="1"/>
  <c r="H53" i="1"/>
  <c r="O53" i="1"/>
  <c r="O67" i="1" s="1"/>
  <c r="O38" i="1"/>
  <c r="F53" i="1"/>
  <c r="F67" i="1" s="1"/>
  <c r="F38" i="1"/>
  <c r="D56" i="1" l="1"/>
  <c r="E52" i="1" s="1"/>
  <c r="E56" i="1" s="1"/>
  <c r="D70" i="1"/>
  <c r="D71" i="1" s="1"/>
  <c r="N55" i="1"/>
  <c r="K67" i="1"/>
  <c r="K70" i="1" s="1"/>
  <c r="I55" i="1"/>
  <c r="G55" i="1"/>
  <c r="D63" i="1"/>
  <c r="F39" i="1"/>
  <c r="D39" i="1"/>
  <c r="N39" i="1"/>
  <c r="I39" i="1"/>
  <c r="E39" i="1"/>
  <c r="H39" i="1"/>
  <c r="H67" i="1"/>
  <c r="I68" i="1" s="1"/>
  <c r="M67" i="1"/>
  <c r="M70" i="1" s="1"/>
  <c r="E70" i="1"/>
  <c r="M55" i="1"/>
  <c r="E68" i="1"/>
  <c r="L39" i="1"/>
  <c r="H55" i="1"/>
  <c r="J55" i="1"/>
  <c r="G68" i="1"/>
  <c r="H68" i="1"/>
  <c r="F68" i="1"/>
  <c r="M39" i="1"/>
  <c r="G39" i="1"/>
  <c r="K39" i="1"/>
  <c r="O39" i="1"/>
  <c r="J39" i="1"/>
  <c r="O70" i="1"/>
  <c r="O55" i="1"/>
  <c r="F55" i="1"/>
  <c r="F70" i="1"/>
  <c r="E60" i="1"/>
  <c r="E59" i="1" s="1"/>
  <c r="E71" i="1" l="1"/>
  <c r="D57" i="1"/>
  <c r="O68" i="1"/>
  <c r="M68" i="1"/>
  <c r="K68" i="1"/>
  <c r="D61" i="1"/>
  <c r="E63" i="1"/>
  <c r="J68" i="1"/>
  <c r="L68" i="1"/>
  <c r="N68" i="1"/>
  <c r="H70" i="1"/>
  <c r="I71" i="1" s="1"/>
  <c r="F71" i="1"/>
  <c r="G71" i="1"/>
  <c r="E57" i="1"/>
  <c r="F52" i="1"/>
  <c r="F56" i="1" s="1"/>
  <c r="F60" i="1"/>
  <c r="F59" i="1" s="1"/>
  <c r="K71" i="1" l="1"/>
  <c r="O71" i="1"/>
  <c r="B76" i="1" s="1"/>
  <c r="H71" i="1"/>
  <c r="J71" i="1"/>
  <c r="M71" i="1"/>
  <c r="N71" i="1"/>
  <c r="L71" i="1"/>
  <c r="E61" i="1"/>
  <c r="F63" i="1"/>
  <c r="G60" i="1"/>
  <c r="G59" i="1" s="1"/>
  <c r="F57" i="1"/>
  <c r="G52" i="1"/>
  <c r="G56" i="1" s="1"/>
  <c r="B1" i="1" l="1"/>
  <c r="F61" i="1"/>
  <c r="G63" i="1"/>
  <c r="G57" i="1"/>
  <c r="H52" i="1"/>
  <c r="H56" i="1" s="1"/>
  <c r="H60" i="1"/>
  <c r="H59" i="1" s="1"/>
  <c r="G61" i="1" l="1"/>
  <c r="H63" i="1"/>
  <c r="I60" i="1"/>
  <c r="I59" i="1" s="1"/>
  <c r="H57" i="1"/>
  <c r="I52" i="1"/>
  <c r="I56" i="1" s="1"/>
  <c r="H61" i="1" l="1"/>
  <c r="I63" i="1"/>
  <c r="I57" i="1"/>
  <c r="J52" i="1"/>
  <c r="J56" i="1" s="1"/>
  <c r="J60" i="1"/>
  <c r="J59" i="1" s="1"/>
  <c r="J63" i="1" l="1"/>
  <c r="I61" i="1"/>
  <c r="K60" i="1"/>
  <c r="K59" i="1" s="1"/>
  <c r="J57" i="1"/>
  <c r="K52" i="1"/>
  <c r="K56" i="1" s="1"/>
  <c r="J61" i="1" l="1"/>
  <c r="K63" i="1"/>
  <c r="L60" i="1"/>
  <c r="L59" i="1" s="1"/>
  <c r="L52" i="1"/>
  <c r="L56" i="1" s="1"/>
  <c r="K57" i="1"/>
  <c r="L63" i="1" l="1"/>
  <c r="K61" i="1"/>
  <c r="M60" i="1"/>
  <c r="M59" i="1" s="1"/>
  <c r="M52" i="1"/>
  <c r="M56" i="1" s="1"/>
  <c r="L57" i="1"/>
  <c r="M63" i="1" l="1"/>
  <c r="L61" i="1"/>
  <c r="N60" i="1"/>
  <c r="N59" i="1" s="1"/>
  <c r="M57" i="1"/>
  <c r="N52" i="1"/>
  <c r="N56" i="1" s="1"/>
  <c r="N63" i="1" l="1"/>
  <c r="M61" i="1"/>
  <c r="O60" i="1"/>
  <c r="O59" i="1" s="1"/>
  <c r="O52" i="1"/>
  <c r="O56" i="1" s="1"/>
  <c r="O57" i="1" s="1"/>
  <c r="N57" i="1"/>
  <c r="O63" i="1" l="1"/>
  <c r="O61" i="1" s="1"/>
  <c r="N61" i="1"/>
  <c r="B57" i="1"/>
</calcChain>
</file>

<file path=xl/sharedStrings.xml><?xml version="1.0" encoding="utf-8"?>
<sst xmlns="http://schemas.openxmlformats.org/spreadsheetml/2006/main" count="69" uniqueCount="67">
  <si>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</si>
  <si>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</si>
  <si>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</si>
  <si>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</si>
  <si>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</si>
  <si>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</si>
  <si>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</si>
  <si>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</si>
  <si>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</si>
  <si>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</si>
  <si>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</si>
  <si>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</si>
  <si>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</si>
  <si>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</si>
  <si>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</si>
  <si>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</si>
  <si>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</si>
  <si>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</si>
  <si>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</si>
  <si>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</si>
  <si>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</si>
  <si>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</si>
  <si>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</si>
  <si>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</si>
  <si>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</si>
  <si>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</si>
  <si>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</si>
  <si>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</si>
  <si>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</si>
  <si>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</si>
  <si>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</si>
  <si>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</si>
  <si>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</si>
  <si>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</si>
  <si>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</si>
  <si>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</si>
  <si>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</si>
  <si>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Запасы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</si>
  <si>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</si>
  <si>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</si>
  <si>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</si>
  <si>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</si>
  <si>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</si>
  <si>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</si>
  <si>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</si>
  <si>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</si>
  <si>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Банковский кредит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</si>
  <si>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</si>
  <si>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</si>
  <si>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</si>
  <si>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</si>
  <si>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</si>
  <si>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</si>
  <si>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</si>
  <si>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</si>
  <si>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</si>
  <si>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</si>
  <si>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</si>
  <si>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</si>
  <si>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</si>
  <si>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</si>
  <si>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</si>
  <si>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Программист</t>
  </si>
  <si>
    <t>Маркетолог</t>
  </si>
  <si>
    <t>Телеграм-бот Дизайнер</t>
  </si>
  <si>
    <t>Наполнение телеграмм-бота контентом</t>
  </si>
  <si>
    <t>Инвестиционный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</si>
</sst>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  <xf numFmtId="1" fontId="0" fillId="0" borderId="0" xfId="1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Лист1!$C$55:$O$55</c:f>
              <c:numCache>
                <c:formatCode>#,##0</c:formatCode>
                <c:ptCount val="13"/>
                <c:pt idx="0">
                  <c:v>-11363.75</c:v>
                </c:pt>
                <c:pt idx="1">
                  <c:v>-59908.262500000004</c:v>
                </c:pt>
                <c:pt idx="2">
                  <c:v>-59869.088750000003</c:v>
                </c:pt>
                <c:pt idx="3">
                  <c:v>-59825.997624999996</c:v>
                </c:pt>
                <c:pt idx="4">
                  <c:v>-59732.347387499998</c:v>
                </c:pt>
                <c:pt idx="5">
                  <c:v>-59680.207126250003</c:v>
                </c:pt>
                <c:pt idx="6">
                  <c:v>-59622.852838874998</c:v>
                </c:pt>
                <c:pt idx="7">
                  <c:v>-59559.763122762495</c:v>
                </c:pt>
                <c:pt idx="8">
                  <c:v>-59490.364435038748</c:v>
                </c:pt>
                <c:pt idx="9">
                  <c:v>-59414.025878542627</c:v>
                </c:pt>
                <c:pt idx="10">
                  <c:v>-59330.053466396887</c:v>
                </c:pt>
                <c:pt idx="11">
                  <c:v>-59237.68381303658</c:v>
                </c:pt>
                <c:pt idx="12">
                  <c:v>-59136.077194340236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Лист1!$C$56:$O$56</c:f>
              <c:numCache>
                <c:formatCode>#,##0</c:formatCode>
                <c:ptCount val="13"/>
                <c:pt idx="0">
                  <c:v>-11363.75</c:v>
                </c:pt>
                <c:pt idx="1">
                  <c:v>-71272.012500000012</c:v>
                </c:pt>
                <c:pt idx="2">
                  <c:v>-131141.10125000001</c:v>
                </c:pt>
                <c:pt idx="3">
                  <c:v>-190967.098875</c:v>
                </c:pt>
                <c:pt idx="4">
                  <c:v>-250699.44626249999</c:v>
                </c:pt>
                <c:pt idx="5">
                  <c:v>-310379.65338874998</c:v>
                </c:pt>
                <c:pt idx="6">
                  <c:v>-370002.50622762495</c:v>
                </c:pt>
                <c:pt idx="7">
                  <c:v>-429562.26935038745</c:v>
                </c:pt>
                <c:pt idx="8">
                  <c:v>-489052.63378542621</c:v>
                </c:pt>
                <c:pt idx="9">
                  <c:v>-548466.65966396884</c:v>
                </c:pt>
                <c:pt idx="10">
                  <c:v>-607796.71313036571</c:v>
                </c:pt>
                <c:pt idx="11">
                  <c:v>-667034.39694340224</c:v>
                </c:pt>
                <c:pt idx="12">
                  <c:v>-726170.47413774254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zoomScale="90" zoomScaleNormal="90" zoomScalePageLayoutView="90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P15" sqref="P15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64</v>
      </c>
      <c r="B1" s="7">
        <f>O71</f>
        <v>-619087.99288528541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50</v>
      </c>
      <c r="D5" s="7">
        <f t="shared" si="0"/>
        <v>423.50000000000017</v>
      </c>
      <c r="E5" s="7">
        <f t="shared" si="0"/>
        <v>465.85000000000019</v>
      </c>
      <c r="F5" s="7">
        <f t="shared" si="0"/>
        <v>512.4350000000004</v>
      </c>
      <c r="G5" s="7">
        <f t="shared" si="0"/>
        <v>613.67850000000044</v>
      </c>
      <c r="H5" s="7">
        <f t="shared" si="0"/>
        <v>670.04635000000042</v>
      </c>
      <c r="I5" s="7">
        <f t="shared" si="0"/>
        <v>732.05098500000065</v>
      </c>
      <c r="J5" s="7">
        <f t="shared" si="0"/>
        <v>800.25608350000073</v>
      </c>
      <c r="K5" s="7">
        <f t="shared" si="0"/>
        <v>875.28169185000093</v>
      </c>
      <c r="L5" s="7">
        <f t="shared" si="0"/>
        <v>957.80986103500118</v>
      </c>
      <c r="M5" s="7">
        <f t="shared" si="0"/>
        <v>1048.5908471385012</v>
      </c>
      <c r="N5" s="7">
        <f t="shared" si="0"/>
        <v>1148.4499318523515</v>
      </c>
      <c r="O5" s="7">
        <f t="shared" si="0"/>
        <v>1258.2949250375864</v>
      </c>
    </row>
    <row r="6" spans="1:16384" x14ac:dyDescent="0.25">
      <c r="A6" s="3" t="s">
        <v>4</v>
      </c>
      <c r="C6" s="3">
        <f>B8</f>
        <v>200</v>
      </c>
      <c r="D6" s="3">
        <f>C8</f>
        <v>220.00000000000003</v>
      </c>
      <c r="E6" s="3">
        <f t="shared" ref="E6:O6" si="1">D8</f>
        <v>242.00000000000006</v>
      </c>
      <c r="F6" s="3">
        <f t="shared" si="1"/>
        <v>266.2000000000001</v>
      </c>
      <c r="G6" s="3">
        <f t="shared" si="1"/>
        <v>292.82000000000016</v>
      </c>
      <c r="H6" s="3">
        <f t="shared" si="1"/>
        <v>322.1020000000002</v>
      </c>
      <c r="I6" s="3">
        <f t="shared" si="1"/>
        <v>354.31220000000025</v>
      </c>
      <c r="J6" s="3">
        <f t="shared" si="1"/>
        <v>389.7434200000003</v>
      </c>
      <c r="K6" s="3">
        <f t="shared" si="1"/>
        <v>428.71776200000039</v>
      </c>
      <c r="L6" s="3">
        <f t="shared" si="1"/>
        <v>471.58953820000045</v>
      </c>
      <c r="M6" s="3">
        <f t="shared" si="1"/>
        <v>518.74849202000053</v>
      </c>
      <c r="N6" s="3">
        <f t="shared" si="1"/>
        <v>570.62334122200059</v>
      </c>
      <c r="O6" s="3">
        <f t="shared" si="1"/>
        <v>627.68567534420072</v>
      </c>
    </row>
    <row r="7" spans="1:16384" s="4" customFormat="1" x14ac:dyDescent="0.25">
      <c r="A7" s="4" t="s">
        <v>5</v>
      </c>
      <c r="B7" s="4">
        <v>0.1</v>
      </c>
      <c r="C7" s="4">
        <f t="shared" ref="C7:O7" si="2">$B7</f>
        <v>0.1</v>
      </c>
      <c r="D7" s="4">
        <f t="shared" si="2"/>
        <v>0.1</v>
      </c>
      <c r="E7" s="4">
        <f t="shared" si="2"/>
        <v>0.1</v>
      </c>
      <c r="F7" s="4">
        <f t="shared" si="2"/>
        <v>0.1</v>
      </c>
      <c r="G7" s="4">
        <f t="shared" si="2"/>
        <v>0.1</v>
      </c>
      <c r="H7" s="4">
        <f t="shared" si="2"/>
        <v>0.1</v>
      </c>
      <c r="I7" s="4">
        <f t="shared" si="2"/>
        <v>0.1</v>
      </c>
      <c r="J7" s="4">
        <f t="shared" si="2"/>
        <v>0.1</v>
      </c>
      <c r="K7" s="4">
        <f t="shared" si="2"/>
        <v>0.1</v>
      </c>
      <c r="L7" s="4">
        <f t="shared" si="2"/>
        <v>0.1</v>
      </c>
      <c r="M7" s="4">
        <f t="shared" si="2"/>
        <v>0.1</v>
      </c>
      <c r="N7" s="4">
        <f t="shared" si="2"/>
        <v>0.1</v>
      </c>
      <c r="O7" s="4">
        <f t="shared" si="2"/>
        <v>0.1</v>
      </c>
    </row>
    <row r="8" spans="1:16384" x14ac:dyDescent="0.25">
      <c r="A8" s="3" t="s">
        <v>6</v>
      </c>
      <c r="B8" s="3">
        <v>200</v>
      </c>
      <c r="C8" s="3">
        <f>C6*(1+C7)</f>
        <v>220.00000000000003</v>
      </c>
      <c r="D8" s="3">
        <f>D6*(1+D7)</f>
        <v>242.00000000000006</v>
      </c>
      <c r="E8" s="3">
        <f t="shared" ref="E8:O8" si="3">E6*(1+E7)</f>
        <v>266.2000000000001</v>
      </c>
      <c r="F8" s="3">
        <f t="shared" si="3"/>
        <v>292.82000000000016</v>
      </c>
      <c r="G8" s="3">
        <f t="shared" si="3"/>
        <v>322.1020000000002</v>
      </c>
      <c r="H8" s="3">
        <f t="shared" si="3"/>
        <v>354.31220000000025</v>
      </c>
      <c r="I8" s="3">
        <f t="shared" si="3"/>
        <v>389.7434200000003</v>
      </c>
      <c r="J8" s="3">
        <f t="shared" si="3"/>
        <v>428.71776200000039</v>
      </c>
      <c r="K8" s="3">
        <f t="shared" si="3"/>
        <v>471.58953820000045</v>
      </c>
      <c r="L8" s="3">
        <f t="shared" si="3"/>
        <v>518.74849202000053</v>
      </c>
      <c r="M8" s="3">
        <f t="shared" si="3"/>
        <v>570.62334122200059</v>
      </c>
      <c r="N8" s="3">
        <f t="shared" si="3"/>
        <v>627.68567534420072</v>
      </c>
      <c r="O8" s="3">
        <f t="shared" si="3"/>
        <v>690.45424287862079</v>
      </c>
    </row>
    <row r="9" spans="1:16384" s="5" customFormat="1" x14ac:dyDescent="0.25">
      <c r="A9" s="5" t="s">
        <v>7</v>
      </c>
      <c r="B9" s="5">
        <v>2.5000000000000001E-2</v>
      </c>
      <c r="D9" s="5">
        <f t="shared" ref="D9:O9" si="4">$B9</f>
        <v>2.5000000000000001E-2</v>
      </c>
      <c r="E9" s="5">
        <f t="shared" si="4"/>
        <v>2.5000000000000001E-2</v>
      </c>
      <c r="F9" s="5">
        <f t="shared" si="4"/>
        <v>2.5000000000000001E-2</v>
      </c>
      <c r="G9" s="5">
        <f t="shared" si="4"/>
        <v>2.5000000000000001E-2</v>
      </c>
      <c r="H9" s="5">
        <f t="shared" si="4"/>
        <v>2.5000000000000001E-2</v>
      </c>
      <c r="I9" s="5">
        <f t="shared" si="4"/>
        <v>2.5000000000000001E-2</v>
      </c>
      <c r="J9" s="5">
        <f t="shared" si="4"/>
        <v>2.5000000000000001E-2</v>
      </c>
      <c r="K9" s="5">
        <f t="shared" si="4"/>
        <v>2.5000000000000001E-2</v>
      </c>
      <c r="L9" s="5">
        <f t="shared" si="4"/>
        <v>2.5000000000000001E-2</v>
      </c>
      <c r="M9" s="5">
        <f t="shared" si="4"/>
        <v>2.5000000000000001E-2</v>
      </c>
      <c r="N9" s="5">
        <f t="shared" si="4"/>
        <v>2.5000000000000001E-2</v>
      </c>
      <c r="O9" s="5">
        <f t="shared" si="4"/>
        <v>2.5000000000000001E-2</v>
      </c>
    </row>
    <row r="10" spans="1:16384" x14ac:dyDescent="0.25">
      <c r="A10" s="3" t="s">
        <v>8</v>
      </c>
      <c r="C10" s="3">
        <f>C8*C9</f>
        <v>0</v>
      </c>
      <c r="D10" s="3">
        <f>D8*D9</f>
        <v>6.0500000000000016</v>
      </c>
      <c r="E10" s="3">
        <f>E8*E9</f>
        <v>6.6550000000000029</v>
      </c>
      <c r="F10" s="3">
        <f>F8*F9</f>
        <v>7.3205000000000044</v>
      </c>
      <c r="G10" s="3">
        <f t="shared" ref="G10:O10" si="5">G8*G9</f>
        <v>8.0525500000000054</v>
      </c>
      <c r="H10" s="3">
        <f t="shared" si="5"/>
        <v>8.8578050000000061</v>
      </c>
      <c r="I10" s="3">
        <f t="shared" si="5"/>
        <v>9.7435855000000089</v>
      </c>
      <c r="J10" s="3">
        <f t="shared" si="5"/>
        <v>10.71794405000001</v>
      </c>
      <c r="K10" s="3">
        <f t="shared" si="5"/>
        <v>11.789738455000013</v>
      </c>
      <c r="L10" s="3">
        <f t="shared" si="5"/>
        <v>12.968712300500014</v>
      </c>
      <c r="M10" s="3">
        <f t="shared" si="5"/>
        <v>14.265583530550016</v>
      </c>
      <c r="N10" s="3">
        <f t="shared" si="5"/>
        <v>15.692141883605018</v>
      </c>
      <c r="O10" s="3">
        <f t="shared" si="5"/>
        <v>17.261356071965519</v>
      </c>
    </row>
    <row r="11" spans="1:16384" x14ac:dyDescent="0.25">
      <c r="A11" s="3" t="s">
        <v>9</v>
      </c>
      <c r="B11" s="4">
        <v>0.2</v>
      </c>
      <c r="C11" s="4"/>
      <c r="D11" s="4">
        <f t="shared" ref="D11:O11" si="6">$B11</f>
        <v>0.2</v>
      </c>
      <c r="E11" s="4">
        <f t="shared" si="6"/>
        <v>0.2</v>
      </c>
      <c r="F11" s="4">
        <f t="shared" si="6"/>
        <v>0.2</v>
      </c>
      <c r="G11" s="4">
        <f t="shared" si="6"/>
        <v>0.2</v>
      </c>
      <c r="H11" s="4">
        <f t="shared" si="6"/>
        <v>0.2</v>
      </c>
      <c r="I11" s="4">
        <f t="shared" si="6"/>
        <v>0.2</v>
      </c>
      <c r="J11" s="4">
        <f t="shared" si="6"/>
        <v>0.2</v>
      </c>
      <c r="K11" s="4">
        <f t="shared" si="6"/>
        <v>0.2</v>
      </c>
      <c r="L11" s="4">
        <f t="shared" si="6"/>
        <v>0.2</v>
      </c>
      <c r="M11" s="4">
        <f t="shared" si="6"/>
        <v>0.2</v>
      </c>
      <c r="N11" s="4">
        <f t="shared" si="6"/>
        <v>0.2</v>
      </c>
      <c r="O11" s="4">
        <f t="shared" si="6"/>
        <v>0.2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1.2100000000000004</v>
      </c>
      <c r="E12" s="3">
        <f t="shared" si="7"/>
        <v>1.3310000000000006</v>
      </c>
      <c r="F12" s="3">
        <f t="shared" si="7"/>
        <v>1.4641000000000011</v>
      </c>
      <c r="G12" s="3">
        <f t="shared" si="7"/>
        <v>1.6105100000000012</v>
      </c>
      <c r="H12" s="3">
        <f t="shared" si="7"/>
        <v>1.7715610000000013</v>
      </c>
      <c r="I12" s="3">
        <f t="shared" si="7"/>
        <v>1.9487171000000019</v>
      </c>
      <c r="J12" s="3">
        <f t="shared" si="7"/>
        <v>2.143588810000002</v>
      </c>
      <c r="K12" s="3">
        <f t="shared" si="7"/>
        <v>2.3579476910000028</v>
      </c>
      <c r="L12" s="3">
        <f t="shared" si="7"/>
        <v>2.5937424601000032</v>
      </c>
      <c r="M12" s="3">
        <f t="shared" si="7"/>
        <v>2.8531167061100033</v>
      </c>
      <c r="N12" s="3">
        <f t="shared" si="7"/>
        <v>3.1384283767210039</v>
      </c>
      <c r="O12" s="3">
        <f t="shared" si="7"/>
        <v>3.4522712143931038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8">$B13</f>
        <v>350</v>
      </c>
      <c r="E13" s="3">
        <f t="shared" si="8"/>
        <v>350</v>
      </c>
      <c r="F13" s="3">
        <f t="shared" si="8"/>
        <v>350</v>
      </c>
      <c r="G13" s="3">
        <f t="shared" si="8"/>
        <v>350</v>
      </c>
      <c r="H13" s="3">
        <f t="shared" si="8"/>
        <v>350</v>
      </c>
      <c r="I13" s="3">
        <f t="shared" si="8"/>
        <v>350</v>
      </c>
      <c r="J13" s="3">
        <f t="shared" si="8"/>
        <v>350</v>
      </c>
      <c r="K13" s="3">
        <f t="shared" si="8"/>
        <v>350</v>
      </c>
      <c r="L13" s="3">
        <f t="shared" si="8"/>
        <v>350</v>
      </c>
      <c r="M13" s="3">
        <f t="shared" si="8"/>
        <v>350</v>
      </c>
      <c r="N13" s="3">
        <f t="shared" si="8"/>
        <v>350</v>
      </c>
      <c r="O13" s="3">
        <f t="shared" si="8"/>
        <v>350</v>
      </c>
    </row>
    <row r="14" spans="1:16384" x14ac:dyDescent="0.25">
      <c r="A14" s="3" t="s">
        <v>24</v>
      </c>
      <c r="B14" s="3">
        <v>50</v>
      </c>
      <c r="C14" s="3">
        <f>$B14</f>
        <v>50</v>
      </c>
      <c r="D14" s="3">
        <f t="shared" si="8"/>
        <v>50</v>
      </c>
      <c r="E14" s="3">
        <f t="shared" si="8"/>
        <v>50</v>
      </c>
      <c r="F14" s="3">
        <f t="shared" si="8"/>
        <v>50</v>
      </c>
      <c r="G14" s="3">
        <f t="shared" si="8"/>
        <v>50</v>
      </c>
      <c r="H14" s="3">
        <f t="shared" si="8"/>
        <v>50</v>
      </c>
      <c r="I14" s="3">
        <f t="shared" si="8"/>
        <v>50</v>
      </c>
      <c r="J14" s="3">
        <f t="shared" si="8"/>
        <v>50</v>
      </c>
      <c r="K14" s="3">
        <f t="shared" si="8"/>
        <v>50</v>
      </c>
      <c r="L14" s="3">
        <f t="shared" si="8"/>
        <v>50</v>
      </c>
      <c r="M14" s="3">
        <f t="shared" si="8"/>
        <v>50</v>
      </c>
      <c r="N14" s="3">
        <f t="shared" si="8"/>
        <v>50</v>
      </c>
      <c r="O14" s="3">
        <f t="shared" si="8"/>
        <v>50</v>
      </c>
    </row>
    <row r="15" spans="1:16384" s="4" customFormat="1" x14ac:dyDescent="0.25">
      <c r="A15" s="3" t="s">
        <v>12</v>
      </c>
      <c r="B15" s="3"/>
      <c r="C15" s="3">
        <f>C12*C13+C14</f>
        <v>50</v>
      </c>
      <c r="D15" s="3">
        <f>D12*D13</f>
        <v>423.50000000000017</v>
      </c>
      <c r="E15" s="3">
        <f>E12*E13</f>
        <v>465.85000000000019</v>
      </c>
      <c r="F15" s="3">
        <f>F12*F13</f>
        <v>512.4350000000004</v>
      </c>
      <c r="G15" s="3">
        <f>G12*G13 +G14</f>
        <v>613.67850000000044</v>
      </c>
      <c r="H15" s="3">
        <f t="shared" ref="H15:O15" si="9">H12*H13 +H14</f>
        <v>670.04635000000042</v>
      </c>
      <c r="I15" s="3">
        <f t="shared" si="9"/>
        <v>732.05098500000065</v>
      </c>
      <c r="J15" s="3">
        <f t="shared" si="9"/>
        <v>800.25608350000073</v>
      </c>
      <c r="K15" s="3">
        <f t="shared" si="9"/>
        <v>875.28169185000093</v>
      </c>
      <c r="L15" s="3">
        <f t="shared" si="9"/>
        <v>957.80986103500118</v>
      </c>
      <c r="M15" s="3">
        <f t="shared" si="9"/>
        <v>1048.5908471385012</v>
      </c>
      <c r="N15" s="3">
        <f t="shared" si="9"/>
        <v>1148.4499318523515</v>
      </c>
      <c r="O15" s="3">
        <f t="shared" si="9"/>
        <v>1258.2949250375864</v>
      </c>
      <c r="P15" s="16"/>
    </row>
    <row r="17" spans="1:15" s="7" customFormat="1" x14ac:dyDescent="0.25">
      <c r="A17" s="7" t="s">
        <v>13</v>
      </c>
      <c r="C17" s="7">
        <f>SUM(C18,C22)</f>
        <v>-0.75</v>
      </c>
      <c r="D17" s="7">
        <f>SUM(D18,D22)</f>
        <v>-6.3525000000000027</v>
      </c>
      <c r="E17" s="7">
        <f t="shared" ref="E17:O17" si="10">SUM(E18,E22)</f>
        <v>-6.9877500000000028</v>
      </c>
      <c r="F17" s="7">
        <f t="shared" si="10"/>
        <v>-7.6865250000000058</v>
      </c>
      <c r="G17" s="7">
        <f t="shared" si="10"/>
        <v>-9.2051775000000067</v>
      </c>
      <c r="H17" s="7">
        <f t="shared" si="10"/>
        <v>-10.050695250000006</v>
      </c>
      <c r="I17" s="7">
        <f t="shared" si="10"/>
        <v>-10.98076477500001</v>
      </c>
      <c r="J17" s="7">
        <f t="shared" si="10"/>
        <v>-12.00384125250001</v>
      </c>
      <c r="K17" s="7">
        <f t="shared" si="10"/>
        <v>-13.129225377750013</v>
      </c>
      <c r="L17" s="7">
        <f t="shared" si="10"/>
        <v>-14.367147915525017</v>
      </c>
      <c r="M17" s="7">
        <f t="shared" si="10"/>
        <v>-15.728862707077518</v>
      </c>
      <c r="N17" s="7">
        <f t="shared" si="10"/>
        <v>-17.22674897778527</v>
      </c>
      <c r="O17" s="7">
        <f t="shared" si="10"/>
        <v>-18.874423875563796</v>
      </c>
    </row>
    <row r="19" spans="1:15" s="4" customFormat="1" x14ac:dyDescent="0.25"/>
    <row r="20" spans="1:15" x14ac:dyDescent="0.25">
      <c r="A20" s="3" t="s">
        <v>14</v>
      </c>
      <c r="B20" s="4">
        <v>1</v>
      </c>
      <c r="C20" s="4">
        <f>$B20</f>
        <v>1</v>
      </c>
      <c r="D20" s="4">
        <f t="shared" ref="D20:O21" si="11">$B20</f>
        <v>1</v>
      </c>
      <c r="E20" s="4">
        <f t="shared" si="11"/>
        <v>1</v>
      </c>
      <c r="F20" s="4">
        <f t="shared" si="11"/>
        <v>1</v>
      </c>
      <c r="G20" s="4">
        <f t="shared" si="11"/>
        <v>1</v>
      </c>
      <c r="H20" s="4">
        <f t="shared" si="11"/>
        <v>1</v>
      </c>
      <c r="I20" s="4">
        <f t="shared" si="11"/>
        <v>1</v>
      </c>
      <c r="J20" s="4">
        <f t="shared" si="11"/>
        <v>1</v>
      </c>
      <c r="K20" s="4">
        <f t="shared" si="11"/>
        <v>1</v>
      </c>
      <c r="L20" s="4">
        <f t="shared" si="11"/>
        <v>1</v>
      </c>
      <c r="M20" s="4">
        <f t="shared" si="11"/>
        <v>1</v>
      </c>
      <c r="N20" s="4">
        <f t="shared" si="11"/>
        <v>1</v>
      </c>
      <c r="O20" s="4">
        <f t="shared" si="11"/>
        <v>1</v>
      </c>
    </row>
    <row r="21" spans="1:15" s="5" customFormat="1" x14ac:dyDescent="0.25">
      <c r="A21" s="5" t="s">
        <v>15</v>
      </c>
      <c r="B21" s="5">
        <v>1.4999999999999999E-2</v>
      </c>
      <c r="C21" s="5">
        <f>$B21</f>
        <v>1.4999999999999999E-2</v>
      </c>
      <c r="D21" s="5">
        <f t="shared" si="11"/>
        <v>1.4999999999999999E-2</v>
      </c>
      <c r="E21" s="5">
        <f t="shared" si="11"/>
        <v>1.4999999999999999E-2</v>
      </c>
      <c r="F21" s="5">
        <f t="shared" si="11"/>
        <v>1.4999999999999999E-2</v>
      </c>
      <c r="G21" s="5">
        <f t="shared" si="11"/>
        <v>1.4999999999999999E-2</v>
      </c>
      <c r="H21" s="5">
        <f t="shared" si="11"/>
        <v>1.4999999999999999E-2</v>
      </c>
      <c r="I21" s="5">
        <f t="shared" si="11"/>
        <v>1.4999999999999999E-2</v>
      </c>
      <c r="J21" s="5">
        <f t="shared" si="11"/>
        <v>1.4999999999999999E-2</v>
      </c>
      <c r="K21" s="5">
        <f t="shared" si="11"/>
        <v>1.4999999999999999E-2</v>
      </c>
      <c r="L21" s="5">
        <f t="shared" si="11"/>
        <v>1.4999999999999999E-2</v>
      </c>
      <c r="M21" s="5">
        <f t="shared" si="11"/>
        <v>1.4999999999999999E-2</v>
      </c>
      <c r="N21" s="5">
        <f t="shared" si="11"/>
        <v>1.4999999999999999E-2</v>
      </c>
      <c r="O21" s="5">
        <f t="shared" si="11"/>
        <v>1.4999999999999999E-2</v>
      </c>
    </row>
    <row r="22" spans="1:15" x14ac:dyDescent="0.25">
      <c r="A22" s="3" t="s">
        <v>16</v>
      </c>
      <c r="C22" s="3">
        <f t="shared" ref="C22:O22" si="12">-C5*C20*C21</f>
        <v>-0.75</v>
      </c>
      <c r="D22" s="3">
        <f t="shared" si="12"/>
        <v>-6.3525000000000027</v>
      </c>
      <c r="E22" s="3">
        <f t="shared" si="12"/>
        <v>-6.9877500000000028</v>
      </c>
      <c r="F22" s="3">
        <f t="shared" si="12"/>
        <v>-7.6865250000000058</v>
      </c>
      <c r="G22" s="3">
        <f t="shared" si="12"/>
        <v>-9.2051775000000067</v>
      </c>
      <c r="H22" s="3">
        <f t="shared" si="12"/>
        <v>-10.050695250000006</v>
      </c>
      <c r="I22" s="3">
        <f t="shared" si="12"/>
        <v>-10.98076477500001</v>
      </c>
      <c r="J22" s="3">
        <f t="shared" si="12"/>
        <v>-12.00384125250001</v>
      </c>
      <c r="K22" s="3">
        <f t="shared" si="12"/>
        <v>-13.129225377750013</v>
      </c>
      <c r="L22" s="3">
        <f t="shared" si="12"/>
        <v>-14.367147915525017</v>
      </c>
      <c r="M22" s="3">
        <f t="shared" si="12"/>
        <v>-15.728862707077518</v>
      </c>
      <c r="N22" s="3">
        <f t="shared" si="12"/>
        <v>-17.22674897778527</v>
      </c>
      <c r="O22" s="3">
        <f t="shared" si="12"/>
        <v>-18.874423875563796</v>
      </c>
    </row>
    <row r="23" spans="1:15" s="7" customFormat="1" x14ac:dyDescent="0.25">
      <c r="A23" s="7" t="s">
        <v>17</v>
      </c>
      <c r="C23" s="7">
        <f t="shared" ref="C23:O23" si="13">C5+C17</f>
        <v>49.25</v>
      </c>
      <c r="D23" s="7">
        <f t="shared" si="13"/>
        <v>417.14750000000015</v>
      </c>
      <c r="E23" s="7">
        <f t="shared" si="13"/>
        <v>458.86225000000019</v>
      </c>
      <c r="F23" s="7">
        <f t="shared" si="13"/>
        <v>504.74847500000038</v>
      </c>
      <c r="G23" s="7">
        <f t="shared" si="13"/>
        <v>604.47332250000045</v>
      </c>
      <c r="H23" s="7">
        <f t="shared" si="13"/>
        <v>659.99565475000043</v>
      </c>
      <c r="I23" s="7">
        <f t="shared" si="13"/>
        <v>721.07022022500064</v>
      </c>
      <c r="J23" s="7">
        <f t="shared" si="13"/>
        <v>788.2522422475007</v>
      </c>
      <c r="K23" s="7">
        <f t="shared" si="13"/>
        <v>862.15246647225092</v>
      </c>
      <c r="L23" s="7">
        <f t="shared" si="13"/>
        <v>943.44271311947614</v>
      </c>
      <c r="M23" s="7">
        <f t="shared" si="13"/>
        <v>1032.8619844314237</v>
      </c>
      <c r="N23" s="7">
        <f t="shared" si="13"/>
        <v>1131.2231828745662</v>
      </c>
      <c r="O23" s="7">
        <f t="shared" si="13"/>
        <v>1239.4205011620227</v>
      </c>
    </row>
    <row r="24" spans="1:15" s="4" customFormat="1" x14ac:dyDescent="0.25">
      <c r="A24" s="4" t="s">
        <v>18</v>
      </c>
      <c r="C24" s="4">
        <f t="shared" ref="C24:O24" si="14">IFERROR(C23/C$5,"-")</f>
        <v>0.98499999999999999</v>
      </c>
      <c r="D24" s="4">
        <f t="shared" si="14"/>
        <v>0.98499999999999999</v>
      </c>
      <c r="E24" s="4">
        <f t="shared" si="14"/>
        <v>0.98499999999999999</v>
      </c>
      <c r="F24" s="4">
        <f t="shared" si="14"/>
        <v>0.98499999999999999</v>
      </c>
      <c r="G24" s="4">
        <f t="shared" si="14"/>
        <v>0.98499999999999999</v>
      </c>
      <c r="H24" s="4">
        <f t="shared" si="14"/>
        <v>0.98499999999999999</v>
      </c>
      <c r="I24" s="4">
        <f t="shared" si="14"/>
        <v>0.98499999999999999</v>
      </c>
      <c r="J24" s="4">
        <f t="shared" si="14"/>
        <v>0.98499999999999999</v>
      </c>
      <c r="K24" s="4">
        <f t="shared" si="14"/>
        <v>0.98499999999999999</v>
      </c>
      <c r="L24" s="4">
        <f t="shared" si="14"/>
        <v>0.98499999999999999</v>
      </c>
      <c r="M24" s="4">
        <f t="shared" si="14"/>
        <v>0.98499999999999999</v>
      </c>
      <c r="N24" s="4">
        <f t="shared" si="14"/>
        <v>0.98499999999999999</v>
      </c>
      <c r="O24" s="4">
        <f t="shared" si="14"/>
        <v>0.9850000000000001</v>
      </c>
    </row>
    <row r="25" spans="1:15" s="7" customFormat="1" x14ac:dyDescent="0.25">
      <c r="A25" s="7" t="s">
        <v>19</v>
      </c>
      <c r="C25" s="7">
        <f>-SUM(C26:C28)</f>
        <v>-60000</v>
      </c>
      <c r="D25" s="7">
        <f t="shared" ref="D25:O25" si="15">-SUM(D26:D28)</f>
        <v>-60000</v>
      </c>
      <c r="E25" s="7">
        <f t="shared" si="15"/>
        <v>-60000</v>
      </c>
      <c r="F25" s="7">
        <f t="shared" si="15"/>
        <v>-60000</v>
      </c>
      <c r="G25" s="7">
        <f t="shared" si="15"/>
        <v>-60000</v>
      </c>
      <c r="H25" s="7">
        <f t="shared" si="15"/>
        <v>-60000</v>
      </c>
      <c r="I25" s="7">
        <f t="shared" si="15"/>
        <v>-60000</v>
      </c>
      <c r="J25" s="7">
        <f t="shared" si="15"/>
        <v>-60000</v>
      </c>
      <c r="K25" s="7">
        <f t="shared" si="15"/>
        <v>-60000</v>
      </c>
      <c r="L25" s="7">
        <f t="shared" si="15"/>
        <v>-60000</v>
      </c>
      <c r="M25" s="7">
        <f t="shared" si="15"/>
        <v>-60000</v>
      </c>
      <c r="N25" s="7">
        <f t="shared" si="15"/>
        <v>-60000</v>
      </c>
      <c r="O25" s="7">
        <f t="shared" si="15"/>
        <v>-60000</v>
      </c>
    </row>
    <row r="26" spans="1:15" x14ac:dyDescent="0.25">
      <c r="A26" s="3" t="s">
        <v>62</v>
      </c>
      <c r="B26" s="3">
        <v>30000</v>
      </c>
      <c r="C26" s="3">
        <v>30000</v>
      </c>
      <c r="D26" s="3">
        <v>30000</v>
      </c>
      <c r="E26" s="3">
        <v>30000</v>
      </c>
      <c r="F26" s="3">
        <v>30000</v>
      </c>
      <c r="G26" s="3">
        <v>30000</v>
      </c>
      <c r="H26" s="3">
        <v>30000</v>
      </c>
      <c r="I26" s="3">
        <v>30000</v>
      </c>
      <c r="J26" s="3">
        <v>30000</v>
      </c>
      <c r="K26" s="3">
        <v>30000</v>
      </c>
      <c r="L26" s="3">
        <v>30000</v>
      </c>
      <c r="M26" s="3">
        <v>30000</v>
      </c>
      <c r="N26" s="3">
        <v>30000</v>
      </c>
      <c r="O26" s="3">
        <v>30000</v>
      </c>
    </row>
    <row r="27" spans="1:15" x14ac:dyDescent="0.25">
      <c r="A27" s="3" t="s">
        <v>63</v>
      </c>
      <c r="B27" s="3">
        <v>25000</v>
      </c>
      <c r="C27" s="3">
        <f t="shared" ref="C27:O28" si="16">$B27</f>
        <v>25000</v>
      </c>
      <c r="D27" s="3">
        <f t="shared" si="16"/>
        <v>25000</v>
      </c>
      <c r="E27" s="3">
        <f t="shared" si="16"/>
        <v>25000</v>
      </c>
      <c r="F27" s="3">
        <f t="shared" si="16"/>
        <v>25000</v>
      </c>
      <c r="G27" s="3">
        <f t="shared" si="16"/>
        <v>25000</v>
      </c>
      <c r="H27" s="3">
        <f t="shared" si="16"/>
        <v>25000</v>
      </c>
      <c r="I27" s="3">
        <f t="shared" si="16"/>
        <v>25000</v>
      </c>
      <c r="J27" s="3">
        <f t="shared" si="16"/>
        <v>25000</v>
      </c>
      <c r="K27" s="3">
        <f t="shared" si="16"/>
        <v>25000</v>
      </c>
      <c r="L27" s="3">
        <f t="shared" si="16"/>
        <v>25000</v>
      </c>
      <c r="M27" s="3">
        <f t="shared" si="16"/>
        <v>25000</v>
      </c>
      <c r="N27" s="3">
        <f t="shared" si="16"/>
        <v>25000</v>
      </c>
      <c r="O27" s="3">
        <f t="shared" si="16"/>
        <v>25000</v>
      </c>
    </row>
    <row r="28" spans="1:15" x14ac:dyDescent="0.25">
      <c r="A28" s="3" t="s">
        <v>65</v>
      </c>
      <c r="B28" s="3">
        <v>5000</v>
      </c>
      <c r="C28" s="3">
        <f t="shared" si="16"/>
        <v>5000</v>
      </c>
      <c r="D28" s="3">
        <f t="shared" ref="D28:O28" si="17">$B28</f>
        <v>5000</v>
      </c>
      <c r="E28" s="3">
        <f t="shared" si="17"/>
        <v>5000</v>
      </c>
      <c r="F28" s="3">
        <f t="shared" si="17"/>
        <v>5000</v>
      </c>
      <c r="G28" s="3">
        <f t="shared" si="17"/>
        <v>5000</v>
      </c>
      <c r="H28" s="3">
        <f t="shared" si="17"/>
        <v>5000</v>
      </c>
      <c r="I28" s="3">
        <f t="shared" si="17"/>
        <v>5000</v>
      </c>
      <c r="J28" s="3">
        <f t="shared" si="17"/>
        <v>5000</v>
      </c>
      <c r="K28" s="3">
        <f t="shared" si="17"/>
        <v>5000</v>
      </c>
      <c r="L28" s="3">
        <f t="shared" si="17"/>
        <v>5000</v>
      </c>
      <c r="M28" s="3">
        <f t="shared" si="17"/>
        <v>5000</v>
      </c>
      <c r="N28" s="3">
        <f t="shared" si="17"/>
        <v>5000</v>
      </c>
      <c r="O28" s="3">
        <f t="shared" si="17"/>
        <v>5000</v>
      </c>
    </row>
    <row r="31" spans="1:15" s="7" customFormat="1" x14ac:dyDescent="0.25">
      <c r="A31" s="7" t="s">
        <v>22</v>
      </c>
      <c r="C31" s="7">
        <f t="shared" ref="C31:O31" si="18">C23+C25</f>
        <v>-59950.75</v>
      </c>
      <c r="D31" s="7">
        <f t="shared" si="18"/>
        <v>-59582.852500000001</v>
      </c>
      <c r="E31" s="7">
        <f t="shared" si="18"/>
        <v>-59541.137750000002</v>
      </c>
      <c r="F31" s="7">
        <f t="shared" si="18"/>
        <v>-59495.251525</v>
      </c>
      <c r="G31" s="7">
        <f t="shared" si="18"/>
        <v>-59395.526677499998</v>
      </c>
      <c r="H31" s="7">
        <f t="shared" si="18"/>
        <v>-59340.004345250003</v>
      </c>
      <c r="I31" s="7">
        <f t="shared" si="18"/>
        <v>-59278.929779774997</v>
      </c>
      <c r="J31" s="7">
        <f t="shared" si="18"/>
        <v>-59211.747757752499</v>
      </c>
      <c r="K31" s="7">
        <f t="shared" si="18"/>
        <v>-59137.847533527747</v>
      </c>
      <c r="L31" s="7">
        <f t="shared" si="18"/>
        <v>-59056.557286880525</v>
      </c>
      <c r="M31" s="7">
        <f t="shared" si="18"/>
        <v>-58967.138015568577</v>
      </c>
      <c r="N31" s="7">
        <f t="shared" si="18"/>
        <v>-58868.776817125436</v>
      </c>
      <c r="O31" s="7">
        <f t="shared" si="18"/>
        <v>-58760.579498837978</v>
      </c>
    </row>
    <row r="32" spans="1:15" s="7" customFormat="1" x14ac:dyDescent="0.25">
      <c r="A32" s="7" t="s">
        <v>23</v>
      </c>
      <c r="C32" s="7">
        <f>C34+C33</f>
        <v>48590</v>
      </c>
      <c r="D32" s="7">
        <f t="shared" ref="D32:O32" si="19">D34</f>
        <v>-300</v>
      </c>
      <c r="E32" s="7">
        <f t="shared" si="19"/>
        <v>-300</v>
      </c>
      <c r="F32" s="7">
        <f t="shared" si="19"/>
        <v>-300</v>
      </c>
      <c r="G32" s="7">
        <f t="shared" si="19"/>
        <v>-300</v>
      </c>
      <c r="H32" s="7">
        <f t="shared" si="19"/>
        <v>-300</v>
      </c>
      <c r="I32" s="7">
        <f t="shared" si="19"/>
        <v>-300</v>
      </c>
      <c r="J32" s="7">
        <f t="shared" si="19"/>
        <v>-300</v>
      </c>
      <c r="K32" s="7">
        <f t="shared" si="19"/>
        <v>-300</v>
      </c>
      <c r="L32" s="7">
        <f t="shared" si="19"/>
        <v>-300</v>
      </c>
      <c r="M32" s="7">
        <f t="shared" si="19"/>
        <v>-300</v>
      </c>
      <c r="N32" s="7">
        <f t="shared" si="19"/>
        <v>-300</v>
      </c>
      <c r="O32" s="7">
        <f t="shared" si="19"/>
        <v>-300</v>
      </c>
    </row>
    <row r="33" spans="1:15" x14ac:dyDescent="0.25">
      <c r="A33" s="3" t="s">
        <v>66</v>
      </c>
      <c r="C33" s="3">
        <v>48890</v>
      </c>
    </row>
    <row r="34" spans="1:15" x14ac:dyDescent="0.25">
      <c r="A34" s="3" t="s">
        <v>24</v>
      </c>
      <c r="B34" s="3">
        <v>300</v>
      </c>
      <c r="C34" s="3">
        <f t="shared" ref="C34:O34" si="20">-$B34</f>
        <v>-300</v>
      </c>
      <c r="D34" s="3">
        <f t="shared" si="20"/>
        <v>-300</v>
      </c>
      <c r="E34" s="3">
        <f t="shared" si="20"/>
        <v>-300</v>
      </c>
      <c r="F34" s="3">
        <f t="shared" si="20"/>
        <v>-300</v>
      </c>
      <c r="G34" s="3">
        <f t="shared" si="20"/>
        <v>-300</v>
      </c>
      <c r="H34" s="3">
        <f t="shared" si="20"/>
        <v>-300</v>
      </c>
      <c r="I34" s="3">
        <f t="shared" si="20"/>
        <v>-300</v>
      </c>
      <c r="J34" s="3">
        <f t="shared" si="20"/>
        <v>-300</v>
      </c>
      <c r="K34" s="3">
        <f t="shared" si="20"/>
        <v>-300</v>
      </c>
      <c r="L34" s="3">
        <f t="shared" si="20"/>
        <v>-300</v>
      </c>
      <c r="M34" s="3">
        <f t="shared" si="20"/>
        <v>-300</v>
      </c>
      <c r="N34" s="3">
        <f t="shared" si="20"/>
        <v>-300</v>
      </c>
      <c r="O34" s="3">
        <f t="shared" si="20"/>
        <v>-300</v>
      </c>
    </row>
    <row r="35" spans="1:15" x14ac:dyDescent="0.25">
      <c r="A35" s="7" t="s">
        <v>25</v>
      </c>
      <c r="B35" s="7"/>
      <c r="C35" s="7">
        <f t="shared" ref="C35:O35" si="21">C31+C32</f>
        <v>-11360.75</v>
      </c>
      <c r="D35" s="7">
        <f t="shared" si="21"/>
        <v>-59882.852500000001</v>
      </c>
      <c r="E35" s="7">
        <f t="shared" si="21"/>
        <v>-59841.137750000002</v>
      </c>
      <c r="F35" s="7">
        <f t="shared" si="21"/>
        <v>-59795.251525</v>
      </c>
      <c r="G35" s="7">
        <f t="shared" si="21"/>
        <v>-59695.526677499998</v>
      </c>
      <c r="H35" s="7">
        <f t="shared" si="21"/>
        <v>-59640.004345250003</v>
      </c>
      <c r="I35" s="7">
        <f t="shared" si="21"/>
        <v>-59578.929779774997</v>
      </c>
      <c r="J35" s="7">
        <f t="shared" si="21"/>
        <v>-59511.747757752499</v>
      </c>
      <c r="K35" s="7">
        <f t="shared" si="21"/>
        <v>-59437.847533527747</v>
      </c>
      <c r="L35" s="7">
        <f t="shared" si="21"/>
        <v>-59356.557286880525</v>
      </c>
      <c r="M35" s="7">
        <f t="shared" si="21"/>
        <v>-59267.138015568577</v>
      </c>
      <c r="N35" s="7">
        <f t="shared" si="21"/>
        <v>-59168.776817125436</v>
      </c>
      <c r="O35" s="7">
        <f t="shared" si="21"/>
        <v>-59060.579498837978</v>
      </c>
    </row>
    <row r="36" spans="1:15" x14ac:dyDescent="0.25">
      <c r="A36" s="7" t="s">
        <v>26</v>
      </c>
      <c r="B36" s="7"/>
      <c r="C36" s="7">
        <f>C35</f>
        <v>-11360.75</v>
      </c>
      <c r="D36" s="7">
        <f t="shared" ref="D36:O36" si="22">D35</f>
        <v>-59882.852500000001</v>
      </c>
      <c r="E36" s="7">
        <f t="shared" si="22"/>
        <v>-59841.137750000002</v>
      </c>
      <c r="F36" s="7">
        <f t="shared" si="22"/>
        <v>-59795.251525</v>
      </c>
      <c r="G36" s="7">
        <f t="shared" si="22"/>
        <v>-59695.526677499998</v>
      </c>
      <c r="H36" s="7">
        <f t="shared" si="22"/>
        <v>-59640.004345250003</v>
      </c>
      <c r="I36" s="7">
        <f t="shared" si="22"/>
        <v>-59578.929779774997</v>
      </c>
      <c r="J36" s="7">
        <f t="shared" si="22"/>
        <v>-59511.747757752499</v>
      </c>
      <c r="K36" s="7">
        <f t="shared" si="22"/>
        <v>-59437.847533527747</v>
      </c>
      <c r="L36" s="7">
        <f t="shared" si="22"/>
        <v>-59356.557286880525</v>
      </c>
      <c r="M36" s="7">
        <f t="shared" si="22"/>
        <v>-59267.138015568577</v>
      </c>
      <c r="N36" s="7">
        <f t="shared" si="22"/>
        <v>-59168.776817125436</v>
      </c>
      <c r="O36" s="7">
        <f t="shared" si="22"/>
        <v>-59060.579498837978</v>
      </c>
    </row>
    <row r="37" spans="1:15" x14ac:dyDescent="0.25">
      <c r="A37" s="3" t="s">
        <v>27</v>
      </c>
      <c r="C37" s="3">
        <f t="shared" ref="C37:O37" si="23">C43</f>
        <v>-3</v>
      </c>
      <c r="D37" s="3">
        <f t="shared" si="23"/>
        <v>-25.410000000000011</v>
      </c>
      <c r="E37" s="3">
        <f t="shared" si="23"/>
        <v>-27.951000000000011</v>
      </c>
      <c r="F37" s="3">
        <f t="shared" si="23"/>
        <v>-30.746100000000023</v>
      </c>
      <c r="G37" s="3">
        <f t="shared" si="23"/>
        <v>-36.820710000000027</v>
      </c>
      <c r="H37" s="3">
        <f t="shared" si="23"/>
        <v>-40.202781000000023</v>
      </c>
      <c r="I37" s="3">
        <f t="shared" si="23"/>
        <v>-43.923059100000039</v>
      </c>
      <c r="J37" s="3">
        <f t="shared" si="23"/>
        <v>-48.015365010000039</v>
      </c>
      <c r="K37" s="3">
        <f t="shared" si="23"/>
        <v>-52.51690151100005</v>
      </c>
      <c r="L37" s="3">
        <f t="shared" si="23"/>
        <v>-57.468591662100067</v>
      </c>
      <c r="M37" s="3">
        <f t="shared" si="23"/>
        <v>-62.915450828310071</v>
      </c>
      <c r="N37" s="3">
        <f t="shared" si="23"/>
        <v>-68.906995911141081</v>
      </c>
      <c r="O37" s="3">
        <f t="shared" si="23"/>
        <v>-75.497695502255183</v>
      </c>
    </row>
    <row r="38" spans="1:15" x14ac:dyDescent="0.25">
      <c r="A38" s="3" t="s">
        <v>28</v>
      </c>
      <c r="C38" s="3">
        <f>C36+C37</f>
        <v>-11363.75</v>
      </c>
      <c r="D38" s="3">
        <f t="shared" ref="D38:O38" si="24">D36+D37</f>
        <v>-59908.262500000004</v>
      </c>
      <c r="E38" s="3">
        <f t="shared" si="24"/>
        <v>-59869.088750000003</v>
      </c>
      <c r="F38" s="3">
        <f t="shared" si="24"/>
        <v>-59825.997624999996</v>
      </c>
      <c r="G38" s="3">
        <f t="shared" si="24"/>
        <v>-59732.347387499998</v>
      </c>
      <c r="H38" s="3">
        <f t="shared" si="24"/>
        <v>-59680.207126250003</v>
      </c>
      <c r="I38" s="3">
        <f t="shared" si="24"/>
        <v>-59622.852838874998</v>
      </c>
      <c r="J38" s="3">
        <f t="shared" si="24"/>
        <v>-59559.763122762495</v>
      </c>
      <c r="K38" s="3">
        <f t="shared" si="24"/>
        <v>-59490.364435038748</v>
      </c>
      <c r="L38" s="3">
        <f t="shared" si="24"/>
        <v>-59414.025878542627</v>
      </c>
      <c r="M38" s="3">
        <f t="shared" si="24"/>
        <v>-59330.053466396887</v>
      </c>
      <c r="N38" s="3">
        <f t="shared" si="24"/>
        <v>-59237.68381303658</v>
      </c>
      <c r="O38" s="3">
        <f t="shared" si="24"/>
        <v>-59136.077194340236</v>
      </c>
    </row>
    <row r="39" spans="1:15" s="7" customFormat="1" x14ac:dyDescent="0.25">
      <c r="A39" s="3" t="s">
        <v>29</v>
      </c>
      <c r="B39" s="3"/>
      <c r="C39" s="3">
        <f>SUM($C38:C38)</f>
        <v>-11363.75</v>
      </c>
      <c r="D39" s="3">
        <f>SUM($C38:D38)</f>
        <v>-71272.012500000012</v>
      </c>
      <c r="E39" s="3">
        <f>SUM($C38:E38)</f>
        <v>-131141.10125000001</v>
      </c>
      <c r="F39" s="3">
        <f>SUM($C38:F38)</f>
        <v>-190967.098875</v>
      </c>
      <c r="G39" s="3">
        <f>SUM($C38:G38)</f>
        <v>-250699.44626249999</v>
      </c>
      <c r="H39" s="3">
        <f>SUM($C38:H38)</f>
        <v>-310379.65338874998</v>
      </c>
      <c r="I39" s="3">
        <f>SUM($C38:I38)</f>
        <v>-370002.50622762495</v>
      </c>
      <c r="J39" s="3">
        <f>SUM($C38:J38)</f>
        <v>-429562.26935038745</v>
      </c>
      <c r="K39" s="3">
        <f>SUM($C38:K38)</f>
        <v>-489052.63378542621</v>
      </c>
      <c r="L39" s="3">
        <f>SUM($C38:L38)</f>
        <v>-548466.65966396884</v>
      </c>
      <c r="M39" s="3">
        <f>SUM($C38:M38)</f>
        <v>-607796.71313036571</v>
      </c>
      <c r="N39" s="3">
        <f>SUM($C38:N38)</f>
        <v>-667034.39694340224</v>
      </c>
      <c r="O39" s="3">
        <f>SUM($C38:O38)</f>
        <v>-726170.47413774254</v>
      </c>
    </row>
    <row r="40" spans="1:15" x14ac:dyDescent="0.25">
      <c r="A40" s="7" t="s">
        <v>30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 t="s">
        <v>31</v>
      </c>
      <c r="B41" s="4">
        <v>0.06</v>
      </c>
      <c r="C41" s="4">
        <f t="shared" ref="C41:O41" si="25">$B41</f>
        <v>0.06</v>
      </c>
      <c r="D41" s="4">
        <f t="shared" si="25"/>
        <v>0.06</v>
      </c>
      <c r="E41" s="4">
        <f t="shared" si="25"/>
        <v>0.06</v>
      </c>
      <c r="F41" s="4">
        <f t="shared" si="25"/>
        <v>0.06</v>
      </c>
      <c r="G41" s="4">
        <f t="shared" si="25"/>
        <v>0.06</v>
      </c>
      <c r="H41" s="4">
        <f t="shared" si="25"/>
        <v>0.06</v>
      </c>
      <c r="I41" s="4">
        <f t="shared" si="25"/>
        <v>0.06</v>
      </c>
      <c r="J41" s="4">
        <f t="shared" si="25"/>
        <v>0.06</v>
      </c>
      <c r="K41" s="4">
        <f t="shared" si="25"/>
        <v>0.06</v>
      </c>
      <c r="L41" s="4">
        <f t="shared" si="25"/>
        <v>0.06</v>
      </c>
      <c r="M41" s="4">
        <f t="shared" si="25"/>
        <v>0.06</v>
      </c>
      <c r="N41" s="4">
        <f t="shared" si="25"/>
        <v>0.06</v>
      </c>
      <c r="O41" s="4">
        <f t="shared" si="25"/>
        <v>0.06</v>
      </c>
    </row>
    <row r="42" spans="1:15" s="7" customFormat="1" x14ac:dyDescent="0.25">
      <c r="A42" s="3" t="s">
        <v>32</v>
      </c>
      <c r="B42" s="3"/>
      <c r="C42" s="3">
        <f t="shared" ref="C42:O42" si="26">C5</f>
        <v>50</v>
      </c>
      <c r="D42" s="3">
        <f t="shared" si="26"/>
        <v>423.50000000000017</v>
      </c>
      <c r="E42" s="3">
        <f t="shared" si="26"/>
        <v>465.85000000000019</v>
      </c>
      <c r="F42" s="3">
        <f t="shared" si="26"/>
        <v>512.4350000000004</v>
      </c>
      <c r="G42" s="3">
        <f t="shared" si="26"/>
        <v>613.67850000000044</v>
      </c>
      <c r="H42" s="3">
        <f t="shared" si="26"/>
        <v>670.04635000000042</v>
      </c>
      <c r="I42" s="3">
        <f t="shared" si="26"/>
        <v>732.05098500000065</v>
      </c>
      <c r="J42" s="3">
        <f t="shared" si="26"/>
        <v>800.25608350000073</v>
      </c>
      <c r="K42" s="3">
        <f t="shared" si="26"/>
        <v>875.28169185000093</v>
      </c>
      <c r="L42" s="3">
        <f t="shared" si="26"/>
        <v>957.80986103500118</v>
      </c>
      <c r="M42" s="3">
        <f t="shared" si="26"/>
        <v>1048.5908471385012</v>
      </c>
      <c r="N42" s="3">
        <f t="shared" si="26"/>
        <v>1148.4499318523515</v>
      </c>
      <c r="O42" s="3">
        <f t="shared" si="26"/>
        <v>1258.2949250375864</v>
      </c>
    </row>
    <row r="43" spans="1:15" x14ac:dyDescent="0.25">
      <c r="A43" s="3" t="s">
        <v>33</v>
      </c>
      <c r="C43" s="3">
        <f>-C41*C42</f>
        <v>-3</v>
      </c>
      <c r="D43" s="3">
        <f t="shared" ref="D43:O43" si="27">-D41*D42</f>
        <v>-25.410000000000011</v>
      </c>
      <c r="E43" s="3">
        <f t="shared" si="27"/>
        <v>-27.951000000000011</v>
      </c>
      <c r="F43" s="3">
        <f t="shared" si="27"/>
        <v>-30.746100000000023</v>
      </c>
      <c r="G43" s="3">
        <f t="shared" si="27"/>
        <v>-36.820710000000027</v>
      </c>
      <c r="H43" s="3">
        <f t="shared" si="27"/>
        <v>-40.202781000000023</v>
      </c>
      <c r="I43" s="3">
        <f t="shared" si="27"/>
        <v>-43.923059100000039</v>
      </c>
      <c r="J43" s="3">
        <f t="shared" si="27"/>
        <v>-48.015365010000039</v>
      </c>
      <c r="K43" s="3">
        <f t="shared" si="27"/>
        <v>-52.51690151100005</v>
      </c>
      <c r="L43" s="3">
        <f t="shared" si="27"/>
        <v>-57.468591662100067</v>
      </c>
      <c r="M43" s="3">
        <f t="shared" si="27"/>
        <v>-62.915450828310071</v>
      </c>
      <c r="N43" s="3">
        <f t="shared" si="27"/>
        <v>-68.906995911141081</v>
      </c>
      <c r="O43" s="3">
        <f t="shared" si="27"/>
        <v>-75.497695502255183</v>
      </c>
    </row>
    <row r="45" spans="1:15" x14ac:dyDescent="0.25">
      <c r="A45" s="7" t="s">
        <v>34</v>
      </c>
      <c r="B45" s="7"/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25">
      <c r="A46" s="10" t="s">
        <v>35</v>
      </c>
      <c r="B46" s="10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</row>
    <row r="47" spans="1:15" x14ac:dyDescent="0.25">
      <c r="A47" s="7" t="s">
        <v>36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7">
        <v>0</v>
      </c>
      <c r="O47" s="7">
        <v>0</v>
      </c>
    </row>
    <row r="48" spans="1:15" s="7" customFormat="1" x14ac:dyDescent="0.25">
      <c r="A48" s="7" t="s">
        <v>37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6" x14ac:dyDescent="0.25">
      <c r="A49" s="7" t="s">
        <v>38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5">
        <v>0</v>
      </c>
      <c r="P49" s="7"/>
    </row>
    <row r="50" spans="1:16" x14ac:dyDescent="0.25">
      <c r="A50" s="7" t="s">
        <v>46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5">
        <v>0</v>
      </c>
      <c r="P50" s="7"/>
    </row>
    <row r="51" spans="1:16" x14ac:dyDescent="0.25">
      <c r="A51" s="15" t="s">
        <v>39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6" x14ac:dyDescent="0.25">
      <c r="A52" s="3" t="s">
        <v>40</v>
      </c>
      <c r="C52" s="3">
        <f t="shared" ref="C52:O52" si="28">B56</f>
        <v>0</v>
      </c>
      <c r="D52" s="3">
        <f t="shared" si="28"/>
        <v>-11363.75</v>
      </c>
      <c r="E52" s="3">
        <f t="shared" si="28"/>
        <v>-71272.012500000012</v>
      </c>
      <c r="F52" s="3">
        <f t="shared" si="28"/>
        <v>-131141.10125000001</v>
      </c>
      <c r="G52" s="3">
        <f t="shared" si="28"/>
        <v>-190967.098875</v>
      </c>
      <c r="H52" s="3">
        <f t="shared" si="28"/>
        <v>-250699.44626249999</v>
      </c>
      <c r="I52" s="3">
        <f t="shared" si="28"/>
        <v>-310379.65338874998</v>
      </c>
      <c r="J52" s="3">
        <f t="shared" si="28"/>
        <v>-370002.50622762495</v>
      </c>
      <c r="K52" s="3">
        <f t="shared" si="28"/>
        <v>-429562.26935038745</v>
      </c>
      <c r="L52" s="3">
        <f t="shared" si="28"/>
        <v>-489052.63378542621</v>
      </c>
      <c r="M52" s="3">
        <f t="shared" si="28"/>
        <v>-548466.65966396884</v>
      </c>
      <c r="N52" s="3">
        <f t="shared" si="28"/>
        <v>-607796.71313036571</v>
      </c>
      <c r="O52" s="3">
        <f t="shared" si="28"/>
        <v>-667034.39694340224</v>
      </c>
    </row>
    <row r="53" spans="1:16" x14ac:dyDescent="0.25">
      <c r="A53" s="12" t="s">
        <v>41</v>
      </c>
      <c r="C53" s="3">
        <f>C35-C46+0+C37</f>
        <v>-11363.75</v>
      </c>
      <c r="D53" s="3">
        <f t="shared" ref="D53:H53" si="29">D35-D46+0+D37</f>
        <v>-59908.262500000004</v>
      </c>
      <c r="E53" s="3">
        <f t="shared" si="29"/>
        <v>-59869.088750000003</v>
      </c>
      <c r="F53" s="3">
        <f>F35-F46+0+F37</f>
        <v>-59825.997624999996</v>
      </c>
      <c r="G53" s="3">
        <f t="shared" si="29"/>
        <v>-59732.347387499998</v>
      </c>
      <c r="H53" s="3">
        <f t="shared" si="29"/>
        <v>-59680.207126250003</v>
      </c>
      <c r="I53" s="3">
        <f t="shared" ref="I53:N53" si="30">I35-I46+0+I37</f>
        <v>-59622.852838874998</v>
      </c>
      <c r="J53" s="3">
        <f t="shared" si="30"/>
        <v>-59559.763122762495</v>
      </c>
      <c r="K53" s="3">
        <f t="shared" si="30"/>
        <v>-59490.364435038748</v>
      </c>
      <c r="L53" s="3">
        <f t="shared" si="30"/>
        <v>-59414.025878542627</v>
      </c>
      <c r="M53" s="3">
        <f t="shared" si="30"/>
        <v>-59330.053466396887</v>
      </c>
      <c r="N53" s="3">
        <f t="shared" si="30"/>
        <v>-59237.68381303658</v>
      </c>
      <c r="O53" s="3">
        <f>O35-O46+0+O37</f>
        <v>-59136.077194340236</v>
      </c>
    </row>
    <row r="54" spans="1:16" x14ac:dyDescent="0.25">
      <c r="A54" s="12" t="s">
        <v>42</v>
      </c>
      <c r="C54" s="3">
        <f t="shared" ref="C54:O54" si="31">C92+C93+C96+C97</f>
        <v>0</v>
      </c>
      <c r="D54" s="3">
        <f t="shared" si="31"/>
        <v>0</v>
      </c>
      <c r="E54" s="3">
        <f t="shared" si="31"/>
        <v>0</v>
      </c>
      <c r="F54" s="3">
        <f t="shared" si="31"/>
        <v>0</v>
      </c>
      <c r="G54" s="3">
        <f t="shared" si="31"/>
        <v>0</v>
      </c>
      <c r="H54" s="3">
        <f t="shared" si="31"/>
        <v>0</v>
      </c>
      <c r="I54" s="3">
        <f t="shared" si="31"/>
        <v>0</v>
      </c>
      <c r="J54" s="3">
        <f t="shared" si="31"/>
        <v>0</v>
      </c>
      <c r="K54" s="3">
        <f t="shared" si="31"/>
        <v>0</v>
      </c>
      <c r="L54" s="3">
        <f t="shared" si="31"/>
        <v>0</v>
      </c>
      <c r="M54" s="3">
        <f t="shared" si="31"/>
        <v>0</v>
      </c>
      <c r="N54" s="3">
        <f t="shared" si="31"/>
        <v>0</v>
      </c>
      <c r="O54" s="3">
        <f t="shared" si="31"/>
        <v>0</v>
      </c>
    </row>
    <row r="55" spans="1:16" x14ac:dyDescent="0.25">
      <c r="A55" s="13" t="s">
        <v>43</v>
      </c>
      <c r="C55" s="3">
        <f t="shared" ref="C55:O55" si="32">SUM(C53:C54)</f>
        <v>-11363.75</v>
      </c>
      <c r="D55" s="3">
        <f t="shared" si="32"/>
        <v>-59908.262500000004</v>
      </c>
      <c r="E55" s="3">
        <f t="shared" si="32"/>
        <v>-59869.088750000003</v>
      </c>
      <c r="F55" s="3">
        <f t="shared" si="32"/>
        <v>-59825.997624999996</v>
      </c>
      <c r="G55" s="3">
        <f t="shared" si="32"/>
        <v>-59732.347387499998</v>
      </c>
      <c r="H55" s="3">
        <f t="shared" si="32"/>
        <v>-59680.207126250003</v>
      </c>
      <c r="I55" s="3">
        <f t="shared" si="32"/>
        <v>-59622.852838874998</v>
      </c>
      <c r="J55" s="3">
        <f t="shared" si="32"/>
        <v>-59559.763122762495</v>
      </c>
      <c r="K55" s="3">
        <f t="shared" si="32"/>
        <v>-59490.364435038748</v>
      </c>
      <c r="L55" s="3">
        <f t="shared" si="32"/>
        <v>-59414.025878542627</v>
      </c>
      <c r="M55" s="3">
        <f t="shared" si="32"/>
        <v>-59330.053466396887</v>
      </c>
      <c r="N55" s="3">
        <f t="shared" si="32"/>
        <v>-59237.68381303658</v>
      </c>
      <c r="O55" s="3">
        <f t="shared" si="32"/>
        <v>-59136.077194340236</v>
      </c>
    </row>
    <row r="56" spans="1:16" s="7" customFormat="1" x14ac:dyDescent="0.25">
      <c r="A56" s="14" t="s">
        <v>44</v>
      </c>
      <c r="B56" s="14"/>
      <c r="C56" s="14">
        <f t="shared" ref="C56:O56" si="33">C52+C55</f>
        <v>-11363.75</v>
      </c>
      <c r="D56" s="14">
        <f t="shared" si="33"/>
        <v>-71272.012500000012</v>
      </c>
      <c r="E56" s="14">
        <f t="shared" si="33"/>
        <v>-131141.10125000001</v>
      </c>
      <c r="F56" s="14">
        <f t="shared" si="33"/>
        <v>-190967.098875</v>
      </c>
      <c r="G56" s="14">
        <f t="shared" si="33"/>
        <v>-250699.44626249999</v>
      </c>
      <c r="H56" s="14">
        <f t="shared" si="33"/>
        <v>-310379.65338874998</v>
      </c>
      <c r="I56" s="14">
        <f t="shared" si="33"/>
        <v>-370002.50622762495</v>
      </c>
      <c r="J56" s="14">
        <f t="shared" si="33"/>
        <v>-429562.26935038745</v>
      </c>
      <c r="K56" s="14">
        <f t="shared" si="33"/>
        <v>-489052.63378542621</v>
      </c>
      <c r="L56" s="14">
        <f t="shared" si="33"/>
        <v>-548466.65966396884</v>
      </c>
      <c r="M56" s="14">
        <f t="shared" si="33"/>
        <v>-607796.71313036571</v>
      </c>
      <c r="N56" s="14">
        <f t="shared" si="33"/>
        <v>-667034.39694340224</v>
      </c>
      <c r="O56" s="14">
        <f t="shared" si="33"/>
        <v>-726170.47413774254</v>
      </c>
    </row>
    <row r="57" spans="1:16" s="4" customFormat="1" x14ac:dyDescent="0.25">
      <c r="A57" s="3" t="s">
        <v>45</v>
      </c>
      <c r="B57" s="3">
        <f>SUM(C57:O57)</f>
        <v>13</v>
      </c>
      <c r="C57" s="3">
        <f>IF(C56&lt;0,1,0)</f>
        <v>1</v>
      </c>
      <c r="D57" s="3">
        <f t="shared" ref="D57:O57" si="34">IF(D56&lt;0,1,0)</f>
        <v>1</v>
      </c>
      <c r="E57" s="3">
        <f t="shared" si="34"/>
        <v>1</v>
      </c>
      <c r="F57" s="3">
        <f t="shared" si="34"/>
        <v>1</v>
      </c>
      <c r="G57" s="3">
        <f t="shared" si="34"/>
        <v>1</v>
      </c>
      <c r="H57" s="3">
        <f t="shared" si="34"/>
        <v>1</v>
      </c>
      <c r="I57" s="3">
        <f t="shared" si="34"/>
        <v>1</v>
      </c>
      <c r="J57" s="3">
        <f t="shared" si="34"/>
        <v>1</v>
      </c>
      <c r="K57" s="3">
        <f t="shared" si="34"/>
        <v>1</v>
      </c>
      <c r="L57" s="3">
        <f t="shared" si="34"/>
        <v>1</v>
      </c>
      <c r="M57" s="3">
        <f t="shared" si="34"/>
        <v>1</v>
      </c>
      <c r="N57" s="3">
        <f t="shared" si="34"/>
        <v>1</v>
      </c>
      <c r="O57" s="3">
        <f t="shared" si="34"/>
        <v>1</v>
      </c>
    </row>
    <row r="58" spans="1:16" x14ac:dyDescent="0.25">
      <c r="A58" s="7" t="s">
        <v>47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6" x14ac:dyDescent="0.25">
      <c r="A59" s="7" t="s">
        <v>48</v>
      </c>
      <c r="B59" s="7">
        <f>B60</f>
        <v>0</v>
      </c>
      <c r="C59" s="7">
        <f t="shared" ref="C59:O59" si="35">C60</f>
        <v>-11363.75</v>
      </c>
      <c r="D59" s="7">
        <f t="shared" si="35"/>
        <v>-71272.012500000012</v>
      </c>
      <c r="E59" s="7">
        <f t="shared" si="35"/>
        <v>-131141.10125000001</v>
      </c>
      <c r="F59" s="7">
        <f t="shared" si="35"/>
        <v>-190967.098875</v>
      </c>
      <c r="G59" s="7">
        <f t="shared" si="35"/>
        <v>-250699.44626249999</v>
      </c>
      <c r="H59" s="7">
        <f t="shared" si="35"/>
        <v>-310379.65338874998</v>
      </c>
      <c r="I59" s="7">
        <f t="shared" si="35"/>
        <v>-370002.50622762495</v>
      </c>
      <c r="J59" s="7">
        <f t="shared" si="35"/>
        <v>-429562.26935038745</v>
      </c>
      <c r="K59" s="7">
        <f t="shared" si="35"/>
        <v>-489052.63378542621</v>
      </c>
      <c r="L59" s="7">
        <f t="shared" si="35"/>
        <v>-548466.65966396884</v>
      </c>
      <c r="M59" s="7">
        <f t="shared" si="35"/>
        <v>-607796.71313036571</v>
      </c>
      <c r="N59" s="7">
        <f t="shared" si="35"/>
        <v>-667034.39694340224</v>
      </c>
      <c r="O59" s="7">
        <f t="shared" si="35"/>
        <v>-726170.47413774254</v>
      </c>
    </row>
    <row r="60" spans="1:16" x14ac:dyDescent="0.25">
      <c r="A60" s="3" t="s">
        <v>49</v>
      </c>
      <c r="B60" s="3">
        <v>0</v>
      </c>
      <c r="C60" s="3">
        <f t="shared" ref="C60:O60" si="36">B60+C55</f>
        <v>-11363.75</v>
      </c>
      <c r="D60" s="3">
        <f t="shared" si="36"/>
        <v>-71272.012500000012</v>
      </c>
      <c r="E60" s="3">
        <f t="shared" si="36"/>
        <v>-131141.10125000001</v>
      </c>
      <c r="F60" s="3">
        <f t="shared" si="36"/>
        <v>-190967.098875</v>
      </c>
      <c r="G60" s="3">
        <f t="shared" si="36"/>
        <v>-250699.44626249999</v>
      </c>
      <c r="H60" s="3">
        <f t="shared" si="36"/>
        <v>-310379.65338874998</v>
      </c>
      <c r="I60" s="3">
        <f t="shared" si="36"/>
        <v>-370002.50622762495</v>
      </c>
      <c r="J60" s="3">
        <f t="shared" si="36"/>
        <v>-429562.26935038745</v>
      </c>
      <c r="K60" s="3">
        <f t="shared" si="36"/>
        <v>-489052.63378542621</v>
      </c>
      <c r="L60" s="3">
        <f t="shared" si="36"/>
        <v>-548466.65966396884</v>
      </c>
      <c r="M60" s="3">
        <f t="shared" si="36"/>
        <v>-607796.71313036571</v>
      </c>
      <c r="N60" s="3">
        <f t="shared" si="36"/>
        <v>-667034.39694340224</v>
      </c>
      <c r="O60" s="3">
        <f t="shared" si="36"/>
        <v>-726170.47413774254</v>
      </c>
    </row>
    <row r="61" spans="1:16" s="7" customFormat="1" x14ac:dyDescent="0.25">
      <c r="A61" s="7" t="s">
        <v>50</v>
      </c>
      <c r="B61" s="7">
        <f>SUM(B62:B65)</f>
        <v>0</v>
      </c>
      <c r="C61" s="7">
        <f>SUM(C62:C65)</f>
        <v>-11363.75</v>
      </c>
      <c r="D61" s="7">
        <f t="shared" ref="D61" si="37">SUM(D62:D65)</f>
        <v>-71272.012500000012</v>
      </c>
      <c r="E61" s="7">
        <f t="shared" ref="E61" si="38">SUM(E62:E65)</f>
        <v>-131141.10125000001</v>
      </c>
      <c r="F61" s="7">
        <f t="shared" ref="F61" si="39">SUM(F62:F65)</f>
        <v>-190967.098875</v>
      </c>
      <c r="G61" s="7">
        <f t="shared" ref="G61" si="40">SUM(G62:G65)</f>
        <v>-250699.44626249999</v>
      </c>
      <c r="H61" s="7">
        <f t="shared" ref="H61" si="41">SUM(H62:H65)</f>
        <v>-310379.65338874998</v>
      </c>
      <c r="I61" s="7">
        <f t="shared" ref="I61" si="42">SUM(I62:I65)</f>
        <v>-370002.50622762495</v>
      </c>
      <c r="J61" s="7">
        <f t="shared" ref="J61" si="43">SUM(J62:J65)</f>
        <v>-429562.26935038745</v>
      </c>
      <c r="K61" s="7">
        <f t="shared" ref="K61" si="44">SUM(K62:K65)</f>
        <v>-489052.63378542621</v>
      </c>
      <c r="L61" s="7">
        <f t="shared" ref="L61" si="45">SUM(L62:L65)</f>
        <v>-548466.65966396884</v>
      </c>
      <c r="M61" s="7">
        <f t="shared" ref="M61" si="46">SUM(M62:M65)</f>
        <v>-607796.71313036571</v>
      </c>
      <c r="N61" s="7">
        <f t="shared" ref="N61" si="47">SUM(N62:N65)</f>
        <v>-667034.39694340224</v>
      </c>
      <c r="O61" s="7">
        <f t="shared" ref="O61" si="48">SUM(O62:O65)</f>
        <v>-726170.47413774254</v>
      </c>
    </row>
    <row r="62" spans="1:16" s="10" customFormat="1" x14ac:dyDescent="0.25">
      <c r="A62" s="3" t="s">
        <v>51</v>
      </c>
      <c r="B62" s="3">
        <v>0</v>
      </c>
      <c r="C62" s="3">
        <f t="shared" ref="C62:O62" si="49">B62+C92</f>
        <v>0</v>
      </c>
      <c r="D62" s="3">
        <f t="shared" si="49"/>
        <v>0</v>
      </c>
      <c r="E62" s="3">
        <f t="shared" si="49"/>
        <v>0</v>
      </c>
      <c r="F62" s="3">
        <f t="shared" si="49"/>
        <v>0</v>
      </c>
      <c r="G62" s="3">
        <f t="shared" si="49"/>
        <v>0</v>
      </c>
      <c r="H62" s="3">
        <f t="shared" si="49"/>
        <v>0</v>
      </c>
      <c r="I62" s="3">
        <f t="shared" si="49"/>
        <v>0</v>
      </c>
      <c r="J62" s="3">
        <f t="shared" si="49"/>
        <v>0</v>
      </c>
      <c r="K62" s="3">
        <f t="shared" si="49"/>
        <v>0</v>
      </c>
      <c r="L62" s="3">
        <f t="shared" si="49"/>
        <v>0</v>
      </c>
      <c r="M62" s="3">
        <f t="shared" si="49"/>
        <v>0</v>
      </c>
      <c r="N62" s="3">
        <f t="shared" si="49"/>
        <v>0</v>
      </c>
      <c r="O62" s="3">
        <f t="shared" si="49"/>
        <v>0</v>
      </c>
    </row>
    <row r="63" spans="1:16" x14ac:dyDescent="0.25">
      <c r="A63" s="3" t="s">
        <v>52</v>
      </c>
      <c r="B63" s="3">
        <v>0</v>
      </c>
      <c r="C63" s="3">
        <f t="shared" ref="C63:O63" si="50">B63+C38+C93</f>
        <v>-11363.75</v>
      </c>
      <c r="D63" s="3">
        <f t="shared" si="50"/>
        <v>-71272.012500000012</v>
      </c>
      <c r="E63" s="3">
        <f t="shared" si="50"/>
        <v>-131141.10125000001</v>
      </c>
      <c r="F63" s="3">
        <f t="shared" si="50"/>
        <v>-190967.098875</v>
      </c>
      <c r="G63" s="3">
        <f t="shared" si="50"/>
        <v>-250699.44626249999</v>
      </c>
      <c r="H63" s="3">
        <f t="shared" si="50"/>
        <v>-310379.65338874998</v>
      </c>
      <c r="I63" s="3">
        <f t="shared" si="50"/>
        <v>-370002.50622762495</v>
      </c>
      <c r="J63" s="3">
        <f t="shared" si="50"/>
        <v>-429562.26935038745</v>
      </c>
      <c r="K63" s="3">
        <f t="shared" si="50"/>
        <v>-489052.63378542621</v>
      </c>
      <c r="L63" s="3">
        <f t="shared" si="50"/>
        <v>-548466.65966396884</v>
      </c>
      <c r="M63" s="3">
        <f t="shared" si="50"/>
        <v>-607796.71313036571</v>
      </c>
      <c r="N63" s="3">
        <f t="shared" si="50"/>
        <v>-667034.39694340224</v>
      </c>
      <c r="O63" s="3">
        <f t="shared" si="50"/>
        <v>-726170.47413774254</v>
      </c>
    </row>
    <row r="64" spans="1:16" s="7" customFormat="1" x14ac:dyDescent="0.25">
      <c r="A64" s="3" t="s">
        <v>53</v>
      </c>
      <c r="B64" s="3">
        <v>0</v>
      </c>
      <c r="C64" s="3">
        <f t="shared" ref="C64:O64" si="51">B64+C96+C97</f>
        <v>0</v>
      </c>
      <c r="D64" s="3">
        <f t="shared" si="51"/>
        <v>0</v>
      </c>
      <c r="E64" s="3">
        <f t="shared" si="51"/>
        <v>0</v>
      </c>
      <c r="F64" s="3">
        <f t="shared" si="51"/>
        <v>0</v>
      </c>
      <c r="G64" s="3">
        <f t="shared" si="51"/>
        <v>0</v>
      </c>
      <c r="H64" s="3">
        <f t="shared" si="51"/>
        <v>0</v>
      </c>
      <c r="I64" s="3">
        <f t="shared" si="51"/>
        <v>0</v>
      </c>
      <c r="J64" s="3">
        <f t="shared" si="51"/>
        <v>0</v>
      </c>
      <c r="K64" s="3">
        <f t="shared" si="51"/>
        <v>0</v>
      </c>
      <c r="L64" s="3">
        <f t="shared" si="51"/>
        <v>0</v>
      </c>
      <c r="M64" s="3">
        <f t="shared" si="51"/>
        <v>0</v>
      </c>
      <c r="N64" s="3">
        <f t="shared" si="51"/>
        <v>0</v>
      </c>
      <c r="O64" s="3">
        <f t="shared" si="51"/>
        <v>0</v>
      </c>
    </row>
    <row r="65" spans="1:15" s="7" customFormat="1" x14ac:dyDescent="0.25">
      <c r="A65" s="3" t="s">
        <v>38</v>
      </c>
      <c r="B65" s="3">
        <v>0</v>
      </c>
      <c r="C65" s="3">
        <f>B65+C49</f>
        <v>0</v>
      </c>
      <c r="D65" s="3">
        <f t="shared" ref="D65:N65" si="52">C65+D49</f>
        <v>0</v>
      </c>
      <c r="E65" s="3">
        <f t="shared" si="52"/>
        <v>0</v>
      </c>
      <c r="F65" s="3">
        <f t="shared" si="52"/>
        <v>0</v>
      </c>
      <c r="G65" s="3">
        <f t="shared" si="52"/>
        <v>0</v>
      </c>
      <c r="H65" s="3">
        <f t="shared" si="52"/>
        <v>0</v>
      </c>
      <c r="I65" s="3">
        <f t="shared" si="52"/>
        <v>0</v>
      </c>
      <c r="J65" s="3">
        <f t="shared" si="52"/>
        <v>0</v>
      </c>
      <c r="K65" s="3">
        <f t="shared" si="52"/>
        <v>0</v>
      </c>
      <c r="L65" s="3">
        <f t="shared" si="52"/>
        <v>0</v>
      </c>
      <c r="M65" s="3">
        <f t="shared" si="52"/>
        <v>0</v>
      </c>
      <c r="N65" s="3">
        <f t="shared" si="52"/>
        <v>0</v>
      </c>
      <c r="O65" s="3">
        <f>N65+O49</f>
        <v>0</v>
      </c>
    </row>
    <row r="67" spans="1:15" x14ac:dyDescent="0.25">
      <c r="A67" s="3" t="s">
        <v>54</v>
      </c>
      <c r="C67" s="3">
        <f>C53</f>
        <v>-11363.75</v>
      </c>
      <c r="D67" s="3">
        <f t="shared" ref="D67:O67" si="53">D53</f>
        <v>-59908.262500000004</v>
      </c>
      <c r="E67" s="3">
        <f t="shared" si="53"/>
        <v>-59869.088750000003</v>
      </c>
      <c r="F67" s="3">
        <f t="shared" si="53"/>
        <v>-59825.997624999996</v>
      </c>
      <c r="G67" s="3">
        <f t="shared" si="53"/>
        <v>-59732.347387499998</v>
      </c>
      <c r="H67" s="3">
        <f t="shared" si="53"/>
        <v>-59680.207126250003</v>
      </c>
      <c r="I67" s="3">
        <f t="shared" si="53"/>
        <v>-59622.852838874998</v>
      </c>
      <c r="J67" s="3">
        <f t="shared" si="53"/>
        <v>-59559.763122762495</v>
      </c>
      <c r="K67" s="3">
        <f t="shared" si="53"/>
        <v>-59490.364435038748</v>
      </c>
      <c r="L67" s="3">
        <f t="shared" si="53"/>
        <v>-59414.025878542627</v>
      </c>
      <c r="M67" s="3">
        <f t="shared" si="53"/>
        <v>-59330.053466396887</v>
      </c>
      <c r="N67" s="3">
        <f t="shared" si="53"/>
        <v>-59237.68381303658</v>
      </c>
      <c r="O67" s="3">
        <f t="shared" si="53"/>
        <v>-59136.077194340236</v>
      </c>
    </row>
    <row r="68" spans="1:15" x14ac:dyDescent="0.25">
      <c r="A68" s="3" t="s">
        <v>55</v>
      </c>
      <c r="C68" s="3">
        <f>SUM($C67:C67)</f>
        <v>-11363.75</v>
      </c>
      <c r="D68" s="3">
        <f>SUM($C67:D67)</f>
        <v>-71272.012500000012</v>
      </c>
      <c r="E68" s="3">
        <f>SUM($C67:E67)</f>
        <v>-131141.10125000001</v>
      </c>
      <c r="F68" s="3">
        <f>SUM($C67:F67)</f>
        <v>-190967.098875</v>
      </c>
      <c r="G68" s="3">
        <f>SUM($C67:G67)</f>
        <v>-250699.44626249999</v>
      </c>
      <c r="H68" s="3">
        <f>SUM($C67:H67)</f>
        <v>-310379.65338874998</v>
      </c>
      <c r="I68" s="3">
        <f>SUM($C67:I67)</f>
        <v>-370002.50622762495</v>
      </c>
      <c r="J68" s="3">
        <f>SUM($C67:J67)</f>
        <v>-429562.26935038745</v>
      </c>
      <c r="K68" s="3">
        <f>SUM($C67:K67)</f>
        <v>-489052.63378542621</v>
      </c>
      <c r="L68" s="3">
        <f>SUM($C67:L67)</f>
        <v>-548466.65966396884</v>
      </c>
      <c r="M68" s="3">
        <f>SUM($C67:M67)</f>
        <v>-607796.71313036571</v>
      </c>
      <c r="N68" s="3">
        <f>SUM($C67:N67)</f>
        <v>-667034.39694340224</v>
      </c>
      <c r="O68" s="3">
        <f>SUM($C67:O67)</f>
        <v>-726170.47413774254</v>
      </c>
    </row>
    <row r="70" spans="1:15" x14ac:dyDescent="0.25">
      <c r="A70" s="3" t="s">
        <v>56</v>
      </c>
      <c r="C70" s="3">
        <f t="shared" ref="C70:O70" si="54">C67/(1+$B$74)^C2</f>
        <v>-11363.75</v>
      </c>
      <c r="D70" s="3">
        <f t="shared" si="54"/>
        <v>-58392.689888671761</v>
      </c>
      <c r="E70" s="3">
        <f t="shared" si="54"/>
        <v>-56878.24180327975</v>
      </c>
      <c r="F70" s="3">
        <f t="shared" si="54"/>
        <v>-55399.420557035941</v>
      </c>
      <c r="G70" s="3">
        <f t="shared" si="54"/>
        <v>-53913.386547508388</v>
      </c>
      <c r="H70" s="3">
        <f t="shared" si="54"/>
        <v>-52503.603304228636</v>
      </c>
      <c r="I70" s="3">
        <f t="shared" si="54"/>
        <v>-51126.17452013537</v>
      </c>
      <c r="J70" s="3">
        <f t="shared" si="54"/>
        <v>-49780.042755859969</v>
      </c>
      <c r="K70" s="3">
        <f t="shared" si="54"/>
        <v>-48464.160079396221</v>
      </c>
      <c r="L70" s="3">
        <f t="shared" si="54"/>
        <v>-47177.486581049525</v>
      </c>
      <c r="M70" s="3">
        <f t="shared" si="54"/>
        <v>-45918.988836135031</v>
      </c>
      <c r="N70" s="3">
        <f t="shared" si="54"/>
        <v>-44687.638310264061</v>
      </c>
      <c r="O70" s="3">
        <f t="shared" si="54"/>
        <v>-43482.409701720724</v>
      </c>
    </row>
    <row r="71" spans="1:15" x14ac:dyDescent="0.25">
      <c r="A71" s="3" t="s">
        <v>57</v>
      </c>
      <c r="C71" s="3">
        <f>SUM($C70:C70)</f>
        <v>-11363.75</v>
      </c>
      <c r="D71" s="3">
        <f>SUM($C70:D70)</f>
        <v>-69756.439888671768</v>
      </c>
      <c r="E71" s="3">
        <f>SUM($C70:E70)</f>
        <v>-126634.68169195153</v>
      </c>
      <c r="F71" s="3">
        <f>SUM($C70:F70)</f>
        <v>-182034.10224898747</v>
      </c>
      <c r="G71" s="3">
        <f>SUM($C70:G70)</f>
        <v>-235947.48879649586</v>
      </c>
      <c r="H71" s="3">
        <f>SUM($C70:H70)</f>
        <v>-288451.09210072452</v>
      </c>
      <c r="I71" s="3">
        <f>SUM($C70:I70)</f>
        <v>-339577.26662085991</v>
      </c>
      <c r="J71" s="3">
        <f>SUM($C70:J70)</f>
        <v>-389357.30937671987</v>
      </c>
      <c r="K71" s="3">
        <f>SUM($C70:K70)</f>
        <v>-437821.46945611609</v>
      </c>
      <c r="L71" s="3">
        <f>SUM($C70:L70)</f>
        <v>-484998.9560371656</v>
      </c>
      <c r="M71" s="3">
        <f>SUM($C70:M70)</f>
        <v>-530917.94487330061</v>
      </c>
      <c r="N71" s="3">
        <f>SUM($C70:N70)</f>
        <v>-575605.58318356471</v>
      </c>
      <c r="O71" s="3">
        <f>SUM($C70:O70)</f>
        <v>-619087.99288528541</v>
      </c>
    </row>
    <row r="73" spans="1:15" s="7" customFormat="1" x14ac:dyDescent="0.25">
      <c r="A73" s="3" t="s">
        <v>58</v>
      </c>
      <c r="B73" s="5">
        <v>0.36</v>
      </c>
      <c r="C73" s="6">
        <f>1+B73</f>
        <v>1.3599999999999999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 t="s">
        <v>59</v>
      </c>
      <c r="B74" s="5">
        <f>C74-1</f>
        <v>2.5954834658546311E-2</v>
      </c>
      <c r="C74" s="6">
        <f>C73^(1/12)</f>
        <v>1.0259548346585463</v>
      </c>
    </row>
    <row r="76" spans="1:15" s="7" customFormat="1" x14ac:dyDescent="0.25">
      <c r="A76" s="3" t="s">
        <v>60</v>
      </c>
      <c r="B76" s="3">
        <f>O71</f>
        <v>-619087.99288528541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 t="s">
        <v>61</v>
      </c>
      <c r="B77" s="4">
        <v>3.8025612982647847</v>
      </c>
    </row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dcterms:created xsi:type="dcterms:W3CDTF">2017-10-19T14:50:54Z</dcterms:created>
  <dcterms:modified xsi:type="dcterms:W3CDTF">2022-01-21T01:51:32Z</dcterms:modified>
</cp:coreProperties>
</file>