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แผ่น1" sheetId="1" r:id="rId4"/>
  </sheets>
  <definedNames/>
  <calcPr/>
</workbook>
</file>

<file path=xl/sharedStrings.xml><?xml version="1.0" encoding="utf-8"?>
<sst xmlns="http://schemas.openxmlformats.org/spreadsheetml/2006/main" count="48" uniqueCount="40">
  <si>
    <t>ข้อมูลชุดที่ 1</t>
  </si>
  <si>
    <t>ข้อมูลชุดที่ 2</t>
  </si>
  <si>
    <t>1.หา Mean ของเลขชุดดังกล่าว</t>
  </si>
  <si>
    <t>2.หา Mode ของเลขชุดดังกล่าว</t>
  </si>
  <si>
    <t>3.หา Median ของเลขชุดดังกล่าว</t>
  </si>
  <si>
    <t>4. หา Variance ของเลขชุดดังกล่าว</t>
  </si>
  <si>
    <t>5. หา STD ของเลขชุดดังกล่าว</t>
  </si>
  <si>
    <t>6.ทำข้อ 1-5 กับชุด 2</t>
  </si>
  <si>
    <t>6.1.หา Mean ของเลขชุดดังกล่าว</t>
  </si>
  <si>
    <t>6.2.หา Mode ของเลขชุดดังกล่าว</t>
  </si>
  <si>
    <t>6.3.หา Median ของเลขชุดดังกล่าว</t>
  </si>
  <si>
    <t>6.4. หา Variance ของเลขชุดดังกล่าว</t>
  </si>
  <si>
    <t>6.5. หา STD ของเลขชุดดังกล่าว</t>
  </si>
  <si>
    <t>7. หา Coefficient of Variation แล้วเปรียบเทียบกัน</t>
  </si>
  <si>
    <t xml:space="preserve">COV ของข้อมูลชุดที่ 1 </t>
  </si>
  <si>
    <t>COV ของข้อมูลชุดที่ 2</t>
  </si>
  <si>
    <t>8. สมมติว่า ชุด 1 และ 2 เป็นคู่อันดับ หา Covariance</t>
  </si>
  <si>
    <t>9. หา Correlation Coefficient</t>
  </si>
  <si>
    <t>ข้อมูลชุดที่ 3 (30 ตัว)</t>
  </si>
  <si>
    <t>สมมติว่าข้อมูลถูกกระจายอย่างปกติ (Normally distributed) (ข้อมูลชุดที่ 3 (30 ตัว))</t>
  </si>
  <si>
    <t>10. จงหา Mean และ STD ของข้อมูลชุดนั้น</t>
  </si>
  <si>
    <t>Mean ของข้อมูลชุดที่ 3</t>
  </si>
  <si>
    <t>STD ของข้อมูลชุดที่ 3</t>
  </si>
  <si>
    <t>11. Standardize ข้อมูลชุดนั้น</t>
  </si>
  <si>
    <t>ข้อมูลชุดที่ 3 (30 ตัว)(เรียง)</t>
  </si>
  <si>
    <t>Standardization</t>
  </si>
  <si>
    <t xml:space="preserve">ข้อมูลชุดที่ 4 </t>
  </si>
  <si>
    <t>สมมติว่าข้อมูลถูกกระจายอย่างปกติ (Normally distributed)</t>
  </si>
  <si>
    <t>13. จงหา Mean และ STD ของข้อมูลชุดนั้น</t>
  </si>
  <si>
    <t>Mean ของข้อมูลชุดที่ 4</t>
  </si>
  <si>
    <t>STD ของข้อมูลชุดที่ 4</t>
  </si>
  <si>
    <t>14. หา T-score สำหรับ 90% Confidence Interval ของข้อมูลชุดนั้น</t>
  </si>
  <si>
    <t>15. หา 90% กับ 95% Confidence Interval</t>
  </si>
  <si>
    <t>90% Confidence Interval</t>
  </si>
  <si>
    <t>95% Confidence Interval</t>
  </si>
  <si>
    <t>อยู่ในช่วง</t>
  </si>
  <si>
    <t>ถึง</t>
  </si>
  <si>
    <t>ข้อมูลชุดที่ 5</t>
  </si>
  <si>
    <t>Mean ของข้อมูลชุดที่ 5</t>
  </si>
  <si>
    <t>STD ของข้อมูลชุดที่ 5 (กำหนดมาให้)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</si>
</sst>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</font>
    <font>
      <color theme="1"/>
      <name val="Arial"/>
    </font>
    <font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2" fontId="2" numFmtId="0" xfId="0" applyAlignment="1" applyBorder="1" applyFill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4" fillId="0" fontId="1" numFmtId="0" xfId="0" applyBorder="1" applyFont="1"/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Border="1" applyFont="1"/>
    <xf borderId="2" fillId="2" fontId="2" numFmtId="0" xfId="0" applyAlignment="1" applyBorder="1" applyFont="1">
      <alignment readingOrder="0"/>
    </xf>
    <xf borderId="7" fillId="0" fontId="1" numFmtId="2" xfId="0" applyBorder="1" applyFont="1" applyNumberFormat="1"/>
    <xf borderId="8" fillId="0" fontId="1" numFmtId="0" xfId="0" applyAlignment="1" applyBorder="1" applyFont="1">
      <alignment readingOrder="0"/>
    </xf>
    <xf borderId="9" fillId="0" fontId="3" numFmtId="0" xfId="0" applyBorder="1" applyFont="1"/>
    <xf borderId="9" fillId="0" fontId="1" numFmtId="0" xfId="0" applyBorder="1" applyFont="1"/>
    <xf borderId="10" fillId="0" fontId="1" numFmtId="2" xfId="0" applyBorder="1" applyFont="1" applyNumberFormat="1"/>
    <xf borderId="5" fillId="0" fontId="1" numFmtId="0" xfId="0" applyBorder="1" applyFont="1"/>
    <xf borderId="7" fillId="2" fontId="0" numFmtId="0" xfId="0" applyBorder="1" applyFont="1"/>
    <xf borderId="1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8" fillId="0" fontId="1" numFmtId="0" xfId="0" applyBorder="1" applyFont="1"/>
    <xf borderId="1" fillId="0" fontId="1" numFmtId="164" xfId="0" applyBorder="1" applyFont="1" applyNumberFormat="1"/>
    <xf borderId="12" fillId="0" fontId="1" numFmtId="0" xfId="0" applyAlignment="1" applyBorder="1" applyFont="1">
      <alignment readingOrder="0"/>
    </xf>
    <xf borderId="13" fillId="0" fontId="3" numFmtId="0" xfId="0" applyBorder="1" applyFont="1"/>
    <xf borderId="14" fillId="0" fontId="1" numFmtId="0" xfId="0" applyBorder="1" applyFont="1"/>
    <xf borderId="0" fillId="0" fontId="1" numFmtId="0" xfId="0" applyAlignment="1" applyFont="1">
      <alignment horizontal="center" readingOrder="0"/>
    </xf>
    <xf borderId="13" fillId="0" fontId="1" numFmtId="0" xfId="0" applyBorder="1" applyFont="1"/>
    <xf borderId="14" fillId="0" fontId="1" numFmtId="164" xfId="0" applyBorder="1" applyFont="1" applyNumberFormat="1"/>
    <xf borderId="0" fillId="0" fontId="1" numFmtId="0" xfId="0" applyAlignment="1" applyFont="1">
      <alignment readingOrder="0"/>
    </xf>
    <xf borderId="2" fillId="0" fontId="3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9" fillId="0" fontId="1" numFmtId="164" xfId="0" applyBorder="1" applyFont="1" applyNumberFormat="1"/>
    <xf borderId="10" fillId="0" fontId="1" numFmtId="164" xfId="0" applyBorder="1" applyFont="1" applyNumberFormat="1"/>
    <xf borderId="1" fillId="0" fontId="3" numFmtId="0" xfId="0" applyAlignment="1" applyBorder="1" applyFont="1">
      <alignment readingOrder="0"/>
    </xf>
    <xf borderId="2" fillId="0" fontId="1" numFmtId="164" xfId="0" applyBorder="1" applyFont="1" applyNumberFormat="1"/>
    <xf borderId="0" fillId="0" fontId="3" numFmtId="164" xfId="0" applyAlignment="1" applyFont="1" applyNumberFormat="1">
      <alignment horizontal="left" readingOrder="0" vertical="center"/>
    </xf>
    <xf borderId="0" fillId="0" fontId="3" numFmtId="164" xfId="0" applyFont="1" applyNumberFormat="1"/>
    <xf borderId="0" fillId="0" fontId="1" numFmtId="164" xfId="0" applyAlignment="1" applyFont="1" applyNumberFormat="1">
      <alignment horizontal="left" readingOrder="0" vertical="center"/>
    </xf>
    <xf borderId="11" fillId="0" fontId="1" numFmtId="164" xfId="0" applyBorder="1" applyFont="1" applyNumberFormat="1"/>
    <xf borderId="1" fillId="0" fontId="1" numFmtId="0" xfId="0" applyBorder="1" applyFont="1"/>
    <xf borderId="14" fillId="0" fontId="3" numFmtId="0" xfId="0" applyAlignment="1" applyBorder="1" applyFont="1">
      <alignment readingOrder="0"/>
    </xf>
    <xf borderId="3" fillId="0" fontId="3" numFmtId="0" xfId="0" applyBorder="1" applyFont="1"/>
    <xf borderId="4" fillId="0" fontId="3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8" fillId="0" fontId="3" numFmtId="0" xfId="0" applyBorder="1" applyFont="1"/>
    <xf borderId="10" fillId="0" fontId="1" numFmtId="0" xfId="0" applyBorder="1" applyFont="1"/>
    <xf borderId="6" fillId="0" fontId="3" numFmtId="0" xfId="0" applyAlignment="1" applyBorder="1" applyFont="1">
      <alignment readingOrder="0"/>
    </xf>
    <xf borderId="0" fillId="0" fontId="1" numFmtId="0" xfId="0" applyFont="1"/>
    <xf borderId="8" fillId="0" fontId="3" numFmtId="0" xfId="0" applyAlignment="1" applyBorder="1" applyFont="1">
      <alignment readingOrder="0"/>
    </xf>
    <xf borderId="3" fillId="0" fontId="1" numFmtId="0" xfId="0" applyBorder="1" applyFont="1"/>
    <xf borderId="11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  <col customWidth="1" min="2" max="2" width="17.29"/>
    <col customWidth="1" min="4" max="4" width="23.0"/>
    <col customWidth="1" min="6" max="6" width="15.71"/>
    <col customWidth="1" min="7" max="7" width="25.29"/>
    <col customWidth="1" min="8" max="8" width="31.0"/>
  </cols>
  <sheetData>
    <row r="1">
      <c r="A1" s="1" t="s">
        <v>0</v>
      </c>
      <c r="B1" s="2" t="s">
        <v>1</v>
      </c>
    </row>
    <row r="2">
      <c r="A2" s="3">
        <v>10.0</v>
      </c>
      <c r="B2" s="3">
        <v>33.0</v>
      </c>
      <c r="D2" s="4" t="s">
        <v>2</v>
      </c>
      <c r="E2" s="5"/>
      <c r="F2" s="6"/>
      <c r="G2" s="7">
        <f>AVERAGE(A2:A11)</f>
        <v>48.4</v>
      </c>
    </row>
    <row r="3">
      <c r="A3" s="3">
        <v>20.0</v>
      </c>
      <c r="B3" s="3">
        <v>16.0</v>
      </c>
      <c r="D3" s="8" t="s">
        <v>3</v>
      </c>
      <c r="G3" s="9">
        <f>MODE(A2:A11)</f>
        <v>20</v>
      </c>
    </row>
    <row r="4">
      <c r="A4" s="3">
        <v>50.0</v>
      </c>
      <c r="B4" s="10">
        <v>73.0</v>
      </c>
      <c r="D4" s="8" t="s">
        <v>4</v>
      </c>
      <c r="G4" s="9">
        <f>MEDIAN(A2:A11)</f>
        <v>41.5</v>
      </c>
    </row>
    <row r="5">
      <c r="A5" s="3">
        <v>70.0</v>
      </c>
      <c r="B5" s="3">
        <v>44.0</v>
      </c>
      <c r="D5" s="8" t="s">
        <v>5</v>
      </c>
      <c r="G5" s="11">
        <f>VAR(A2:A11)</f>
        <v>1193.822222</v>
      </c>
    </row>
    <row r="6">
      <c r="A6" s="3">
        <v>90.0</v>
      </c>
      <c r="B6" s="3">
        <v>67.0</v>
      </c>
      <c r="D6" s="12" t="s">
        <v>6</v>
      </c>
      <c r="E6" s="13"/>
      <c r="F6" s="14"/>
      <c r="G6" s="15">
        <f>STDEV(A2:A11)</f>
        <v>34.55173255</v>
      </c>
    </row>
    <row r="7">
      <c r="A7" s="3">
        <v>110.0</v>
      </c>
      <c r="B7" s="3">
        <v>134.0</v>
      </c>
      <c r="D7" s="4" t="s">
        <v>7</v>
      </c>
      <c r="E7" s="5"/>
      <c r="F7" s="6"/>
      <c r="G7" s="16"/>
    </row>
    <row r="8">
      <c r="A8" s="3">
        <v>15.0</v>
      </c>
      <c r="B8" s="3">
        <v>99.0</v>
      </c>
      <c r="D8" s="8" t="s">
        <v>8</v>
      </c>
      <c r="G8" s="17">
        <f>AVERAGE(B2:B11)</f>
        <v>50.6</v>
      </c>
    </row>
    <row r="9">
      <c r="A9" s="3">
        <v>66.0</v>
      </c>
      <c r="B9" s="3">
        <v>11.0</v>
      </c>
      <c r="D9" s="8" t="s">
        <v>9</v>
      </c>
      <c r="G9" s="9">
        <f>MODE(B2:B11)</f>
        <v>16</v>
      </c>
    </row>
    <row r="10">
      <c r="A10" s="3">
        <v>20.0</v>
      </c>
      <c r="B10" s="3">
        <v>13.0</v>
      </c>
      <c r="D10" s="8" t="s">
        <v>10</v>
      </c>
      <c r="G10" s="9">
        <f>MEDIAN(B2:B11)</f>
        <v>38.5</v>
      </c>
    </row>
    <row r="11">
      <c r="A11" s="18">
        <v>33.0</v>
      </c>
      <c r="B11" s="18">
        <v>16.0</v>
      </c>
      <c r="D11" s="8" t="s">
        <v>11</v>
      </c>
      <c r="G11" s="11">
        <f>VAR(B2:B11)</f>
        <v>1755.377778</v>
      </c>
    </row>
    <row r="12">
      <c r="D12" s="12" t="s">
        <v>12</v>
      </c>
      <c r="E12" s="13"/>
      <c r="F12" s="14"/>
      <c r="G12" s="15">
        <f>STDEV(B2:B11)</f>
        <v>41.89722876</v>
      </c>
    </row>
    <row r="13">
      <c r="D13" s="4" t="s">
        <v>13</v>
      </c>
      <c r="E13" s="5"/>
      <c r="F13" s="5"/>
      <c r="G13" s="19" t="s">
        <v>14</v>
      </c>
      <c r="H13" s="19" t="s">
        <v>15</v>
      </c>
    </row>
    <row r="14">
      <c r="D14" s="20"/>
      <c r="E14" s="14"/>
      <c r="F14" s="14"/>
      <c r="G14" s="21">
        <f t="shared" ref="G14:H14" si="1">STDEV(A2:A11)/AVERAGEA(A2:A11)</f>
        <v>0.7138787717</v>
      </c>
      <c r="H14" s="21">
        <f t="shared" si="1"/>
        <v>0.8280084735</v>
      </c>
    </row>
    <row r="15">
      <c r="D15" s="22" t="s">
        <v>16</v>
      </c>
      <c r="E15" s="23"/>
      <c r="F15" s="23"/>
      <c r="G15" s="24">
        <f>COVAR(A2:A11,B2:B11)</f>
        <v>665.86</v>
      </c>
      <c r="H15" s="25"/>
    </row>
    <row r="16">
      <c r="D16" s="22" t="s">
        <v>17</v>
      </c>
      <c r="E16" s="23"/>
      <c r="F16" s="26"/>
      <c r="G16" s="27">
        <f>CORREL(A2:A11,B2:B11)</f>
        <v>0.5110757676</v>
      </c>
    </row>
    <row r="18">
      <c r="A18" s="1" t="s">
        <v>18</v>
      </c>
      <c r="D18" s="28" t="s">
        <v>19</v>
      </c>
    </row>
    <row r="19">
      <c r="A19" s="29">
        <v>35.54</v>
      </c>
      <c r="D19" s="4" t="s">
        <v>20</v>
      </c>
      <c r="E19" s="5"/>
      <c r="F19" s="5"/>
      <c r="G19" s="30" t="s">
        <v>21</v>
      </c>
      <c r="H19" s="7" t="s">
        <v>22</v>
      </c>
    </row>
    <row r="20">
      <c r="A20" s="29">
        <v>49.93</v>
      </c>
      <c r="D20" s="20"/>
      <c r="E20" s="14"/>
      <c r="F20" s="14"/>
      <c r="G20" s="31">
        <f>AVERAGEA(A19:A48)</f>
        <v>40.52633333</v>
      </c>
      <c r="H20" s="32">
        <f>STDEV(A19:A48)</f>
        <v>8.429153221</v>
      </c>
    </row>
    <row r="21">
      <c r="A21" s="29">
        <v>58.09</v>
      </c>
      <c r="D21" s="28" t="s">
        <v>23</v>
      </c>
    </row>
    <row r="22">
      <c r="A22" s="29">
        <v>21.47</v>
      </c>
      <c r="D22" s="1" t="s">
        <v>24</v>
      </c>
      <c r="E22" s="33" t="s">
        <v>25</v>
      </c>
    </row>
    <row r="23">
      <c r="A23" s="29">
        <v>30.64</v>
      </c>
      <c r="D23" s="3">
        <v>21.47</v>
      </c>
      <c r="E23" s="34">
        <f t="shared" ref="E23:E52" si="2">(D23-AVERAGEA(D$23:D$52))/STDEV(D$23:D$52)</f>
        <v>-2.260764852</v>
      </c>
      <c r="F23" s="35"/>
      <c r="H23" s="36"/>
    </row>
    <row r="24">
      <c r="A24" s="29">
        <v>44.78</v>
      </c>
      <c r="D24" s="3">
        <v>22.28</v>
      </c>
      <c r="E24" s="34">
        <f t="shared" si="2"/>
        <v>-2.16466979</v>
      </c>
      <c r="F24" s="37"/>
      <c r="H24" s="36"/>
    </row>
    <row r="25">
      <c r="A25" s="29">
        <v>40.64</v>
      </c>
      <c r="D25" s="3">
        <v>24.97</v>
      </c>
      <c r="E25" s="34">
        <f t="shared" si="2"/>
        <v>-1.845539276</v>
      </c>
      <c r="F25" s="37"/>
      <c r="H25" s="36"/>
    </row>
    <row r="26">
      <c r="A26" s="29">
        <v>51.1</v>
      </c>
      <c r="D26" s="3">
        <v>30.64</v>
      </c>
      <c r="E26" s="34">
        <f t="shared" si="2"/>
        <v>-1.172873843</v>
      </c>
      <c r="F26" s="37"/>
      <c r="H26" s="36"/>
    </row>
    <row r="27">
      <c r="A27" s="29">
        <v>34.77</v>
      </c>
      <c r="D27" s="3">
        <v>32.91</v>
      </c>
      <c r="E27" s="34">
        <f t="shared" si="2"/>
        <v>-0.9035703983</v>
      </c>
      <c r="F27" s="37"/>
      <c r="H27" s="36"/>
    </row>
    <row r="28">
      <c r="A28" s="29">
        <v>40.77</v>
      </c>
      <c r="D28" s="3">
        <v>34.47</v>
      </c>
      <c r="E28" s="34">
        <f t="shared" si="2"/>
        <v>-0.7184984274</v>
      </c>
      <c r="F28" s="37"/>
      <c r="H28" s="36"/>
    </row>
    <row r="29">
      <c r="A29" s="29">
        <v>43.62</v>
      </c>
      <c r="D29" s="3">
        <v>34.77</v>
      </c>
      <c r="E29" s="34">
        <f t="shared" si="2"/>
        <v>-0.6829076637</v>
      </c>
      <c r="F29" s="37"/>
      <c r="H29" s="36"/>
    </row>
    <row r="30">
      <c r="A30" s="29">
        <v>46.72</v>
      </c>
      <c r="D30" s="3">
        <v>35.54</v>
      </c>
      <c r="E30" s="34">
        <f t="shared" si="2"/>
        <v>-0.591558037</v>
      </c>
      <c r="F30" s="37"/>
      <c r="H30" s="36"/>
    </row>
    <row r="31">
      <c r="A31" s="29">
        <v>43.69</v>
      </c>
      <c r="D31" s="3">
        <v>37.1</v>
      </c>
      <c r="E31" s="34">
        <f t="shared" si="2"/>
        <v>-0.4064860661</v>
      </c>
      <c r="F31" s="37"/>
      <c r="H31" s="36"/>
    </row>
    <row r="32">
      <c r="A32" s="29">
        <v>34.47</v>
      </c>
      <c r="D32" s="3">
        <v>38.58</v>
      </c>
      <c r="E32" s="34">
        <f t="shared" si="2"/>
        <v>-0.2309049655</v>
      </c>
      <c r="F32" s="37"/>
      <c r="H32" s="36"/>
    </row>
    <row r="33">
      <c r="A33" s="29">
        <v>41.49</v>
      </c>
      <c r="D33" s="3">
        <v>39.13</v>
      </c>
      <c r="E33" s="34">
        <f t="shared" si="2"/>
        <v>-0.1656552321</v>
      </c>
      <c r="F33" s="37"/>
      <c r="H33" s="36"/>
    </row>
    <row r="34">
      <c r="A34" s="29">
        <v>47.67</v>
      </c>
      <c r="D34" s="3">
        <v>39.2</v>
      </c>
      <c r="E34" s="34">
        <f t="shared" si="2"/>
        <v>-0.1573507206</v>
      </c>
      <c r="F34" s="37"/>
      <c r="H34" s="36"/>
    </row>
    <row r="35">
      <c r="A35" s="3">
        <v>24.97</v>
      </c>
      <c r="D35" s="3">
        <v>39.67</v>
      </c>
      <c r="E35" s="34">
        <f t="shared" si="2"/>
        <v>-0.1015918576</v>
      </c>
      <c r="F35" s="37"/>
      <c r="H35" s="36"/>
    </row>
    <row r="36">
      <c r="A36" s="3">
        <v>38.58</v>
      </c>
      <c r="D36" s="3">
        <v>40.64</v>
      </c>
      <c r="E36" s="34">
        <f t="shared" si="2"/>
        <v>0.01348494489</v>
      </c>
      <c r="F36" s="37"/>
      <c r="H36" s="36"/>
    </row>
    <row r="37">
      <c r="A37" s="3">
        <v>48.97</v>
      </c>
      <c r="D37" s="3">
        <v>40.77</v>
      </c>
      <c r="E37" s="34">
        <f t="shared" si="2"/>
        <v>0.02890760914</v>
      </c>
      <c r="F37" s="37"/>
      <c r="H37" s="36"/>
    </row>
    <row r="38">
      <c r="A38" s="3">
        <v>39.67</v>
      </c>
      <c r="D38" s="3">
        <v>41.49</v>
      </c>
      <c r="E38" s="34">
        <f t="shared" si="2"/>
        <v>0.1143254419</v>
      </c>
      <c r="F38" s="37"/>
      <c r="H38" s="36"/>
    </row>
    <row r="39">
      <c r="A39" s="3">
        <v>44.29</v>
      </c>
      <c r="D39" s="3">
        <v>42.56</v>
      </c>
      <c r="E39" s="34">
        <f t="shared" si="2"/>
        <v>0.2412658322</v>
      </c>
      <c r="F39" s="37"/>
      <c r="H39" s="36"/>
    </row>
    <row r="40">
      <c r="A40" s="3">
        <v>42.56</v>
      </c>
      <c r="D40" s="3">
        <v>43.62</v>
      </c>
      <c r="E40" s="34">
        <f t="shared" si="2"/>
        <v>0.3670198637</v>
      </c>
      <c r="F40" s="37"/>
      <c r="H40" s="36"/>
    </row>
    <row r="41">
      <c r="A41" s="3">
        <v>48.26</v>
      </c>
      <c r="D41" s="3">
        <v>43.69</v>
      </c>
      <c r="E41" s="34">
        <f t="shared" si="2"/>
        <v>0.3753243753</v>
      </c>
      <c r="F41" s="37"/>
      <c r="H41" s="36"/>
    </row>
    <row r="42">
      <c r="A42" s="3">
        <v>37.1</v>
      </c>
      <c r="D42" s="3">
        <v>44.29</v>
      </c>
      <c r="E42" s="34">
        <f t="shared" si="2"/>
        <v>0.4465059025</v>
      </c>
      <c r="F42" s="37"/>
      <c r="H42" s="36"/>
    </row>
    <row r="43">
      <c r="A43" s="3">
        <v>22.28</v>
      </c>
      <c r="D43" s="3">
        <v>44.78</v>
      </c>
      <c r="E43" s="34">
        <f t="shared" si="2"/>
        <v>0.5046374832</v>
      </c>
      <c r="F43" s="37"/>
      <c r="H43" s="36"/>
    </row>
    <row r="44">
      <c r="A44" s="3">
        <v>39.2</v>
      </c>
      <c r="D44" s="3">
        <v>45.73</v>
      </c>
      <c r="E44" s="34">
        <f t="shared" si="2"/>
        <v>0.617341568</v>
      </c>
      <c r="F44" s="37"/>
      <c r="H44" s="36"/>
    </row>
    <row r="45">
      <c r="A45" s="3">
        <v>45.73</v>
      </c>
      <c r="D45" s="3">
        <v>46.72</v>
      </c>
      <c r="E45" s="34">
        <f t="shared" si="2"/>
        <v>0.7347910881</v>
      </c>
      <c r="F45" s="37"/>
      <c r="H45" s="36"/>
    </row>
    <row r="46">
      <c r="A46" s="3">
        <v>39.13</v>
      </c>
      <c r="D46" s="3">
        <v>46.75</v>
      </c>
      <c r="E46" s="34">
        <f t="shared" si="2"/>
        <v>0.7383501644</v>
      </c>
      <c r="F46" s="37"/>
      <c r="H46" s="36"/>
    </row>
    <row r="47">
      <c r="A47" s="3">
        <v>32.91</v>
      </c>
      <c r="D47" s="3">
        <v>47.67</v>
      </c>
      <c r="E47" s="34">
        <f t="shared" si="2"/>
        <v>0.8474951729</v>
      </c>
      <c r="F47" s="37"/>
      <c r="H47" s="36"/>
    </row>
    <row r="48">
      <c r="A48" s="18">
        <v>46.75</v>
      </c>
      <c r="D48" s="3">
        <v>48.26</v>
      </c>
      <c r="E48" s="34">
        <f t="shared" si="2"/>
        <v>0.9174903414</v>
      </c>
      <c r="F48" s="37"/>
      <c r="H48" s="36"/>
    </row>
    <row r="49">
      <c r="D49" s="3">
        <v>48.97</v>
      </c>
      <c r="E49" s="34">
        <f t="shared" si="2"/>
        <v>1.001721815</v>
      </c>
      <c r="F49" s="37"/>
      <c r="H49" s="36"/>
    </row>
    <row r="50">
      <c r="D50" s="3">
        <v>49.93</v>
      </c>
      <c r="E50" s="34">
        <f t="shared" si="2"/>
        <v>1.115612259</v>
      </c>
      <c r="F50" s="37"/>
      <c r="H50" s="36"/>
    </row>
    <row r="51">
      <c r="D51" s="3">
        <v>51.1</v>
      </c>
      <c r="E51" s="34">
        <f t="shared" si="2"/>
        <v>1.254416237</v>
      </c>
      <c r="F51" s="37"/>
      <c r="H51" s="36"/>
    </row>
    <row r="52">
      <c r="D52" s="18">
        <v>58.09</v>
      </c>
      <c r="E52" s="38">
        <f t="shared" si="2"/>
        <v>2.08368103</v>
      </c>
      <c r="F52" s="37"/>
      <c r="H52" s="36"/>
    </row>
    <row r="54">
      <c r="A54" s="1" t="s">
        <v>26</v>
      </c>
      <c r="D54" s="28" t="s">
        <v>27</v>
      </c>
    </row>
    <row r="55">
      <c r="A55" s="3">
        <v>42690.64</v>
      </c>
      <c r="D55" s="4" t="s">
        <v>28</v>
      </c>
      <c r="E55" s="5"/>
      <c r="F55" s="6"/>
      <c r="G55" s="33" t="s">
        <v>29</v>
      </c>
      <c r="H55" s="33" t="s">
        <v>30</v>
      </c>
    </row>
    <row r="56">
      <c r="A56" s="3">
        <v>42325.34</v>
      </c>
      <c r="D56" s="20"/>
      <c r="E56" s="14"/>
      <c r="F56" s="14"/>
      <c r="G56" s="39">
        <f>AVERAGEA(A55:A64)</f>
        <v>47277.11</v>
      </c>
      <c r="H56" s="39">
        <f>STDEV(A55:A64)</f>
        <v>14545.7683</v>
      </c>
    </row>
    <row r="57">
      <c r="A57" s="3">
        <v>64971.4</v>
      </c>
      <c r="D57" s="22" t="s">
        <v>31</v>
      </c>
      <c r="E57" s="23"/>
      <c r="F57" s="23"/>
      <c r="G57" s="40">
        <v>1.833113</v>
      </c>
    </row>
    <row r="58">
      <c r="A58" s="3">
        <v>35967.86</v>
      </c>
      <c r="D58" s="4" t="s">
        <v>32</v>
      </c>
      <c r="E58" s="5"/>
      <c r="F58" s="41"/>
      <c r="G58" s="42" t="s">
        <v>33</v>
      </c>
      <c r="H58" s="43" t="s">
        <v>34</v>
      </c>
    </row>
    <row r="59">
      <c r="A59" s="3">
        <v>53694.28</v>
      </c>
      <c r="D59" s="44"/>
      <c r="E59" s="13"/>
      <c r="F59" s="44"/>
      <c r="G59" s="14">
        <f>CONFIDENCE(0.1,H56,10)</f>
        <v>7565.957923</v>
      </c>
      <c r="H59" s="45">
        <f>CONFIDENCE(0.05,H56,10)</f>
        <v>9015.39494</v>
      </c>
    </row>
    <row r="60">
      <c r="A60" s="3">
        <v>43309.04</v>
      </c>
      <c r="F60" s="46" t="s">
        <v>35</v>
      </c>
      <c r="G60" s="47">
        <f>G56-G59</f>
        <v>39711.15208</v>
      </c>
      <c r="H60" s="9">
        <f>G56-H59</f>
        <v>38261.71506</v>
      </c>
    </row>
    <row r="61">
      <c r="A61" s="3">
        <v>36018.4</v>
      </c>
      <c r="F61" s="48" t="s">
        <v>36</v>
      </c>
      <c r="G61" s="14">
        <f>G56+G59</f>
        <v>54843.06792</v>
      </c>
      <c r="H61" s="45">
        <f>G56+H59</f>
        <v>56292.50494</v>
      </c>
    </row>
    <row r="62">
      <c r="A62" s="3">
        <v>29007.55</v>
      </c>
    </row>
    <row r="63">
      <c r="A63" s="3">
        <v>47506.85</v>
      </c>
    </row>
    <row r="64">
      <c r="A64" s="18">
        <v>77279.74</v>
      </c>
    </row>
    <row r="69">
      <c r="A69" s="33" t="s">
        <v>37</v>
      </c>
      <c r="D69" s="28" t="s">
        <v>27</v>
      </c>
    </row>
    <row r="70">
      <c r="A70" s="29">
        <v>81469.0</v>
      </c>
      <c r="D70" s="4" t="s">
        <v>28</v>
      </c>
      <c r="E70" s="5"/>
      <c r="F70" s="6"/>
      <c r="G70" s="33" t="s">
        <v>38</v>
      </c>
      <c r="H70" s="33" t="s">
        <v>39</v>
      </c>
    </row>
    <row r="71">
      <c r="A71" s="29">
        <v>87531.77</v>
      </c>
      <c r="D71" s="20"/>
      <c r="E71" s="14"/>
      <c r="F71" s="14"/>
      <c r="G71" s="39">
        <f>AVERAGEA(A70:A79)</f>
        <v>87733.22</v>
      </c>
      <c r="H71" s="33">
        <v>7900.0</v>
      </c>
    </row>
    <row r="72">
      <c r="A72" s="29">
        <v>75745.76</v>
      </c>
      <c r="D72" s="22" t="s">
        <v>31</v>
      </c>
      <c r="E72" s="23"/>
      <c r="F72" s="23"/>
      <c r="G72" s="40">
        <v>1.64</v>
      </c>
    </row>
    <row r="73">
      <c r="A73" s="29">
        <v>84907.66</v>
      </c>
      <c r="D73" s="4" t="s">
        <v>32</v>
      </c>
      <c r="E73" s="5"/>
      <c r="F73" s="49"/>
      <c r="G73" s="30" t="s">
        <v>33</v>
      </c>
      <c r="H73" s="7" t="s">
        <v>34</v>
      </c>
    </row>
    <row r="74">
      <c r="A74" s="29">
        <v>91575.27</v>
      </c>
      <c r="D74" s="20"/>
      <c r="E74" s="14"/>
      <c r="F74" s="20"/>
      <c r="G74" s="14">
        <f>CONFIDENCE(0.1,H71,10)</f>
        <v>4109.17226</v>
      </c>
      <c r="H74" s="45">
        <f>CONFIDENCE(0.05,H71,10)</f>
        <v>4896.380759</v>
      </c>
    </row>
    <row r="75">
      <c r="A75" s="29">
        <v>91222.62</v>
      </c>
      <c r="F75" s="8" t="s">
        <v>35</v>
      </c>
      <c r="G75" s="47">
        <f>G71-G74</f>
        <v>83624.04774</v>
      </c>
      <c r="H75" s="9">
        <f>G71-H74</f>
        <v>82836.83924</v>
      </c>
    </row>
    <row r="76">
      <c r="A76" s="29">
        <v>80216.58</v>
      </c>
      <c r="F76" s="12" t="s">
        <v>36</v>
      </c>
      <c r="G76" s="14">
        <f>G71+G74</f>
        <v>91842.39226</v>
      </c>
      <c r="H76" s="45">
        <f>G71+H74</f>
        <v>92629.60076</v>
      </c>
    </row>
    <row r="77">
      <c r="A77" s="29">
        <v>93699.6</v>
      </c>
    </row>
    <row r="78">
      <c r="A78" s="29">
        <v>95481.35</v>
      </c>
    </row>
    <row r="79">
      <c r="A79" s="50">
        <v>95482.59</v>
      </c>
    </row>
  </sheetData>
  <mergeCells count="25">
    <mergeCell ref="D2:E2"/>
    <mergeCell ref="D3:E3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F13"/>
    <mergeCell ref="D15:F15"/>
    <mergeCell ref="D16:E16"/>
    <mergeCell ref="D69:F69"/>
    <mergeCell ref="D70:E70"/>
    <mergeCell ref="D72:F72"/>
    <mergeCell ref="D73:E73"/>
    <mergeCell ref="D18:G18"/>
    <mergeCell ref="D19:F19"/>
    <mergeCell ref="D21:E21"/>
    <mergeCell ref="D54:F54"/>
    <mergeCell ref="D55:E55"/>
    <mergeCell ref="D57:F57"/>
    <mergeCell ref="D58:E58"/>
  </mergeCells>
  <drawing r:id="rId1"/>
</worksheet>
</file>