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4" i="1" l="1"/>
  <c r="Z34" i="1" s="1"/>
  <c r="Y34" i="1"/>
  <c r="AB34" i="1" s="1"/>
  <c r="W31" i="1"/>
  <c r="Z31" i="1" s="1"/>
  <c r="Y31" i="1"/>
  <c r="AB31" i="1"/>
  <c r="W24" i="1"/>
  <c r="Z24" i="1" s="1"/>
  <c r="Y24" i="1"/>
  <c r="AB24" i="1" s="1"/>
  <c r="W23" i="1"/>
  <c r="W22" i="1"/>
  <c r="AM21" i="1"/>
  <c r="AK21" i="1"/>
  <c r="AI21" i="1"/>
  <c r="AU11" i="1"/>
  <c r="AV11" i="1" s="1"/>
  <c r="AX11" i="1" s="1"/>
  <c r="AY11" i="1" s="1"/>
  <c r="AW11" i="1"/>
  <c r="AZ11" i="1" s="1"/>
  <c r="AU9" i="1"/>
  <c r="AV9" i="1" s="1"/>
  <c r="AX9" i="1" s="1"/>
  <c r="AW9" i="1"/>
  <c r="AZ9" i="1" s="1"/>
  <c r="AU7" i="1"/>
  <c r="AZ6" i="1"/>
  <c r="AX6" i="1"/>
  <c r="AY6" i="1"/>
  <c r="AV6" i="1"/>
  <c r="AR6" i="1"/>
  <c r="AJ38" i="1"/>
  <c r="AI38" i="1"/>
  <c r="AH39" i="1" s="1"/>
  <c r="Y38" i="1"/>
  <c r="X38" i="1"/>
  <c r="W39" i="1" s="1"/>
  <c r="AQ8" i="1"/>
  <c r="AP8" i="1"/>
  <c r="AO8" i="1"/>
  <c r="AQ7" i="1"/>
  <c r="AP7" i="1"/>
  <c r="AO7" i="1"/>
  <c r="AQ6" i="1"/>
  <c r="AP6" i="1"/>
  <c r="AC34" i="1" l="1"/>
  <c r="X34" i="1"/>
  <c r="AA34" i="1" s="1"/>
  <c r="AD34" i="1" s="1"/>
  <c r="AC31" i="1"/>
  <c r="X31" i="1"/>
  <c r="AA31" i="1" s="1"/>
  <c r="Y32" i="1" s="1"/>
  <c r="AB32" i="1" s="1"/>
  <c r="AC24" i="1"/>
  <c r="X24" i="1"/>
  <c r="AA24" i="1" s="1"/>
  <c r="Y25" i="1" s="1"/>
  <c r="AB25" i="1" s="1"/>
  <c r="Y39" i="1"/>
  <c r="X39" i="1"/>
  <c r="W40" i="1" s="1"/>
  <c r="AN21" i="1"/>
  <c r="AI39" i="1"/>
  <c r="AH40" i="1" s="1"/>
  <c r="AJ39" i="1"/>
  <c r="AL21" i="1"/>
  <c r="AY9" i="1"/>
  <c r="AW10" i="1" s="1"/>
  <c r="AZ10" i="1" s="1"/>
  <c r="AO9" i="1"/>
  <c r="AQ9" i="1" s="1"/>
  <c r="Y22" i="1"/>
  <c r="AA21" i="1"/>
  <c r="W32" i="1" l="1"/>
  <c r="AD31" i="1"/>
  <c r="W25" i="1"/>
  <c r="AD24" i="1"/>
  <c r="Y40" i="1"/>
  <c r="Z38" i="1"/>
  <c r="X40" i="1"/>
  <c r="W41" i="1" s="1"/>
  <c r="X41" i="1" s="1"/>
  <c r="AJ22" i="1"/>
  <c r="AM22" i="1" s="1"/>
  <c r="AH22" i="1"/>
  <c r="AI40" i="1"/>
  <c r="AH41" i="1" s="1"/>
  <c r="AJ40" i="1"/>
  <c r="AK38" i="1"/>
  <c r="AO21" i="1"/>
  <c r="AU10" i="1"/>
  <c r="AV10" i="1" s="1"/>
  <c r="AX10" i="1" s="1"/>
  <c r="AY10" i="1" s="1"/>
  <c r="AW7" i="1"/>
  <c r="AZ7" i="1" s="1"/>
  <c r="AP9" i="1"/>
  <c r="AO10" i="1" s="1"/>
  <c r="Z21" i="1"/>
  <c r="AC21" i="1" s="1"/>
  <c r="AB21" i="1"/>
  <c r="X21" i="1"/>
  <c r="AD21" i="1" s="1"/>
  <c r="AH13" i="1"/>
  <c r="AI13" i="1"/>
  <c r="AJ13" i="1" s="1"/>
  <c r="AK13" i="1" s="1"/>
  <c r="AF14" i="1"/>
  <c r="AI3" i="1"/>
  <c r="AJ3" i="1" s="1"/>
  <c r="AH4" i="1" s="1"/>
  <c r="AI4" i="1" s="1"/>
  <c r="Y13" i="1"/>
  <c r="Z13" i="1" s="1"/>
  <c r="W14" i="1"/>
  <c r="Z3" i="1"/>
  <c r="AA3" i="1" s="1"/>
  <c r="Y4" i="1" s="1"/>
  <c r="Q12" i="1"/>
  <c r="P12" i="1"/>
  <c r="O12" i="1"/>
  <c r="N12" i="1"/>
  <c r="M12" i="1"/>
  <c r="Q11" i="1"/>
  <c r="P11" i="1"/>
  <c r="O11" i="1"/>
  <c r="N11" i="1"/>
  <c r="M11" i="1"/>
  <c r="Q10" i="1"/>
  <c r="Q15" i="1" s="1"/>
  <c r="P10" i="1"/>
  <c r="P15" i="1" s="1"/>
  <c r="O10" i="1"/>
  <c r="O15" i="1" s="1"/>
  <c r="N10" i="1"/>
  <c r="M10" i="1"/>
  <c r="M15" i="1" s="1"/>
  <c r="Q9" i="1"/>
  <c r="P9" i="1"/>
  <c r="O9" i="1"/>
  <c r="N9" i="1"/>
  <c r="M9" i="1"/>
  <c r="D15" i="1"/>
  <c r="E10" i="1"/>
  <c r="E15" i="1" s="1"/>
  <c r="G12" i="1"/>
  <c r="G11" i="1"/>
  <c r="G10" i="1"/>
  <c r="G15" i="1" s="1"/>
  <c r="F12" i="1"/>
  <c r="F11" i="1"/>
  <c r="F16" i="1" s="1"/>
  <c r="F21" i="1" s="1"/>
  <c r="F10" i="1"/>
  <c r="F15" i="1" s="1"/>
  <c r="E12" i="1"/>
  <c r="E11" i="1"/>
  <c r="D12" i="1"/>
  <c r="D17" i="1" s="1"/>
  <c r="D11" i="1"/>
  <c r="D10" i="1"/>
  <c r="E9" i="1"/>
  <c r="F9" i="1"/>
  <c r="G9" i="1"/>
  <c r="D9" i="1"/>
  <c r="D14" i="1" s="1"/>
  <c r="C12" i="1"/>
  <c r="C11" i="1"/>
  <c r="C10" i="1"/>
  <c r="C15" i="1" s="1"/>
  <c r="C9" i="1"/>
  <c r="Z32" i="1" l="1"/>
  <c r="X32" i="1"/>
  <c r="AA32" i="1" s="1"/>
  <c r="Y33" i="1" s="1"/>
  <c r="AB33" i="1" s="1"/>
  <c r="Z25" i="1"/>
  <c r="X25" i="1"/>
  <c r="AA25" i="1" s="1"/>
  <c r="Y26" i="1" s="1"/>
  <c r="AB26" i="1" s="1"/>
  <c r="Y41" i="1"/>
  <c r="AI41" i="1"/>
  <c r="AJ41" i="1"/>
  <c r="AK22" i="1"/>
  <c r="AI22" i="1"/>
  <c r="AV7" i="1"/>
  <c r="AX7" i="1" s="1"/>
  <c r="AP10" i="1"/>
  <c r="AQ10" i="1"/>
  <c r="C17" i="1"/>
  <c r="G17" i="1"/>
  <c r="E17" i="1"/>
  <c r="M14" i="1"/>
  <c r="F14" i="1"/>
  <c r="N14" i="1"/>
  <c r="O17" i="1"/>
  <c r="M17" i="1"/>
  <c r="C14" i="1"/>
  <c r="D16" i="1"/>
  <c r="D21" i="1" s="1"/>
  <c r="Z4" i="1"/>
  <c r="AA4" i="1"/>
  <c r="Y5" i="1" s="1"/>
  <c r="AA13" i="1"/>
  <c r="AB13" i="1" s="1"/>
  <c r="F17" i="1"/>
  <c r="P17" i="1"/>
  <c r="G14" i="1"/>
  <c r="Q17" i="1"/>
  <c r="W15" i="1"/>
  <c r="N17" i="1"/>
  <c r="C16" i="1"/>
  <c r="C21" i="1" s="1"/>
  <c r="E14" i="1"/>
  <c r="G19" i="1" s="1"/>
  <c r="G16" i="1"/>
  <c r="G21" i="1" s="1"/>
  <c r="E16" i="1"/>
  <c r="F20" i="1" s="1"/>
  <c r="P16" i="1"/>
  <c r="P21" i="1" s="1"/>
  <c r="N15" i="1"/>
  <c r="AB22" i="1"/>
  <c r="Z22" i="1"/>
  <c r="AJ4" i="1"/>
  <c r="AH5" i="1" s="1"/>
  <c r="AI5" i="1" s="1"/>
  <c r="AF15" i="1"/>
  <c r="Q16" i="1"/>
  <c r="Q21" i="1" s="1"/>
  <c r="O14" i="1"/>
  <c r="M16" i="1"/>
  <c r="M21" i="1" s="1"/>
  <c r="P14" i="1"/>
  <c r="N16" i="1"/>
  <c r="N21" i="1" s="1"/>
  <c r="Q14" i="1"/>
  <c r="O16" i="1"/>
  <c r="D20" i="1"/>
  <c r="D22" i="1"/>
  <c r="D27" i="1" s="1"/>
  <c r="C22" i="1"/>
  <c r="C27" i="1" s="1"/>
  <c r="E22" i="1"/>
  <c r="E27" i="1" s="1"/>
  <c r="F19" i="1"/>
  <c r="E21" i="1"/>
  <c r="E20" i="1"/>
  <c r="AC32" i="1" l="1"/>
  <c r="AD32" i="1"/>
  <c r="W33" i="1"/>
  <c r="W26" i="1"/>
  <c r="AC25" i="1"/>
  <c r="AD25" i="1"/>
  <c r="AL22" i="1"/>
  <c r="AJ23" i="1" s="1"/>
  <c r="AM23" i="1" s="1"/>
  <c r="AN22" i="1"/>
  <c r="AY7" i="1"/>
  <c r="AW8" i="1" s="1"/>
  <c r="AZ8" i="1" s="1"/>
  <c r="X14" i="1"/>
  <c r="C19" i="1"/>
  <c r="O22" i="1"/>
  <c r="O27" i="1" s="1"/>
  <c r="C20" i="1"/>
  <c r="F25" i="1"/>
  <c r="E25" i="1"/>
  <c r="AC22" i="1"/>
  <c r="G20" i="1"/>
  <c r="F22" i="1"/>
  <c r="G22" i="1"/>
  <c r="G27" i="1" s="1"/>
  <c r="D19" i="1"/>
  <c r="E19" i="1"/>
  <c r="Z5" i="1"/>
  <c r="AA5" i="1" s="1"/>
  <c r="Y6" i="1" s="1"/>
  <c r="X22" i="1"/>
  <c r="AA22" i="1" s="1"/>
  <c r="Y23" i="1" s="1"/>
  <c r="AG14" i="1"/>
  <c r="AJ5" i="1"/>
  <c r="AH6" i="1" s="1"/>
  <c r="AI6" i="1" s="1"/>
  <c r="P22" i="1"/>
  <c r="M26" i="1" s="1"/>
  <c r="O19" i="1"/>
  <c r="O24" i="1" s="1"/>
  <c r="Q20" i="1"/>
  <c r="N19" i="1"/>
  <c r="N22" i="1"/>
  <c r="N27" i="1" s="1"/>
  <c r="P20" i="1"/>
  <c r="M22" i="1"/>
  <c r="M27" i="1" s="1"/>
  <c r="O20" i="1"/>
  <c r="N20" i="1"/>
  <c r="N25" i="1" s="1"/>
  <c r="M20" i="1"/>
  <c r="M25" i="1" s="1"/>
  <c r="O21" i="1"/>
  <c r="Q19" i="1"/>
  <c r="Q22" i="1"/>
  <c r="Q27" i="1" s="1"/>
  <c r="P19" i="1"/>
  <c r="M19" i="1"/>
  <c r="Z33" i="1" l="1"/>
  <c r="X33" i="1"/>
  <c r="AA33" i="1" s="1"/>
  <c r="X26" i="1"/>
  <c r="AA26" i="1" s="1"/>
  <c r="Y27" i="1" s="1"/>
  <c r="AB27" i="1" s="1"/>
  <c r="Z26" i="1"/>
  <c r="AH23" i="1"/>
  <c r="AK23" i="1"/>
  <c r="AI23" i="1"/>
  <c r="AO22" i="1"/>
  <c r="AU8" i="1"/>
  <c r="AV8" i="1" s="1"/>
  <c r="AX8" i="1" s="1"/>
  <c r="AB23" i="1"/>
  <c r="Z6" i="1"/>
  <c r="AA6" i="1" s="1"/>
  <c r="Y7" i="1" s="1"/>
  <c r="F27" i="1"/>
  <c r="D26" i="1"/>
  <c r="F26" i="1"/>
  <c r="C24" i="1"/>
  <c r="AH14" i="1"/>
  <c r="AI14" i="1" s="1"/>
  <c r="AJ14" i="1" s="1"/>
  <c r="AK14" i="1" s="1"/>
  <c r="G25" i="1"/>
  <c r="C26" i="1"/>
  <c r="G26" i="1"/>
  <c r="C25" i="1"/>
  <c r="E24" i="1"/>
  <c r="AD22" i="1"/>
  <c r="N24" i="1"/>
  <c r="D24" i="1"/>
  <c r="D25" i="1"/>
  <c r="O26" i="1"/>
  <c r="F24" i="1"/>
  <c r="E26" i="1"/>
  <c r="G24" i="1"/>
  <c r="AJ6" i="1"/>
  <c r="AH7" i="1" s="1"/>
  <c r="AI7" i="1" s="1"/>
  <c r="Y14" i="1"/>
  <c r="Q24" i="1"/>
  <c r="Q25" i="1"/>
  <c r="O25" i="1"/>
  <c r="M24" i="1"/>
  <c r="P24" i="1"/>
  <c r="P25" i="1"/>
  <c r="P27" i="1"/>
  <c r="Q26" i="1"/>
  <c r="P26" i="1"/>
  <c r="N26" i="1"/>
  <c r="AC33" i="1" l="1"/>
  <c r="AD33" i="1"/>
  <c r="AC26" i="1"/>
  <c r="W27" i="1"/>
  <c r="AD26" i="1"/>
  <c r="AL23" i="1"/>
  <c r="AN23" i="1"/>
  <c r="AY8" i="1"/>
  <c r="Z7" i="1"/>
  <c r="AA7" i="1" s="1"/>
  <c r="Y8" i="1" s="1"/>
  <c r="Z14" i="1"/>
  <c r="AA14" i="1" s="1"/>
  <c r="AB14" i="1" s="1"/>
  <c r="X23" i="1"/>
  <c r="AA23" i="1" s="1"/>
  <c r="Z23" i="1"/>
  <c r="AJ7" i="1"/>
  <c r="AH8" i="1" s="1"/>
  <c r="AI8" i="1" s="1"/>
  <c r="Z27" i="1" l="1"/>
  <c r="X27" i="1"/>
  <c r="AA27" i="1" s="1"/>
  <c r="Y28" i="1" s="1"/>
  <c r="AB28" i="1" s="1"/>
  <c r="AO23" i="1"/>
  <c r="AJ24" i="1"/>
  <c r="AM24" i="1" s="1"/>
  <c r="AH24" i="1"/>
  <c r="Z8" i="1"/>
  <c r="AA8" i="1"/>
  <c r="Y9" i="1" s="1"/>
  <c r="AC23" i="1"/>
  <c r="AD23" i="1"/>
  <c r="X15" i="1"/>
  <c r="Y15" i="1" s="1"/>
  <c r="AJ8" i="1"/>
  <c r="AH9" i="1" s="1"/>
  <c r="AI9" i="1" s="1"/>
  <c r="AG15" i="1"/>
  <c r="AC27" i="1" l="1"/>
  <c r="W28" i="1"/>
  <c r="AD27" i="1"/>
  <c r="AK24" i="1"/>
  <c r="AI24" i="1"/>
  <c r="Z15" i="1"/>
  <c r="AA15" i="1" s="1"/>
  <c r="AB15" i="1" s="1"/>
  <c r="Z9" i="1"/>
  <c r="AA9" i="1" s="1"/>
  <c r="Y10" i="1" s="1"/>
  <c r="AH15" i="1"/>
  <c r="AI15" i="1" s="1"/>
  <c r="AJ15" i="1" s="1"/>
  <c r="AK15" i="1" s="1"/>
  <c r="AJ9" i="1"/>
  <c r="AH10" i="1" s="1"/>
  <c r="AI10" i="1" s="1"/>
  <c r="Z28" i="1" l="1"/>
  <c r="X28" i="1"/>
  <c r="AA28" i="1" s="1"/>
  <c r="Y29" i="1" s="1"/>
  <c r="AB29" i="1" s="1"/>
  <c r="AL24" i="1"/>
  <c r="AJ25" i="1" s="1"/>
  <c r="AM25" i="1" s="1"/>
  <c r="AN24" i="1"/>
  <c r="Z10" i="1"/>
  <c r="AA10" i="1" s="1"/>
  <c r="AJ10" i="1"/>
  <c r="W29" i="1" l="1"/>
  <c r="AC28" i="1"/>
  <c r="AD28" i="1"/>
  <c r="AH25" i="1"/>
  <c r="AO24" i="1"/>
  <c r="X29" i="1" l="1"/>
  <c r="AA29" i="1" s="1"/>
  <c r="Y30" i="1" s="1"/>
  <c r="AB30" i="1" s="1"/>
  <c r="Z29" i="1"/>
  <c r="AK25" i="1"/>
  <c r="AI25" i="1"/>
  <c r="AC29" i="1" l="1"/>
  <c r="W30" i="1"/>
  <c r="AD29" i="1"/>
  <c r="AL25" i="1"/>
  <c r="AJ26" i="1" s="1"/>
  <c r="AM26" i="1" s="1"/>
  <c r="AN25" i="1"/>
  <c r="AO25" i="1"/>
  <c r="AH26" i="1"/>
  <c r="Z30" i="1" l="1"/>
  <c r="X30" i="1"/>
  <c r="AA30" i="1" s="1"/>
  <c r="AK26" i="1"/>
  <c r="AI26" i="1"/>
  <c r="AC30" i="1" l="1"/>
  <c r="AD30" i="1"/>
  <c r="AN26" i="1"/>
  <c r="AL26" i="1"/>
  <c r="AJ27" i="1" s="1"/>
  <c r="AM27" i="1" s="1"/>
  <c r="AH27" i="1"/>
  <c r="AK27" i="1" l="1"/>
  <c r="AI27" i="1"/>
  <c r="AO26" i="1"/>
  <c r="AL27" i="1" l="1"/>
  <c r="AJ28" i="1" s="1"/>
  <c r="AM28" i="1" s="1"/>
  <c r="AN27" i="1"/>
  <c r="AO27" i="1"/>
  <c r="AH28" i="1" l="1"/>
  <c r="AK28" i="1" l="1"/>
  <c r="AI28" i="1"/>
  <c r="AN28" i="1" l="1"/>
  <c r="AL28" i="1"/>
  <c r="AJ29" i="1" s="1"/>
  <c r="AM29" i="1" s="1"/>
  <c r="AO28" i="1"/>
  <c r="AH29" i="1" l="1"/>
  <c r="AI29" i="1" l="1"/>
  <c r="AK29" i="1"/>
  <c r="AN29" i="1" l="1"/>
  <c r="AL29" i="1"/>
  <c r="AO29" i="1" l="1"/>
  <c r="AJ30" i="1"/>
  <c r="AM30" i="1" s="1"/>
  <c r="AH30" i="1"/>
  <c r="AK30" i="1" l="1"/>
  <c r="AI30" i="1"/>
  <c r="AN30" i="1" l="1"/>
  <c r="AL30" i="1"/>
  <c r="AJ31" i="1" s="1"/>
  <c r="AM31" i="1" s="1"/>
  <c r="AO30" i="1" l="1"/>
  <c r="AH31" i="1"/>
  <c r="AI31" i="1" l="1"/>
  <c r="AK31" i="1"/>
  <c r="AN31" i="1" l="1"/>
  <c r="AL31" i="1"/>
  <c r="AO31" i="1" l="1"/>
  <c r="AJ32" i="1"/>
  <c r="AM32" i="1" s="1"/>
  <c r="AH32" i="1"/>
  <c r="AI32" i="1" l="1"/>
  <c r="AK32" i="1"/>
  <c r="AN32" i="1" l="1"/>
  <c r="AL32" i="1"/>
  <c r="AO32" i="1" l="1"/>
  <c r="AJ33" i="1"/>
  <c r="AH33" i="1"/>
  <c r="AK33" i="1" s="1"/>
  <c r="AI33" i="1" l="1"/>
  <c r="AM33" i="1"/>
  <c r="AN33" i="1" s="1"/>
  <c r="AL33" i="1" l="1"/>
  <c r="AJ34" i="1" l="1"/>
  <c r="AM34" i="1" s="1"/>
  <c r="AO33" i="1"/>
  <c r="AH34" i="1"/>
  <c r="AK34" i="1" l="1"/>
  <c r="AI34" i="1"/>
  <c r="AL34" i="1" l="1"/>
  <c r="AN34" i="1"/>
  <c r="AO34" i="1"/>
</calcChain>
</file>

<file path=xl/sharedStrings.xml><?xml version="1.0" encoding="utf-8"?>
<sst xmlns="http://schemas.openxmlformats.org/spreadsheetml/2006/main" count="161" uniqueCount="62">
  <si>
    <t>Eliminasi Gauss</t>
  </si>
  <si>
    <t>Baris 1</t>
  </si>
  <si>
    <t>Baris 2</t>
  </si>
  <si>
    <t>Baris 3</t>
  </si>
  <si>
    <t>Eliminasi 1</t>
  </si>
  <si>
    <t>Eliminasi 2</t>
  </si>
  <si>
    <t>Eliminasi 3</t>
  </si>
  <si>
    <t>x1</t>
  </si>
  <si>
    <t>x2</t>
  </si>
  <si>
    <t>x3</t>
  </si>
  <si>
    <t>x4</t>
  </si>
  <si>
    <t>Baris 4</t>
  </si>
  <si>
    <t>Eliminasi 4</t>
  </si>
  <si>
    <t>i</t>
  </si>
  <si>
    <t>xn</t>
  </si>
  <si>
    <t>xn-1</t>
  </si>
  <si>
    <t>yn-1</t>
  </si>
  <si>
    <t>y!</t>
  </si>
  <si>
    <t>y</t>
  </si>
  <si>
    <t>h=</t>
  </si>
  <si>
    <t>X+2Y</t>
  </si>
  <si>
    <t>y =</t>
  </si>
  <si>
    <t>x</t>
  </si>
  <si>
    <t>k1</t>
  </si>
  <si>
    <t>k2</t>
  </si>
  <si>
    <t>k3</t>
  </si>
  <si>
    <t>k4</t>
  </si>
  <si>
    <t>y0=</t>
  </si>
  <si>
    <t>1+XY</t>
  </si>
  <si>
    <t>Iterasi</t>
  </si>
  <si>
    <t>a</t>
  </si>
  <si>
    <t>b</t>
  </si>
  <si>
    <t>f(a)</t>
  </si>
  <si>
    <t>f(x)</t>
  </si>
  <si>
    <t>f(b)</t>
  </si>
  <si>
    <t xml:space="preserve">Fungsi = f(x) = 8x^2-9x+1 </t>
  </si>
  <si>
    <t>range (0,1/2)</t>
  </si>
  <si>
    <t>f(a) * f(b)</t>
  </si>
  <si>
    <t>f(a) * f(x)</t>
  </si>
  <si>
    <t xml:space="preserve">Fungsi = f(x) = 7x^2-8x+1 </t>
  </si>
  <si>
    <t>Soal</t>
  </si>
  <si>
    <t>SOAL UJIAN AKHIR SEMESTER R1 2010/2011 NO 2</t>
  </si>
  <si>
    <t>SOAL UJIAN AKHIR SEMESTER 2010/2011 R2 No 2</t>
  </si>
  <si>
    <t>SOAL UJIAN AKHIR SEMESTER R1 2010/2011 NO 3</t>
  </si>
  <si>
    <t>SOAL UJIAN AKHIR SEMESTER 2010/2011 R2 No 3</t>
  </si>
  <si>
    <t>SOAL UJIAN TENGAH SEMESTER 2010/2011 R2 NO 3</t>
  </si>
  <si>
    <t>SOAL R1 NO 3</t>
  </si>
  <si>
    <t>range (0,2)</t>
  </si>
  <si>
    <t>y(x) = x^2-5</t>
  </si>
  <si>
    <t>xo = 2</t>
  </si>
  <si>
    <t>y(x)=0</t>
  </si>
  <si>
    <t>x0</t>
  </si>
  <si>
    <t>y(x)</t>
  </si>
  <si>
    <t>y1(x)</t>
  </si>
  <si>
    <t>Galat</t>
  </si>
  <si>
    <t>SOAL UJIAN AKHIR SEMESTER 2012/2013 NO 1</t>
  </si>
  <si>
    <t>f1(x)</t>
  </si>
  <si>
    <t>X0</t>
  </si>
  <si>
    <t>SOAL UJIAN TENGAH SEMESTER 2014/2015 NO 2</t>
  </si>
  <si>
    <t xml:space="preserve">Fungsi = f(x) = x^3-6x^2+11x-6 </t>
  </si>
  <si>
    <t>Nilai akar persamaannya ialah 0.00012207 dengan nilai f(x) = 0.99902 pada iterasi ke - 12</t>
  </si>
  <si>
    <t>Nilai akar persamaannya ialah 0.00012 dengan nilai f(x) = 0.9989 pada iterasi ke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</si>
</sst>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/>
    <xf numFmtId="0" fontId="0" fillId="0" borderId="0" xfId="0" applyAlignme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44"/>
  <sheetViews>
    <sheetView tabSelected="1" topLeftCell="M1" workbookViewId="0">
      <selection activeCell="V35" sqref="V35:AD35"/>
    </sheetView>
  </sheetViews>
  <sheetFormatPr defaultRowHeight="15" x14ac:dyDescent="0.25"/>
  <cols>
    <col min="22" max="22" width="13.85546875" customWidth="1"/>
    <col min="23" max="23" width="11.5703125" customWidth="1"/>
    <col min="24" max="25" width="9.140625" customWidth="1"/>
    <col min="28" max="28" width="12" bestFit="1" customWidth="1"/>
    <col min="29" max="29" width="9.140625" customWidth="1"/>
    <col min="33" max="33" width="14.7109375" customWidth="1"/>
    <col min="34" max="34" width="11.42578125" customWidth="1"/>
    <col min="35" max="35" width="15.28515625" customWidth="1"/>
    <col min="41" max="41" width="15.28515625" customWidth="1"/>
    <col min="42" max="42" width="11" customWidth="1"/>
    <col min="46" max="46" width="16.42578125" customWidth="1"/>
    <col min="47" max="47" width="13.140625" customWidth="1"/>
    <col min="48" max="48" width="14.140625" customWidth="1"/>
    <col min="53" max="53" width="12.28515625" customWidth="1"/>
  </cols>
  <sheetData>
    <row r="2" spans="1:54" ht="15.75" x14ac:dyDescent="0.25">
      <c r="A2" s="18">
        <v>1</v>
      </c>
      <c r="B2" s="38" t="s">
        <v>0</v>
      </c>
      <c r="C2" s="39"/>
      <c r="D2" s="39"/>
      <c r="E2" s="39"/>
      <c r="F2" s="39"/>
      <c r="G2" s="39"/>
      <c r="H2" s="39"/>
      <c r="I2" s="16"/>
      <c r="J2" s="8"/>
      <c r="K2">
        <v>2</v>
      </c>
      <c r="L2" s="38" t="s">
        <v>0</v>
      </c>
      <c r="M2" s="39"/>
      <c r="N2" s="39"/>
      <c r="O2" s="39"/>
      <c r="P2" s="39"/>
      <c r="Q2" s="39"/>
      <c r="R2" s="39"/>
      <c r="S2" s="16"/>
      <c r="T2" s="8"/>
      <c r="U2">
        <v>3</v>
      </c>
      <c r="V2" s="20" t="s">
        <v>13</v>
      </c>
      <c r="W2" s="20" t="s">
        <v>14</v>
      </c>
      <c r="X2" s="20" t="s">
        <v>15</v>
      </c>
      <c r="Y2" s="20" t="s">
        <v>16</v>
      </c>
      <c r="Z2" s="20" t="s">
        <v>17</v>
      </c>
      <c r="AA2" s="20" t="s">
        <v>18</v>
      </c>
      <c r="AD2">
        <v>4</v>
      </c>
      <c r="AE2" s="20" t="s">
        <v>13</v>
      </c>
      <c r="AF2" s="20" t="s">
        <v>14</v>
      </c>
      <c r="AG2" s="20" t="s">
        <v>15</v>
      </c>
      <c r="AH2" s="20" t="s">
        <v>16</v>
      </c>
      <c r="AI2" s="20" t="s">
        <v>17</v>
      </c>
      <c r="AJ2" s="20" t="s">
        <v>18</v>
      </c>
      <c r="AK2" s="19"/>
      <c r="AL2" s="19"/>
      <c r="AN2">
        <v>7</v>
      </c>
      <c r="AO2" s="40" t="s">
        <v>48</v>
      </c>
      <c r="AP2" s="40"/>
      <c r="AQ2" s="33"/>
      <c r="AR2" s="25"/>
      <c r="AS2" s="25">
        <v>8</v>
      </c>
      <c r="AT2" s="40" t="s">
        <v>59</v>
      </c>
      <c r="AU2" s="40"/>
      <c r="AV2" s="25"/>
      <c r="AW2" s="25"/>
      <c r="AX2" s="25"/>
      <c r="AY2" s="25"/>
      <c r="AZ2" s="25"/>
      <c r="BA2" s="25"/>
      <c r="BB2" s="25"/>
    </row>
    <row r="3" spans="1:54" ht="15.75" x14ac:dyDescent="0.25">
      <c r="B3" s="11"/>
      <c r="C3" s="2" t="s">
        <v>7</v>
      </c>
      <c r="D3" s="2" t="s">
        <v>8</v>
      </c>
      <c r="E3" s="2" t="s">
        <v>9</v>
      </c>
      <c r="F3" s="10" t="s">
        <v>10</v>
      </c>
      <c r="G3" s="2"/>
      <c r="H3" s="2"/>
      <c r="I3" s="3"/>
      <c r="J3" s="4"/>
      <c r="L3" s="11"/>
      <c r="M3" s="2" t="s">
        <v>7</v>
      </c>
      <c r="N3" s="2" t="s">
        <v>8</v>
      </c>
      <c r="O3" s="2" t="s">
        <v>9</v>
      </c>
      <c r="P3" s="10" t="s">
        <v>10</v>
      </c>
      <c r="Q3" s="2"/>
      <c r="R3" s="2"/>
      <c r="S3" s="3"/>
      <c r="T3" s="4"/>
      <c r="V3" s="9">
        <v>1</v>
      </c>
      <c r="W3" s="9">
        <v>0.125</v>
      </c>
      <c r="X3" s="9">
        <v>0</v>
      </c>
      <c r="Y3" s="9">
        <v>1</v>
      </c>
      <c r="Z3" s="9">
        <f t="shared" ref="Z3:Z10" si="0">X3+2*Y3</f>
        <v>2</v>
      </c>
      <c r="AA3" s="9">
        <f>Y3+AC3*Z3</f>
        <v>1.25</v>
      </c>
      <c r="AB3" s="9" t="s">
        <v>19</v>
      </c>
      <c r="AC3" s="9">
        <v>0.125</v>
      </c>
      <c r="AE3" s="9">
        <v>1</v>
      </c>
      <c r="AF3" s="9">
        <v>0.125</v>
      </c>
      <c r="AG3" s="9">
        <v>0</v>
      </c>
      <c r="AH3" s="9">
        <v>1</v>
      </c>
      <c r="AI3" s="9">
        <f>AG3+2*AH3</f>
        <v>2</v>
      </c>
      <c r="AJ3" s="9">
        <f>AH3+AL3*AI3</f>
        <v>1.25</v>
      </c>
      <c r="AK3" s="9" t="s">
        <v>19</v>
      </c>
      <c r="AL3" s="9">
        <v>0.125</v>
      </c>
      <c r="AO3" s="33" t="s">
        <v>49</v>
      </c>
      <c r="AP3" s="33"/>
      <c r="AQ3" s="33"/>
      <c r="AR3" s="25"/>
      <c r="AS3" s="25"/>
      <c r="AT3" s="33" t="s">
        <v>47</v>
      </c>
      <c r="AU3" s="33"/>
      <c r="AV3" s="25"/>
      <c r="AW3" s="25"/>
      <c r="AX3" s="25"/>
      <c r="AY3" s="25"/>
      <c r="AZ3" s="25"/>
      <c r="BA3" s="25"/>
      <c r="BB3" s="25"/>
    </row>
    <row r="4" spans="1:54" ht="15.75" x14ac:dyDescent="0.25">
      <c r="B4" s="11" t="s">
        <v>1</v>
      </c>
      <c r="C4" s="5">
        <v>1</v>
      </c>
      <c r="D4" s="2">
        <v>-1</v>
      </c>
      <c r="E4" s="2">
        <v>1</v>
      </c>
      <c r="F4" s="2">
        <v>2</v>
      </c>
      <c r="G4" s="10">
        <v>5</v>
      </c>
      <c r="H4" s="2"/>
      <c r="I4" s="9" t="s">
        <v>7</v>
      </c>
      <c r="J4" s="17">
        <v>1</v>
      </c>
      <c r="L4" s="11" t="s">
        <v>1</v>
      </c>
      <c r="M4" s="5">
        <v>1</v>
      </c>
      <c r="N4" s="2">
        <v>-1</v>
      </c>
      <c r="O4" s="2">
        <v>1</v>
      </c>
      <c r="P4" s="2">
        <v>2</v>
      </c>
      <c r="Q4" s="10">
        <v>4</v>
      </c>
      <c r="R4" s="2"/>
      <c r="S4" s="9" t="s">
        <v>7</v>
      </c>
      <c r="T4" s="17">
        <v>0</v>
      </c>
      <c r="V4" s="9">
        <v>2</v>
      </c>
      <c r="W4" s="9">
        <v>0.25</v>
      </c>
      <c r="X4" s="9">
        <v>0.125</v>
      </c>
      <c r="Y4" s="9">
        <f t="shared" ref="Y4:Y10" si="1">AA3</f>
        <v>1.25</v>
      </c>
      <c r="Z4" s="9">
        <f t="shared" si="0"/>
        <v>2.625</v>
      </c>
      <c r="AA4" s="9">
        <f>Y4+AC3*Z4</f>
        <v>1.578125</v>
      </c>
      <c r="AB4" s="9" t="s">
        <v>21</v>
      </c>
      <c r="AC4" s="9" t="s">
        <v>20</v>
      </c>
      <c r="AE4" s="9">
        <v>2</v>
      </c>
      <c r="AF4" s="9">
        <v>0.25</v>
      </c>
      <c r="AG4" s="9">
        <v>0.125</v>
      </c>
      <c r="AH4" s="9">
        <f t="shared" ref="AH4:AH10" si="2">AJ3</f>
        <v>1.25</v>
      </c>
      <c r="AI4" s="9">
        <f>1+AG4*AH4</f>
        <v>1.15625</v>
      </c>
      <c r="AJ4" s="9">
        <f>AH4+AL3*AI4</f>
        <v>1.39453125</v>
      </c>
      <c r="AK4" s="9" t="s">
        <v>21</v>
      </c>
      <c r="AL4" s="9" t="s">
        <v>28</v>
      </c>
      <c r="AO4" s="34" t="s">
        <v>50</v>
      </c>
      <c r="AP4" s="34"/>
      <c r="AQ4" s="34"/>
      <c r="AR4" s="24"/>
      <c r="AS4" s="25"/>
      <c r="AT4" s="34"/>
      <c r="AU4" s="34"/>
      <c r="AV4" s="24"/>
      <c r="AW4" s="24"/>
      <c r="AX4" s="25"/>
      <c r="AY4" s="25"/>
      <c r="AZ4" s="25"/>
      <c r="BA4" s="25"/>
      <c r="BB4" s="25"/>
    </row>
    <row r="5" spans="1:54" ht="15.75" x14ac:dyDescent="0.25">
      <c r="B5" s="11" t="s">
        <v>2</v>
      </c>
      <c r="C5" s="6">
        <v>3</v>
      </c>
      <c r="D5" s="2">
        <v>2</v>
      </c>
      <c r="E5" s="2">
        <v>2</v>
      </c>
      <c r="F5" s="2">
        <v>1</v>
      </c>
      <c r="G5" s="2">
        <v>12</v>
      </c>
      <c r="H5" s="2"/>
      <c r="I5" s="9" t="s">
        <v>8</v>
      </c>
      <c r="J5" s="17">
        <v>1</v>
      </c>
      <c r="L5" s="11" t="s">
        <v>2</v>
      </c>
      <c r="M5" s="6">
        <v>3</v>
      </c>
      <c r="N5" s="2">
        <v>2</v>
      </c>
      <c r="O5" s="2">
        <v>2</v>
      </c>
      <c r="P5" s="2">
        <v>1</v>
      </c>
      <c r="Q5" s="2">
        <v>9</v>
      </c>
      <c r="R5" s="2"/>
      <c r="S5" s="9" t="s">
        <v>8</v>
      </c>
      <c r="T5" s="17">
        <v>1</v>
      </c>
      <c r="V5" s="9">
        <v>3</v>
      </c>
      <c r="W5" s="9">
        <v>0.375</v>
      </c>
      <c r="X5" s="9">
        <v>0.25</v>
      </c>
      <c r="Y5" s="9">
        <f t="shared" si="1"/>
        <v>1.578125</v>
      </c>
      <c r="Z5" s="9">
        <f t="shared" si="0"/>
        <v>3.40625</v>
      </c>
      <c r="AA5" s="9">
        <f>Y5+AC3*Z5</f>
        <v>2.00390625</v>
      </c>
      <c r="AE5" s="9">
        <v>3</v>
      </c>
      <c r="AF5" s="9">
        <v>0.375</v>
      </c>
      <c r="AG5" s="9">
        <v>0.25</v>
      </c>
      <c r="AH5" s="9">
        <f t="shared" si="2"/>
        <v>1.39453125</v>
      </c>
      <c r="AI5" s="9">
        <f t="shared" ref="AI5:AI10" si="3">1+AG5*AH5</f>
        <v>1.3486328125</v>
      </c>
      <c r="AJ5" s="9">
        <f>AH5+AL3*AI5</f>
        <v>1.5631103515625</v>
      </c>
      <c r="AK5" s="19"/>
      <c r="AL5" s="19"/>
      <c r="AO5" s="34" t="s">
        <v>51</v>
      </c>
      <c r="AP5" s="34" t="s">
        <v>52</v>
      </c>
      <c r="AQ5" s="34" t="s">
        <v>53</v>
      </c>
      <c r="AR5" s="34" t="s">
        <v>54</v>
      </c>
      <c r="AS5" s="24"/>
      <c r="AT5" s="34" t="s">
        <v>29</v>
      </c>
      <c r="AU5" s="34" t="s">
        <v>30</v>
      </c>
      <c r="AV5" s="35" t="s">
        <v>22</v>
      </c>
      <c r="AW5" s="34" t="s">
        <v>31</v>
      </c>
      <c r="AX5" s="34" t="s">
        <v>32</v>
      </c>
      <c r="AY5" s="33" t="s">
        <v>33</v>
      </c>
      <c r="AZ5" s="22" t="s">
        <v>34</v>
      </c>
      <c r="BA5" s="47"/>
      <c r="BB5" s="46"/>
    </row>
    <row r="6" spans="1:54" ht="15.75" x14ac:dyDescent="0.25">
      <c r="B6" s="11" t="s">
        <v>3</v>
      </c>
      <c r="C6" s="6">
        <v>2</v>
      </c>
      <c r="D6" s="2">
        <v>-3</v>
      </c>
      <c r="E6" s="2">
        <v>2</v>
      </c>
      <c r="F6" s="2">
        <v>5</v>
      </c>
      <c r="G6" s="2">
        <v>10</v>
      </c>
      <c r="H6" s="2"/>
      <c r="I6" s="9" t="s">
        <v>9</v>
      </c>
      <c r="J6" s="17">
        <v>3</v>
      </c>
      <c r="L6" s="11" t="s">
        <v>3</v>
      </c>
      <c r="M6" s="6">
        <v>2</v>
      </c>
      <c r="N6" s="2">
        <v>-3</v>
      </c>
      <c r="O6" s="2">
        <v>2</v>
      </c>
      <c r="P6" s="2">
        <v>5</v>
      </c>
      <c r="Q6" s="2">
        <v>8</v>
      </c>
      <c r="R6" s="2"/>
      <c r="S6" s="9" t="s">
        <v>9</v>
      </c>
      <c r="T6" s="17">
        <v>3</v>
      </c>
      <c r="V6" s="9">
        <v>4</v>
      </c>
      <c r="W6" s="9">
        <v>0.5</v>
      </c>
      <c r="X6" s="9">
        <v>0.375</v>
      </c>
      <c r="Y6" s="9">
        <f t="shared" si="1"/>
        <v>2.00390625</v>
      </c>
      <c r="Z6" s="9">
        <f t="shared" si="0"/>
        <v>4.3828125</v>
      </c>
      <c r="AA6" s="9">
        <f>Y6+AC3*Z6</f>
        <v>2.5517578125</v>
      </c>
      <c r="AE6" s="9">
        <v>4</v>
      </c>
      <c r="AF6" s="9">
        <v>0.5</v>
      </c>
      <c r="AG6" s="9">
        <v>0.375</v>
      </c>
      <c r="AH6" s="9">
        <f t="shared" si="2"/>
        <v>1.5631103515625</v>
      </c>
      <c r="AI6" s="9">
        <f t="shared" si="3"/>
        <v>1.5861663818359375</v>
      </c>
      <c r="AJ6" s="9">
        <f>AH6+AL3*AI6</f>
        <v>1.7613811492919922</v>
      </c>
      <c r="AK6" s="19"/>
      <c r="AL6" s="19"/>
      <c r="AO6" s="33">
        <v>2</v>
      </c>
      <c r="AP6" s="33">
        <f>AO6^2-5</f>
        <v>-1</v>
      </c>
      <c r="AQ6" s="33">
        <f>2*AO6</f>
        <v>4</v>
      </c>
      <c r="AR6" s="33">
        <f>AO10-AO9/AO10</f>
        <v>1.2360679773137426</v>
      </c>
      <c r="AS6" s="25"/>
      <c r="AT6" s="33">
        <v>1</v>
      </c>
      <c r="AU6" s="33">
        <v>0</v>
      </c>
      <c r="AV6" s="33">
        <f>(AU6+AW6)/2</f>
        <v>1</v>
      </c>
      <c r="AW6" s="33">
        <v>2</v>
      </c>
      <c r="AX6" s="33">
        <f>AU6^3-6*AU6^2+11*AU6-6</f>
        <v>-6</v>
      </c>
      <c r="AY6" s="33">
        <f>AV6^3-6*AV6^2+11*AV6-6</f>
        <v>0</v>
      </c>
      <c r="AZ6" s="33">
        <f>AW6^3-6*AW6^2+11*AW6-6</f>
        <v>0</v>
      </c>
      <c r="BA6" s="47"/>
      <c r="BB6" s="46"/>
    </row>
    <row r="7" spans="1:54" ht="15.75" x14ac:dyDescent="0.25">
      <c r="B7" s="11" t="s">
        <v>11</v>
      </c>
      <c r="C7" s="15">
        <v>1</v>
      </c>
      <c r="D7" s="10">
        <v>1</v>
      </c>
      <c r="E7" s="10">
        <v>-3</v>
      </c>
      <c r="F7" s="10">
        <v>-1</v>
      </c>
      <c r="G7" s="10">
        <v>-8</v>
      </c>
      <c r="H7" s="2"/>
      <c r="I7" s="9" t="s">
        <v>10</v>
      </c>
      <c r="J7" s="17">
        <v>1</v>
      </c>
      <c r="L7" s="11" t="s">
        <v>11</v>
      </c>
      <c r="M7" s="15">
        <v>1</v>
      </c>
      <c r="N7" s="10">
        <v>1</v>
      </c>
      <c r="O7" s="10">
        <v>-3</v>
      </c>
      <c r="P7" s="10">
        <v>-1</v>
      </c>
      <c r="Q7" s="10">
        <v>-9</v>
      </c>
      <c r="R7" s="2"/>
      <c r="S7" s="9" t="s">
        <v>10</v>
      </c>
      <c r="T7" s="17">
        <v>1</v>
      </c>
      <c r="V7" s="9">
        <v>5</v>
      </c>
      <c r="W7" s="9">
        <v>0.625</v>
      </c>
      <c r="X7" s="9">
        <v>0.5</v>
      </c>
      <c r="Y7" s="9">
        <f t="shared" si="1"/>
        <v>2.5517578125</v>
      </c>
      <c r="Z7" s="9">
        <f t="shared" si="0"/>
        <v>5.603515625</v>
      </c>
      <c r="AA7" s="9">
        <f>Y7+AC3*Z7</f>
        <v>3.252197265625</v>
      </c>
      <c r="AE7" s="9">
        <v>5</v>
      </c>
      <c r="AF7" s="9">
        <v>0.625</v>
      </c>
      <c r="AG7" s="9">
        <v>0.5</v>
      </c>
      <c r="AH7" s="9">
        <f t="shared" si="2"/>
        <v>1.7613811492919922</v>
      </c>
      <c r="AI7" s="9">
        <f t="shared" si="3"/>
        <v>1.8806905746459961</v>
      </c>
      <c r="AJ7" s="9">
        <f>AH7+AL3*AI7</f>
        <v>1.9964674711227417</v>
      </c>
      <c r="AK7" s="19"/>
      <c r="AL7" s="19"/>
      <c r="AO7" s="32">
        <f>AO6-AP6/AQ6</f>
        <v>2.25</v>
      </c>
      <c r="AP7" s="33">
        <f>AO7^2-5</f>
        <v>6.25E-2</v>
      </c>
      <c r="AQ7" s="33">
        <f>2*AO7</f>
        <v>4.5</v>
      </c>
      <c r="AR7" s="46"/>
      <c r="AS7" s="46"/>
      <c r="AT7" s="32">
        <v>2</v>
      </c>
      <c r="AU7" s="32">
        <f>IF(AX6*AY6&gt;=0,AU6,AV6)</f>
        <v>0</v>
      </c>
      <c r="AV7" s="32">
        <f>(AU7+AW7)/2</f>
        <v>0.5</v>
      </c>
      <c r="AW7" s="32">
        <f>IF(AY6*AZ6&lt;0,AW6,AV6)</f>
        <v>1</v>
      </c>
      <c r="AX7" s="32">
        <f t="shared" ref="AX7:AX8" si="4">AV7^3-6*AV7^2+11*AV7-6</f>
        <v>-1.875</v>
      </c>
      <c r="AY7" s="32">
        <f>(AX7+AZ7)/2</f>
        <v>20.0625</v>
      </c>
      <c r="AZ7" s="32">
        <f t="shared" ref="AZ6:AZ8" si="5">(7*AW7)^2-(8*AW7)+1</f>
        <v>42</v>
      </c>
      <c r="BA7" s="47"/>
      <c r="BB7" s="46"/>
    </row>
    <row r="8" spans="1:54" ht="15.75" x14ac:dyDescent="0.25">
      <c r="B8" s="11"/>
      <c r="C8" s="2"/>
      <c r="D8" s="14"/>
      <c r="E8" s="14"/>
      <c r="F8" s="2"/>
      <c r="G8" s="2"/>
      <c r="H8" s="2"/>
      <c r="I8" s="3"/>
      <c r="J8" s="4"/>
      <c r="L8" s="11"/>
      <c r="M8" s="2"/>
      <c r="N8" s="14"/>
      <c r="O8" s="14"/>
      <c r="P8" s="2"/>
      <c r="Q8" s="2"/>
      <c r="R8" s="2"/>
      <c r="S8" s="3"/>
      <c r="T8" s="4"/>
      <c r="V8" s="9">
        <v>6</v>
      </c>
      <c r="W8" s="9">
        <v>0.75</v>
      </c>
      <c r="X8" s="9">
        <v>0.625</v>
      </c>
      <c r="Y8" s="9">
        <f t="shared" si="1"/>
        <v>3.252197265625</v>
      </c>
      <c r="Z8" s="9">
        <f t="shared" si="0"/>
        <v>7.12939453125</v>
      </c>
      <c r="AA8" s="9">
        <f>Y8+AC3*Z8</f>
        <v>4.14337158203125</v>
      </c>
      <c r="AB8" s="9" t="s">
        <v>19</v>
      </c>
      <c r="AC8" s="9">
        <v>0.5</v>
      </c>
      <c r="AE8" s="9">
        <v>6</v>
      </c>
      <c r="AF8" s="9">
        <v>0.75</v>
      </c>
      <c r="AG8" s="9">
        <v>0.625</v>
      </c>
      <c r="AH8" s="9">
        <f t="shared" si="2"/>
        <v>1.9964674711227417</v>
      </c>
      <c r="AI8" s="9">
        <f t="shared" si="3"/>
        <v>2.2477921694517136</v>
      </c>
      <c r="AJ8" s="9">
        <f>AH8+AL3*AI8</f>
        <v>2.2774414923042059</v>
      </c>
      <c r="AK8" s="9" t="s">
        <v>19</v>
      </c>
      <c r="AL8" s="9">
        <v>0.5</v>
      </c>
      <c r="AO8" s="32">
        <f t="shared" ref="AO8:AO10" si="6">AO7-AP7/AQ7</f>
        <v>2.2361111111111112</v>
      </c>
      <c r="AP8" s="33">
        <f t="shared" ref="AP8:AP10" si="7">AO8^2-5</f>
        <v>1.9290123456805475E-4</v>
      </c>
      <c r="AQ8" s="33">
        <f t="shared" ref="AQ8:AQ10" si="8">2*AO8</f>
        <v>4.4722222222222223</v>
      </c>
      <c r="AR8" s="25"/>
      <c r="AS8" s="25"/>
      <c r="AT8" s="33">
        <v>3</v>
      </c>
      <c r="AU8" s="33">
        <f>IF(AX7*AY7&lt;0,AU7,AV7)</f>
        <v>0</v>
      </c>
      <c r="AV8" s="33">
        <f>(AU8+AW8)/2</f>
        <v>0.25</v>
      </c>
      <c r="AW8" s="33">
        <f>IF(AY7*AZ7&lt;0,AW7,AV7)</f>
        <v>0.5</v>
      </c>
      <c r="AX8" s="33">
        <f t="shared" si="4"/>
        <v>-3.609375</v>
      </c>
      <c r="AY8" s="32">
        <f>(AX8+AZ8)/2</f>
        <v>2.8203125</v>
      </c>
      <c r="AZ8" s="33">
        <f t="shared" si="5"/>
        <v>9.25</v>
      </c>
      <c r="BA8" s="47"/>
      <c r="BB8" s="46"/>
    </row>
    <row r="9" spans="1:54" ht="15.75" x14ac:dyDescent="0.25">
      <c r="B9" s="11" t="s">
        <v>1</v>
      </c>
      <c r="C9" s="2">
        <f>C4</f>
        <v>1</v>
      </c>
      <c r="D9" s="6">
        <f>D4</f>
        <v>-1</v>
      </c>
      <c r="E9" s="2">
        <f>E4</f>
        <v>1</v>
      </c>
      <c r="F9" s="14">
        <f>F4</f>
        <v>2</v>
      </c>
      <c r="G9" s="2">
        <f>G4</f>
        <v>5</v>
      </c>
      <c r="H9" s="36" t="s">
        <v>4</v>
      </c>
      <c r="I9" s="36"/>
      <c r="J9" s="4"/>
      <c r="L9" s="11" t="s">
        <v>1</v>
      </c>
      <c r="M9" s="2">
        <f>M4</f>
        <v>1</v>
      </c>
      <c r="N9" s="6">
        <f>N4</f>
        <v>-1</v>
      </c>
      <c r="O9" s="2">
        <f>O4</f>
        <v>1</v>
      </c>
      <c r="P9" s="14">
        <f>P4</f>
        <v>2</v>
      </c>
      <c r="Q9" s="2">
        <f>Q4</f>
        <v>4</v>
      </c>
      <c r="R9" s="36" t="s">
        <v>4</v>
      </c>
      <c r="S9" s="36"/>
      <c r="T9" s="4"/>
      <c r="V9" s="9">
        <v>7</v>
      </c>
      <c r="W9" s="9">
        <v>0.875</v>
      </c>
      <c r="X9" s="9">
        <v>0.75</v>
      </c>
      <c r="Y9" s="9">
        <f t="shared" si="1"/>
        <v>4.14337158203125</v>
      </c>
      <c r="Z9" s="9">
        <f t="shared" si="0"/>
        <v>9.0367431640625</v>
      </c>
      <c r="AA9" s="9">
        <f>Y9+AC3*Z9</f>
        <v>5.2729644775390625</v>
      </c>
      <c r="AB9" s="9" t="s">
        <v>27</v>
      </c>
      <c r="AC9" s="9">
        <v>1</v>
      </c>
      <c r="AE9" s="9">
        <v>7</v>
      </c>
      <c r="AF9" s="9">
        <v>0.875</v>
      </c>
      <c r="AG9" s="9">
        <v>0.75</v>
      </c>
      <c r="AH9" s="9">
        <f t="shared" si="2"/>
        <v>2.2774414923042059</v>
      </c>
      <c r="AI9" s="9">
        <f t="shared" si="3"/>
        <v>2.7080811192281544</v>
      </c>
      <c r="AJ9" s="9">
        <f>AH9+AL3*AI9</f>
        <v>2.6159516322077252</v>
      </c>
      <c r="AK9" s="9" t="s">
        <v>27</v>
      </c>
      <c r="AL9" s="9">
        <v>1</v>
      </c>
      <c r="AO9" s="32">
        <f t="shared" si="6"/>
        <v>2.2360679779158041</v>
      </c>
      <c r="AP9" s="33">
        <f t="shared" si="7"/>
        <v>1.8604735529947902E-9</v>
      </c>
      <c r="AQ9" s="33">
        <f t="shared" si="8"/>
        <v>4.4721359558316083</v>
      </c>
      <c r="AT9" s="27">
        <v>4</v>
      </c>
      <c r="AU9" s="27">
        <f t="shared" ref="AU9:AU10" si="9">IF(AX8*AY8&lt;0,AU8,AV8)</f>
        <v>0</v>
      </c>
      <c r="AV9" s="27">
        <f t="shared" ref="AV9:AV12" si="10">(AU9+AW9)/2</f>
        <v>0.125</v>
      </c>
      <c r="AW9" s="27">
        <f t="shared" ref="AW9:AW10" si="11">IF(AY8*AZ8&lt;0,AW8,AV8)</f>
        <v>0.25</v>
      </c>
      <c r="AX9" s="27">
        <f t="shared" ref="AX9:AX10" si="12">AV9^3-6*AV9^2+11*AV9-6</f>
        <v>-4.716796875</v>
      </c>
      <c r="AY9" s="27">
        <f t="shared" ref="AY9:AY12" si="13">(AX9+AZ9)/2</f>
        <v>-1.3271484375</v>
      </c>
      <c r="AZ9" s="27">
        <f t="shared" ref="AZ9:AZ10" si="14">(7*AW9)^2-(8*AW9)+1</f>
        <v>2.0625</v>
      </c>
    </row>
    <row r="10" spans="1:54" ht="15.75" x14ac:dyDescent="0.25">
      <c r="B10" s="11" t="s">
        <v>2</v>
      </c>
      <c r="C10" s="2">
        <f>C4*C5-C5*C4</f>
        <v>0</v>
      </c>
      <c r="D10" s="5">
        <f>(C4*D5)-(C5*D4)</f>
        <v>5</v>
      </c>
      <c r="E10" s="14">
        <f>(C4*E5)-(C5*E4)</f>
        <v>-1</v>
      </c>
      <c r="F10" s="14">
        <f>(C4*F5)-(C5*F4)</f>
        <v>-5</v>
      </c>
      <c r="G10" s="2">
        <f>C4*G5-C5*G4</f>
        <v>-3</v>
      </c>
      <c r="H10" s="36"/>
      <c r="I10" s="36"/>
      <c r="J10" s="4"/>
      <c r="L10" s="11" t="s">
        <v>2</v>
      </c>
      <c r="M10" s="2">
        <f>M4*M5-M5*M4</f>
        <v>0</v>
      </c>
      <c r="N10" s="5">
        <f>(M4*N5)-(M5*N4)</f>
        <v>5</v>
      </c>
      <c r="O10" s="14">
        <f>(M4*O5)-(M5*O4)</f>
        <v>-1</v>
      </c>
      <c r="P10" s="14">
        <f>(M4*P5)-(M5*P4)</f>
        <v>-5</v>
      </c>
      <c r="Q10" s="2">
        <f>M4*Q5-M5*Q4</f>
        <v>-3</v>
      </c>
      <c r="R10" s="36"/>
      <c r="S10" s="36"/>
      <c r="T10" s="4"/>
      <c r="V10" s="29">
        <v>8</v>
      </c>
      <c r="W10" s="29">
        <v>1</v>
      </c>
      <c r="X10" s="29">
        <v>0.875</v>
      </c>
      <c r="Y10" s="29">
        <f t="shared" si="1"/>
        <v>5.2729644775390625</v>
      </c>
      <c r="Z10" s="29">
        <f t="shared" si="0"/>
        <v>11.420928955078125</v>
      </c>
      <c r="AA10" s="29">
        <f>Y10+AC3*Z10</f>
        <v>6.7005805969238281</v>
      </c>
      <c r="AE10" s="29">
        <v>8</v>
      </c>
      <c r="AF10" s="29">
        <v>1</v>
      </c>
      <c r="AG10" s="29">
        <v>0.875</v>
      </c>
      <c r="AH10" s="29">
        <f t="shared" si="2"/>
        <v>2.6159516322077252</v>
      </c>
      <c r="AI10" s="29">
        <f t="shared" si="3"/>
        <v>3.2889576781817595</v>
      </c>
      <c r="AJ10" s="29">
        <f>AH10+AL3*AI10</f>
        <v>3.0270713419804451</v>
      </c>
      <c r="AO10" s="27">
        <f t="shared" si="6"/>
        <v>2.2360679774997898</v>
      </c>
      <c r="AP10" s="27">
        <f t="shared" si="7"/>
        <v>0</v>
      </c>
      <c r="AQ10" s="27">
        <f t="shared" si="8"/>
        <v>4.4721359549995796</v>
      </c>
      <c r="AT10" s="33">
        <v>5</v>
      </c>
      <c r="AU10" s="33">
        <f t="shared" si="9"/>
        <v>0.125</v>
      </c>
      <c r="AV10" s="33">
        <f t="shared" si="10"/>
        <v>0.1875</v>
      </c>
      <c r="AW10" s="33">
        <f t="shared" si="11"/>
        <v>0.25</v>
      </c>
      <c r="AX10" s="33">
        <f t="shared" si="12"/>
        <v>-4.141845703125</v>
      </c>
      <c r="AY10" s="32">
        <f t="shared" si="13"/>
        <v>-1.0396728515625</v>
      </c>
      <c r="AZ10" s="33">
        <f t="shared" si="14"/>
        <v>2.0625</v>
      </c>
    </row>
    <row r="11" spans="1:54" ht="15.75" x14ac:dyDescent="0.25">
      <c r="B11" s="11" t="s">
        <v>3</v>
      </c>
      <c r="C11" s="2">
        <f>C4*C6-C6*C4</f>
        <v>0</v>
      </c>
      <c r="D11" s="6">
        <f>(C4*D6)-(C6*D4)</f>
        <v>-1</v>
      </c>
      <c r="E11" s="14">
        <f>(C4*E6)-(C6*E4)</f>
        <v>0</v>
      </c>
      <c r="F11" s="14">
        <f>(C4*F6)-(C6*F4)</f>
        <v>1</v>
      </c>
      <c r="G11" s="2">
        <f>C4*G6-C6*G4</f>
        <v>0</v>
      </c>
      <c r="H11" s="36"/>
      <c r="I11" s="36"/>
      <c r="J11" s="4"/>
      <c r="L11" s="11" t="s">
        <v>3</v>
      </c>
      <c r="M11" s="2">
        <f>M4*M6-M6*M4</f>
        <v>0</v>
      </c>
      <c r="N11" s="6">
        <f>(M4*N6)-(M6*N4)</f>
        <v>-1</v>
      </c>
      <c r="O11" s="14">
        <f>(M4*O6)-(M6*O4)</f>
        <v>0</v>
      </c>
      <c r="P11" s="14">
        <f>(M4*P6)-(M6*P4)</f>
        <v>1</v>
      </c>
      <c r="Q11" s="2">
        <f>M4*Q6-M6*Q4</f>
        <v>0</v>
      </c>
      <c r="R11" s="36"/>
      <c r="S11" s="36"/>
      <c r="T11" s="4"/>
      <c r="AE11" s="19"/>
      <c r="AF11" s="19"/>
      <c r="AG11" s="19"/>
      <c r="AH11" s="19"/>
      <c r="AI11" s="19"/>
      <c r="AJ11" s="19"/>
      <c r="AK11" s="19"/>
      <c r="AL11" s="19"/>
      <c r="AT11" s="33">
        <v>6</v>
      </c>
      <c r="AU11" s="33">
        <f t="shared" ref="AU11" si="15">IF(AX10*AY10&lt;0,AU10,AV10)</f>
        <v>0.1875</v>
      </c>
      <c r="AV11" s="33">
        <f t="shared" si="10"/>
        <v>0.21875</v>
      </c>
      <c r="AW11" s="33">
        <f t="shared" ref="AW11" si="16">IF(AY10*AZ10&lt;0,AW10,AV10)</f>
        <v>0.25</v>
      </c>
      <c r="AX11" s="33">
        <f t="shared" ref="AX11" si="17">AV11^3-6*AV11^2+11*AV11-6</f>
        <v>-3.870391845703125</v>
      </c>
      <c r="AY11" s="32">
        <f t="shared" si="13"/>
        <v>-0.9039459228515625</v>
      </c>
      <c r="AZ11" s="33">
        <f t="shared" ref="AZ11" si="18">(7*AW11)^2-(8*AW11)+1</f>
        <v>2.0625</v>
      </c>
    </row>
    <row r="12" spans="1:54" x14ac:dyDescent="0.25">
      <c r="B12" s="11" t="s">
        <v>11</v>
      </c>
      <c r="C12" s="2">
        <f>C4*C7-C7*C4</f>
        <v>0</v>
      </c>
      <c r="D12" s="6">
        <f>(C4*D7)-(C7*D4)</f>
        <v>2</v>
      </c>
      <c r="E12" s="14">
        <f>(C4*E7)-(C7*E4)</f>
        <v>-4</v>
      </c>
      <c r="F12" s="14">
        <f>(C4*F7)-(C7*F4)</f>
        <v>-3</v>
      </c>
      <c r="G12" s="2">
        <f>C4*G7-C7*G4</f>
        <v>-13</v>
      </c>
      <c r="H12" s="36"/>
      <c r="I12" s="36"/>
      <c r="J12" s="4"/>
      <c r="L12" s="11" t="s">
        <v>11</v>
      </c>
      <c r="M12" s="2">
        <f>M4*M7-M7*M4</f>
        <v>0</v>
      </c>
      <c r="N12" s="6">
        <f>(M4*N7)-(M7*N4)</f>
        <v>2</v>
      </c>
      <c r="O12" s="14">
        <f>(M4*O7)-(M7*O4)</f>
        <v>-4</v>
      </c>
      <c r="P12" s="14">
        <f>(M4*P7)-(M7*P4)</f>
        <v>-3</v>
      </c>
      <c r="Q12" s="2">
        <f>M4*Q7-M7*Q4</f>
        <v>-13</v>
      </c>
      <c r="R12" s="36"/>
      <c r="S12" s="36"/>
      <c r="T12" s="4"/>
      <c r="V12" s="9" t="s">
        <v>13</v>
      </c>
      <c r="W12" s="9" t="s">
        <v>22</v>
      </c>
      <c r="X12" s="9" t="s">
        <v>18</v>
      </c>
      <c r="Y12" s="9" t="s">
        <v>23</v>
      </c>
      <c r="Z12" s="9" t="s">
        <v>24</v>
      </c>
      <c r="AA12" s="9" t="s">
        <v>25</v>
      </c>
      <c r="AB12" s="9" t="s">
        <v>26</v>
      </c>
      <c r="AE12" s="9" t="s">
        <v>13</v>
      </c>
      <c r="AF12" s="9" t="s">
        <v>22</v>
      </c>
      <c r="AG12" s="9" t="s">
        <v>18</v>
      </c>
      <c r="AH12" s="9" t="s">
        <v>23</v>
      </c>
      <c r="AI12" s="9" t="s">
        <v>24</v>
      </c>
      <c r="AJ12" s="9" t="s">
        <v>25</v>
      </c>
      <c r="AK12" s="9" t="s">
        <v>26</v>
      </c>
      <c r="AL12" s="19"/>
      <c r="AT12" s="48"/>
      <c r="AU12" s="48"/>
      <c r="AV12" s="48"/>
      <c r="AW12" s="48"/>
    </row>
    <row r="13" spans="1:54" x14ac:dyDescent="0.25">
      <c r="B13" s="11"/>
      <c r="C13" s="2"/>
      <c r="D13" s="14"/>
      <c r="E13" s="14"/>
      <c r="F13" s="2"/>
      <c r="G13" s="2"/>
      <c r="H13" s="2"/>
      <c r="I13" s="3"/>
      <c r="J13" s="4"/>
      <c r="L13" s="11"/>
      <c r="M13" s="2"/>
      <c r="N13" s="14"/>
      <c r="O13" s="14"/>
      <c r="P13" s="2"/>
      <c r="Q13" s="2"/>
      <c r="R13" s="2"/>
      <c r="S13" s="3"/>
      <c r="T13" s="4"/>
      <c r="V13" s="9">
        <v>0</v>
      </c>
      <c r="W13" s="9">
        <v>0</v>
      </c>
      <c r="X13" s="9">
        <v>1</v>
      </c>
      <c r="Y13" s="9">
        <f>W13+2*X13</f>
        <v>2</v>
      </c>
      <c r="Z13" s="9">
        <f>(W13+0.5*AC8)+(2*X13+0.5*AC8*Y13)</f>
        <v>2.75</v>
      </c>
      <c r="AA13" s="9">
        <f>(W13+0.5*AC8)+(2*X13+0.5*AC8*Z13)</f>
        <v>2.9375</v>
      </c>
      <c r="AB13" s="29">
        <f>(W13+AC8)+(2*X13+AC8*AA13)</f>
        <v>3.96875</v>
      </c>
      <c r="AE13" s="9">
        <v>0</v>
      </c>
      <c r="AF13" s="9">
        <v>0</v>
      </c>
      <c r="AG13" s="9">
        <v>1</v>
      </c>
      <c r="AH13" s="9">
        <f>1+AF13*AG13</f>
        <v>1</v>
      </c>
      <c r="AI13" s="9">
        <f>1+(AF13+0.5*AL8)*(AG13+0.5*AL8*AH13)</f>
        <v>1.3125</v>
      </c>
      <c r="AJ13" s="9">
        <f>1+(AF13+0.5*AL8)*(AG13+0.5*AL8*AI13)</f>
        <v>1.33203125</v>
      </c>
      <c r="AK13" s="29">
        <f>1+(AF13+AL8)*(AG13+AL8*AJ13)</f>
        <v>1.8330078125</v>
      </c>
      <c r="AL13" s="19"/>
    </row>
    <row r="14" spans="1:54" x14ac:dyDescent="0.25">
      <c r="B14" s="11" t="s">
        <v>1</v>
      </c>
      <c r="C14" s="2">
        <f>D10*C9-D9*C10</f>
        <v>5</v>
      </c>
      <c r="D14" s="14">
        <f>D10*D9-D9*D10</f>
        <v>0</v>
      </c>
      <c r="E14" s="6">
        <f>D10*E9-D9*E10</f>
        <v>4</v>
      </c>
      <c r="F14" s="2">
        <f>D10*F9-D9*F10</f>
        <v>5</v>
      </c>
      <c r="G14" s="2">
        <f>D10*G9-D9*G10</f>
        <v>22</v>
      </c>
      <c r="H14" s="36" t="s">
        <v>5</v>
      </c>
      <c r="I14" s="36"/>
      <c r="J14" s="4"/>
      <c r="L14" s="11" t="s">
        <v>1</v>
      </c>
      <c r="M14" s="2">
        <f>N10*M9-N9*M10</f>
        <v>5</v>
      </c>
      <c r="N14" s="14">
        <f>N10*N9-N9*N10</f>
        <v>0</v>
      </c>
      <c r="O14" s="6">
        <f>N10*O9-N9*O10</f>
        <v>4</v>
      </c>
      <c r="P14" s="2">
        <f>N10*P9-N9*P10</f>
        <v>5</v>
      </c>
      <c r="Q14" s="2">
        <f>N10*Q9-N9*Q10</f>
        <v>17</v>
      </c>
      <c r="R14" s="36" t="s">
        <v>5</v>
      </c>
      <c r="S14" s="36"/>
      <c r="T14" s="4"/>
      <c r="V14" s="9">
        <v>1</v>
      </c>
      <c r="W14" s="9">
        <f>W13+AC8</f>
        <v>0.5</v>
      </c>
      <c r="X14" s="9">
        <f>X13+AC8*(Y13+2*Z13+2*AA13+AB13)/6</f>
        <v>2.4453125</v>
      </c>
      <c r="Y14" s="9">
        <f>W14+2*X14</f>
        <v>5.390625</v>
      </c>
      <c r="Z14" s="9">
        <f>(W14+0.5*AC8)+(2*X14+0.5*AC8*Y14)</f>
        <v>6.98828125</v>
      </c>
      <c r="AA14" s="9">
        <f>(W14+0.5*AC8)+(2*X14+0.5*AC8*Z14)</f>
        <v>7.3876953125</v>
      </c>
      <c r="AB14" s="29">
        <f>(W14+AC8)+(2*X14+AC8*AA14)</f>
        <v>9.58447265625</v>
      </c>
      <c r="AE14" s="9">
        <v>1</v>
      </c>
      <c r="AF14" s="9">
        <f>AF13+AL8</f>
        <v>0.5</v>
      </c>
      <c r="AG14" s="9">
        <f>AG13+AL8*(AH13+2*AI13+2*AJ13+AK13)/6</f>
        <v>1.6768391927083335</v>
      </c>
      <c r="AH14" s="9">
        <f>1+AF14*AG14</f>
        <v>1.8384195963541667</v>
      </c>
      <c r="AI14" s="9">
        <f>1+(AF14+0.5*AL8)*(AG14+0.5*AL8*AH14)</f>
        <v>2.6023330688476562</v>
      </c>
      <c r="AJ14" s="9">
        <f>1+(AF14+0.5*AL8)*(AG14+0.5*AL8*AI14)</f>
        <v>2.7455668449401855</v>
      </c>
      <c r="AK14" s="29">
        <f>(AF14+AL8)+(AG14+AL8*AJ14)</f>
        <v>4.0496226151784267</v>
      </c>
      <c r="AL14" s="19"/>
    </row>
    <row r="15" spans="1:54" x14ac:dyDescent="0.25">
      <c r="B15" s="11" t="s">
        <v>2</v>
      </c>
      <c r="C15" s="2">
        <f>C10</f>
        <v>0</v>
      </c>
      <c r="D15" s="2">
        <f>D10</f>
        <v>5</v>
      </c>
      <c r="E15" s="6">
        <f>E10</f>
        <v>-1</v>
      </c>
      <c r="F15" s="2">
        <f>F10</f>
        <v>-5</v>
      </c>
      <c r="G15" s="2">
        <f>G10</f>
        <v>-3</v>
      </c>
      <c r="H15" s="36"/>
      <c r="I15" s="36"/>
      <c r="J15" s="4"/>
      <c r="L15" s="11" t="s">
        <v>2</v>
      </c>
      <c r="M15" s="2">
        <f>M10</f>
        <v>0</v>
      </c>
      <c r="N15" s="2">
        <f>N10</f>
        <v>5</v>
      </c>
      <c r="O15" s="6">
        <f>O10</f>
        <v>-1</v>
      </c>
      <c r="P15" s="2">
        <f>P10</f>
        <v>-5</v>
      </c>
      <c r="Q15" s="2">
        <f>Q10</f>
        <v>-3</v>
      </c>
      <c r="R15" s="36"/>
      <c r="S15" s="36"/>
      <c r="T15" s="4"/>
      <c r="V15" s="9">
        <v>2</v>
      </c>
      <c r="W15" s="9">
        <f>W14+AC8</f>
        <v>1</v>
      </c>
      <c r="X15" s="9">
        <f>X14+AC8*(Y14+2*Z14+2*AA14+AB14)/6</f>
        <v>6.0892333984375</v>
      </c>
      <c r="Y15" s="9">
        <f>W15+2*X15</f>
        <v>13.178466796875</v>
      </c>
      <c r="Z15" s="9">
        <f>(W15+0.5*AC8)+(2*X15+0.5*AC8*Y15)</f>
        <v>16.72308349609375</v>
      </c>
      <c r="AA15" s="9">
        <f>(W15+0.5*AC8)+(2*X15+0.5*AC8*Z15)</f>
        <v>17.609237670898438</v>
      </c>
      <c r="AB15" s="29">
        <f>(W15+AC8)+(2*X15+AC8*AA15)</f>
        <v>22.483085632324219</v>
      </c>
      <c r="AE15" s="9">
        <v>2</v>
      </c>
      <c r="AF15" s="9">
        <f>AF14+AL8</f>
        <v>1</v>
      </c>
      <c r="AG15" s="9">
        <f>AG14+AL8*(AH14+2*AI14+2*AJ14+AK14)/6</f>
        <v>3.0588260293006897</v>
      </c>
      <c r="AH15" s="9">
        <f>1+AF15*AG15</f>
        <v>4.0588260293006897</v>
      </c>
      <c r="AI15" s="9">
        <f>1+(AF15+0.5*AL8)*(AG15+0.5*AL8*AH15)</f>
        <v>6.0919156707823277</v>
      </c>
      <c r="AJ15" s="9">
        <f>1+(AF15+0.5*AL8)*(AG15+0.5*AL8*AI15)</f>
        <v>6.7272561837453395</v>
      </c>
      <c r="AK15" s="29">
        <f>(AF15+AL8)+(AG15+AL8*AJ15)</f>
        <v>7.9224541211733595</v>
      </c>
      <c r="AL15" s="19"/>
    </row>
    <row r="16" spans="1:54" x14ac:dyDescent="0.25">
      <c r="B16" s="11" t="s">
        <v>3</v>
      </c>
      <c r="C16" s="2">
        <f>D10*C11-C10*D11</f>
        <v>0</v>
      </c>
      <c r="D16" s="2">
        <f>D11*D10-D10*D11</f>
        <v>0</v>
      </c>
      <c r="E16" s="5">
        <f>D10*E11-E10*D11</f>
        <v>-1</v>
      </c>
      <c r="F16" s="2">
        <f>D10*F11-D11*F10</f>
        <v>0</v>
      </c>
      <c r="G16" s="2">
        <f>D10*G11-D11*G10</f>
        <v>-3</v>
      </c>
      <c r="H16" s="36"/>
      <c r="I16" s="36"/>
      <c r="J16" s="4"/>
      <c r="L16" s="11" t="s">
        <v>3</v>
      </c>
      <c r="M16" s="2">
        <f>N10*M11-M10*N11</f>
        <v>0</v>
      </c>
      <c r="N16" s="2">
        <f>N11*N10-N10*N11</f>
        <v>0</v>
      </c>
      <c r="O16" s="5">
        <f>N10*O11-O10*N11</f>
        <v>-1</v>
      </c>
      <c r="P16" s="2">
        <f>N10*P11-N11*P10</f>
        <v>0</v>
      </c>
      <c r="Q16" s="2">
        <f>N10*Q11-N11*Q10</f>
        <v>-3</v>
      </c>
      <c r="R16" s="36"/>
      <c r="S16" s="36"/>
      <c r="T16" s="4"/>
    </row>
    <row r="17" spans="1:41" ht="15.75" x14ac:dyDescent="0.25">
      <c r="B17" s="11" t="s">
        <v>11</v>
      </c>
      <c r="C17" s="2">
        <f>C12*D10-D12*C10</f>
        <v>0</v>
      </c>
      <c r="D17" s="2">
        <f>D12*D10-D10*D12</f>
        <v>0</v>
      </c>
      <c r="E17" s="6">
        <f>E12*D10-D12*E10</f>
        <v>-18</v>
      </c>
      <c r="F17" s="2">
        <f>F12*D10-D12*F10</f>
        <v>-5</v>
      </c>
      <c r="G17" s="2">
        <f>G12*D10-D12*G10</f>
        <v>-59</v>
      </c>
      <c r="H17" s="36"/>
      <c r="I17" s="36"/>
      <c r="J17" s="4"/>
      <c r="L17" s="11" t="s">
        <v>11</v>
      </c>
      <c r="M17" s="2">
        <f>M12*N10-N12*M10</f>
        <v>0</v>
      </c>
      <c r="N17" s="2">
        <f>N12*N10-N10*N12</f>
        <v>0</v>
      </c>
      <c r="O17" s="6">
        <f>O12*N10-N12*O10</f>
        <v>-18</v>
      </c>
      <c r="P17" s="2">
        <f>P12*N10-N12*P10</f>
        <v>-5</v>
      </c>
      <c r="Q17" s="2">
        <f>Q12*N10-N12*Q10</f>
        <v>-59</v>
      </c>
      <c r="R17" s="36"/>
      <c r="S17" s="36"/>
      <c r="T17" s="4"/>
      <c r="U17">
        <v>5</v>
      </c>
      <c r="V17" s="40" t="s">
        <v>35</v>
      </c>
      <c r="W17" s="40"/>
      <c r="X17" s="25"/>
      <c r="Y17" s="25"/>
      <c r="Z17" s="25"/>
      <c r="AA17" s="25"/>
      <c r="AB17" s="25"/>
      <c r="AC17" s="25"/>
      <c r="AD17" s="25"/>
      <c r="AF17">
        <v>6</v>
      </c>
      <c r="AG17" s="40" t="s">
        <v>39</v>
      </c>
      <c r="AH17" s="40"/>
      <c r="AI17" s="25"/>
      <c r="AJ17" s="25"/>
      <c r="AK17" s="25"/>
      <c r="AL17" s="25"/>
      <c r="AM17" s="25"/>
      <c r="AN17" s="25"/>
      <c r="AO17" s="25"/>
    </row>
    <row r="18" spans="1:41" ht="15.75" x14ac:dyDescent="0.25">
      <c r="B18" s="11"/>
      <c r="C18" s="2"/>
      <c r="D18" s="2"/>
      <c r="E18" s="2"/>
      <c r="F18" s="2"/>
      <c r="G18" s="2"/>
      <c r="H18" s="2"/>
      <c r="I18" s="3"/>
      <c r="J18" s="4"/>
      <c r="L18" s="11"/>
      <c r="M18" s="2"/>
      <c r="N18" s="2"/>
      <c r="O18" s="2"/>
      <c r="P18" s="2"/>
      <c r="Q18" s="2"/>
      <c r="R18" s="2"/>
      <c r="S18" s="3"/>
      <c r="T18" s="4"/>
      <c r="V18" s="33" t="s">
        <v>36</v>
      </c>
      <c r="W18" s="33"/>
      <c r="X18" s="25"/>
      <c r="Y18" s="25"/>
      <c r="Z18" s="25"/>
      <c r="AA18" s="25"/>
      <c r="AB18" s="25"/>
      <c r="AC18" s="25"/>
      <c r="AD18" s="25"/>
      <c r="AG18" s="33" t="s">
        <v>36</v>
      </c>
      <c r="AH18" s="33"/>
      <c r="AI18" s="25"/>
      <c r="AJ18" s="25"/>
      <c r="AK18" s="25"/>
      <c r="AL18" s="25"/>
      <c r="AM18" s="25"/>
      <c r="AN18" s="25"/>
      <c r="AO18" s="25"/>
    </row>
    <row r="19" spans="1:41" ht="15.75" x14ac:dyDescent="0.25">
      <c r="B19" s="11" t="s">
        <v>1</v>
      </c>
      <c r="C19" s="2">
        <f>C14*E16-E14*C16</f>
        <v>-5</v>
      </c>
      <c r="D19" s="2">
        <f>E16*D14-D16*E14</f>
        <v>0</v>
      </c>
      <c r="E19" s="2">
        <f>E16*E14-E14*E16</f>
        <v>0</v>
      </c>
      <c r="F19" s="6">
        <f>E16*F14-F16*E14</f>
        <v>-5</v>
      </c>
      <c r="G19" s="2">
        <f>E16*G14-G16*E14</f>
        <v>-10</v>
      </c>
      <c r="H19" s="36" t="s">
        <v>6</v>
      </c>
      <c r="I19" s="36"/>
      <c r="J19" s="4"/>
      <c r="L19" s="11" t="s">
        <v>1</v>
      </c>
      <c r="M19" s="2">
        <f>M14*O16-O14*M16</f>
        <v>-5</v>
      </c>
      <c r="N19" s="2">
        <f>O16*N14-N16*O14</f>
        <v>0</v>
      </c>
      <c r="O19" s="2">
        <f>O16*O14-O14*O16</f>
        <v>0</v>
      </c>
      <c r="P19" s="6">
        <f>O16*P14-P16*O14</f>
        <v>-5</v>
      </c>
      <c r="Q19" s="2">
        <f>O16*Q14-Q16*O14</f>
        <v>-5</v>
      </c>
      <c r="R19" s="36" t="s">
        <v>6</v>
      </c>
      <c r="S19" s="36"/>
      <c r="T19" s="4"/>
      <c r="V19" s="34"/>
      <c r="W19" s="34"/>
      <c r="X19" s="24"/>
      <c r="Y19" s="24"/>
      <c r="Z19" s="25"/>
      <c r="AA19" s="25"/>
      <c r="AB19" s="25"/>
      <c r="AC19" s="25"/>
      <c r="AD19" s="25"/>
      <c r="AG19" s="34"/>
      <c r="AH19" s="34"/>
      <c r="AI19" s="24"/>
      <c r="AJ19" s="24"/>
      <c r="AK19" s="25"/>
      <c r="AL19" s="25"/>
      <c r="AM19" s="25"/>
      <c r="AN19" s="25"/>
      <c r="AO19" s="25"/>
    </row>
    <row r="20" spans="1:41" ht="15.75" x14ac:dyDescent="0.25">
      <c r="B20" s="11" t="s">
        <v>2</v>
      </c>
      <c r="C20" s="2">
        <f>E16*C15-C16*E15</f>
        <v>0</v>
      </c>
      <c r="D20" s="2">
        <f>E16*D15-D16*E15</f>
        <v>-5</v>
      </c>
      <c r="E20" s="2">
        <f>E16*E15-E15*E16</f>
        <v>0</v>
      </c>
      <c r="F20" s="6">
        <f>E16*F15-F16*E15</f>
        <v>5</v>
      </c>
      <c r="G20" s="2">
        <f>E16*G15-G16*E15</f>
        <v>0</v>
      </c>
      <c r="H20" s="36"/>
      <c r="I20" s="36"/>
      <c r="J20" s="4"/>
      <c r="L20" s="11" t="s">
        <v>2</v>
      </c>
      <c r="M20" s="2">
        <f>O16*M15-M16*O15</f>
        <v>0</v>
      </c>
      <c r="N20" s="2">
        <f>O16*N15-N16*O15</f>
        <v>-5</v>
      </c>
      <c r="O20" s="2">
        <f>O16*O15-O15*O16</f>
        <v>0</v>
      </c>
      <c r="P20" s="6">
        <f>O16*P15-P16*O15</f>
        <v>5</v>
      </c>
      <c r="Q20" s="2">
        <f>O16*Q15-Q16*O15</f>
        <v>0</v>
      </c>
      <c r="R20" s="36"/>
      <c r="S20" s="36"/>
      <c r="T20" s="4"/>
      <c r="V20" s="23" t="s">
        <v>29</v>
      </c>
      <c r="W20" s="23" t="s">
        <v>30</v>
      </c>
      <c r="X20" s="34" t="s">
        <v>22</v>
      </c>
      <c r="Y20" s="34" t="s">
        <v>31</v>
      </c>
      <c r="Z20" s="34" t="s">
        <v>32</v>
      </c>
      <c r="AA20" s="33" t="s">
        <v>33</v>
      </c>
      <c r="AB20" s="22" t="s">
        <v>34</v>
      </c>
      <c r="AC20" s="22" t="s">
        <v>37</v>
      </c>
      <c r="AD20" s="33" t="s">
        <v>38</v>
      </c>
      <c r="AG20" s="34" t="s">
        <v>29</v>
      </c>
      <c r="AH20" s="34" t="s">
        <v>30</v>
      </c>
      <c r="AI20" s="35" t="s">
        <v>22</v>
      </c>
      <c r="AJ20" s="34" t="s">
        <v>31</v>
      </c>
      <c r="AK20" s="34" t="s">
        <v>32</v>
      </c>
      <c r="AL20" s="33" t="s">
        <v>33</v>
      </c>
      <c r="AM20" s="22" t="s">
        <v>34</v>
      </c>
      <c r="AN20" s="22" t="s">
        <v>37</v>
      </c>
      <c r="AO20" s="33" t="s">
        <v>38</v>
      </c>
    </row>
    <row r="21" spans="1:41" ht="15.75" x14ac:dyDescent="0.25">
      <c r="B21" s="11" t="s">
        <v>3</v>
      </c>
      <c r="C21" s="2">
        <f>C16</f>
        <v>0</v>
      </c>
      <c r="D21" s="2">
        <f>D16</f>
        <v>0</v>
      </c>
      <c r="E21" s="2">
        <f>E16</f>
        <v>-1</v>
      </c>
      <c r="F21" s="6">
        <f>F16</f>
        <v>0</v>
      </c>
      <c r="G21" s="2">
        <f>G16</f>
        <v>-3</v>
      </c>
      <c r="H21" s="36"/>
      <c r="I21" s="36"/>
      <c r="J21" s="4"/>
      <c r="L21" s="11" t="s">
        <v>3</v>
      </c>
      <c r="M21" s="2">
        <f>M16</f>
        <v>0</v>
      </c>
      <c r="N21" s="2">
        <f>N16</f>
        <v>0</v>
      </c>
      <c r="O21" s="2">
        <f>O16</f>
        <v>-1</v>
      </c>
      <c r="P21" s="6">
        <f>P16</f>
        <v>0</v>
      </c>
      <c r="Q21" s="2">
        <f>Q16</f>
        <v>-3</v>
      </c>
      <c r="R21" s="36"/>
      <c r="S21" s="36"/>
      <c r="T21" s="4"/>
      <c r="V21" s="21">
        <v>1</v>
      </c>
      <c r="W21" s="21">
        <v>0</v>
      </c>
      <c r="X21" s="33">
        <f>(W21+Y21)/2</f>
        <v>0.25</v>
      </c>
      <c r="Y21" s="33">
        <v>0.5</v>
      </c>
      <c r="Z21" s="33">
        <f t="shared" ref="Z21:AB23" si="19">(8*W21)^2-(9*W21)+1</f>
        <v>1</v>
      </c>
      <c r="AA21" s="33">
        <f t="shared" si="19"/>
        <v>2.75</v>
      </c>
      <c r="AB21" s="33">
        <f t="shared" si="19"/>
        <v>12.5</v>
      </c>
      <c r="AC21" s="22">
        <f>Z21*AB21</f>
        <v>12.5</v>
      </c>
      <c r="AD21" s="33">
        <f>Z21*AA21</f>
        <v>2.75</v>
      </c>
      <c r="AG21" s="33">
        <v>1</v>
      </c>
      <c r="AH21" s="33">
        <v>0</v>
      </c>
      <c r="AI21" s="33">
        <f>(AH21+AJ21)/2</f>
        <v>0.25</v>
      </c>
      <c r="AJ21" s="33">
        <v>0.5</v>
      </c>
      <c r="AK21" s="33">
        <f t="shared" ref="AK21:AK23" si="20">(7*AH21)^2-(8*AH21)+1</f>
        <v>1</v>
      </c>
      <c r="AL21" s="33">
        <f>(AK21+AM21)/2</f>
        <v>5.125</v>
      </c>
      <c r="AM21" s="33">
        <f t="shared" ref="AM21:AM23" si="21">(7*AJ21)^2-(8*AJ21)+1</f>
        <v>9.25</v>
      </c>
      <c r="AN21" s="22">
        <f>AK21*AM21</f>
        <v>9.25</v>
      </c>
      <c r="AO21" s="33">
        <f>AK21*AL21</f>
        <v>5.125</v>
      </c>
    </row>
    <row r="22" spans="1:41" ht="15.75" x14ac:dyDescent="0.25">
      <c r="B22" s="11" t="s">
        <v>11</v>
      </c>
      <c r="C22" s="2">
        <f>E16*C17-C16*E17</f>
        <v>0</v>
      </c>
      <c r="D22" s="2">
        <f>E16*D17-D16*E17</f>
        <v>0</v>
      </c>
      <c r="E22" s="2">
        <f>E17*E16-E16*E17</f>
        <v>0</v>
      </c>
      <c r="F22" s="5">
        <f>E16*F17-F16*E17</f>
        <v>5</v>
      </c>
      <c r="G22" s="2">
        <f>E16*G17-G16*E17</f>
        <v>5</v>
      </c>
      <c r="H22" s="36"/>
      <c r="I22" s="36"/>
      <c r="J22" s="4"/>
      <c r="L22" s="11" t="s">
        <v>11</v>
      </c>
      <c r="M22" s="2">
        <f>O16*M17-M16*O17</f>
        <v>0</v>
      </c>
      <c r="N22" s="2">
        <f>O16*N17-N16*O17</f>
        <v>0</v>
      </c>
      <c r="O22" s="2">
        <f>O17*O16-O16*O17</f>
        <v>0</v>
      </c>
      <c r="P22" s="5">
        <f>O16*P17-P16*O17</f>
        <v>5</v>
      </c>
      <c r="Q22" s="2">
        <f>O16*Q17-Q16*O17</f>
        <v>5</v>
      </c>
      <c r="R22" s="36"/>
      <c r="S22" s="36"/>
      <c r="T22" s="4"/>
      <c r="V22" s="32">
        <v>2</v>
      </c>
      <c r="W22" s="32">
        <f>IF(Z21*AA21&gt;=0,W21,X21)</f>
        <v>0</v>
      </c>
      <c r="X22" s="32">
        <f>(W22+Y22)/2</f>
        <v>0.125</v>
      </c>
      <c r="Y22" s="32">
        <f>IF(AA21*AB21&lt;0,Y21,X21)</f>
        <v>0.25</v>
      </c>
      <c r="Z22" s="32">
        <f t="shared" si="19"/>
        <v>1</v>
      </c>
      <c r="AA22" s="32">
        <f t="shared" si="19"/>
        <v>0.875</v>
      </c>
      <c r="AB22" s="32">
        <f t="shared" si="19"/>
        <v>2.75</v>
      </c>
      <c r="AC22" s="45">
        <f>Z22*AB22</f>
        <v>2.75</v>
      </c>
      <c r="AD22" s="32">
        <f>Z22*AA22</f>
        <v>0.875</v>
      </c>
      <c r="AG22" s="32">
        <v>2</v>
      </c>
      <c r="AH22" s="32">
        <f>IF(AK21*AL21&gt;=0,AH21,AI21)</f>
        <v>0</v>
      </c>
      <c r="AI22" s="32">
        <f>(AH22+AJ22)/2</f>
        <v>0.125</v>
      </c>
      <c r="AJ22" s="32">
        <f>IF(AL21*AM21&lt;0,AJ21,AI21)</f>
        <v>0.25</v>
      </c>
      <c r="AK22" s="32">
        <f t="shared" si="20"/>
        <v>1</v>
      </c>
      <c r="AL22" s="32">
        <f>(AK22+AM22)/2</f>
        <v>1.53125</v>
      </c>
      <c r="AM22" s="32">
        <f t="shared" si="21"/>
        <v>2.0625</v>
      </c>
      <c r="AN22" s="45">
        <f>AK22*AM22</f>
        <v>2.0625</v>
      </c>
      <c r="AO22" s="32">
        <f>AK22*AL22</f>
        <v>1.53125</v>
      </c>
    </row>
    <row r="23" spans="1:41" ht="15.75" x14ac:dyDescent="0.25">
      <c r="B23" s="1"/>
      <c r="C23" s="3"/>
      <c r="D23" s="3"/>
      <c r="E23" s="3"/>
      <c r="F23" s="3"/>
      <c r="G23" s="3"/>
      <c r="H23" s="3"/>
      <c r="I23" s="3"/>
      <c r="J23" s="4"/>
      <c r="L23" s="1"/>
      <c r="M23" s="3"/>
      <c r="N23" s="3"/>
      <c r="O23" s="3"/>
      <c r="P23" s="3"/>
      <c r="Q23" s="3"/>
      <c r="R23" s="3"/>
      <c r="S23" s="3"/>
      <c r="T23" s="4"/>
      <c r="V23" s="21">
        <v>3</v>
      </c>
      <c r="W23" s="21">
        <f>IF(Z22*AA22&gt;=0,W22,X22)</f>
        <v>0</v>
      </c>
      <c r="X23" s="21">
        <f>(W23+Y23)/2</f>
        <v>6.25E-2</v>
      </c>
      <c r="Y23" s="21">
        <f>IF(AA22*AB22&lt;0,Y22,X22)</f>
        <v>0.125</v>
      </c>
      <c r="Z23" s="21">
        <f t="shared" si="19"/>
        <v>1</v>
      </c>
      <c r="AA23" s="21">
        <f t="shared" si="19"/>
        <v>0.6875</v>
      </c>
      <c r="AB23" s="21">
        <f t="shared" si="19"/>
        <v>0.875</v>
      </c>
      <c r="AC23" s="22">
        <f>Z23*AB23</f>
        <v>0.875</v>
      </c>
      <c r="AD23" s="21">
        <f>Z23*AA23</f>
        <v>0.6875</v>
      </c>
      <c r="AG23" s="33">
        <v>3</v>
      </c>
      <c r="AH23" s="33">
        <f>IF(AK22*AL22&gt;=0,AH22,AI22)</f>
        <v>0</v>
      </c>
      <c r="AI23" s="33">
        <f>(AH23+AJ23)/2</f>
        <v>6.25E-2</v>
      </c>
      <c r="AJ23" s="33">
        <f>IF(AL22*AM22&lt;0,AJ22,AI22)</f>
        <v>0.125</v>
      </c>
      <c r="AK23" s="33">
        <f t="shared" si="20"/>
        <v>1</v>
      </c>
      <c r="AL23" s="32">
        <f>(AK23+AM23)/2</f>
        <v>0.8828125</v>
      </c>
      <c r="AM23" s="33">
        <f t="shared" si="21"/>
        <v>0.765625</v>
      </c>
      <c r="AN23" s="22">
        <f>AK23*AM23</f>
        <v>0.765625</v>
      </c>
      <c r="AO23" s="33">
        <f>AK23*AL23</f>
        <v>0.8828125</v>
      </c>
    </row>
    <row r="24" spans="1:41" ht="15.75" x14ac:dyDescent="0.25">
      <c r="B24" s="11" t="s">
        <v>1</v>
      </c>
      <c r="C24" s="2">
        <f>C19*F22-F19*C22</f>
        <v>-25</v>
      </c>
      <c r="D24" s="2">
        <f>D19*F22-F19*D22</f>
        <v>0</v>
      </c>
      <c r="E24" s="2">
        <f>E19*F22-F19*E22</f>
        <v>0</v>
      </c>
      <c r="F24" s="2">
        <f>F19*F22-F22*F19</f>
        <v>0</v>
      </c>
      <c r="G24" s="2">
        <f>G19*F22-F19*G22</f>
        <v>-25</v>
      </c>
      <c r="H24" s="36" t="s">
        <v>12</v>
      </c>
      <c r="I24" s="36"/>
      <c r="J24" s="4"/>
      <c r="L24" s="11" t="s">
        <v>1</v>
      </c>
      <c r="M24" s="2">
        <f>M19*P22-P19*M22</f>
        <v>-25</v>
      </c>
      <c r="N24" s="2">
        <f>N19*P22-P19*N22</f>
        <v>0</v>
      </c>
      <c r="O24" s="2">
        <f>O19*P22-P19*O22</f>
        <v>0</v>
      </c>
      <c r="P24" s="2">
        <f>P19*P22-P22*P19</f>
        <v>0</v>
      </c>
      <c r="Q24" s="2">
        <f>Q19*P22-P19*Q22</f>
        <v>0</v>
      </c>
      <c r="R24" s="36" t="s">
        <v>12</v>
      </c>
      <c r="S24" s="36"/>
      <c r="T24" s="4"/>
      <c r="V24" s="32">
        <v>4</v>
      </c>
      <c r="W24" s="32">
        <f t="shared" ref="W24:W30" si="22">IF(Z23*AA23&gt;=0,W23,X23)</f>
        <v>0</v>
      </c>
      <c r="X24" s="32">
        <f t="shared" ref="X24:X30" si="23">(W24+Y24)/2</f>
        <v>3.125E-2</v>
      </c>
      <c r="Y24" s="32">
        <f t="shared" ref="Y24:Y30" si="24">IF(AA23*AB23&lt;0,Y23,X23)</f>
        <v>6.25E-2</v>
      </c>
      <c r="Z24" s="32">
        <f t="shared" ref="Z24:Z32" si="25">(8*W24)^2-(9*W24)+1</f>
        <v>1</v>
      </c>
      <c r="AA24" s="32">
        <f t="shared" ref="AA24:AA32" si="26">(8*X24)^2-(9*X24)+1</f>
        <v>0.78125</v>
      </c>
      <c r="AB24" s="32">
        <f t="shared" ref="AB24:AB32" si="27">(8*Y24)^2-(9*Y24)+1</f>
        <v>0.6875</v>
      </c>
      <c r="AC24" s="45">
        <f t="shared" ref="AC24:AC30" si="28">Z24*AB24</f>
        <v>0.6875</v>
      </c>
      <c r="AD24" s="32">
        <f t="shared" ref="AD24:AD30" si="29">Z24*AA24</f>
        <v>0.78125</v>
      </c>
      <c r="AG24" s="32">
        <v>4</v>
      </c>
      <c r="AH24" s="33">
        <f t="shared" ref="AH24:AH27" si="30">IF(AK23*AL23&gt;=0,AH23,AI23)</f>
        <v>0</v>
      </c>
      <c r="AI24" s="33">
        <f t="shared" ref="AI24:AI27" si="31">(AH24+AJ24)/2</f>
        <v>3.125E-2</v>
      </c>
      <c r="AJ24" s="33">
        <f t="shared" ref="AJ24:AJ27" si="32">IF(AL23*AM23&lt;0,AJ23,AI23)</f>
        <v>6.25E-2</v>
      </c>
      <c r="AK24" s="33">
        <f t="shared" ref="AK24:AK33" si="33">(7*AH24)^2-(8*AH24)+1</f>
        <v>1</v>
      </c>
      <c r="AL24" s="32">
        <f t="shared" ref="AL24:AL27" si="34">(AK24+AM24)/2</f>
        <v>0.845703125</v>
      </c>
      <c r="AM24" s="33">
        <f t="shared" ref="AM24:AM33" si="35">(7*AJ24)^2-(8*AJ24)+1</f>
        <v>0.69140625</v>
      </c>
      <c r="AN24" s="22">
        <f t="shared" ref="AN24:AN27" si="36">AK24*AM24</f>
        <v>0.69140625</v>
      </c>
      <c r="AO24" s="33">
        <f t="shared" ref="AO24:AO27" si="37">AK24*AL24</f>
        <v>0.845703125</v>
      </c>
    </row>
    <row r="25" spans="1:41" ht="15.75" x14ac:dyDescent="0.25">
      <c r="B25" s="11" t="s">
        <v>2</v>
      </c>
      <c r="C25" s="2">
        <f>C20*F22-F20*C22</f>
        <v>0</v>
      </c>
      <c r="D25" s="2">
        <f>D20*F22-F20*D22</f>
        <v>-25</v>
      </c>
      <c r="E25" s="2">
        <f>E20*F22-F20*E22</f>
        <v>0</v>
      </c>
      <c r="F25" s="2">
        <f>F20*F22-F22*F20</f>
        <v>0</v>
      </c>
      <c r="G25" s="2">
        <f>G20*F22-F20*G22</f>
        <v>-25</v>
      </c>
      <c r="H25" s="36"/>
      <c r="I25" s="36"/>
      <c r="J25" s="4"/>
      <c r="L25" s="11" t="s">
        <v>2</v>
      </c>
      <c r="M25" s="2">
        <f>M20*P22-P20*M22</f>
        <v>0</v>
      </c>
      <c r="N25" s="2">
        <f>N20*P22-P20*N22</f>
        <v>-25</v>
      </c>
      <c r="O25" s="2">
        <f>O20*P22-P20*O22</f>
        <v>0</v>
      </c>
      <c r="P25" s="2">
        <f>P20*P22-P22*P20</f>
        <v>0</v>
      </c>
      <c r="Q25" s="2">
        <f>Q20*P22-P20*Q22</f>
        <v>-25</v>
      </c>
      <c r="R25" s="36"/>
      <c r="S25" s="36"/>
      <c r="T25" s="4"/>
      <c r="V25" s="33">
        <v>5</v>
      </c>
      <c r="W25" s="33">
        <f t="shared" si="22"/>
        <v>0</v>
      </c>
      <c r="X25" s="33">
        <f t="shared" si="23"/>
        <v>1.5625E-2</v>
      </c>
      <c r="Y25" s="33">
        <f t="shared" si="24"/>
        <v>3.125E-2</v>
      </c>
      <c r="Z25" s="33">
        <f t="shared" si="25"/>
        <v>1</v>
      </c>
      <c r="AA25" s="33">
        <f t="shared" si="26"/>
        <v>0.875</v>
      </c>
      <c r="AB25" s="33">
        <f t="shared" si="27"/>
        <v>0.78125</v>
      </c>
      <c r="AC25" s="22">
        <f t="shared" si="28"/>
        <v>0.78125</v>
      </c>
      <c r="AD25" s="33">
        <f t="shared" si="29"/>
        <v>0.875</v>
      </c>
      <c r="AG25" s="33">
        <v>5</v>
      </c>
      <c r="AH25" s="33">
        <f t="shared" si="30"/>
        <v>0</v>
      </c>
      <c r="AI25" s="33">
        <f t="shared" si="31"/>
        <v>1.5625E-2</v>
      </c>
      <c r="AJ25" s="33">
        <f t="shared" si="32"/>
        <v>3.125E-2</v>
      </c>
      <c r="AK25" s="33">
        <f t="shared" si="33"/>
        <v>1</v>
      </c>
      <c r="AL25" s="32">
        <f t="shared" si="34"/>
        <v>0.89892578125</v>
      </c>
      <c r="AM25" s="33">
        <f t="shared" si="35"/>
        <v>0.7978515625</v>
      </c>
      <c r="AN25" s="22">
        <f t="shared" si="36"/>
        <v>0.7978515625</v>
      </c>
      <c r="AO25" s="33">
        <f t="shared" si="37"/>
        <v>0.89892578125</v>
      </c>
    </row>
    <row r="26" spans="1:41" ht="15.75" x14ac:dyDescent="0.25">
      <c r="B26" s="11" t="s">
        <v>3</v>
      </c>
      <c r="C26" s="2">
        <f>C21*F22-F21*C22</f>
        <v>0</v>
      </c>
      <c r="D26" s="2">
        <f>D21*F22-F21*D22</f>
        <v>0</v>
      </c>
      <c r="E26" s="2">
        <f>E21*F22-F21*E22</f>
        <v>-5</v>
      </c>
      <c r="F26" s="2">
        <f>F21*F22-F22*F21</f>
        <v>0</v>
      </c>
      <c r="G26" s="2">
        <f>G21*F22-F21*G22</f>
        <v>-15</v>
      </c>
      <c r="H26" s="36"/>
      <c r="I26" s="36"/>
      <c r="J26" s="4"/>
      <c r="L26" s="11" t="s">
        <v>3</v>
      </c>
      <c r="M26" s="2">
        <f>M21*P22-P21*M22</f>
        <v>0</v>
      </c>
      <c r="N26" s="2">
        <f>N21*P22-P21*N22</f>
        <v>0</v>
      </c>
      <c r="O26" s="2">
        <f>O21*P22-P21*O22</f>
        <v>-5</v>
      </c>
      <c r="P26" s="2">
        <f>P21*P22-P22*P21</f>
        <v>0</v>
      </c>
      <c r="Q26" s="2">
        <f>Q21*P22-P21*Q22</f>
        <v>-15</v>
      </c>
      <c r="R26" s="36"/>
      <c r="S26" s="36"/>
      <c r="T26" s="4"/>
      <c r="V26" s="32">
        <v>6</v>
      </c>
      <c r="W26" s="32">
        <f t="shared" si="22"/>
        <v>0</v>
      </c>
      <c r="X26" s="32">
        <f t="shared" si="23"/>
        <v>7.8125E-3</v>
      </c>
      <c r="Y26" s="32">
        <f t="shared" si="24"/>
        <v>1.5625E-2</v>
      </c>
      <c r="Z26" s="32">
        <f t="shared" si="25"/>
        <v>1</v>
      </c>
      <c r="AA26" s="32">
        <f t="shared" si="26"/>
        <v>0.93359375</v>
      </c>
      <c r="AB26" s="32">
        <f t="shared" si="27"/>
        <v>0.875</v>
      </c>
      <c r="AC26" s="45">
        <f t="shared" si="28"/>
        <v>0.875</v>
      </c>
      <c r="AD26" s="32">
        <f t="shared" si="29"/>
        <v>0.93359375</v>
      </c>
      <c r="AG26" s="32">
        <v>6</v>
      </c>
      <c r="AH26" s="33">
        <f t="shared" si="30"/>
        <v>0</v>
      </c>
      <c r="AI26" s="33">
        <f t="shared" si="31"/>
        <v>7.8125E-3</v>
      </c>
      <c r="AJ26" s="33">
        <f t="shared" si="32"/>
        <v>1.5625E-2</v>
      </c>
      <c r="AK26" s="33">
        <f t="shared" si="33"/>
        <v>1</v>
      </c>
      <c r="AL26" s="32">
        <f t="shared" si="34"/>
        <v>0.9434814453125</v>
      </c>
      <c r="AM26" s="33">
        <f t="shared" si="35"/>
        <v>0.886962890625</v>
      </c>
      <c r="AN26" s="22">
        <f t="shared" si="36"/>
        <v>0.886962890625</v>
      </c>
      <c r="AO26" s="33">
        <f t="shared" si="37"/>
        <v>0.9434814453125</v>
      </c>
    </row>
    <row r="27" spans="1:41" ht="15.75" x14ac:dyDescent="0.25">
      <c r="B27" s="12" t="s">
        <v>11</v>
      </c>
      <c r="C27" s="13">
        <f>C22</f>
        <v>0</v>
      </c>
      <c r="D27" s="13">
        <f>D22</f>
        <v>0</v>
      </c>
      <c r="E27" s="13">
        <f>E22</f>
        <v>0</v>
      </c>
      <c r="F27" s="13">
        <f>F22</f>
        <v>5</v>
      </c>
      <c r="G27" s="13">
        <f>G22</f>
        <v>5</v>
      </c>
      <c r="H27" s="37"/>
      <c r="I27" s="37"/>
      <c r="J27" s="7"/>
      <c r="L27" s="12" t="s">
        <v>11</v>
      </c>
      <c r="M27" s="13">
        <f>M22</f>
        <v>0</v>
      </c>
      <c r="N27" s="13">
        <f>N22</f>
        <v>0</v>
      </c>
      <c r="O27" s="13">
        <f>O22</f>
        <v>0</v>
      </c>
      <c r="P27" s="13">
        <f>P22</f>
        <v>5</v>
      </c>
      <c r="Q27" s="13">
        <f>Q22</f>
        <v>5</v>
      </c>
      <c r="R27" s="37"/>
      <c r="S27" s="37"/>
      <c r="T27" s="7"/>
      <c r="V27" s="33">
        <v>7</v>
      </c>
      <c r="W27" s="33">
        <f t="shared" si="22"/>
        <v>0</v>
      </c>
      <c r="X27" s="33">
        <f t="shared" si="23"/>
        <v>3.90625E-3</v>
      </c>
      <c r="Y27" s="33">
        <f t="shared" si="24"/>
        <v>7.8125E-3</v>
      </c>
      <c r="Z27" s="33">
        <f t="shared" si="25"/>
        <v>1</v>
      </c>
      <c r="AA27" s="33">
        <f t="shared" si="26"/>
        <v>0.9658203125</v>
      </c>
      <c r="AB27" s="33">
        <f t="shared" si="27"/>
        <v>0.93359375</v>
      </c>
      <c r="AC27" s="22">
        <f t="shared" si="28"/>
        <v>0.93359375</v>
      </c>
      <c r="AD27" s="33">
        <f t="shared" si="29"/>
        <v>0.9658203125</v>
      </c>
      <c r="AG27" s="33">
        <v>7</v>
      </c>
      <c r="AH27" s="33">
        <f t="shared" si="30"/>
        <v>0</v>
      </c>
      <c r="AI27" s="33">
        <f t="shared" si="31"/>
        <v>3.90625E-3</v>
      </c>
      <c r="AJ27" s="33">
        <f t="shared" si="32"/>
        <v>7.8125E-3</v>
      </c>
      <c r="AK27" s="33">
        <f t="shared" si="33"/>
        <v>1</v>
      </c>
      <c r="AL27" s="32">
        <f t="shared" si="34"/>
        <v>0.970245361328125</v>
      </c>
      <c r="AM27" s="33">
        <f t="shared" si="35"/>
        <v>0.94049072265625</v>
      </c>
      <c r="AN27" s="22">
        <f t="shared" si="36"/>
        <v>0.94049072265625</v>
      </c>
      <c r="AO27" s="33">
        <f t="shared" si="37"/>
        <v>0.970245361328125</v>
      </c>
    </row>
    <row r="28" spans="1:41" ht="15.75" x14ac:dyDescent="0.25">
      <c r="V28" s="32">
        <v>8</v>
      </c>
      <c r="W28" s="32">
        <f t="shared" si="22"/>
        <v>0</v>
      </c>
      <c r="X28" s="32">
        <f t="shared" si="23"/>
        <v>1.953125E-3</v>
      </c>
      <c r="Y28" s="32">
        <f t="shared" si="24"/>
        <v>3.90625E-3</v>
      </c>
      <c r="Z28" s="32">
        <f t="shared" si="25"/>
        <v>1</v>
      </c>
      <c r="AA28" s="32">
        <f t="shared" si="26"/>
        <v>0.982666015625</v>
      </c>
      <c r="AB28" s="32">
        <f t="shared" si="27"/>
        <v>0.9658203125</v>
      </c>
      <c r="AC28" s="45">
        <f t="shared" si="28"/>
        <v>0.9658203125</v>
      </c>
      <c r="AD28" s="32">
        <f t="shared" si="29"/>
        <v>0.982666015625</v>
      </c>
      <c r="AG28" s="32">
        <v>8</v>
      </c>
      <c r="AH28" s="33">
        <f>IF(AK27*AL27&gt;=0,AH27,AI27)</f>
        <v>0</v>
      </c>
      <c r="AI28" s="33">
        <f>(AH28+AJ28)/2</f>
        <v>1.953125E-3</v>
      </c>
      <c r="AJ28" s="33">
        <f>IF(AL27*AM27&lt;0,AJ27,AI27)</f>
        <v>3.90625E-3</v>
      </c>
      <c r="AK28" s="33">
        <f t="shared" si="33"/>
        <v>1</v>
      </c>
      <c r="AL28" s="32">
        <f>(AK28+AM28)/2</f>
        <v>0.98474884033203125</v>
      </c>
      <c r="AM28" s="33">
        <f t="shared" si="35"/>
        <v>0.9694976806640625</v>
      </c>
      <c r="AN28" s="22">
        <f>AK28*AM28</f>
        <v>0.9694976806640625</v>
      </c>
      <c r="AO28" s="33">
        <f>AK28*AL28</f>
        <v>0.98474884033203125</v>
      </c>
    </row>
    <row r="29" spans="1:41" ht="15.75" x14ac:dyDescent="0.25">
      <c r="B29" s="17" t="s">
        <v>40</v>
      </c>
      <c r="V29" s="33">
        <v>9</v>
      </c>
      <c r="W29" s="33">
        <f t="shared" si="22"/>
        <v>0</v>
      </c>
      <c r="X29" s="33">
        <f t="shared" si="23"/>
        <v>9.765625E-4</v>
      </c>
      <c r="Y29" s="33">
        <f t="shared" si="24"/>
        <v>1.953125E-3</v>
      </c>
      <c r="Z29" s="33">
        <f t="shared" si="25"/>
        <v>1</v>
      </c>
      <c r="AA29" s="33">
        <f t="shared" si="26"/>
        <v>0.99127197265625</v>
      </c>
      <c r="AB29" s="33">
        <f t="shared" si="27"/>
        <v>0.982666015625</v>
      </c>
      <c r="AC29" s="22">
        <f t="shared" si="28"/>
        <v>0.982666015625</v>
      </c>
      <c r="AD29" s="33">
        <f t="shared" si="29"/>
        <v>0.99127197265625</v>
      </c>
      <c r="AG29" s="33">
        <v>9</v>
      </c>
      <c r="AH29" s="33">
        <f>IF(AK28*AL28&gt;=0,AH28,AI28)</f>
        <v>0</v>
      </c>
      <c r="AI29" s="33">
        <f>(AH29+AJ29)/2</f>
        <v>9.765625E-4</v>
      </c>
      <c r="AJ29" s="33">
        <f>IF(AL28*AM28&lt;0,AJ28,AI28)</f>
        <v>1.953125E-3</v>
      </c>
      <c r="AK29" s="33">
        <f t="shared" si="33"/>
        <v>1</v>
      </c>
      <c r="AL29" s="32">
        <f>(AK29+AM29)/2</f>
        <v>0.99228096008300781</v>
      </c>
      <c r="AM29" s="33">
        <f t="shared" si="35"/>
        <v>0.98456192016601563</v>
      </c>
      <c r="AN29" s="22">
        <f>AK29*AM29</f>
        <v>0.98456192016601563</v>
      </c>
      <c r="AO29" s="33">
        <f>AK29*AL29</f>
        <v>0.99228096008300781</v>
      </c>
    </row>
    <row r="30" spans="1:41" ht="15.75" x14ac:dyDescent="0.25">
      <c r="A30" s="9">
        <v>1</v>
      </c>
      <c r="B30" s="50" t="s">
        <v>41</v>
      </c>
      <c r="C30" s="50"/>
      <c r="D30" s="50"/>
      <c r="E30" s="50"/>
      <c r="F30" s="50"/>
      <c r="G30" s="30"/>
      <c r="H30" s="30"/>
      <c r="I30" s="30"/>
      <c r="J30" s="30"/>
      <c r="V30" s="32">
        <v>10</v>
      </c>
      <c r="W30" s="32">
        <f t="shared" si="22"/>
        <v>0</v>
      </c>
      <c r="X30" s="32">
        <f t="shared" si="23"/>
        <v>4.8828125E-4</v>
      </c>
      <c r="Y30" s="32">
        <f t="shared" si="24"/>
        <v>9.765625E-4</v>
      </c>
      <c r="Z30" s="32">
        <f t="shared" si="25"/>
        <v>1</v>
      </c>
      <c r="AA30" s="32">
        <f t="shared" si="26"/>
        <v>0.9956207275390625</v>
      </c>
      <c r="AB30" s="32">
        <f t="shared" si="27"/>
        <v>0.99127197265625</v>
      </c>
      <c r="AC30" s="45">
        <f t="shared" si="28"/>
        <v>0.99127197265625</v>
      </c>
      <c r="AD30" s="32">
        <f t="shared" si="29"/>
        <v>0.9956207275390625</v>
      </c>
      <c r="AG30" s="32">
        <v>10</v>
      </c>
      <c r="AH30" s="33">
        <f>IF(AK29*AL29&gt;=0,AH29,AI29)</f>
        <v>0</v>
      </c>
      <c r="AI30" s="33">
        <f>(AH30+AJ30)/2</f>
        <v>4.8828125E-4</v>
      </c>
      <c r="AJ30" s="33">
        <f>IF(AL29*AM29&lt;0,AJ29,AI29)</f>
        <v>9.765625E-4</v>
      </c>
      <c r="AK30" s="33">
        <f t="shared" si="33"/>
        <v>1</v>
      </c>
      <c r="AL30" s="32">
        <f>(AK30+AM30)/2</f>
        <v>0.99611711502075195</v>
      </c>
      <c r="AM30" s="33">
        <f t="shared" si="35"/>
        <v>0.99223423004150391</v>
      </c>
      <c r="AN30" s="22">
        <f>AK30*AM30</f>
        <v>0.99223423004150391</v>
      </c>
      <c r="AO30" s="33">
        <f>AK30*AL30</f>
        <v>0.99611711502075195</v>
      </c>
    </row>
    <row r="31" spans="1:41" ht="15.75" x14ac:dyDescent="0.25">
      <c r="A31" s="9">
        <v>2</v>
      </c>
      <c r="B31" s="51" t="s">
        <v>42</v>
      </c>
      <c r="C31" s="51"/>
      <c r="D31" s="51"/>
      <c r="E31" s="51"/>
      <c r="F31" s="51"/>
      <c r="V31" s="33">
        <v>11</v>
      </c>
      <c r="W31" s="32">
        <f>IF(Z30*AA30&gt;=0,W30,X30)</f>
        <v>0</v>
      </c>
      <c r="X31" s="32">
        <f>(W31+Y31)/2</f>
        <v>2.44140625E-4</v>
      </c>
      <c r="Y31" s="32">
        <f>IF(AA30*AB30&lt;0,Y30,X30)</f>
        <v>4.8828125E-4</v>
      </c>
      <c r="Z31" s="32">
        <f t="shared" si="25"/>
        <v>1</v>
      </c>
      <c r="AA31" s="32">
        <f t="shared" si="26"/>
        <v>0.99780654907226563</v>
      </c>
      <c r="AB31" s="32">
        <f t="shared" si="27"/>
        <v>0.9956207275390625</v>
      </c>
      <c r="AC31" s="45">
        <f>Z31*AB31</f>
        <v>0.9956207275390625</v>
      </c>
      <c r="AD31" s="32">
        <f>Z31*AA31</f>
        <v>0.99780654907226563</v>
      </c>
      <c r="AG31" s="33">
        <v>11</v>
      </c>
      <c r="AH31" s="33">
        <f>IF(AK30*AL30&gt;=0,AH30,AI30)</f>
        <v>0</v>
      </c>
      <c r="AI31" s="33">
        <f>(AH31+AJ31)/2</f>
        <v>2.44140625E-4</v>
      </c>
      <c r="AJ31" s="33">
        <f>IF(AL30*AM30&lt;0,AJ30,AI30)</f>
        <v>4.8828125E-4</v>
      </c>
      <c r="AK31" s="33">
        <f t="shared" si="33"/>
        <v>1</v>
      </c>
      <c r="AL31" s="32">
        <f>(AK31+AM31)/2</f>
        <v>0.99805271625518799</v>
      </c>
      <c r="AM31" s="33">
        <f t="shared" si="35"/>
        <v>0.99610543251037598</v>
      </c>
      <c r="AN31" s="22">
        <f>AK31*AM31</f>
        <v>0.99610543251037598</v>
      </c>
      <c r="AO31" s="33">
        <f>AK31*AL31</f>
        <v>0.99805271625518799</v>
      </c>
    </row>
    <row r="32" spans="1:41" ht="15.75" x14ac:dyDescent="0.25">
      <c r="A32" s="9">
        <v>3</v>
      </c>
      <c r="B32" s="51" t="s">
        <v>43</v>
      </c>
      <c r="C32" s="51"/>
      <c r="D32" s="51"/>
      <c r="E32" s="51"/>
      <c r="F32" s="51"/>
      <c r="V32" s="27">
        <v>12</v>
      </c>
      <c r="W32" s="27">
        <f>IF(Z31*AA31&gt;=0,W31,X31)</f>
        <v>0</v>
      </c>
      <c r="X32" s="27">
        <f>(W32+Y32)/2</f>
        <v>1.220703125E-4</v>
      </c>
      <c r="Y32" s="27">
        <f>IF(AA31*AB31&lt;0,Y31,X31)</f>
        <v>2.44140625E-4</v>
      </c>
      <c r="Z32" s="27">
        <f t="shared" si="25"/>
        <v>1</v>
      </c>
      <c r="AA32" s="27">
        <f t="shared" si="26"/>
        <v>0.99890232086181641</v>
      </c>
      <c r="AB32" s="27">
        <f t="shared" si="27"/>
        <v>0.99780654907226563</v>
      </c>
      <c r="AC32" s="28">
        <f>Z32*AB32</f>
        <v>0.99780654907226563</v>
      </c>
      <c r="AD32" s="27">
        <f>Z32*AA32</f>
        <v>0.99890232086181641</v>
      </c>
      <c r="AG32" s="27">
        <v>12</v>
      </c>
      <c r="AH32" s="27">
        <f>IF(AK31*AL31&gt;=0,AH31,AI31)</f>
        <v>0</v>
      </c>
      <c r="AI32" s="27">
        <f>(AH32+AJ32)/2</f>
        <v>1.220703125E-4</v>
      </c>
      <c r="AJ32" s="27">
        <f>IF(AL31*AM31&lt;0,AJ31,AI31)</f>
        <v>2.44140625E-4</v>
      </c>
      <c r="AK32" s="27">
        <f t="shared" si="33"/>
        <v>1</v>
      </c>
      <c r="AL32" s="27">
        <f>(AK32+AM32)/2</f>
        <v>0.999024897813797</v>
      </c>
      <c r="AM32" s="27">
        <f t="shared" si="35"/>
        <v>0.99804979562759399</v>
      </c>
      <c r="AN32" s="28">
        <f>AK32*AM32</f>
        <v>0.99804979562759399</v>
      </c>
      <c r="AO32" s="27">
        <f>AK32*AL32</f>
        <v>0.999024897813797</v>
      </c>
    </row>
    <row r="33" spans="1:41" ht="15.75" x14ac:dyDescent="0.25">
      <c r="A33" s="9">
        <v>4</v>
      </c>
      <c r="B33" s="51" t="s">
        <v>44</v>
      </c>
      <c r="C33" s="51"/>
      <c r="D33" s="51"/>
      <c r="E33" s="51"/>
      <c r="F33" s="51"/>
      <c r="K33" s="48"/>
      <c r="V33" s="33">
        <v>13</v>
      </c>
      <c r="W33" s="32">
        <f t="shared" ref="W33" si="38">IF(Z32*AA32&gt;=0,W32,X32)</f>
        <v>0</v>
      </c>
      <c r="X33" s="32">
        <f t="shared" ref="X33" si="39">(W33+Y33)/2</f>
        <v>6.103515625E-5</v>
      </c>
      <c r="Y33" s="32">
        <f t="shared" ref="Y33" si="40">IF(AA32*AB32&lt;0,Y32,X32)</f>
        <v>1.220703125E-4</v>
      </c>
      <c r="Z33" s="32">
        <f t="shared" ref="Z33:Z34" si="41">(8*W33)^2-(9*W33)+1</f>
        <v>1</v>
      </c>
      <c r="AA33" s="32">
        <f t="shared" ref="AA33:AA34" si="42">(8*X33)^2-(9*X33)+1</f>
        <v>0.9994509220123291</v>
      </c>
      <c r="AB33" s="32">
        <f t="shared" ref="AB33:AB34" si="43">(8*Y33)^2-(9*Y33)+1</f>
        <v>0.99890232086181641</v>
      </c>
      <c r="AC33" s="45">
        <f t="shared" ref="AC33" si="44">Z33*AB33</f>
        <v>0.99890232086181641</v>
      </c>
      <c r="AD33" s="32">
        <f t="shared" ref="AD33" si="45">Z33*AA33</f>
        <v>0.9994509220123291</v>
      </c>
      <c r="AG33" s="32">
        <v>13</v>
      </c>
      <c r="AH33" s="32">
        <f>IF(AK32*AL32&gt;=0,AH32,AI32)</f>
        <v>0</v>
      </c>
      <c r="AI33" s="32">
        <f>(AH33+AJ33)/2</f>
        <v>6.103515625E-5</v>
      </c>
      <c r="AJ33" s="32">
        <f>IF(AL32*AM32&lt;0,AJ32,AI32)</f>
        <v>1.220703125E-4</v>
      </c>
      <c r="AK33" s="32">
        <f t="shared" si="33"/>
        <v>1</v>
      </c>
      <c r="AL33" s="32">
        <f>(AK33+AM33)/2</f>
        <v>0.99951208382844925</v>
      </c>
      <c r="AM33" s="32">
        <f t="shared" si="35"/>
        <v>0.9990241676568985</v>
      </c>
      <c r="AN33" s="45">
        <f>AK33*AM33</f>
        <v>0.9990241676568985</v>
      </c>
      <c r="AO33" s="32">
        <f>AK33*AL33</f>
        <v>0.99951208382844925</v>
      </c>
    </row>
    <row r="34" spans="1:41" ht="15.75" x14ac:dyDescent="0.25">
      <c r="A34" s="9">
        <v>5</v>
      </c>
      <c r="B34" s="51" t="s">
        <v>45</v>
      </c>
      <c r="C34" s="51"/>
      <c r="D34" s="51"/>
      <c r="E34" s="51"/>
      <c r="F34" s="51"/>
      <c r="V34" s="32">
        <v>14</v>
      </c>
      <c r="W34" s="32">
        <f>IF(Z33*AA33&gt;=0,W33,X33)</f>
        <v>0</v>
      </c>
      <c r="X34" s="32">
        <f>(W34+Y34)/2</f>
        <v>3.0517578125E-5</v>
      </c>
      <c r="Y34" s="32">
        <f>IF(AA33*AB33&lt;0,Y33,X33)</f>
        <v>6.103515625E-5</v>
      </c>
      <c r="Z34" s="32">
        <f t="shared" si="41"/>
        <v>1</v>
      </c>
      <c r="AA34" s="32">
        <f t="shared" si="42"/>
        <v>0.99972540140151978</v>
      </c>
      <c r="AB34" s="32">
        <f t="shared" si="43"/>
        <v>0.9994509220123291</v>
      </c>
      <c r="AC34" s="45">
        <f>Z34*AB34</f>
        <v>0.9994509220123291</v>
      </c>
      <c r="AD34" s="32">
        <f>Z34*AA34</f>
        <v>0.99972540140151978</v>
      </c>
      <c r="AG34" s="32">
        <v>14</v>
      </c>
      <c r="AH34" s="33">
        <f t="shared" ref="AH34" si="46">IF(AK33*AL33&gt;=0,AH33,AI33)</f>
        <v>0</v>
      </c>
      <c r="AI34" s="33">
        <f t="shared" ref="AI34" si="47">(AH34+AJ34)/2</f>
        <v>3.0517578125E-5</v>
      </c>
      <c r="AJ34" s="33">
        <f t="shared" ref="AJ34" si="48">IF(AL33*AM33&lt;0,AJ33,AI33)</f>
        <v>6.103515625E-5</v>
      </c>
      <c r="AK34" s="33">
        <f t="shared" ref="AK34" si="49">(7*AH34)^2-(8*AH34)+1</f>
        <v>1</v>
      </c>
      <c r="AL34" s="32">
        <f t="shared" ref="AL34" si="50">(AK34+AM34)/2</f>
        <v>0.99975595064461231</v>
      </c>
      <c r="AM34" s="33">
        <f t="shared" ref="AM34" si="51">(7*AJ34)^2-(8*AJ34)+1</f>
        <v>0.99951190128922462</v>
      </c>
      <c r="AN34" s="22">
        <f t="shared" ref="AN34" si="52">AK34*AM34</f>
        <v>0.99951190128922462</v>
      </c>
      <c r="AO34" s="33">
        <f t="shared" ref="AO34" si="53">AK34*AL34</f>
        <v>0.99975595064461231</v>
      </c>
    </row>
    <row r="35" spans="1:41" ht="15.75" x14ac:dyDescent="0.25">
      <c r="A35" s="9">
        <v>6</v>
      </c>
      <c r="B35" s="51" t="s">
        <v>46</v>
      </c>
      <c r="C35" s="51"/>
      <c r="D35" s="51"/>
      <c r="E35" s="51"/>
      <c r="F35" s="51"/>
      <c r="V35" s="41" t="s">
        <v>61</v>
      </c>
      <c r="W35" s="41"/>
      <c r="X35" s="41"/>
      <c r="Y35" s="41"/>
      <c r="Z35" s="41"/>
      <c r="AA35" s="41"/>
      <c r="AB35" s="41"/>
      <c r="AC35" s="41"/>
      <c r="AD35" s="41"/>
      <c r="AG35" s="42" t="s">
        <v>60</v>
      </c>
      <c r="AH35" s="43"/>
      <c r="AI35" s="43"/>
      <c r="AJ35" s="43"/>
      <c r="AK35" s="43"/>
      <c r="AL35" s="43"/>
      <c r="AM35" s="43"/>
      <c r="AN35" s="43"/>
      <c r="AO35" s="44"/>
    </row>
    <row r="36" spans="1:41" ht="15.75" x14ac:dyDescent="0.25">
      <c r="A36" s="9">
        <v>7</v>
      </c>
      <c r="B36" s="51" t="s">
        <v>55</v>
      </c>
      <c r="C36" s="51"/>
      <c r="D36" s="51"/>
      <c r="E36" s="51"/>
      <c r="F36" s="51"/>
      <c r="V36" s="24"/>
      <c r="W36" s="25"/>
      <c r="X36" s="25"/>
      <c r="Y36" s="25"/>
      <c r="Z36" s="25"/>
      <c r="AA36" s="25"/>
      <c r="AB36" s="25"/>
      <c r="AC36" s="26"/>
      <c r="AD36" s="25"/>
    </row>
    <row r="37" spans="1:41" ht="15.75" x14ac:dyDescent="0.25">
      <c r="A37" s="9">
        <v>8</v>
      </c>
      <c r="B37" s="51" t="s">
        <v>58</v>
      </c>
      <c r="C37" s="51"/>
      <c r="D37" s="51"/>
      <c r="E37" s="51"/>
      <c r="F37" s="51"/>
      <c r="G37" s="31"/>
      <c r="V37" s="34" t="s">
        <v>29</v>
      </c>
      <c r="W37" s="49" t="s">
        <v>57</v>
      </c>
      <c r="X37" s="33" t="s">
        <v>33</v>
      </c>
      <c r="Y37" s="33" t="s">
        <v>56</v>
      </c>
      <c r="Z37" s="27" t="s">
        <v>54</v>
      </c>
      <c r="AA37" s="25"/>
      <c r="AB37" s="25"/>
      <c r="AC37" s="26"/>
      <c r="AD37" s="25"/>
      <c r="AG37" s="9" t="s">
        <v>29</v>
      </c>
      <c r="AH37" s="9" t="s">
        <v>57</v>
      </c>
      <c r="AI37" s="9" t="s">
        <v>33</v>
      </c>
      <c r="AJ37" s="9" t="s">
        <v>56</v>
      </c>
      <c r="AK37" s="29" t="s">
        <v>54</v>
      </c>
    </row>
    <row r="38" spans="1:41" ht="15.75" x14ac:dyDescent="0.25">
      <c r="V38" s="34"/>
      <c r="W38" s="33">
        <v>0</v>
      </c>
      <c r="X38" s="33">
        <f>(8*W38)^2-(9*W38)+1</f>
        <v>1</v>
      </c>
      <c r="Y38" s="33">
        <f>(16*W38)-9</f>
        <v>-9</v>
      </c>
      <c r="Z38" s="27">
        <f>W40-W39/W40</f>
        <v>-0.28336314847942756</v>
      </c>
      <c r="AA38" s="25"/>
      <c r="AB38" s="25"/>
      <c r="AC38" s="26"/>
      <c r="AD38" s="25"/>
      <c r="AG38" s="9"/>
      <c r="AH38" s="9">
        <v>0</v>
      </c>
      <c r="AI38" s="9">
        <f>(7*AH38)^2-(8*AH38)+1</f>
        <v>1</v>
      </c>
      <c r="AJ38" s="9">
        <f>(14*AH38)-8</f>
        <v>-8</v>
      </c>
      <c r="AK38" s="29">
        <f>AH40-AH39/AH40</f>
        <v>-0.25755050505050509</v>
      </c>
    </row>
    <row r="39" spans="1:41" ht="15.75" x14ac:dyDescent="0.25">
      <c r="V39" s="34"/>
      <c r="W39" s="33">
        <f>W38-X38/Y38</f>
        <v>0.1111111111111111</v>
      </c>
      <c r="X39" s="33">
        <f>(8*W39)^2-(9*W39)+1</f>
        <v>0.79012345679012341</v>
      </c>
      <c r="Y39" s="33">
        <f>(16*W39)-9</f>
        <v>-7.2222222222222223</v>
      </c>
      <c r="Z39" s="25"/>
      <c r="AA39" s="25"/>
      <c r="AB39" s="25"/>
      <c r="AC39" s="26"/>
      <c r="AD39" s="25"/>
      <c r="AG39" s="9"/>
      <c r="AH39" s="9">
        <f>AH38-AI38/AJ38</f>
        <v>0.125</v>
      </c>
      <c r="AI39" s="9">
        <f>(7*AH39)^2-(8*AH39)+1</f>
        <v>0.765625</v>
      </c>
      <c r="AJ39" s="9">
        <f>(14*AH39)-8</f>
        <v>-6.25</v>
      </c>
    </row>
    <row r="40" spans="1:41" ht="15.75" x14ac:dyDescent="0.25">
      <c r="V40" s="33"/>
      <c r="W40" s="27">
        <f>W39-X39/Y39</f>
        <v>0.22051282051282051</v>
      </c>
      <c r="X40" s="27">
        <f>(8*W40)^2-(9*W40)+1</f>
        <v>2.1274424720578566</v>
      </c>
      <c r="Y40" s="27">
        <f>(16*W40)-9</f>
        <v>-5.4717948717948719</v>
      </c>
      <c r="Z40" s="25"/>
      <c r="AA40" s="25"/>
      <c r="AB40" s="25"/>
      <c r="AC40" s="26"/>
      <c r="AD40" s="25"/>
      <c r="AG40" s="9"/>
      <c r="AH40" s="29">
        <f>AH39-AI39/AJ39</f>
        <v>0.2475</v>
      </c>
      <c r="AI40" s="29">
        <f>(7*AH40)^2-(8*AH40)+1</f>
        <v>2.0215562499999997</v>
      </c>
      <c r="AJ40" s="29">
        <f>(14*AH40)-8</f>
        <v>-4.5350000000000001</v>
      </c>
    </row>
    <row r="41" spans="1:41" ht="15.75" x14ac:dyDescent="0.25">
      <c r="V41" s="9"/>
      <c r="W41" s="32">
        <f>W40-X40/Y40</f>
        <v>0.60931439694326284</v>
      </c>
      <c r="X41" s="32">
        <f>(8*W41)^2-(9*W41)+1</f>
        <v>19.277068624139886</v>
      </c>
      <c r="Y41" s="32">
        <f>(16*W41)-9</f>
        <v>0.74903035109220539</v>
      </c>
      <c r="AG41" s="9"/>
      <c r="AH41" s="9">
        <f>AH40-AI40/AJ40</f>
        <v>0.69326764057331858</v>
      </c>
      <c r="AI41" s="9">
        <f>(7*AH41)^2-(8*AH41)+1</f>
        <v>19.004239927252158</v>
      </c>
      <c r="AJ41" s="9">
        <f>(14*AH41)-8</f>
        <v>1.7057469680264603</v>
      </c>
    </row>
    <row r="44" spans="1:41" ht="26.25" customHeight="1" x14ac:dyDescent="0.25"/>
  </sheetData>
  <mergeCells count="24">
    <mergeCell ref="B36:F36"/>
    <mergeCell ref="B37:F37"/>
    <mergeCell ref="AT2:AU2"/>
    <mergeCell ref="AG17:AH17"/>
    <mergeCell ref="B32:F32"/>
    <mergeCell ref="B33:F33"/>
    <mergeCell ref="B34:F34"/>
    <mergeCell ref="B35:F35"/>
    <mergeCell ref="AO2:AP2"/>
    <mergeCell ref="B30:F30"/>
    <mergeCell ref="B31:F31"/>
    <mergeCell ref="V17:W17"/>
    <mergeCell ref="V35:AD35"/>
    <mergeCell ref="AG35:AO35"/>
    <mergeCell ref="L2:R2"/>
    <mergeCell ref="R9:S12"/>
    <mergeCell ref="R14:S17"/>
    <mergeCell ref="R19:S22"/>
    <mergeCell ref="R24:S27"/>
    <mergeCell ref="B2:H2"/>
    <mergeCell ref="H9:I12"/>
    <mergeCell ref="H14:I17"/>
    <mergeCell ref="H19:I22"/>
    <mergeCell ref="H24:I2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2018-07-10T06:53:39Z</dcterms:created>
  <dcterms:modified xsi:type="dcterms:W3CDTF">2018-07-10T16:02:50Z</dcterms:modified>
</cp:coreProperties>
</file>