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ohan2\Box Sync\Projects\POETS\R1.009.17 FCML_Optimization\Year 1\Buffer Optimization\(2018_7-25)_Danny\"/>
    </mc:Choice>
  </mc:AlternateContent>
  <bookViews>
    <workbookView xWindow="3675" yWindow="0" windowWidth="19200" windowHeight="6960" activeTab="3"/>
  </bookViews>
  <sheets>
    <sheet name="FCML Switches" sheetId="1" r:id="rId1"/>
    <sheet name="Unfolder Switches" sheetId="2" r:id="rId2"/>
    <sheet name="Capacitors" sheetId="5" r:id="rId3"/>
    <sheet name="Inductor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6" l="1"/>
  <c r="N6" i="6"/>
  <c r="N5" i="6"/>
  <c r="O5" i="6" s="1"/>
  <c r="N4" i="6"/>
  <c r="M5" i="5" l="1"/>
  <c r="K5" i="5"/>
  <c r="J5" i="2" l="1"/>
  <c r="K5" i="2" s="1"/>
  <c r="J4" i="2"/>
  <c r="K4" i="2" s="1"/>
  <c r="D10" i="1" l="1"/>
  <c r="D9" i="1"/>
  <c r="D8" i="1"/>
  <c r="D7" i="1"/>
  <c r="D6" i="1"/>
  <c r="D4" i="1"/>
  <c r="D5" i="1"/>
  <c r="J6" i="1" l="1"/>
  <c r="K6" i="1"/>
  <c r="J7" i="1"/>
  <c r="K7" i="1" s="1"/>
  <c r="J8" i="1"/>
  <c r="K8" i="1" s="1"/>
  <c r="J9" i="1"/>
  <c r="K9" i="1" s="1"/>
  <c r="J10" i="1"/>
  <c r="K10" i="1"/>
  <c r="K5" i="1"/>
  <c r="J5" i="1"/>
  <c r="J4" i="1"/>
  <c r="K4" i="1" s="1"/>
  <c r="O4" i="6" l="1"/>
  <c r="Q5" i="5"/>
  <c r="R5" i="5" s="1"/>
  <c r="Q4" i="5"/>
  <c r="R4" i="5" s="1"/>
</calcChain>
</file>

<file path=xl/sharedStrings.xml><?xml version="1.0" encoding="utf-8"?>
<sst xmlns="http://schemas.openxmlformats.org/spreadsheetml/2006/main" count="123" uniqueCount="62">
  <si>
    <t>EPC2033</t>
  </si>
  <si>
    <t>Voltage</t>
  </si>
  <si>
    <t>Current</t>
  </si>
  <si>
    <t>Rdson</t>
  </si>
  <si>
    <t>Ciss</t>
  </si>
  <si>
    <t>Coss</t>
  </si>
  <si>
    <t>[V]</t>
  </si>
  <si>
    <t>[A]</t>
  </si>
  <si>
    <t>[mOhm]</t>
  </si>
  <si>
    <t>[pF]</t>
  </si>
  <si>
    <t>EPC2047</t>
  </si>
  <si>
    <t>EPC2001C</t>
  </si>
  <si>
    <t>Electrical</t>
  </si>
  <si>
    <t>W</t>
  </si>
  <si>
    <t>H</t>
  </si>
  <si>
    <t>L</t>
  </si>
  <si>
    <t>[mm]</t>
  </si>
  <si>
    <t>EPC2032</t>
  </si>
  <si>
    <t>EPC2022</t>
  </si>
  <si>
    <t>Mechanical</t>
  </si>
  <si>
    <t>EPC2034</t>
  </si>
  <si>
    <t>Inductance</t>
  </si>
  <si>
    <t>[Ohm]</t>
  </si>
  <si>
    <t>TDK_C5750X6S2W225K250KA</t>
  </si>
  <si>
    <t>STM_STL57N65M5</t>
  </si>
  <si>
    <t>C</t>
  </si>
  <si>
    <t>[F]</t>
  </si>
  <si>
    <t>Resr</t>
  </si>
  <si>
    <t>Tmax</t>
  </si>
  <si>
    <t>[C]</t>
  </si>
  <si>
    <t>https://product.tdk.com/en/search/capacitor/ceramic/mlcc/info?part_no=C5750X6S2W225K250KA</t>
  </si>
  <si>
    <t>https://www.digikey.com/product-detail/en/vishay-dale/IHLP6767GZER220M11/541-1288-1-ND/2139414</t>
  </si>
  <si>
    <t>EPC2016C</t>
  </si>
  <si>
    <t>Area</t>
  </si>
  <si>
    <t>Volume</t>
  </si>
  <si>
    <t>[mm^2]</t>
  </si>
  <si>
    <t>GaN_GS66516T</t>
  </si>
  <si>
    <t>Devices</t>
  </si>
  <si>
    <t>V0</t>
  </si>
  <si>
    <t>V1</t>
  </si>
  <si>
    <t>V2</t>
  </si>
  <si>
    <t>V3</t>
  </si>
  <si>
    <t>C1</t>
  </si>
  <si>
    <t>C2</t>
  </si>
  <si>
    <t>C3</t>
  </si>
  <si>
    <t>C4</t>
  </si>
  <si>
    <t>Nominal Electrical</t>
  </si>
  <si>
    <t>https://product.tdk.com/en/search/capacitor/ceramic/mlcc/info?part_no=CKG57NX7R2A106M500JH</t>
  </si>
  <si>
    <t>Device</t>
  </si>
  <si>
    <t>Voltage De-rating (Non-linear effects)</t>
  </si>
  <si>
    <t>TDK CGA9P3X7S2A156M250KB</t>
  </si>
  <si>
    <t>DCR</t>
  </si>
  <si>
    <t>Isat</t>
  </si>
  <si>
    <t>Rth</t>
  </si>
  <si>
    <t>Et100</t>
  </si>
  <si>
    <t>k0</t>
  </si>
  <si>
    <t>k1</t>
  </si>
  <si>
    <t>IHLP-4040DZ-47-5A</t>
  </si>
  <si>
    <t>IHLP6767GZER470M11</t>
  </si>
  <si>
    <t>kf</t>
  </si>
  <si>
    <t>kb</t>
  </si>
  <si>
    <t>IHLP-5050ez-01-15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</si>
</sst>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5" borderId="1" xfId="0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6" borderId="1" xfId="0" applyFill="1" applyBorder="1"/>
    <xf numFmtId="0" fontId="1" fillId="7" borderId="3" xfId="0" applyFont="1" applyFill="1" applyBorder="1" applyAlignment="1">
      <alignment horizontal="center"/>
    </xf>
    <xf numFmtId="0" fontId="0" fillId="5" borderId="4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0" borderId="0" xfId="1"/>
    <xf numFmtId="0" fontId="0" fillId="5" borderId="8" xfId="0" applyFill="1" applyBorder="1"/>
    <xf numFmtId="0" fontId="0" fillId="2" borderId="10" xfId="0" applyFill="1" applyBorder="1"/>
    <xf numFmtId="11" fontId="0" fillId="2" borderId="0" xfId="0" applyNumberFormat="1" applyFill="1" applyBorder="1"/>
    <xf numFmtId="0" fontId="0" fillId="2" borderId="0" xfId="0" applyFill="1" applyBorder="1"/>
    <xf numFmtId="0" fontId="0" fillId="9" borderId="0" xfId="0" applyFill="1" applyBorder="1"/>
    <xf numFmtId="0" fontId="0" fillId="9" borderId="10" xfId="0" applyFill="1" applyBorder="1"/>
    <xf numFmtId="11" fontId="0" fillId="9" borderId="0" xfId="0" applyNumberFormat="1" applyFill="1" applyBorder="1"/>
    <xf numFmtId="11" fontId="0" fillId="9" borderId="1" xfId="0" applyNumberFormat="1" applyFill="1" applyBorder="1"/>
    <xf numFmtId="0" fontId="0" fillId="9" borderId="1" xfId="0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10" xfId="0" applyFill="1" applyBorder="1"/>
    <xf numFmtId="0" fontId="1" fillId="7" borderId="6" xfId="0" applyFont="1" applyFill="1" applyBorder="1" applyAlignment="1">
      <alignment horizontal="center"/>
    </xf>
    <xf numFmtId="0" fontId="0" fillId="5" borderId="7" xfId="0" applyFill="1" applyBorder="1"/>
    <xf numFmtId="0" fontId="0" fillId="2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14" xfId="0" applyFill="1" applyBorder="1"/>
    <xf numFmtId="0" fontId="0" fillId="2" borderId="15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5" borderId="0" xfId="0" applyFill="1"/>
    <xf numFmtId="0" fontId="1" fillId="7" borderId="0" xfId="0" applyFont="1" applyFill="1" applyAlignment="1">
      <alignment horizontal="center" vertical="center"/>
    </xf>
    <xf numFmtId="0" fontId="1" fillId="11" borderId="12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0" fillId="6" borderId="0" xfId="0" applyFill="1" applyBorder="1"/>
    <xf numFmtId="0" fontId="0" fillId="6" borderId="0" xfId="0" applyNumberFormat="1" applyFill="1" applyBorder="1"/>
    <xf numFmtId="0" fontId="1" fillId="11" borderId="11" xfId="0" applyFont="1" applyFill="1" applyBorder="1" applyAlignment="1">
      <alignment horizontal="center"/>
    </xf>
    <xf numFmtId="0" fontId="0" fillId="6" borderId="10" xfId="0" applyFill="1" applyBorder="1"/>
    <xf numFmtId="0" fontId="0" fillId="6" borderId="10" xfId="0" applyNumberFormat="1" applyFill="1" applyBorder="1"/>
    <xf numFmtId="164" fontId="0" fillId="6" borderId="10" xfId="0" applyNumberFormat="1" applyFill="1" applyBorder="1"/>
    <xf numFmtId="0" fontId="0" fillId="6" borderId="9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1" fontId="0" fillId="2" borderId="10" xfId="0" applyNumberFormat="1" applyFill="1" applyBorder="1"/>
    <xf numFmtId="11" fontId="0" fillId="2" borderId="1" xfId="0" applyNumberFormat="1" applyFill="1" applyBorder="1"/>
    <xf numFmtId="0" fontId="1" fillId="11" borderId="9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5" borderId="15" xfId="0" applyFill="1" applyBorder="1"/>
    <xf numFmtId="0" fontId="0" fillId="2" borderId="15" xfId="0" applyFill="1" applyBorder="1"/>
    <xf numFmtId="0" fontId="0" fillId="5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roduct.tdk.com/en/search/capacitor/ceramic/mlcc/info?part_no=CKG57NX7R2A106M500JH" TargetMode="External"/><Relationship Id="rId1" Type="http://schemas.openxmlformats.org/officeDocument/2006/relationships/hyperlink" Target="https://product.tdk.com/en/search/capacitor/ceramic/mlcc/info?part_no=C5750X6S2W225K250K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7" sqref="H17"/>
    </sheetView>
  </sheetViews>
  <sheetFormatPr defaultRowHeight="15" x14ac:dyDescent="0.25"/>
  <cols>
    <col min="1" max="1" width="13.140625" style="5" customWidth="1"/>
    <col min="2" max="5" width="9.140625" style="1"/>
    <col min="6" max="6" width="9.140625" style="6"/>
    <col min="7" max="10" width="9.140625" style="3"/>
    <col min="11" max="11" width="9.140625" style="8"/>
  </cols>
  <sheetData>
    <row r="1" spans="1:11" x14ac:dyDescent="0.25">
      <c r="A1" s="9" t="s">
        <v>37</v>
      </c>
      <c r="B1" s="50" t="s">
        <v>12</v>
      </c>
      <c r="C1" s="50"/>
      <c r="D1" s="50"/>
      <c r="E1" s="50"/>
      <c r="F1" s="50"/>
      <c r="G1" s="51" t="s">
        <v>19</v>
      </c>
      <c r="H1" s="51"/>
      <c r="I1" s="51"/>
      <c r="J1" s="51"/>
      <c r="K1" s="51"/>
    </row>
    <row r="2" spans="1:11" x14ac:dyDescent="0.25">
      <c r="A2" s="10"/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3" t="s">
        <v>15</v>
      </c>
      <c r="H2" s="13" t="s">
        <v>13</v>
      </c>
      <c r="I2" s="13" t="s">
        <v>14</v>
      </c>
      <c r="J2" s="13" t="s">
        <v>33</v>
      </c>
      <c r="K2" s="14" t="s">
        <v>34</v>
      </c>
    </row>
    <row r="3" spans="1:11" x14ac:dyDescent="0.25">
      <c r="A3" s="15"/>
      <c r="B3" s="16" t="s">
        <v>6</v>
      </c>
      <c r="C3" s="16" t="s">
        <v>7</v>
      </c>
      <c r="D3" s="16" t="s">
        <v>8</v>
      </c>
      <c r="E3" s="16" t="s">
        <v>9</v>
      </c>
      <c r="F3" s="17" t="s">
        <v>9</v>
      </c>
      <c r="G3" s="18" t="s">
        <v>16</v>
      </c>
      <c r="H3" s="18" t="s">
        <v>16</v>
      </c>
      <c r="I3" s="18" t="s">
        <v>16</v>
      </c>
      <c r="J3" s="18" t="s">
        <v>35</v>
      </c>
      <c r="K3" s="19" t="s">
        <v>35</v>
      </c>
    </row>
    <row r="4" spans="1:11" x14ac:dyDescent="0.25">
      <c r="A4" s="5" t="s">
        <v>11</v>
      </c>
      <c r="B4" s="1">
        <v>100</v>
      </c>
      <c r="C4" s="1">
        <v>36</v>
      </c>
      <c r="D4" s="1">
        <f>0.007</f>
        <v>7.0000000000000001E-3</v>
      </c>
      <c r="E4" s="1">
        <v>8.9999999999999999E-10</v>
      </c>
      <c r="F4" s="6">
        <v>6.5000000000000003E-10</v>
      </c>
      <c r="G4" s="3">
        <v>4.0999999999999996</v>
      </c>
      <c r="H4" s="3">
        <v>1.6</v>
      </c>
      <c r="I4" s="3">
        <v>0.8</v>
      </c>
      <c r="J4" s="3">
        <f t="shared" ref="J4:J10" si="0">H4*G4</f>
        <v>6.56</v>
      </c>
      <c r="K4" s="8">
        <f t="shared" ref="K4:K10" si="1">J4*I4</f>
        <v>5.2480000000000002</v>
      </c>
    </row>
    <row r="5" spans="1:11" x14ac:dyDescent="0.25">
      <c r="A5" s="5" t="s">
        <v>17</v>
      </c>
      <c r="B5" s="1">
        <v>100</v>
      </c>
      <c r="C5" s="1">
        <v>48</v>
      </c>
      <c r="D5" s="1">
        <f>0.004</f>
        <v>4.0000000000000001E-3</v>
      </c>
      <c r="E5" s="1">
        <v>1.5319999999999999E-9</v>
      </c>
      <c r="F5" s="6">
        <v>1.2E-9</v>
      </c>
      <c r="G5" s="3">
        <v>4.5999999999999996</v>
      </c>
      <c r="H5" s="3">
        <v>2.6</v>
      </c>
      <c r="I5" s="3">
        <v>0.8</v>
      </c>
      <c r="J5" s="3">
        <f t="shared" si="0"/>
        <v>11.959999999999999</v>
      </c>
      <c r="K5" s="8">
        <f t="shared" si="1"/>
        <v>9.5679999999999996</v>
      </c>
    </row>
    <row r="6" spans="1:11" x14ac:dyDescent="0.25">
      <c r="A6" s="5" t="s">
        <v>18</v>
      </c>
      <c r="B6" s="1">
        <v>100</v>
      </c>
      <c r="C6" s="1">
        <v>90</v>
      </c>
      <c r="D6" s="1">
        <f>0.0032</f>
        <v>3.2000000000000002E-3</v>
      </c>
      <c r="E6" s="1">
        <v>1.68E-9</v>
      </c>
      <c r="F6" s="6">
        <v>1.26E-9</v>
      </c>
      <c r="G6" s="4">
        <v>6</v>
      </c>
      <c r="H6" s="3">
        <v>2.2999999999999998</v>
      </c>
      <c r="I6" s="3">
        <v>0.8</v>
      </c>
      <c r="J6" s="3">
        <f t="shared" si="0"/>
        <v>13.799999999999999</v>
      </c>
      <c r="K6" s="8">
        <f t="shared" si="1"/>
        <v>11.04</v>
      </c>
    </row>
    <row r="7" spans="1:11" x14ac:dyDescent="0.25">
      <c r="A7" s="5" t="s">
        <v>0</v>
      </c>
      <c r="B7" s="1">
        <v>150</v>
      </c>
      <c r="C7" s="1">
        <v>31</v>
      </c>
      <c r="D7" s="1">
        <f>0.007</f>
        <v>7.0000000000000001E-3</v>
      </c>
      <c r="E7" s="1">
        <v>1.3999999999999999E-9</v>
      </c>
      <c r="F7" s="6">
        <v>7.2E-10</v>
      </c>
      <c r="G7" s="3">
        <v>4.5999999999999996</v>
      </c>
      <c r="H7" s="3">
        <v>2.6</v>
      </c>
      <c r="I7" s="3">
        <v>0.8</v>
      </c>
      <c r="J7" s="3">
        <f t="shared" si="0"/>
        <v>11.959999999999999</v>
      </c>
      <c r="K7" s="8">
        <f t="shared" si="1"/>
        <v>9.5679999999999996</v>
      </c>
    </row>
    <row r="8" spans="1:11" x14ac:dyDescent="0.25">
      <c r="A8" s="5" t="s">
        <v>10</v>
      </c>
      <c r="B8" s="1">
        <v>200</v>
      </c>
      <c r="C8" s="1">
        <v>32</v>
      </c>
      <c r="D8" s="1">
        <f>0.01</f>
        <v>0.01</v>
      </c>
      <c r="E8" s="1">
        <v>1.0499999999999999E-9</v>
      </c>
      <c r="F8" s="6">
        <v>5.8499999999999994E-10</v>
      </c>
      <c r="G8" s="3">
        <v>4.5999999999999996</v>
      </c>
      <c r="H8" s="3">
        <v>1.6</v>
      </c>
      <c r="I8" s="3">
        <v>0.8</v>
      </c>
      <c r="J8" s="3">
        <f t="shared" si="0"/>
        <v>7.3599999999999994</v>
      </c>
      <c r="K8" s="8">
        <f t="shared" si="1"/>
        <v>5.8879999999999999</v>
      </c>
    </row>
    <row r="9" spans="1:11" x14ac:dyDescent="0.25">
      <c r="A9" s="5" t="s">
        <v>20</v>
      </c>
      <c r="B9" s="1">
        <v>200</v>
      </c>
      <c r="C9" s="1">
        <v>48</v>
      </c>
      <c r="D9" s="1">
        <f>0.01</f>
        <v>0.01</v>
      </c>
      <c r="E9" s="1">
        <v>1.14E-9</v>
      </c>
      <c r="F9" s="6">
        <v>6.8000000000000003E-10</v>
      </c>
      <c r="G9" s="3">
        <v>4.5999999999999996</v>
      </c>
      <c r="H9" s="3">
        <v>2.6</v>
      </c>
      <c r="I9" s="3">
        <v>0.8</v>
      </c>
      <c r="J9" s="3">
        <f t="shared" si="0"/>
        <v>11.959999999999999</v>
      </c>
      <c r="K9" s="8">
        <f t="shared" si="1"/>
        <v>9.5679999999999996</v>
      </c>
    </row>
    <row r="10" spans="1:11" x14ac:dyDescent="0.25">
      <c r="A10" s="5" t="s">
        <v>32</v>
      </c>
      <c r="B10" s="1">
        <v>100</v>
      </c>
      <c r="C10" s="1">
        <v>18</v>
      </c>
      <c r="D10" s="1">
        <f>0.016</f>
        <v>1.6E-2</v>
      </c>
      <c r="E10" s="1">
        <v>0</v>
      </c>
      <c r="F10" s="6">
        <v>3.1000000000000002E-10</v>
      </c>
      <c r="G10" s="3">
        <v>2.1</v>
      </c>
      <c r="H10" s="3">
        <v>1.6</v>
      </c>
      <c r="I10" s="3">
        <v>0.8</v>
      </c>
      <c r="J10" s="3">
        <f t="shared" si="0"/>
        <v>3.3600000000000003</v>
      </c>
      <c r="K10" s="8">
        <f t="shared" si="1"/>
        <v>2.6880000000000006</v>
      </c>
    </row>
    <row r="23" spans="5:6" x14ac:dyDescent="0.25">
      <c r="E23" s="2"/>
      <c r="F23" s="7"/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10" sqref="E10"/>
    </sheetView>
  </sheetViews>
  <sheetFormatPr defaultRowHeight="15" x14ac:dyDescent="0.25"/>
  <cols>
    <col min="1" max="1" width="16.85546875" style="21" bestFit="1" customWidth="1"/>
    <col min="2" max="6" width="9.140625" style="24"/>
    <col min="7" max="7" width="9.140625" style="68"/>
    <col min="8" max="10" width="9.140625" style="65"/>
    <col min="11" max="11" width="9.140625" style="8"/>
  </cols>
  <sheetData>
    <row r="1" spans="1:13" x14ac:dyDescent="0.25">
      <c r="A1" s="33" t="s">
        <v>37</v>
      </c>
      <c r="B1" s="53" t="s">
        <v>12</v>
      </c>
      <c r="C1" s="53"/>
      <c r="D1" s="53"/>
      <c r="E1" s="53"/>
      <c r="F1" s="53"/>
      <c r="G1" s="67" t="s">
        <v>19</v>
      </c>
      <c r="H1" s="63"/>
      <c r="I1" s="63"/>
      <c r="J1" s="63"/>
      <c r="K1" s="64"/>
    </row>
    <row r="2" spans="1:13" x14ac:dyDescent="0.25">
      <c r="A2" s="34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71" t="s">
        <v>15</v>
      </c>
      <c r="H2" s="13" t="s">
        <v>13</v>
      </c>
      <c r="I2" s="13" t="s">
        <v>14</v>
      </c>
      <c r="J2" s="13" t="s">
        <v>33</v>
      </c>
      <c r="K2" s="14" t="s">
        <v>34</v>
      </c>
    </row>
    <row r="3" spans="1:13" x14ac:dyDescent="0.25">
      <c r="A3" s="42"/>
      <c r="B3" s="16" t="s">
        <v>6</v>
      </c>
      <c r="C3" s="16" t="s">
        <v>7</v>
      </c>
      <c r="D3" s="16" t="s">
        <v>22</v>
      </c>
      <c r="E3" s="16" t="s">
        <v>9</v>
      </c>
      <c r="F3" s="16" t="s">
        <v>9</v>
      </c>
      <c r="G3" s="72" t="s">
        <v>16</v>
      </c>
      <c r="H3" s="18" t="s">
        <v>16</v>
      </c>
      <c r="I3" s="18" t="s">
        <v>16</v>
      </c>
      <c r="J3" s="18" t="s">
        <v>35</v>
      </c>
      <c r="K3" s="19" t="s">
        <v>35</v>
      </c>
    </row>
    <row r="4" spans="1:13" x14ac:dyDescent="0.25">
      <c r="A4" s="21" t="s">
        <v>24</v>
      </c>
      <c r="B4" s="24">
        <v>650</v>
      </c>
      <c r="C4" s="24">
        <v>22.5</v>
      </c>
      <c r="D4" s="23">
        <v>6.9000000000000006E-2</v>
      </c>
      <c r="E4" s="23">
        <v>4.2000000000000004E-9</v>
      </c>
      <c r="F4" s="23">
        <v>5.1999999999999996E-10</v>
      </c>
      <c r="G4" s="68">
        <v>7.9</v>
      </c>
      <c r="H4" s="65">
        <v>7.9</v>
      </c>
      <c r="I4" s="65">
        <v>0.75</v>
      </c>
      <c r="J4" s="65">
        <f>H4*G4</f>
        <v>62.410000000000004</v>
      </c>
      <c r="K4" s="8">
        <f>J4*I4</f>
        <v>46.807500000000005</v>
      </c>
      <c r="M4" t="s">
        <v>31</v>
      </c>
    </row>
    <row r="5" spans="1:13" x14ac:dyDescent="0.25">
      <c r="A5" s="21" t="s">
        <v>36</v>
      </c>
      <c r="B5" s="24">
        <v>650</v>
      </c>
      <c r="C5" s="24">
        <v>60</v>
      </c>
      <c r="D5" s="23">
        <v>2.5000000000000001E-2</v>
      </c>
      <c r="E5" s="23">
        <v>5.1999999999999996E-10</v>
      </c>
      <c r="F5" s="23">
        <v>1.2999999999999999E-10</v>
      </c>
      <c r="G5" s="69">
        <v>9</v>
      </c>
      <c r="H5" s="66">
        <v>7.6</v>
      </c>
      <c r="I5" s="66">
        <v>0.54</v>
      </c>
      <c r="J5" s="65">
        <f>H5*G5</f>
        <v>68.399999999999991</v>
      </c>
      <c r="K5" s="8">
        <f>J5*I5</f>
        <v>36.936</v>
      </c>
    </row>
    <row r="6" spans="1:13" x14ac:dyDescent="0.25">
      <c r="G6" s="70"/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B4" sqref="B4"/>
    </sheetView>
  </sheetViews>
  <sheetFormatPr defaultRowHeight="15" x14ac:dyDescent="0.25"/>
  <cols>
    <col min="1" max="1" width="28.28515625" style="21" bestFit="1" customWidth="1"/>
    <col min="2" max="2" width="9.140625" style="22"/>
    <col min="3" max="4" width="9.140625" style="24"/>
    <col min="5" max="5" width="9.140625" style="6"/>
    <col min="6" max="6" width="9.140625" style="26"/>
    <col min="7" max="12" width="9.140625" style="25"/>
    <col min="13" max="13" width="9.140625" style="29"/>
    <col min="14" max="14" width="9.140625" style="32"/>
    <col min="15" max="17" width="9.140625" style="30"/>
    <col min="18" max="18" width="9.140625" style="31"/>
  </cols>
  <sheetData>
    <row r="1" spans="1:21" x14ac:dyDescent="0.25">
      <c r="A1" s="33" t="s">
        <v>48</v>
      </c>
      <c r="B1" s="52" t="s">
        <v>46</v>
      </c>
      <c r="C1" s="53"/>
      <c r="D1" s="53"/>
      <c r="E1" s="54"/>
      <c r="F1" s="55" t="s">
        <v>49</v>
      </c>
      <c r="G1" s="56"/>
      <c r="H1" s="56"/>
      <c r="I1" s="56"/>
      <c r="J1" s="56"/>
      <c r="K1" s="56"/>
      <c r="L1" s="56"/>
      <c r="M1" s="57"/>
      <c r="N1" s="58" t="s">
        <v>19</v>
      </c>
      <c r="O1" s="59"/>
      <c r="P1" s="59"/>
      <c r="Q1" s="59"/>
      <c r="R1" s="60"/>
    </row>
    <row r="2" spans="1:21" x14ac:dyDescent="0.25">
      <c r="A2" s="34"/>
      <c r="B2" s="35" t="s">
        <v>1</v>
      </c>
      <c r="C2" s="11" t="s">
        <v>25</v>
      </c>
      <c r="D2" s="11" t="s">
        <v>27</v>
      </c>
      <c r="E2" s="12" t="s">
        <v>28</v>
      </c>
      <c r="F2" s="36" t="s">
        <v>38</v>
      </c>
      <c r="G2" s="37" t="s">
        <v>39</v>
      </c>
      <c r="H2" s="37" t="s">
        <v>40</v>
      </c>
      <c r="I2" s="37" t="s">
        <v>41</v>
      </c>
      <c r="J2" s="37" t="s">
        <v>42</v>
      </c>
      <c r="K2" s="37" t="s">
        <v>43</v>
      </c>
      <c r="L2" s="37" t="s">
        <v>44</v>
      </c>
      <c r="M2" s="38" t="s">
        <v>45</v>
      </c>
      <c r="N2" s="39" t="s">
        <v>15</v>
      </c>
      <c r="O2" s="40" t="s">
        <v>13</v>
      </c>
      <c r="P2" s="40" t="s">
        <v>14</v>
      </c>
      <c r="Q2" s="40" t="s">
        <v>33</v>
      </c>
      <c r="R2" s="41" t="s">
        <v>34</v>
      </c>
    </row>
    <row r="3" spans="1:21" x14ac:dyDescent="0.25">
      <c r="A3" s="42"/>
      <c r="B3" s="43" t="s">
        <v>6</v>
      </c>
      <c r="C3" s="16" t="s">
        <v>26</v>
      </c>
      <c r="D3" s="16" t="s">
        <v>22</v>
      </c>
      <c r="E3" s="17" t="s">
        <v>29</v>
      </c>
      <c r="F3" s="44" t="s">
        <v>6</v>
      </c>
      <c r="G3" s="45" t="s">
        <v>6</v>
      </c>
      <c r="H3" s="45" t="s">
        <v>6</v>
      </c>
      <c r="I3" s="45" t="s">
        <v>6</v>
      </c>
      <c r="J3" s="45" t="s">
        <v>26</v>
      </c>
      <c r="K3" s="45" t="s">
        <v>26</v>
      </c>
      <c r="L3" s="45" t="s">
        <v>26</v>
      </c>
      <c r="M3" s="46" t="s">
        <v>26</v>
      </c>
      <c r="N3" s="47" t="s">
        <v>16</v>
      </c>
      <c r="O3" s="48" t="s">
        <v>16</v>
      </c>
      <c r="P3" s="48" t="s">
        <v>16</v>
      </c>
      <c r="Q3" s="48" t="s">
        <v>35</v>
      </c>
      <c r="R3" s="49" t="s">
        <v>35</v>
      </c>
    </row>
    <row r="4" spans="1:21" x14ac:dyDescent="0.25">
      <c r="A4" s="21" t="s">
        <v>23</v>
      </c>
      <c r="B4" s="22">
        <v>466</v>
      </c>
      <c r="C4" s="23">
        <v>2.2000000000000001E-6</v>
      </c>
      <c r="D4" s="23">
        <v>1.4999999999999999E-2</v>
      </c>
      <c r="E4" s="6">
        <v>105</v>
      </c>
      <c r="F4" s="26">
        <v>0</v>
      </c>
      <c r="G4" s="25">
        <v>100</v>
      </c>
      <c r="H4" s="25">
        <v>200</v>
      </c>
      <c r="I4" s="25">
        <v>450</v>
      </c>
      <c r="J4" s="27">
        <v>2.2000000000000001E-6</v>
      </c>
      <c r="K4" s="27">
        <v>1.2860000000000001E-6</v>
      </c>
      <c r="L4" s="27">
        <v>7.6799999999999999E-7</v>
      </c>
      <c r="M4" s="28">
        <v>3.89E-7</v>
      </c>
      <c r="N4" s="32">
        <v>5.7</v>
      </c>
      <c r="O4" s="30">
        <v>5</v>
      </c>
      <c r="P4" s="30">
        <v>2.8</v>
      </c>
      <c r="Q4" s="30">
        <f>O4*N4</f>
        <v>28.5</v>
      </c>
      <c r="R4" s="31">
        <f>Q4*P4</f>
        <v>79.8</v>
      </c>
      <c r="U4" s="20" t="s">
        <v>30</v>
      </c>
    </row>
    <row r="5" spans="1:21" x14ac:dyDescent="0.25">
      <c r="A5" s="21" t="s">
        <v>50</v>
      </c>
      <c r="B5" s="22">
        <v>100</v>
      </c>
      <c r="C5" s="23">
        <v>1.5E-5</v>
      </c>
      <c r="D5" s="23">
        <v>1.4999999999999999E-2</v>
      </c>
      <c r="E5" s="6">
        <v>125</v>
      </c>
      <c r="F5" s="26">
        <v>0</v>
      </c>
      <c r="G5" s="25">
        <v>40</v>
      </c>
      <c r="H5" s="25">
        <v>65</v>
      </c>
      <c r="I5" s="25">
        <v>100</v>
      </c>
      <c r="J5" s="27">
        <v>1.5E-5</v>
      </c>
      <c r="K5" s="27">
        <f>C5*(1-0.4709)</f>
        <v>7.936500000000001E-6</v>
      </c>
      <c r="L5" s="27">
        <v>4.5299999999999998E-6</v>
      </c>
      <c r="M5" s="28">
        <f>C5*(1-0.8287)</f>
        <v>2.5695000000000001E-6</v>
      </c>
      <c r="N5" s="32">
        <v>5.7</v>
      </c>
      <c r="O5" s="30">
        <v>5</v>
      </c>
      <c r="P5" s="30">
        <v>2.5</v>
      </c>
      <c r="Q5" s="30">
        <f>O5*N5</f>
        <v>28.5</v>
      </c>
      <c r="R5" s="31">
        <f>Q5*P5</f>
        <v>71.25</v>
      </c>
      <c r="U5" s="20" t="s">
        <v>47</v>
      </c>
    </row>
  </sheetData>
  <mergeCells count="3">
    <mergeCell ref="B1:E1"/>
    <mergeCell ref="F1:M1"/>
    <mergeCell ref="N1:R1"/>
  </mergeCells>
  <hyperlinks>
    <hyperlink ref="U4" r:id="rId1"/>
    <hyperlink ref="U5" r:id="rId2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9" sqref="C9"/>
    </sheetView>
  </sheetViews>
  <sheetFormatPr defaultRowHeight="15" x14ac:dyDescent="0.25"/>
  <cols>
    <col min="1" max="1" width="27.42578125" style="61" bestFit="1" customWidth="1"/>
    <col min="2" max="2" width="27.42578125" style="22" customWidth="1"/>
    <col min="3" max="9" width="9.140625" style="24"/>
    <col min="10" max="10" width="9.140625" style="6"/>
    <col min="11" max="11" width="9.140625" style="68"/>
    <col min="12" max="14" width="9.140625" style="65"/>
    <col min="15" max="15" width="9.140625" style="8"/>
  </cols>
  <sheetData>
    <row r="1" spans="1:15" x14ac:dyDescent="0.25">
      <c r="A1" s="62" t="s">
        <v>37</v>
      </c>
      <c r="B1" s="73" t="s">
        <v>12</v>
      </c>
      <c r="C1" s="74"/>
      <c r="D1" s="74"/>
      <c r="E1" s="74"/>
      <c r="F1" s="74"/>
      <c r="G1" s="74"/>
      <c r="H1" s="74"/>
      <c r="I1" s="74"/>
      <c r="J1" s="75"/>
      <c r="K1" s="78" t="s">
        <v>19</v>
      </c>
      <c r="L1" s="79"/>
      <c r="M1" s="79"/>
      <c r="N1" s="79"/>
      <c r="O1" s="80"/>
    </row>
    <row r="2" spans="1:15" x14ac:dyDescent="0.25">
      <c r="A2" s="83"/>
      <c r="B2" s="35" t="s">
        <v>21</v>
      </c>
      <c r="C2" s="11" t="s">
        <v>51</v>
      </c>
      <c r="D2" s="11" t="s">
        <v>54</v>
      </c>
      <c r="E2" s="11" t="s">
        <v>55</v>
      </c>
      <c r="F2" s="11" t="s">
        <v>56</v>
      </c>
      <c r="G2" s="11" t="s">
        <v>60</v>
      </c>
      <c r="H2" s="11" t="s">
        <v>59</v>
      </c>
      <c r="I2" s="11" t="s">
        <v>52</v>
      </c>
      <c r="J2" s="12" t="s">
        <v>53</v>
      </c>
      <c r="K2" s="71" t="s">
        <v>15</v>
      </c>
      <c r="L2" s="13" t="s">
        <v>13</v>
      </c>
      <c r="M2" s="13" t="s">
        <v>14</v>
      </c>
      <c r="N2" s="13" t="s">
        <v>33</v>
      </c>
      <c r="O2" s="14" t="s">
        <v>34</v>
      </c>
    </row>
    <row r="3" spans="1:15" x14ac:dyDescent="0.25">
      <c r="A3" s="81"/>
      <c r="B3" s="82"/>
      <c r="C3" s="16"/>
      <c r="D3" s="16"/>
      <c r="E3" s="16"/>
      <c r="F3" s="16"/>
      <c r="G3" s="16"/>
      <c r="H3" s="16"/>
      <c r="I3" s="16"/>
      <c r="J3" s="17"/>
      <c r="K3" s="72" t="s">
        <v>16</v>
      </c>
      <c r="L3" s="18" t="s">
        <v>16</v>
      </c>
      <c r="M3" s="18" t="s">
        <v>16</v>
      </c>
      <c r="N3" s="18" t="s">
        <v>35</v>
      </c>
      <c r="O3" s="19" t="s">
        <v>35</v>
      </c>
    </row>
    <row r="4" spans="1:15" x14ac:dyDescent="0.25">
      <c r="A4" s="61" t="s">
        <v>58</v>
      </c>
      <c r="B4" s="76">
        <v>4.6999999999999997E-5</v>
      </c>
      <c r="C4" s="24">
        <v>4.07E-2</v>
      </c>
      <c r="D4" s="24">
        <v>19.23</v>
      </c>
      <c r="E4" s="24">
        <v>98.48</v>
      </c>
      <c r="F4" s="24">
        <v>8.7200000000000003E-3</v>
      </c>
      <c r="G4" s="24">
        <v>2.2130000000000001</v>
      </c>
      <c r="H4" s="24">
        <v>1.173</v>
      </c>
      <c r="I4" s="24">
        <v>8.6</v>
      </c>
      <c r="J4" s="6">
        <v>11.25</v>
      </c>
      <c r="K4" s="68">
        <v>17.149999999999999</v>
      </c>
      <c r="L4" s="65">
        <v>17.149999999999999</v>
      </c>
      <c r="M4" s="65">
        <v>7</v>
      </c>
      <c r="N4" s="65">
        <f>L4*K4</f>
        <v>294.12249999999995</v>
      </c>
      <c r="O4" s="8">
        <f>N4*M4</f>
        <v>2058.8574999999996</v>
      </c>
    </row>
    <row r="5" spans="1:15" x14ac:dyDescent="0.25">
      <c r="A5" s="61" t="s">
        <v>57</v>
      </c>
      <c r="B5" s="76">
        <v>4.6999999999999997E-5</v>
      </c>
      <c r="C5" s="24">
        <v>0.16700000000000001</v>
      </c>
      <c r="D5" s="23">
        <v>11.56</v>
      </c>
      <c r="E5" s="23">
        <v>36.159999999999997</v>
      </c>
      <c r="F5" s="23">
        <v>4.13E-3</v>
      </c>
      <c r="G5" s="23">
        <v>2.4969999999999999</v>
      </c>
      <c r="H5" s="23">
        <v>1.044</v>
      </c>
      <c r="I5" s="24">
        <v>4.5</v>
      </c>
      <c r="J5" s="77">
        <v>33.21</v>
      </c>
      <c r="K5" s="68">
        <v>11.5</v>
      </c>
      <c r="L5" s="65">
        <v>10.3</v>
      </c>
      <c r="M5" s="65">
        <v>4</v>
      </c>
      <c r="N5" s="65">
        <f>L5*K5</f>
        <v>118.45</v>
      </c>
      <c r="O5" s="8">
        <f>N5*M5</f>
        <v>473.8</v>
      </c>
    </row>
    <row r="6" spans="1:15" x14ac:dyDescent="0.25">
      <c r="A6" s="61" t="s">
        <v>61</v>
      </c>
      <c r="B6" s="76">
        <v>1.5E-5</v>
      </c>
      <c r="C6" s="24">
        <v>2.8000000000000001E-2</v>
      </c>
      <c r="D6" s="24">
        <v>5.69</v>
      </c>
      <c r="E6" s="24">
        <v>34.19</v>
      </c>
      <c r="F6" s="24">
        <v>6.9699999999999996E-3</v>
      </c>
      <c r="G6" s="24">
        <v>2.1179999999999999</v>
      </c>
      <c r="H6" s="24">
        <v>1.1879999999999999</v>
      </c>
      <c r="I6" s="24">
        <v>14.5</v>
      </c>
      <c r="J6" s="6">
        <v>18.190000000000001</v>
      </c>
      <c r="K6" s="68">
        <v>13.6</v>
      </c>
      <c r="L6" s="65">
        <v>12.9</v>
      </c>
      <c r="M6" s="65">
        <v>6.5</v>
      </c>
      <c r="N6" s="65">
        <f>L6*K6</f>
        <v>175.44</v>
      </c>
      <c r="O6" s="8">
        <f>N6*M6</f>
        <v>1140.3599999999999</v>
      </c>
    </row>
  </sheetData>
  <mergeCells count="2">
    <mergeCell ref="K1:O1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FCML Switches</vt:lpstr>
      <vt:lpstr>Unfolder Switches</vt:lpstr>
      <vt:lpstr>Capacitors</vt:lpstr>
      <vt:lpstr>Inductors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Lohan, Danny John</dc:creator>
  <cp:lastModifiedBy>Lohan, Danny John</cp:lastModifiedBy>
  <dcterms:created xsi:type="dcterms:W3CDTF">2017-09-26T15:46:35Z</dcterms:created>
  <dcterms:modified xsi:type="dcterms:W3CDTF">2018-07-25T18:32:18Z</dcterms:modified>
</cp:coreProperties>
</file>