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an\Desktop\"/>
    </mc:Choice>
  </mc:AlternateContent>
  <xr:revisionPtr revIDLastSave="0" documentId="8_{8F39D441-D138-4931-85FD-7BE9994D1D1E}" xr6:coauthVersionLast="47" xr6:coauthVersionMax="47" xr10:uidLastSave="{00000000-0000-0000-0000-000000000000}"/>
  <bookViews>
    <workbookView xWindow="-110" yWindow="-110" windowWidth="19420" windowHeight="10300" firstSheet="2" activeTab="8" xr2:uid="{00000000-000D-0000-FFFF-FFFF00000000}"/>
  </bookViews>
  <sheets>
    <sheet name="Sheet1" sheetId="2" r:id="rId1"/>
    <sheet name="Sheet2" sheetId="3" r:id="rId2"/>
    <sheet name="Sheet4" sheetId="5" r:id="rId3"/>
    <sheet name="Sheet5" sheetId="6" r:id="rId4"/>
    <sheet name="Sheet6" sheetId="11" r:id="rId5"/>
    <sheet name="Sheet10" sheetId="14" r:id="rId6"/>
    <sheet name="Sheet8" sheetId="19" r:id="rId7"/>
    <sheet name="Crowdfunding" sheetId="1" r:id="rId8"/>
    <sheet name="Sheet12" sheetId="23" r:id="rId9"/>
  </sheets>
  <calcPr calcId="191029"/>
  <pivotCaches>
    <pivotCache cacheId="4" r:id="rId10"/>
    <pivotCache cacheId="11" r:id="rId11"/>
    <pivotCache cacheId="7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3" l="1"/>
  <c r="B16" i="23"/>
  <c r="E15" i="23"/>
  <c r="E14" i="23"/>
  <c r="E13" i="23"/>
  <c r="E12" i="23"/>
  <c r="E11" i="23"/>
  <c r="B15" i="23"/>
  <c r="B14" i="23"/>
  <c r="B13" i="23"/>
  <c r="B12" i="23"/>
  <c r="B11" i="23"/>
  <c r="H12" i="19"/>
  <c r="H11" i="19"/>
  <c r="H10" i="19"/>
  <c r="H9" i="19"/>
  <c r="H8" i="19"/>
  <c r="H7" i="19"/>
  <c r="H6" i="19"/>
  <c r="H5" i="19"/>
  <c r="H4" i="19"/>
  <c r="H3" i="19"/>
  <c r="H2" i="19"/>
  <c r="G12" i="19"/>
  <c r="G11" i="19"/>
  <c r="G10" i="19"/>
  <c r="G9" i="19"/>
  <c r="G8" i="19"/>
  <c r="G7" i="19"/>
  <c r="G6" i="19"/>
  <c r="G5" i="19"/>
  <c r="G4" i="19"/>
  <c r="G3" i="19"/>
  <c r="G2" i="19"/>
  <c r="F12" i="19"/>
  <c r="F11" i="19"/>
  <c r="F10" i="19"/>
  <c r="F9" i="19"/>
  <c r="F8" i="19"/>
  <c r="F7" i="19"/>
  <c r="F6" i="19"/>
  <c r="F5" i="19"/>
  <c r="F4" i="19"/>
  <c r="F3" i="19"/>
  <c r="F2" i="19"/>
  <c r="E12" i="19"/>
  <c r="E11" i="19"/>
  <c r="E10" i="19"/>
  <c r="E9" i="19"/>
  <c r="E8" i="19"/>
  <c r="E7" i="19"/>
  <c r="E6" i="19"/>
  <c r="E5" i="19"/>
  <c r="E4" i="19"/>
  <c r="E2" i="19"/>
  <c r="E3" i="19"/>
  <c r="D12" i="19"/>
  <c r="C12" i="19"/>
  <c r="B12" i="19"/>
  <c r="C11" i="19"/>
  <c r="C2" i="19"/>
  <c r="D11" i="19"/>
  <c r="D10" i="19"/>
  <c r="D9" i="19"/>
  <c r="D8" i="19"/>
  <c r="D7" i="19"/>
  <c r="D6" i="19"/>
  <c r="D5" i="19"/>
  <c r="D4" i="19"/>
  <c r="D3" i="19"/>
  <c r="B3" i="19"/>
  <c r="D2" i="19"/>
  <c r="B2" i="19"/>
  <c r="C10" i="19"/>
  <c r="C9" i="19"/>
  <c r="C7" i="19"/>
  <c r="C8" i="19"/>
  <c r="C6" i="19"/>
  <c r="C5" i="19"/>
  <c r="C4" i="19"/>
  <c r="C3" i="19"/>
  <c r="B11" i="19"/>
  <c r="B10" i="19"/>
  <c r="B9" i="19"/>
  <c r="B8" i="19"/>
  <c r="B7" i="19"/>
  <c r="B6" i="19"/>
  <c r="B5" i="19"/>
  <c r="B4" i="19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<sst xmlns="http://schemas.openxmlformats.org/spreadsheetml/2006/main" count="7176" uniqueCount="2090">
  <si>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</si>
  <si>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</si>
  <si>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</si>
  <si>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</si>
  <si>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</si>
  <si>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</si>
  <si>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</si>
  <si>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</si>
  <si>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</si>
  <si>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</si>
  <si>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</si>
  <si>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</si>
  <si>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</si>
  <si>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</si>
  <si>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</si>
  <si>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</si>
  <si>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</si>
  <si>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</si>
  <si>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</si>
  <si>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</si>
  <si>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</si>
  <si>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</si>
  <si>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</si>
  <si>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</si>
  <si>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</si>
  <si>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</si>
  <si>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</si>
  <si>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</si>
  <si>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</si>
  <si>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</si>
  <si>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</si>
  <si>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</si>
  <si>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</si>
  <si>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</si>
  <si>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</si>
  <si>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</si>
  <si>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</si>
  <si>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</si>
  <si>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</si>
  <si>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</si>
  <si>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</si>
  <si>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</si>
  <si>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</si>
  <si>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</si>
  <si>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</si>
  <si>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</si>
  <si>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</si>
  <si>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</si>
  <si>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</si>
  <si>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</si>
  <si>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</si>
  <si>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</si>
  <si>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</si>
  <si>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</si>
  <si>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</si>
  <si>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</si>
  <si>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</si>
  <si>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</si>
  <si>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</si>
  <si>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</si>
  <si>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</si>
  <si>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</si>
  <si>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</si>
  <si>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</si>
  <si>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</si>
  <si>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</si>
  <si>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</si>
  <si>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</si>
  <si>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</si>
  <si>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</si>
  <si>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</si>
  <si>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</si>
  <si>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</si>
  <si>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</si>
  <si>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</si>
  <si>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</si>
  <si>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</si>
  <si>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</si>
  <si>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</si>
  <si>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</si>
  <si>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</si>
  <si>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</si>
  <si>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</si>
  <si>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</si>
  <si>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</si>
  <si>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</si>
  <si>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</si>
  <si>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</si>
  <si>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</si>
  <si>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</si>
  <si>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</si>
  <si>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</si>
  <si>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</si>
  <si>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</si>
  <si>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</si>
  <si>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</si>
  <si>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</si>
  <si>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</si>
  <si>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</si>
  <si>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</si>
  <si>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</si>
  <si>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</si>
  <si>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</si>
  <si>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</si>
  <si>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</si>
  <si>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</si>
  <si>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</si>
  <si>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</si>
  <si>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</si>
  <si>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</si>
  <si>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</si>
  <si>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</si>
  <si>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</si>
  <si>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</si>
  <si>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</si>
  <si>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</si>
  <si>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</si>
  <si>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</si>
  <si>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</si>
  <si>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</si>
  <si>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</si>
  <si>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</si>
  <si>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</si>
  <si>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</si>
  <si>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</si>
  <si>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</si>
  <si>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</si>
  <si>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</si>
  <si>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</si>
  <si>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</si>
  <si>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</si>
  <si>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</si>
  <si>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</si>
  <si>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</si>
  <si>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</si>
  <si>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</si>
  <si>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</si>
  <si>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</si>
  <si>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</si>
  <si>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</si>
  <si>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</si>
  <si>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</si>
  <si>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</si>
  <si>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</si>
  <si>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</si>
  <si>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</si>
  <si>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</si>
  <si>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</si>
  <si>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</si>
  <si>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</si>
  <si>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</si>
  <si>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</si>
  <si>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</si>
  <si>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</si>
  <si>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</si>
  <si>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</si>
  <si>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</si>
  <si>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</si>
  <si>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</si>
  <si>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</si>
  <si>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</si>
  <si>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</si>
  <si>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</si>
  <si>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</si>
  <si>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</si>
  <si>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</si>
  <si>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</si>
  <si>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</si>
  <si>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</si>
  <si>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</si>
  <si>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</si>
  <si>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</si>
  <si>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</si>
  <si>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</si>
  <si>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</si>
  <si>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</si>
  <si>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</si>
  <si>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</si>
  <si>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</si>
  <si>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</si>
  <si>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</si>
  <si>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</si>
  <si>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</si>
  <si>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</si>
  <si>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</si>
  <si>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</si>
  <si>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</si>
  <si>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</si>
  <si>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</si>
  <si>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</si>
  <si>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</si>
  <si>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</si>
  <si>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</si>
  <si>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</si>
  <si>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</si>
  <si>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</si>
  <si>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</si>
  <si>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</si>
  <si>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</si>
  <si>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</si>
  <si>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</si>
  <si>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</si>
  <si>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</si>
  <si>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</si>
  <si>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</si>
  <si>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</si>
  <si>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</si>
  <si>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</si>
  <si>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</si>
  <si>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</si>
  <si>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</si>
  <si>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</si>
  <si>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</si>
  <si>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</si>
  <si>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</si>
  <si>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</si>
  <si>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</si>
  <si>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</si>
  <si>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</si>
  <si>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</si>
  <si>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</si>
  <si>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</si>
  <si>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</si>
  <si>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</si>
  <si>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</si>
  <si>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</si>
  <si>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</si>
  <si>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</si>
  <si>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</si>
  <si>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</si>
  <si>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</si>
  <si>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</si>
  <si>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</si>
  <si>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</si>
  <si>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</si>
  <si>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</si>
  <si>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</si>
  <si>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</si>
  <si>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</si>
  <si>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</si>
  <si>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</si>
  <si>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</si>
  <si>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</si>
  <si>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</si>
  <si>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</si>
  <si>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</si>
  <si>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</si>
  <si>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</si>
  <si>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</si>
  <si>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</si>
  <si>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</si>
  <si>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</si>
  <si>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</si>
  <si>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</si>
  <si>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</si>
  <si>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</si>
  <si>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</si>
  <si>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</si>
  <si>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</si>
  <si>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</si>
  <si>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</si>
  <si>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</si>
  <si>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</si>
  <si>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</si>
  <si>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</si>
  <si>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</si>
  <si>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</si>
  <si>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</si>
  <si>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</si>
  <si>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</si>
  <si>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</si>
  <si>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</si>
  <si>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</si>
  <si>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</si>
  <si>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</si>
  <si>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</si>
  <si>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</si>
  <si>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</si>
  <si>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</si>
  <si>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</si>
  <si>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</si>
  <si>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</si>
  <si>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</si>
  <si>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</si>
  <si>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</si>
  <si>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</si>
  <si>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</si>
  <si>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</si>
  <si>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</si>
  <si>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</si>
  <si>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</si>
  <si>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</si>
  <si>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</si>
  <si>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</si>
  <si>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</si>
  <si>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</si>
  <si>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</si>
  <si>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</si>
  <si>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</si>
  <si>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</si>
  <si>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</si>
  <si>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</si>
  <si>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</si>
  <si>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</si>
  <si>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</si>
  <si>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</si>
  <si>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</si>
  <si>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</si>
  <si>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</si>
  <si>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</si>
  <si>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</si>
  <si>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</si>
  <si>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</si>
  <si>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</si>
  <si>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</si>
  <si>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</si>
  <si>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</si>
  <si>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</si>
  <si>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</si>
  <si>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</si>
  <si>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</si>
  <si>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</si>
  <si>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</si>
  <si>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</si>
  <si>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</si>
  <si>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</si>
  <si>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</si>
  <si>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</si>
  <si>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</si>
  <si>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</si>
  <si>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</si>
  <si>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</si>
  <si>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</si>
  <si>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</si>
  <si>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</si>
  <si>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</si>
  <si>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</si>
  <si>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</si>
  <si>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</si>
  <si>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</si>
  <si>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</si>
  <si>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</si>
  <si>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</si>
  <si>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</si>
  <si>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</si>
  <si>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</si>
  <si>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</si>
  <si>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</si>
  <si>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</si>
  <si>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</si>
  <si>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</si>
  <si>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</si>
  <si>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</si>
  <si>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</si>
  <si>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</si>
  <si>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</si>
  <si>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</si>
  <si>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</si>
  <si>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</si>
  <si>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</si>
  <si>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</si>
  <si>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</si>
  <si>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</si>
  <si>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</si>
  <si>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</si>
  <si>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</si>
  <si>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</si>
  <si>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</si>
  <si>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</si>
  <si>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</si>
  <si>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</si>
  <si>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</si>
  <si>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</si>
  <si>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</si>
  <si>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</si>
  <si>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</si>
  <si>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</si>
  <si>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</si>
  <si>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</si>
  <si>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</si>
  <si>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</si>
  <si>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</si>
  <si>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</si>
  <si>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</si>
  <si>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</si>
  <si>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</si>
  <si>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</si>
  <si>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</si>
  <si>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</si>
  <si>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</si>
  <si>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</si>
  <si>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</si>
  <si>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</si>
  <si>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</si>
  <si>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</si>
  <si>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</si>
  <si>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</si>
  <si>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</si>
  <si>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</si>
  <si>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</si>
  <si>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</si>
  <si>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</si>
  <si>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</si>
  <si>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</si>
  <si>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</si>
  <si>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</si>
  <si>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</si>
  <si>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</si>
  <si>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</si>
  <si>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</si>
  <si>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</si>
  <si>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</si>
  <si>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</si>
  <si>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</si>
  <si>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</si>
  <si>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</si>
  <si>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</si>
  <si>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</si>
  <si>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</si>
  <si>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</si>
  <si>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</si>
  <si>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</si>
  <si>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</si>
  <si>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</si>
  <si>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</si>
  <si>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</si>
  <si>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</si>
  <si>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</si>
  <si>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</si>
  <si>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</si>
  <si>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</si>
  <si>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</si>
  <si>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</si>
  <si>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</si>
  <si>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</si>
  <si>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</si>
  <si>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</si>
  <si>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</si>
  <si>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</si>
  <si>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</si>
  <si>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</si>
  <si>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</si>
  <si>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</si>
  <si>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</si>
  <si>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</si>
  <si>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</si>
  <si>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</si>
  <si>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</si>
  <si>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</si>
  <si>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</si>
  <si>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</si>
  <si>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</si>
  <si>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</si>
  <si>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</si>
  <si>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</si>
  <si>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</si>
  <si>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</si>
  <si>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</si>
  <si>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</si>
  <si>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</si>
  <si>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</si>
  <si>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</si>
  <si>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</si>
  <si>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</si>
  <si>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</si>
  <si>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</si>
  <si>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</si>
  <si>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</si>
  <si>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</si>
  <si>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</si>
  <si>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</si>
  <si>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</si>
  <si>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</si>
  <si>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</si>
  <si>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</si>
  <si>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</si>
  <si>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</si>
  <si>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</si>
  <si>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</si>
  <si>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</si>
  <si>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</si>
  <si>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</si>
  <si>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</si>
  <si>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</si>
  <si>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</si>
  <si>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</si>
  <si>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</si>
  <si>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</si>
  <si>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</si>
  <si>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</si>
  <si>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</si>
  <si>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</si>
  <si>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</si>
  <si>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</si>
  <si>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</si>
  <si>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</si>
  <si>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</si>
  <si>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</si>
  <si>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</si>
  <si>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</si>
  <si>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</si>
  <si>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</si>
  <si>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</si>
  <si>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</si>
  <si>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</si>
  <si>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</si>
  <si>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</si>
  <si>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</si>
  <si>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</si>
  <si>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</si>
  <si>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</si>
  <si>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</si>
  <si>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</si>
  <si>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</si>
  <si>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</si>
  <si>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</si>
  <si>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</si>
  <si>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</si>
  <si>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</si>
  <si>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</si>
  <si>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</si>
  <si>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</si>
  <si>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</si>
  <si>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</si>
  <si>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</si>
  <si>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</si>
  <si>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</si>
  <si>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</si>
  <si>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</si>
  <si>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</si>
  <si>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</si>
  <si>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</si>
  <si>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</si>
  <si>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</si>
  <si>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</si>
  <si>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</si>
  <si>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</si>
  <si>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</si>
  <si>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</si>
  <si>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</si>
  <si>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</si>
  <si>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</si>
  <si>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</si>
  <si>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</si>
  <si>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</si>
  <si>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</si>
  <si>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</si>
  <si>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</si>
  <si>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</si>
  <si>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</si>
  <si>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</si>
  <si>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</si>
  <si>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</si>
  <si>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</si>
  <si>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</si>
  <si>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</si>
  <si>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</si>
  <si>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</si>
  <si>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</si>
  <si>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</si>
  <si>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</si>
  <si>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</si>
  <si>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</si>
  <si>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</si>
  <si>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</si>
  <si>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</si>
  <si>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</si>
  <si>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</si>
  <si>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</si>
  <si>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</si>
  <si>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</si>
  <si>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</si>
  <si>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</si>
  <si>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</si>
  <si>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</si>
  <si>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</si>
  <si>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</si>
  <si>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</si>
  <si>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</si>
  <si>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</si>
  <si>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</si>
  <si>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</si>
  <si>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</si>
  <si>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</si>
  <si>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</si>
  <si>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</si>
  <si>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</si>
  <si>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</si>
  <si>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</si>
  <si>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</si>
  <si>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</si>
  <si>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</si>
  <si>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</si>
  <si>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</si>
  <si>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</si>
  <si>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</si>
  <si>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</si>
  <si>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</si>
  <si>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</si>
  <si>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</si>
  <si>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</si>
  <si>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</si>
  <si>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</si>
  <si>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</si>
  <si>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</si>
  <si>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</si>
  <si>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</si>
  <si>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</si>
  <si>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</si>
  <si>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</si>
  <si>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</si>
  <si>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</si>
  <si>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</si>
  <si>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</si>
  <si>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</si>
  <si>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</si>
  <si>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</si>
  <si>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</si>
  <si>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</si>
  <si>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</si>
  <si>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</si>
  <si>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</si>
  <si>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</si>
  <si>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</si>
  <si>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</si>
  <si>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</si>
  <si>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</si>
  <si>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</si>
  <si>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</si>
  <si>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</si>
  <si>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</si>
  <si>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</si>
  <si>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</si>
  <si>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</si>
  <si>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</si>
  <si>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</si>
  <si>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</si>
  <si>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</si>
  <si>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</si>
  <si>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</si>
  <si>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</si>
  <si>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</si>
  <si>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</si>
  <si>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</si>
  <si>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</si>
  <si>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</si>
  <si>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</si>
  <si>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</si>
  <si>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</si>
  <si>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</si>
  <si>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</si>
  <si>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</si>
  <si>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</si>
  <si>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</si>
  <si>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</si>
  <si>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</si>
  <si>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</si>
  <si>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</si>
  <si>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</si>
  <si>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</si>
  <si>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</si>
  <si>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</si>
  <si>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</si>
  <si>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</si>
  <si>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</si>
  <si>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</si>
  <si>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</si>
  <si>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</si>
  <si>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</si>
  <si>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</si>
  <si>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</si>
  <si>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</si>
  <si>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</si>
  <si>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</si>
  <si>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</si>
  <si>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</si>
  <si>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</si>
  <si>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</si>
  <si>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</si>
  <si>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</si>
  <si>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</si>
  <si>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</si>
  <si>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</si>
  <si>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</si>
  <si>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</si>
  <si>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</si>
  <si>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</si>
  <si>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</si>
  <si>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</si>
  <si>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</si>
  <si>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</si>
  <si>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</si>
  <si>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</si>
  <si>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</si>
  <si>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</si>
  <si>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</si>
  <si>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</si>
  <si>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</si>
  <si>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</si>
  <si>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</si>
  <si>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</si>
  <si>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</si>
  <si>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</si>
  <si>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</si>
  <si>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</si>
  <si>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</si>
  <si>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</si>
  <si>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</si>
  <si>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</si>
  <si>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</si>
  <si>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</si>
  <si>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</si>
  <si>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</si>
  <si>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</si>
  <si>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</si>
  <si>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</si>
  <si>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</si>
  <si>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</si>
  <si>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</si>
  <si>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</si>
  <si>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</si>
  <si>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</si>
  <si>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</si>
  <si>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</si>
  <si>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</si>
  <si>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</si>
  <si>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</si>
  <si>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</si>
  <si>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</si>
  <si>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</si>
  <si>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</si>
  <si>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</si>
  <si>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</si>
  <si>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</si>
  <si>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</si>
  <si>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</si>
  <si>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</si>
  <si>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</si>
  <si>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</si>
  <si>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</si>
  <si>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</si>
  <si>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</si>
  <si>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</si>
  <si>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</si>
  <si>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</si>
  <si>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</si>
  <si>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</si>
  <si>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</si>
  <si>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</si>
  <si>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</si>
  <si>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</si>
  <si>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</si>
  <si>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</si>
  <si>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</si>
  <si>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</si>
  <si>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</si>
  <si>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</si>
  <si>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</si>
  <si>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</si>
  <si>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</si>
  <si>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</si>
  <si>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</si>
  <si>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</si>
  <si>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</si>
  <si>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</si>
  <si>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</si>
  <si>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</si>
  <si>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</si>
  <si>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</si>
  <si>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</si>
  <si>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</si>
  <si>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</si>
  <si>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</si>
  <si>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</si>
  <si>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</si>
  <si>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</si>
  <si>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</si>
  <si>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</si>
  <si>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</si>
  <si>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</si>
  <si>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</si>
  <si>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</si>
  <si>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</si>
  <si>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</si>
  <si>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</si>
  <si>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</si>
  <si>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</si>
  <si>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</si>
  <si>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</si>
  <si>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</si>
  <si>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</si>
  <si>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</si>
  <si>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</si>
  <si>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</si>
  <si>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</si>
  <si>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</si>
  <si>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</si>
  <si>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</si>
  <si>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</si>
  <si>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</si>
  <si>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</si>
  <si>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</si>
  <si>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</si>
  <si>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</si>
  <si>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</si>
  <si>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</si>
  <si>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</si>
  <si>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</si>
  <si>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</si>
  <si>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</si>
  <si>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</si>
  <si>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</si>
  <si>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</si>
  <si>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</si>
  <si>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</si>
  <si>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</si>
  <si>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</si>
  <si>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</si>
  <si>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</si>
  <si>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</si>
  <si>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</si>
  <si>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</si>
  <si>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</si>
  <si>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</si>
  <si>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</si>
  <si>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</si>
  <si>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</si>
  <si>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</si>
  <si>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</si>
  <si>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</si>
  <si>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</si>
  <si>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</si>
  <si>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</si>
  <si>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</si>
  <si>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</si>
  <si>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</si>
  <si>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</si>
  <si>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</si>
  <si>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</si>
  <si>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</si>
  <si>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</si>
  <si>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</si>
  <si>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</si>
  <si>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</si>
  <si>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</si>
  <si>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</si>
  <si>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</si>
  <si>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</si>
  <si>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</si>
  <si>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</si>
  <si>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</si>
  <si>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</si>
  <si>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</si>
  <si>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</si>
  <si>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</si>
  <si>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</si>
  <si>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</si>
  <si>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</si>
  <si>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</si>
  <si>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</si>
  <si>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</si>
  <si>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</si>
  <si>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</si>
  <si>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</si>
  <si>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</si>
  <si>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</si>
  <si>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</si>
  <si>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</si>
  <si>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</si>
  <si>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</si>
  <si>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</si>
  <si>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</si>
  <si>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</si>
  <si>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</si>
  <si>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</si>
  <si>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</si>
  <si>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</si>
  <si>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</si>
  <si>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</si>
  <si>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</si>
  <si>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</si>
  <si>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</si>
  <si>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</si>
  <si>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</si>
  <si>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</si>
  <si>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</si>
  <si>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</si>
  <si>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</si>
  <si>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</si>
  <si>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</si>
  <si>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</si>
  <si>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</si>
  <si>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</si>
  <si>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</si>
  <si>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</si>
  <si>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</si>
  <si>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</si>
  <si>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</si>
  <si>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</si>
  <si>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</si>
  <si>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</si>
  <si>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</si>
  <si>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</si>
  <si>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</si>
  <si>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</si>
  <si>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</si>
  <si>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</si>
  <si>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</si>
  <si>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</si>
  <si>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</si>
  <si>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</si>
  <si>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</si>
  <si>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</si>
  <si>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</si>
  <si>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</si>
  <si>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</si>
  <si>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</si>
  <si>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</si>
  <si>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</si>
  <si>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</si>
  <si>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</si>
  <si>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</si>
  <si>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</si>
  <si>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</si>
  <si>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</si>
  <si>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</si>
  <si>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</si>
  <si>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</si>
  <si>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</si>
  <si>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</si>
  <si>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</si>
  <si>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</si>
  <si>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</si>
  <si>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</si>
  <si>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</si>
  <si>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</si>
  <si>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</si>
  <si>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</si>
  <si>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</si>
  <si>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</si>
  <si>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</si>
  <si>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</si>
  <si>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</si>
  <si>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</si>
  <si>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</si>
  <si>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</si>
  <si>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</si>
  <si>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</si>
  <si>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</si>
  <si>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</si>
  <si>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</si>
  <si>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</si>
  <si>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</si>
  <si>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</si>
  <si>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</si>
  <si>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</si>
  <si>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</si>
  <si>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</si>
  <si>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</si>
  <si>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</si>
  <si>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</si>
  <si>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</si>
  <si>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</si>
  <si>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</si>
  <si>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</si>
  <si>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</si>
  <si>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</si>
  <si>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</si>
  <si>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</si>
  <si>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</si>
  <si>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</si>
  <si>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</si>
  <si>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</si>
  <si>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</si>
  <si>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</si>
  <si>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</si>
  <si>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</si>
  <si>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</si>
  <si>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</si>
  <si>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</si>
  <si>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</si>
  <si>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</si>
  <si>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</si>
  <si>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</si>
  <si>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</si>
  <si>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</si>
  <si>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</si>
  <si>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</si>
  <si>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</si>
  <si>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</si>
  <si>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</si>
  <si>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</si>
  <si>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</si>
  <si>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</si>
  <si>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</si>
  <si>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</si>
  <si>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</si>
  <si>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</si>
  <si>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</si>
  <si>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</si>
  <si>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</si>
  <si>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</si>
  <si>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</si>
  <si>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</si>
  <si>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</si>
  <si>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</si>
  <si>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</si>
  <si>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</si>
  <si>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</si>
  <si>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</si>
  <si>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</si>
  <si>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</si>
  <si>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</si>
  <si>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</si>
  <si>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</si>
  <si>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</si>
  <si>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</si>
  <si>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</si>
  <si>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</si>
  <si>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</si>
  <si>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</si>
  <si>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</si>
  <si>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</si>
  <si>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</si>
  <si>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</si>
  <si>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</si>
  <si>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</si>
  <si>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</si>
  <si>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</si>
  <si>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</si>
  <si>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</si>
  <si>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</si>
  <si>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</si>
  <si>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</si>
  <si>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</si>
  <si>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</si>
  <si>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</si>
  <si>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</si>
  <si>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</si>
  <si>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</si>
  <si>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</si>
  <si>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</si>
  <si>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</si>
  <si>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</si>
  <si>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</si>
  <si>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</si>
  <si>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</si>
  <si>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</si>
  <si>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</si>
  <si>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</si>
  <si>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</si>
  <si>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</si>
  <si>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</si>
  <si>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</si>
  <si>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</si>
  <si>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</si>
  <si>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</si>
  <si>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</si>
  <si>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</si>
  <si>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</si>
  <si>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</si>
  <si>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</si>
  <si>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</si>
  <si>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</si>
  <si>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</si>
  <si>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</si>
  <si>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</si>
  <si>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</si>
  <si>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</si>
  <si>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</si>
  <si>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</si>
  <si>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</si>
  <si>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</si>
  <si>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</si>
  <si>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</si>
  <si>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</si>
  <si>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</si>
  <si>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</si>
  <si>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</si>
  <si>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</si>
  <si>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</si>
  <si>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</si>
  <si>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</si>
  <si>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</si>
  <si>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</si>
  <si>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</si>
  <si>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</si>
  <si>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</si>
  <si>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</si>
  <si>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</si>
  <si>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</si>
  <si>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</si>
  <si>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</si>
  <si>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</si>
  <si>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</si>
  <si>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</si>
  <si>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</si>
  <si>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</si>
  <si>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</si>
  <si>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</si>
  <si>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</si>
  <si>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</si>
  <si>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</si>
  <si>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</si>
  <si>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</si>
  <si>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</si>
  <si>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</si>
  <si>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</si>
  <si>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</si>
  <si>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</si>
  <si>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</si>
  <si>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</si>
  <si>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</si>
  <si>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</si>
  <si>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</si>
  <si>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</si>
  <si>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</si>
  <si>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</si>
  <si>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</si>
  <si>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</si>
  <si>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</si>
  <si>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</si>
  <si>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</si>
  <si>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</si>
  <si>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</si>
  <si>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</si>
  <si>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</si>
  <si>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</si>
  <si>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</si>
  <si>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</si>
  <si>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</si>
  <si>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</si>
  <si>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</si>
  <si>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</si>
  <si>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</si>
  <si>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</si>
  <si>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</si>
  <si>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</si>
  <si>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</si>
  <si>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</si>
  <si>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</si>
  <si>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</si>
  <si>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</si>
  <si>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</si>
  <si>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</si>
  <si>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</si>
  <si>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</si>
  <si>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</si>
  <si>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</si>
  <si>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</si>
  <si>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</si>
  <si>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</si>
  <si>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</si>
  <si>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</si>
  <si>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</si>
  <si>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</si>
  <si>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</si>
  <si>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</si>
  <si>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</si>
  <si>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</si>
  <si>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</si>
  <si>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</si>
  <si>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</si>
  <si>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</si>
  <si>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</si>
  <si>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</si>
  <si>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</si>
  <si>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</si>
  <si>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</si>
  <si>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</si>
  <si>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</si>
  <si>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</si>
  <si>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</si>
  <si>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</si>
  <si>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</si>
  <si>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</si>
  <si>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</si>
  <si>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</si>
  <si>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</si>
  <si>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</si>
  <si>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</si>
  <si>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</si>
  <si>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</si>
  <si>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</si>
  <si>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</si>
  <si>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</si>
  <si>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</si>
  <si>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</si>
  <si>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</si>
  <si>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</si>
  <si>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</si>
  <si>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</si>
  <si>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</si>
  <si>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</si>
  <si>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</si>
  <si>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</si>
  <si>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</si>
  <si>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</si>
  <si>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</si>
  <si>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</si>
  <si>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</si>
  <si>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</si>
  <si>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</si>
  <si>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</si>
  <si>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</si>
  <si>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</si>
  <si>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</si>
  <si>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</si>
  <si>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</si>
  <si>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</si>
  <si>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</si>
  <si>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</si>
  <si>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</si>
  <si>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</si>
  <si>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</si>
  <si>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</si>
  <si>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</si>
  <si>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</si>
  <si>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</si>
  <si>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</si>
  <si>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</si>
  <si>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</si>
  <si>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</si>
  <si>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</si>
  <si>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</si>
  <si>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</si>
  <si>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</si>
  <si>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</si>
  <si>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</si>
  <si>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</si>
  <si>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</si>
  <si>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</si>
  <si>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</si>
  <si>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</si>
  <si>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</si>
  <si>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</si>
  <si>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</si>
  <si>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</si>
  <si>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</si>
  <si>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</si>
  <si>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</si>
  <si>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</si>
  <si>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</si>
  <si>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</si>
  <si>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</si>
  <si>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</si>
  <si>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</si>
  <si>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</si>
  <si>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</si>
  <si>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</si>
  <si>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</si>
  <si>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</si>
  <si>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</si>
  <si>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</si>
  <si>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</si>
  <si>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</si>
  <si>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</si>
  <si>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</si>
  <si>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</si>
  <si>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</si>
  <si>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</si>
  <si>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</si>
  <si>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</si>
  <si>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</si>
  <si>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</si>
  <si>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</si>
  <si>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</si>
  <si>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</si>
  <si>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</si>
  <si>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</si>
  <si>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</si>
  <si>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</si>
  <si>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</si>
  <si>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</si>
  <si>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</si>
  <si>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</si>
  <si>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</si>
  <si>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</si>
  <si>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</si>
  <si>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</si>
  <si>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</si>
  <si>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</si>
  <si>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</si>
  <si>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</si>
  <si>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</si>
  <si>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</si>
  <si>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</si>
  <si>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</si>
  <si>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</si>
  <si>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</si>
  <si>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</si>
  <si>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</si>
  <si>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</si>
  <si>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</si>
  <si>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</si>
  <si>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</si>
  <si>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</si>
  <si>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</si>
  <si>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</si>
  <si>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</si>
  <si>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</si>
  <si>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</si>
  <si>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</si>
  <si>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</si>
  <si>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</si>
  <si>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</si>
  <si>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</si>
  <si>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</si>
  <si>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</si>
  <si>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</si>
  <si>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</si>
  <si>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</si>
  <si>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</si>
  <si>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</si>
  <si>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</si>
  <si>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</si>
  <si>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</si>
  <si>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</si>
  <si>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</si>
  <si>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</si>
  <si>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</si>
  <si>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</si>
  <si>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</si>
  <si>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</si>
  <si>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</si>
  <si>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</si>
  <si>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</si>
  <si>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</si>
  <si>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</si>
  <si>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</si>
  <si>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</si>
  <si>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</si>
  <si>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</si>
  <si>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</si>
  <si>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</si>
  <si>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</si>
  <si>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</si>
  <si>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</si>
  <si>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</si>
  <si>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</si>
  <si>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</si>
  <si>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</si>
  <si>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</si>
  <si>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</si>
  <si>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</si>
  <si>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</si>
  <si>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</si>
  <si>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</si>
  <si>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</si>
  <si>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</si>
  <si>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</si>
  <si>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</si>
  <si>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</si>
  <si>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</si>
  <si>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</si>
  <si>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</si>
  <si>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</si>
  <si>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</si>
  <si>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</si>
  <si>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</si>
  <si>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</si>
  <si>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</si>
  <si>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</si>
  <si>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</si>
  <si>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</si>
  <si>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</si>
  <si>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</si>
  <si>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</si>
  <si>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</si>
  <si>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</si>
  <si>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</si>
  <si>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</si>
  <si>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</si>
  <si>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</si>
  <si>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</si>
  <si>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</si>
  <si>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</si>
  <si>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</si>
  <si>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</si>
  <si>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</si>
  <si>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</si>
  <si>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</si>
  <si>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</si>
  <si>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</si>
  <si>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</si>
  <si>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</si>
  <si>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</si>
  <si>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</si>
  <si>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</si>
  <si>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</si>
  <si>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</si>
  <si>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</si>
  <si>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</si>
  <si>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</si>
  <si>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</si>
  <si>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</si>
  <si>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</si>
  <si>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</si>
  <si>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</si>
  <si>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</si>
  <si>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</si>
  <si>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</si>
  <si>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</si>
  <si>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</si>
  <si>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</si>
  <si>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</si>
  <si>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</si>
  <si>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</si>
  <si>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</si>
  <si>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</si>
  <si>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</si>
  <si>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</si>
  <si>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</si>
  <si>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</si>
  <si>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</si>
  <si>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</si>
  <si>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</si>
  <si>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</si>
  <si>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</si>
  <si>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</si>
  <si>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</si>
  <si>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</si>
  <si>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</si>
  <si>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</si>
  <si>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</si>
  <si>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</si>
  <si>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</si>
  <si>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</si>
  <si>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</si>
  <si>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</si>
  <si>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</si>
  <si>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</si>
  <si>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</si>
  <si>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</si>
  <si>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</si>
  <si>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</si>
  <si>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</si>
  <si>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</si>
  <si>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</si>
  <si>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</si>
  <si>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</si>
  <si>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</si>
  <si>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</si>
  <si>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</si>
  <si>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</si>
  <si>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</si>
  <si>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</si>
  <si>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</si>
  <si>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</si>
  <si>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</si>
  <si>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</si>
  <si>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</si>
  <si>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</si>
  <si>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</si>
  <si>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</si>
  <si>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</si>
  <si>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</si>
  <si>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</si>
  <si>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</si>
  <si>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</si>
  <si>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</si>
  <si>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</si>
  <si>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</si>
  <si>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</si>
  <si>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</si>
  <si>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</si>
  <si>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</si>
  <si>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</si>
  <si>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</si>
  <si>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</si>
  <si>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</si>
  <si>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</si>
  <si>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</si>
  <si>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</si>
  <si>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</si>
  <si>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</si>
  <si>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</si>
  <si>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</si>
  <si>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</si>
  <si>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</si>
  <si>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</si>
  <si>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</si>
  <si>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</si>
  <si>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</si>
  <si>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</si>
  <si>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</si>
  <si>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</si>
  <si>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</si>
  <si>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</si>
  <si>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</si>
  <si>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</si>
  <si>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</si>
  <si>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</si>
  <si>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</si>
  <si>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</si>
  <si>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</si>
  <si>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</si>
  <si>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</si>
  <si>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</si>
  <si>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</si>
  <si>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</si>
  <si>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</si>
  <si>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</si>
  <si>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</si>
  <si>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</si>
  <si>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</si>
  <si>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</si>
  <si>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</si>
  <si>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</si>
  <si>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</si>
  <si>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</si>
  <si>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</si>
  <si>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</si>
  <si>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</si>
  <si>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</si>
  <si>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</si>
  <si>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</si>
  <si>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</si>
  <si>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</si>
  <si>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</si>
  <si>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</si>
  <si>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</si>
  <si>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</si>
  <si>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</si>
  <si>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</si>
  <si>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</si>
  <si>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</si>
  <si>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</si>
  <si>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</si>
  <si>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</si>
  <si>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</si>
  <si>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</si>
  <si>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</si>
  <si>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</si>
  <si>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</si>
  <si>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</si>
  <si>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</si>
  <si>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</si>
  <si>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</si>
  <si>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</si>
  <si>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</si>
  <si>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</si>
  <si>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</si>
  <si>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</si>
  <si>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</si>
  <si>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</si>
  <si>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</si>
  <si>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</si>
  <si>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</si>
  <si>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</si>
  <si>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</si>
  <si>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</si>
  <si>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</si>
  <si>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</si>
  <si>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</si>
  <si>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</si>
  <si>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</si>
  <si>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</si>
  <si>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</si>
  <si>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</si>
  <si>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</si>
  <si>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</si>
  <si>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</si>
  <si>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</si>
  <si>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</si>
  <si>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</si>
  <si>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</si>
  <si>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</si>
  <si>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</si>
  <si>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</si>
  <si>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</si>
  <si>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</si>
  <si>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</si>
  <si>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</si>
  <si>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</si>
  <si>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</si>
  <si>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</si>
  <si>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</si>
  <si>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</si>
  <si>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</si>
  <si>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</si>
  <si>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</si>
  <si>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</si>
  <si>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</si>
  <si>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</si>
  <si>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</si>
  <si>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</si>
  <si>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</si>
  <si>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</si>
  <si>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</si>
  <si>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</si>
  <si>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</si>
  <si>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</si>
  <si>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</si>
  <si>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</si>
  <si>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</si>
  <si>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</si>
  <si>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</si>
  <si>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</si>
  <si>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</si>
  <si>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</si>
  <si>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</si>
  <si>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</si>
  <si>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</si>
  <si>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</si>
  <si>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</si>
  <si>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</si>
  <si>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</si>
  <si>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</si>
  <si>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</si>
  <si>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</si>
  <si>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</si>
  <si>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</si>
  <si>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</si>
  <si>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</si>
  <si>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</si>
  <si>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</si>
  <si>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</si>
  <si>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</si>
  <si>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</si>
  <si>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</si>
  <si>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</si>
  <si>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</si>
  <si>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</si>
  <si>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</si>
  <si>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</si>
  <si>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</si>
  <si>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</si>
  <si>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</si>
  <si>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</si>
  <si>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</si>
  <si>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</si>
  <si>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</si>
  <si>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</si>
  <si>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</si>
  <si>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</si>
  <si>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</si>
  <si>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</si>
  <si>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</si>
  <si>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</si>
  <si>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</si>
  <si>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</si>
  <si>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</si>
  <si>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</si>
  <si>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</si>
  <si>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</si>
  <si>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</si>
  <si>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</si>
  <si>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</si>
  <si>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</si>
  <si>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</si>
  <si>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</si>
  <si>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</si>
  <si>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</si>
  <si>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</si>
  <si>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</si>
  <si>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</si>
  <si>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</si>
  <si>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</si>
  <si>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</si>
  <si>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</si>
  <si>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</si>
  <si>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</si>
  <si>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</si>
  <si>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</si>
  <si>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</si>
  <si>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</si>
  <si>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</si>
  <si>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</si>
  <si>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</si>
  <si>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</si>
  <si>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</si>
  <si>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</si>
  <si>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</si>
  <si>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</si>
  <si>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</si>
  <si>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</si>
  <si>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</si>
  <si>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</si>
  <si>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</si>
  <si>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</si>
  <si>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</si>
  <si>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</si>
  <si>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</si>
  <si>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</si>
  <si>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</si>
  <si>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</si>
  <si>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</si>
  <si>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</si>
  <si>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</si>
  <si>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</si>
  <si>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</si>
  <si>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</si>
  <si>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</si>
  <si>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</si>
  <si>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</si>
  <si>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</si>
  <si>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</si>
  <si>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</si>
  <si>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</si>
  <si>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</si>
  <si>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</si>
  <si>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</si>
  <si>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</si>
  <si>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</si>
  <si>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</si>
  <si>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</si>
  <si>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</si>
  <si>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</si>
  <si>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</si>
  <si>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</si>
  <si>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</si>
  <si>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</si>
  <si>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</si>
  <si>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</si>
  <si>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</si>
  <si>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</si>
  <si>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</si>
  <si>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</si>
  <si>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</si>
  <si>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</si>
  <si>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</si>
  <si>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</si>
  <si>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</si>
  <si>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</si>
  <si>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</si>
  <si>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</si>
  <si>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</si>
  <si>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</si>
  <si>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</si>
  <si>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</si>
  <si>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</si>
  <si>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</si>
  <si>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</si>
  <si>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</si>
  <si>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</si>
  <si>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</si>
  <si>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</si>
  <si>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</si>
  <si>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</si>
  <si>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</si>
  <si>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</si>
  <si>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</si>
  <si>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</si>
  <si>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</si>
  <si>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</si>
  <si>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</si>
  <si>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</si>
  <si>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</si>
  <si>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</si>
  <si>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</si>
  <si>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</si>
  <si>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</si>
  <si>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</si>
  <si>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</si>
  <si>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</si>
  <si>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</si>
  <si>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</si>
  <si>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</si>
  <si>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</si>
  <si>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</si>
  <si>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</si>
  <si>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</si>
  <si>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</si>
  <si>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</si>
  <si>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</si>
  <si>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</si>
  <si>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</si>
  <si>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</si>
  <si>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</si>
  <si>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</si>
  <si>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</si>
  <si>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</si>
  <si>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</si>
  <si>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</si>
  <si>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</si>
  <si>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</si>
  <si>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</si>
  <si>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</si>
  <si>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</si>
  <si>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</si>
  <si>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</si>
  <si>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</si>
  <si>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</si>
  <si>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</si>
  <si>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</si>
  <si>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</si>
  <si>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</si>
  <si>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</si>
  <si>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</si>
  <si>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</si>
  <si>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</si>
  <si>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</si>
  <si>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</si>
  <si>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</si>
  <si>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</si>
  <si>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</si>
  <si>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</si>
  <si>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</si>
  <si>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</si>
  <si>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</si>
  <si>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</si>
  <si>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</si>
  <si>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</si>
  <si>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</si>
  <si>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</si>
  <si>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</si>
  <si>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</si>
  <si>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</si>
  <si>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</si>
  <si>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</si>
  <si>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</si>
  <si>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</si>
  <si>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</si>
  <si>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</si>
  <si>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</si>
  <si>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</si>
  <si>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</si>
  <si>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</si>
  <si>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</si>
  <si>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</si>
  <si>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</si>
  <si>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</si>
  <si>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</si>
  <si>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</si>
  <si>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</si>
  <si>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</si>
  <si>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</si>
  <si>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</si>
  <si>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</si>
  <si>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</si>
  <si>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</si>
  <si>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</si>
  <si>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</si>
  <si>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</si>
  <si>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</si>
  <si>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</si>
  <si>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</si>
  <si>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</si>
  <si>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</si>
  <si>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</si>
  <si>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</si>
  <si>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</si>
  <si>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</si>
  <si>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</si>
  <si>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</si>
  <si>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</si>
  <si>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</si>
  <si>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</si>
  <si>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</si>
  <si>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</si>
  <si>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</si>
  <si>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</si>
  <si>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</si>
  <si>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</si>
  <si>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</si>
  <si>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</si>
  <si>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</si>
  <si>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</si>
  <si>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</si>
  <si>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</si>
  <si>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</si>
  <si>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</si>
  <si>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</si>
  <si>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</si>
  <si>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</si>
  <si>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</si>
  <si>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</si>
  <si>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</si>
  <si>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</si>
  <si>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</si>
  <si>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</si>
  <si>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</si>
  <si>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</si>
  <si>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</si>
  <si>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</si>
  <si>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</si>
  <si>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</si>
  <si>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</si>
  <si>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</si>
  <si>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</si>
  <si>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</si>
  <si>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</si>
  <si>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</si>
  <si>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</si>
  <si>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</si>
  <si>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</si>
  <si>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</si>
  <si>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</si>
  <si>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</si>
  <si>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</si>
  <si>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</si>
  <si>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</si>
  <si>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</si>
  <si>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</si>
  <si>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</si>
  <si>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</si>
  <si>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</si>
  <si>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</si>
  <si>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</si>
  <si>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</si>
  <si>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</si>
  <si>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</si>
  <si>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</si>
  <si>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</si>
  <si>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</si>
  <si>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</si>
  <si>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</si>
  <si>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</si>
  <si>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</si>
  <si>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</si>
  <si>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</si>
  <si>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</si>
  <si>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</si>
  <si>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</si>
  <si>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</si>
  <si>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</si>
  <si>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</si>
  <si>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</si>
  <si>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</si>
  <si>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</si>
  <si>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</si>
  <si>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</si>
  <si>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</si>
  <si>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</si>
  <si>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</si>
  <si>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</si>
  <si>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</si>
  <si>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</si>
  <si>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</si>
  <si>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</si>
  <si>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</si>
  <si>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</si>
  <si>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</si>
  <si>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</si>
  <si>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</si>
  <si>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</si>
  <si>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</si>
  <si>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</si>
  <si>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</si>
  <si>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</si>
  <si>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</si>
  <si>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</si>
  <si>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</si>
  <si>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</si>
  <si>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</si>
  <si>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</si>
  <si>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</si>
  <si>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</si>
  <si>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</si>
  <si>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</si>
  <si>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</si>
  <si>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</si>
  <si>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</si>
  <si>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</si>
  <si>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</si>
  <si>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</si>
  <si>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</si>
  <si>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</si>
  <si>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</si>
  <si>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</si>
  <si>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</si>
  <si>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</si>
  <si>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</si>
  <si>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</si>
  <si>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</si>
  <si>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</si>
  <si>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</si>
  <si>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</si>
  <si>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</si>
  <si>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</si>
  <si>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</si>
  <si>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</si>
  <si>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</si>
  <si>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</si>
  <si>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</si>
  <si>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</si>
  <si>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</si>
  <si>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</si>
  <si>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</si>
  <si>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</si>
  <si>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</si>
  <si>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</si>
  <si>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</si>
  <si>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</si>
  <si>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</si>
  <si>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</si>
  <si>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</si>
  <si>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</si>
  <si>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</si>
  <si>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</si>
  <si>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</si>
  <si>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</si>
  <si>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</si>
  <si>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</si>
  <si>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</si>
  <si>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</si>
  <si>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</si>
  <si>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</si>
  <si>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</si>
  <si>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</si>
  <si>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</si>
  <si>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</si>
  <si>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</si>
  <si>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</si>
  <si>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</si>
  <si>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</si>
  <si>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</si>
  <si>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</si>
  <si>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</si>
  <si>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</si>
  <si>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</si>
  <si>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</si>
  <si>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</si>
  <si>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</si>
  <si>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</si>
  <si>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</si>
  <si>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</si>
  <si>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</si>
  <si>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</si>
  <si>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</si>
  <si>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</si>
  <si>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</si>
  <si>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</si>
  <si>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</si>
  <si>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</si>
  <si>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</si>
  <si>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</si>
  <si>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</si>
  <si>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</si>
  <si>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</si>
  <si>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</si>
  <si>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</si>
  <si>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</si>
  <si>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</si>
  <si>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</si>
  <si>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</si>
  <si>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</si>
  <si>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</si>
  <si>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</si>
  <si>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</si>
  <si>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Sum of backers_count</t>
  </si>
  <si>
    <t>Count of percent funded</t>
  </si>
  <si>
    <t>(All)</t>
  </si>
  <si>
    <t>Column Labels</t>
  </si>
  <si>
    <t>Date Created Conversion</t>
  </si>
  <si>
    <t>Date Ended Conversion</t>
  </si>
  <si>
    <t>Category</t>
  </si>
  <si>
    <t>Sub_category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</si>
  <si>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</si>
  <si>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</si>
  <si>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</si>
  <si>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</si>
  <si>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</si>
  <si>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</si>
  <si>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</si>
  <si>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</si>
  <si>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</si>
  <si>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</si>
  <si>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</si>
  <si>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</si>
  <si>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</si>
  <si>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(blank)</t>
  </si>
  <si>
    <t>Sum of goal</t>
  </si>
  <si>
    <t>Number Successful</t>
  </si>
  <si>
    <t>Number Failed</t>
  </si>
  <si>
    <t>Number Canceled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</si>
  <si>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</si>
  <si>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</si>
  <si>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</si>
  <si>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</si>
  <si>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</si>
  <si>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</si>
  <si>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</si>
  <si>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</si>
  <si>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</si>
  <si>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</si>
  <si>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</si>
  <si>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</si>
  <si>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</si>
  <si>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Goal</t>
  </si>
  <si>
    <t>Total Projects</t>
  </si>
  <si>
    <t>Greater than or equal to 50000</t>
  </si>
  <si>
    <t>backers_account</t>
  </si>
  <si>
    <t>mean</t>
  </si>
  <si>
    <t>median</t>
  </si>
  <si>
    <t>min</t>
  </si>
  <si>
    <t>max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</si>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</sst>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onsolas"/>
      <family val="3"/>
    </font>
    <font>
      <sz val="12"/>
      <color rgb="FF000118"/>
      <name val="Nunito Sans"/>
    </font>
    <font>
      <b/>
      <sz val="10"/>
      <color rgb="FF2B2B2B"/>
      <name val="Consolas"/>
      <family val="3"/>
    </font>
    <font>
      <b/>
      <sz val="10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2" fontId="16" fillId="0" borderId="0" xfId="0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16" fillId="0" borderId="0" xfId="0" applyNumberFormat="1" applyFont="1" applyAlignment="1">
      <alignment horizontal="center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14" fontId="19" fillId="0" borderId="0" xfId="0" applyNumberFormat="1" applyFont="1"/>
    <xf numFmtId="14" fontId="0" fillId="0" borderId="0" xfId="0" applyNumberFormat="1"/>
    <xf numFmtId="0" fontId="16" fillId="0" borderId="0" xfId="0" applyFont="1"/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10" fontId="0" fillId="0" borderId="0" xfId="42" applyNumberFormat="1" applyFont="1"/>
    <xf numFmtId="10" fontId="20" fillId="0" borderId="0" xfId="0" applyNumberFormat="1" applyFont="1" applyAlignment="1">
      <alignment horizontal="left" vertical="center" wrapText="1"/>
    </xf>
    <xf numFmtId="10" fontId="0" fillId="0" borderId="0" xfId="0" applyNumberForma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[excelchallangehw.xlsx]Sheet1!PivotTable1</c:name>
    <c:fmtId val="17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4-43F7-BE16-20107ADC34F3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4-43F7-BE16-20107ADC34F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24-43F7-BE16-20107ADC34F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24-43F7-BE16-20107ADC3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760608"/>
        <c:axId val="1243783168"/>
      </c:barChart>
      <c:catAx>
        <c:axId val="124376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83168"/>
        <c:crosses val="autoZero"/>
        <c:auto val="1"/>
        <c:lblAlgn val="ctr"/>
        <c:lblOffset val="100"/>
        <c:noMultiLvlLbl val="0"/>
      </c:catAx>
      <c:valAx>
        <c:axId val="124378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76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[excelchallangehw.xlsx]Sheet2!PivotTable2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Sheet2!$B$6:$B$15</c:f>
              <c:numCache>
                <c:formatCode>General</c:formatCode>
                <c:ptCount val="9"/>
                <c:pt idx="0">
                  <c:v>7110</c:v>
                </c:pt>
                <c:pt idx="1">
                  <c:v>1982</c:v>
                </c:pt>
                <c:pt idx="2">
                  <c:v>1890</c:v>
                </c:pt>
                <c:pt idx="4">
                  <c:v>2241</c:v>
                </c:pt>
                <c:pt idx="5">
                  <c:v>4329</c:v>
                </c:pt>
                <c:pt idx="6">
                  <c:v>86</c:v>
                </c:pt>
                <c:pt idx="7">
                  <c:v>283</c:v>
                </c:pt>
                <c:pt idx="8">
                  <c:v>6847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4-4C35-BCF1-5B608C09AE0A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Sheet2!$C$6:$C$15</c:f>
              <c:numCache>
                <c:formatCode>General</c:formatCode>
                <c:ptCount val="9"/>
                <c:pt idx="0">
                  <c:v>41440</c:v>
                </c:pt>
                <c:pt idx="1">
                  <c:v>14103</c:v>
                </c:pt>
                <c:pt idx="2">
                  <c:v>18020</c:v>
                </c:pt>
                <c:pt idx="4">
                  <c:v>33941</c:v>
                </c:pt>
                <c:pt idx="5">
                  <c:v>2724</c:v>
                </c:pt>
                <c:pt idx="6">
                  <c:v>17479</c:v>
                </c:pt>
                <c:pt idx="7">
                  <c:v>10856</c:v>
                </c:pt>
                <c:pt idx="8">
                  <c:v>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4-4C35-BCF1-5B608C09AE0A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Sheet2!$D$6:$D$15</c:f>
              <c:numCache>
                <c:formatCode>General</c:formatCode>
                <c:ptCount val="9"/>
                <c:pt idx="0">
                  <c:v>2000</c:v>
                </c:pt>
                <c:pt idx="2">
                  <c:v>4962</c:v>
                </c:pt>
                <c:pt idx="5">
                  <c:v>61</c:v>
                </c:pt>
                <c:pt idx="6">
                  <c:v>14</c:v>
                </c:pt>
                <c:pt idx="7">
                  <c:v>152</c:v>
                </c:pt>
                <c:pt idx="8">
                  <c:v>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F4-4C35-BCF1-5B608C09AE0A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Sheet2!$E$6:$E$15</c:f>
              <c:numCache>
                <c:formatCode>General</c:formatCode>
                <c:ptCount val="9"/>
                <c:pt idx="0">
                  <c:v>71325</c:v>
                </c:pt>
                <c:pt idx="1">
                  <c:v>12761</c:v>
                </c:pt>
                <c:pt idx="2">
                  <c:v>12790</c:v>
                </c:pt>
                <c:pt idx="3">
                  <c:v>1194</c:v>
                </c:pt>
                <c:pt idx="4">
                  <c:v>92820</c:v>
                </c:pt>
                <c:pt idx="5">
                  <c:v>16930</c:v>
                </c:pt>
                <c:pt idx="6">
                  <c:v>35040</c:v>
                </c:pt>
                <c:pt idx="7">
                  <c:v>56203</c:v>
                </c:pt>
                <c:pt idx="8">
                  <c:v>181835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F4-4C35-BCF1-5B608C09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207632"/>
        <c:axId val="1250226352"/>
      </c:barChart>
      <c:catAx>
        <c:axId val="12502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226352"/>
        <c:crosses val="autoZero"/>
        <c:auto val="1"/>
        <c:lblAlgn val="ctr"/>
        <c:lblOffset val="100"/>
        <c:noMultiLvlLbl val="0"/>
      </c:catAx>
      <c:valAx>
        <c:axId val="12502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20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[excelchallangehw.xlsx]Sheet6!PivotTable2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C2-4CBF-8405-88AB566A271D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C2-4CBF-8405-88AB566A271D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C2-4CBF-8405-88AB566A271D}"/>
            </c:ext>
          </c:extLst>
        </c:ser>
        <c:ser>
          <c:idx val="3"/>
          <c:order val="3"/>
          <c:tx>
            <c:strRef>
              <c:f>Sheet6!$E$4:$E$5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8C2-4CBF-8405-88AB566A2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021407"/>
        <c:axId val="607022847"/>
      </c:lineChart>
      <c:catAx>
        <c:axId val="60702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22847"/>
        <c:crosses val="autoZero"/>
        <c:auto val="1"/>
        <c:lblAlgn val="ctr"/>
        <c:lblOffset val="100"/>
        <c:noMultiLvlLbl val="0"/>
      </c:catAx>
      <c:valAx>
        <c:axId val="6070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02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Number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Sheet8!$B$2:$B$12</c:f>
              <c:numCache>
                <c:formatCode>General</c:formatCode>
                <c:ptCount val="11"/>
                <c:pt idx="0">
                  <c:v>30</c:v>
                </c:pt>
                <c:pt idx="1">
                  <c:v>185</c:v>
                </c:pt>
                <c:pt idx="2">
                  <c:v>157</c:v>
                </c:pt>
                <c:pt idx="3">
                  <c:v>2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281</c:v>
                </c:pt>
                <c:pt idx="8">
                  <c:v>252</c:v>
                </c:pt>
                <c:pt idx="9">
                  <c:v>8</c:v>
                </c:pt>
                <c:pt idx="10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79-4060-A3A2-F7CF95351A87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Number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Sheet8!$C$2:$C$12</c:f>
              <c:numCache>
                <c:formatCode>General</c:formatCode>
                <c:ptCount val="11"/>
                <c:pt idx="0">
                  <c:v>20</c:v>
                </c:pt>
                <c:pt idx="1">
                  <c:v>37</c:v>
                </c:pt>
                <c:pt idx="2">
                  <c:v>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79-4060-A3A2-F7CF95351A87}"/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Number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Sheet8!$D$2:$D$12</c:f>
              <c:numCache>
                <c:formatCode>General</c:formatCode>
                <c:ptCount val="11"/>
                <c:pt idx="0">
                  <c:v>28</c:v>
                </c:pt>
                <c:pt idx="1">
                  <c:v>2</c:v>
                </c:pt>
                <c:pt idx="2">
                  <c:v>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79-4060-A3A2-F7CF95351A87}"/>
            </c:ext>
          </c:extLst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Total Projects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Sheet8!$A$2:$A$12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Sheet8!$E$2:$E$12</c:f>
              <c:numCache>
                <c:formatCode>General</c:formatCode>
                <c:ptCount val="11"/>
                <c:pt idx="0">
                  <c:v>78</c:v>
                </c:pt>
                <c:pt idx="1">
                  <c:v>224</c:v>
                </c:pt>
                <c:pt idx="2">
                  <c:v>307</c:v>
                </c:pt>
                <c:pt idx="3">
                  <c:v>2</c:v>
                </c:pt>
                <c:pt idx="4">
                  <c:v>10</c:v>
                </c:pt>
                <c:pt idx="5">
                  <c:v>5</c:v>
                </c:pt>
                <c:pt idx="6">
                  <c:v>13</c:v>
                </c:pt>
                <c:pt idx="7">
                  <c:v>281</c:v>
                </c:pt>
                <c:pt idx="8">
                  <c:v>255</c:v>
                </c:pt>
                <c:pt idx="9">
                  <c:v>8</c:v>
                </c:pt>
                <c:pt idx="10">
                  <c:v>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79-4060-A3A2-F7CF95351A87}"/>
            </c:ext>
          </c:extLst>
        </c:ser>
        <c:ser>
          <c:idx val="4"/>
          <c:order val="4"/>
          <c:tx>
            <c:strRef>
              <c:f>Sheet8!$F$1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Sheet8!$A$2:$A$12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Sheet8!$F$2:$F$12</c:f>
              <c:numCache>
                <c:formatCode>0.00%</c:formatCode>
                <c:ptCount val="11"/>
                <c:pt idx="0">
                  <c:v>0.38461538461538464</c:v>
                </c:pt>
                <c:pt idx="1">
                  <c:v>0.8258928571428571</c:v>
                </c:pt>
                <c:pt idx="2">
                  <c:v>0.51140065146579805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0.76923076923076927</c:v>
                </c:pt>
                <c:pt idx="7">
                  <c:v>1</c:v>
                </c:pt>
                <c:pt idx="8">
                  <c:v>0.9882352941176471</c:v>
                </c:pt>
                <c:pt idx="9">
                  <c:v>1</c:v>
                </c:pt>
                <c:pt idx="10">
                  <c:v>0.8534031413612565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79-4060-A3A2-F7CF95351A87}"/>
            </c:ext>
          </c:extLst>
        </c:ser>
        <c:ser>
          <c:idx val="5"/>
          <c:order val="5"/>
          <c:tx>
            <c:strRef>
              <c:f>Sheet8!$G$1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Sheet8!$A$2:$A$12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Sheet8!$G$2:$G$12</c:f>
              <c:numCache>
                <c:formatCode>0.00%</c:formatCode>
                <c:ptCount val="11"/>
                <c:pt idx="0">
                  <c:v>0.25641025641025639</c:v>
                </c:pt>
                <c:pt idx="1">
                  <c:v>5</c:v>
                </c:pt>
                <c:pt idx="2">
                  <c:v>1.256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0.23076923076923078</c:v>
                </c:pt>
                <c:pt idx="7">
                  <c:v>0</c:v>
                </c:pt>
                <c:pt idx="8">
                  <c:v>1.1764705882352941E-2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79-4060-A3A2-F7CF95351A87}"/>
            </c:ext>
          </c:extLst>
        </c:ser>
        <c:ser>
          <c:idx val="6"/>
          <c:order val="6"/>
          <c:tx>
            <c:strRef>
              <c:f>Sheet8!$H$1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Sheet8!$A$2:$A$12</c:f>
              <c:strCache>
                <c:ptCount val="11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40000 to 44999</c:v>
                </c:pt>
                <c:pt idx="9">
                  <c:v>45000 to 49999</c:v>
                </c:pt>
                <c:pt idx="10">
                  <c:v>Greater than or equal to 50000</c:v>
                </c:pt>
              </c:strCache>
            </c:strRef>
          </c:cat>
          <c:val>
            <c:numRef>
              <c:f>Sheet8!$H$2:$H$12</c:f>
              <c:numCache>
                <c:formatCode>0.00%</c:formatCode>
                <c:ptCount val="11"/>
                <c:pt idx="0">
                  <c:v>0.35897435897435898</c:v>
                </c:pt>
                <c:pt idx="1">
                  <c:v>8.9285714285714281E-3</c:v>
                </c:pt>
                <c:pt idx="2">
                  <c:v>8.143322475570032E-2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0.14659685863874344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79-4060-A3A2-F7CF95351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99183"/>
        <c:axId val="41194383"/>
      </c:lineChart>
      <c:catAx>
        <c:axId val="4119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4383"/>
        <c:crosses val="autoZero"/>
        <c:auto val="1"/>
        <c:lblAlgn val="ctr"/>
        <c:lblOffset val="100"/>
        <c:noMultiLvlLbl val="0"/>
      </c:catAx>
      <c:valAx>
        <c:axId val="411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756708</xdr:colOff>
      <xdr:row>3</xdr:row>
      <xdr:rowOff>50533</xdr:rowOff>
    </xdr:from>
    <xdr:to>
      <xdr:col>15</xdr:col>
      <xdr:colOff>13228</xdr:colOff>
      <xdr:row>23</xdr:row>
      <xdr:rowOff>13228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88799BC-5EF5-BE8A-087D-B0EF247C5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555625</xdr:colOff>
      <xdr:row>3</xdr:row>
      <xdr:rowOff>82550</xdr:rowOff>
    </xdr:from>
    <xdr:to>
      <xdr:col>13</xdr:col>
      <xdr:colOff>123825</xdr:colOff>
      <xdr:row>17</xdr:row>
      <xdr:rowOff>140195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5667D-D5FE-FC74-698E-5C89E07F1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43963</xdr:colOff>
      <xdr:row>4</xdr:row>
      <xdr:rowOff>171939</xdr:rowOff>
    </xdr:from>
    <xdr:to>
      <xdr:col>11</xdr:col>
      <xdr:colOff>4886</xdr:colOff>
      <xdr:row>18</xdr:row>
      <xdr:rowOff>179754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44380-D1AF-7422-676C-3E5CE5B06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1</xdr:row>
      <xdr:rowOff>38100</xdr:rowOff>
    </xdr:from>
    <xdr:to>
      <xdr:col>15</xdr:col>
      <xdr:colOff>457200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16E023-46D1-957F-3612-C292AD2B5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lan" refreshedDate="45579.498410532404" createdVersion="8" refreshedVersion="8" minRefreshableVersion="3" recordCount="1000" xr:uid="{EB350139-315A-47D0-9267-148BFA9B9331}">
  <cacheSource type="worksheet">
    <worksheetSource ref="A1:P1001" sheet="Crowdfunding"/>
  </cacheSource>
  <cacheFields count="16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MixedTypes="1" containsNumber="1" minValue="4.2756360008551271E-2" maxValue="132.56198347107437" count="986">
        <e v="#DIV/0!"/>
        <n v="9.6153846153846159E-2"/>
        <n v="0.7605789942675919"/>
        <n v="1.6955995155429955"/>
        <n v="1.4434947768281101"/>
        <n v="0.57597574838954146"/>
        <n v="4.7706422018348622"/>
        <n v="0.30527101282138253"/>
        <n v="5.0168595643853093"/>
        <n v="1.9326683291770574"/>
        <n v="0.37577684636508168"/>
        <n v="2.0792079207920793"/>
        <n v="1.1192041215135904"/>
        <n v="0.40796503156872266"/>
        <n v="1.4976897339210793"/>
        <n v="2.1138126724631645"/>
        <n v="0.15397156054705191"/>
        <n v="0.62738699988876112"/>
        <n v="1.4944982755789127"/>
        <n v="2.0605980679832516"/>
        <n v="0.89092580575383951"/>
        <n v="2.4394674694417771"/>
        <n v="0.78081648830757033"/>
        <n v="0.30116450274394324"/>
        <n v="0.88627142541987591"/>
        <n v="0.46202956989247312"/>
        <n v="2.0747288377658548"/>
        <n v="1.2507817385866167"/>
        <n v="0.95033966650924551"/>
        <n v="0.30404398370483227"/>
        <n v="0.62262193012798339"/>
        <n v="0.32258064516129031"/>
        <n v="1.1519686117067385"/>
        <n v="0.26467579850895784"/>
        <n v="0.66310160427807485"/>
        <n v="0.66533070381915727"/>
        <n v="0.63578564940962756"/>
        <n v="0.71434870799894168"/>
        <n v="0.30738720872583042"/>
        <n v="1.9693654266958425"/>
        <n v="0.59147734910606264"/>
        <n v="0.4696410600469641"/>
        <n v="0.22525341008634714"/>
        <n v="0.53781071686233362"/>
        <n v="0.15178825538373969"/>
        <n v="2.0971302428256071"/>
        <n v="0.87120320226041914"/>
        <n v="0.210408191892271"/>
        <n v="0.25841597988545884"/>
        <n v="0.52735662491760049"/>
        <n v="50"/>
        <n v="1.0885206171726003"/>
        <n v="2.928019520130134"/>
        <n v="0.71220459695694405"/>
        <n v="1.1127596439169138"/>
        <n v="0.56189341052273112"/>
        <n v="0.69607587227007739"/>
        <n v="0.46452026269421753"/>
        <n v="0.44031311154598823"/>
        <n v="0.36354193715917943"/>
        <n v="0.69266233813981193"/>
        <n v="1.078213802435724"/>
        <n v="0.13838915029061721"/>
        <n v="8.4380610412926398"/>
        <n v="1.0241404535479151"/>
        <n v="0.42346407497396737"/>
        <n v="2.2188217291507271"/>
        <n v="0.61581786720048859"/>
        <n v="0.39288668320926384"/>
        <n v="4.1557075223566544"/>
        <n v="0.80813692870085674"/>
        <n v="0.92535471930906843"/>
        <n v="0.14917951268025859"/>
        <n v="0.15130228034151086"/>
        <n v="0.81658291457286436"/>
        <n v="0.66411063946323434"/>
        <n v="1.2803016886647984"/>
        <n v="2.1300448430493275"/>
        <n v="0.33244680851063829"/>
        <n v="1.4368101819628121"/>
        <n v="0.15687393040501996"/>
        <n v="0.44377525952928126"/>
        <n v="6.678688305616777E-2"/>
        <n v="2.6602660266026601"/>
        <n v="0.75546145703012224"/>
        <n v="0.76205287713841363"/>
        <n v="0.59653365578395812"/>
        <n v="1.6132964889466841"/>
        <n v="0.38350910834132312"/>
        <n v="0.39590125756870054"/>
        <n v="1.2720156555772995"/>
        <n v="2.0659275921165383"/>
        <n v="0.38628681796233705"/>
        <n v="1.6515627609028949"/>
        <n v="0.32928352446917225"/>
        <n v="0.88495575221238942"/>
        <n v="0.46002653237675972"/>
        <n v="0.10791068315763261"/>
        <n v="2.9680434584686353"/>
        <n v="0.50832720219383321"/>
        <n v="100"/>
        <n v="9.7900576525617317E-2"/>
        <n v="0.35501823066589905"/>
        <n v="4.0633888663145061"/>
        <n v="0.69861624751645446"/>
        <n v="0.69183029809746666"/>
        <n v="0.27845209196058834"/>
        <n v="0.53623410448904552"/>
        <n v="0.16799193638705343"/>
        <n v="1.6888600194868464"/>
        <n v="6.6832496362697702"/>
        <n v="0.83363881987155986"/>
        <n v="0.37198258804907003"/>
        <n v="0.26533729999195949"/>
        <n v="0.13752171395483498"/>
        <n v="1.1466343838989697"/>
        <n v="1.1363636363636365"/>
        <n v="0.57491493605537958"/>
        <n v="0.85025980160604631"/>
        <n v="0.46520282843319688"/>
        <n v="0.66891121561921052"/>
        <n v="0.45591328589688107"/>
        <n v="1.5535744705013912"/>
        <n v="5.3698779161126557"/>
        <n v="0.2719096423342397"/>
        <n v="0.62536873156342188"/>
        <n v="2.5884482238533693"/>
        <n v="1.9447114025665668"/>
        <n v="1.6574326227814817"/>
        <n v="31.223717409587888"/>
        <n v="0.64321608040201006"/>
        <n v="0.99147583616268153"/>
        <n v="0.86071987480438183"/>
        <n v="0.32177332856632107"/>
        <n v="1.1143714720903144"/>
        <n v="1.403061224489796"/>
        <n v="30.429988974641677"/>
        <n v="0.38200339558573854"/>
        <n v="1.0416666666666667"/>
        <n v="4.7854099553153899"/>
        <n v="0.44810167834446796"/>
        <n v="0.98433935979670251"/>
        <n v="0.43470700747696051"/>
        <n v="0.73750341436765909"/>
        <n v="0.77459333849728895"/>
        <n v="0.42281152753348666"/>
        <n v="5.7971014492753623"/>
        <n v="0.88893648923637147"/>
        <n v="0.82629942247889832"/>
        <n v="0.45481220657276994"/>
        <n v="1.558435657734816"/>
        <n v="0.23636891777209479"/>
        <n v="1.0754519851003908"/>
        <n v="1.7019374068554396"/>
        <n v="1.5379357484620642"/>
        <n v="1.3524559708701791"/>
        <n v="1.8987341772151898"/>
        <n v="0.45258620689655171"/>
        <n v="0.99988495047640957"/>
        <n v="0.61609549480169423"/>
        <n v="1.2790697674418605"/>
        <n v="0.66783446463761764"/>
        <n v="0.39485559566787004"/>
        <n v="0.99830851381380381"/>
        <n v="0.81973902556243705"/>
        <n v="0.72922092417590589"/>
        <n v="0.24065161051462422"/>
        <n v="3.1939561672525993"/>
        <n v="0.23580370606511422"/>
        <n v="34.026772793053546"/>
        <n v="9.4049904030710181"/>
        <n v="1.2066365007541477"/>
        <n v="0.61344244615726207"/>
        <n v="0.11177347242921014"/>
        <n v="3.8180324069196572"/>
        <n v="1.3362770160353241"/>
        <n v="0.24010941067991806"/>
        <n v="1.0394110004330879"/>
        <n v="0.2795489524766781"/>
        <n v="0.32419414597999258"/>
        <n v="1.6180620884289747"/>
        <n v="0.13844189016602809"/>
        <n v="1.446808510638298"/>
        <n v="0.34123222748815168"/>
        <n v="1.392757660167131"/>
        <n v="3.1313914944636436"/>
        <n v="0.43502138975604115"/>
        <n v="3.1238095238095238"/>
        <n v="4.250733268153942"/>
        <n v="1.4578408195429473"/>
        <n v="2.6348808030112925"/>
        <n v="5.0017611835153222"/>
        <n v="2.191235059760956"/>
        <n v="0.81459385039008725"/>
        <n v="0.27643158318316219"/>
        <n v="1.5836230204712245"/>
        <n v="0.33534006056964899"/>
        <n v="10.461844065552061"/>
        <n v="1.859504132231405"/>
        <n v="0.14680181754631247"/>
        <n v="1.2685312547760965"/>
        <n v="0.74400376396622769"/>
        <n v="29.655990510083036"/>
        <n v="0.23156394727467047"/>
        <n v="2.5743707093821508"/>
        <n v="0.23490721165139769"/>
        <n v="0.98890060770428412"/>
        <n v="4.7194991749975737"/>
        <n v="1.4831177027453455"/>
        <n v="1.0534813319878911"/>
        <n v="0.65853658536585369"/>
        <n v="0.51239004599269011"/>
        <n v="9.773806199385647E-2"/>
        <n v="26.029216467463481"/>
        <n v="0.64486729086853078"/>
        <n v="2.2344632280568457"/>
        <n v="0.46307579819644162"/>
        <n v="0.30108955428637446"/>
        <n v="11.84407796101949"/>
        <n v="1.0139364099140449"/>
        <n v="0.72474709346217725"/>
        <n v="1.0659731125682259"/>
        <n v="0.24774594001658773"/>
        <n v="0.38435809929817799"/>
        <n v="0.27275206836985183"/>
        <n v="0.59269496160621304"/>
        <n v="0.83397842179108805"/>
        <n v="0.51629090821360935"/>
        <n v="0.23800079333597779"/>
        <n v="1.3036393264530146"/>
        <n v="0.58389146488064569"/>
        <n v="0.6333333333333333"/>
        <n v="0.91675834250091681"/>
        <n v="2.3962106436333239"/>
        <n v="9.1371732593106643"/>
        <n v="0.62744568884091212"/>
        <n v="0.2367330834484119"/>
        <n v="1.0233450591621363"/>
        <n v="0.23878366524804262"/>
        <n v="0.9811971187161167"/>
        <n v="0.78292478329760462"/>
        <n v="0.224609375"/>
        <n v="0.17552657973921765"/>
        <n v="0.19633064789113805"/>
        <n v="0.30718820397296742"/>
        <n v="0.10722524883839314"/>
        <n v="0.47317408227123559"/>
        <n v="0.36586454088461884"/>
        <n v="33.333333333333336"/>
        <n v="1.8489583333333333"/>
        <n v="0.1596678907871627"/>
        <n v="1.1233254130416694"/>
        <n v="0.54085831863609646"/>
        <n v="0.83217036233007702"/>
        <n v="4.2752867570385815"/>
        <n v="0.68493150684931503"/>
        <n v="0.37246722288438616"/>
        <n v="0.16736401673640167"/>
        <n v="0.63412179164569704"/>
        <n v="3.2049576093981673"/>
        <n v="0.31906906906906907"/>
        <n v="0.26961695797694313"/>
        <n v="0.27573696145124715"/>
        <n v="0.81246891062841986"/>
        <n v="1.3026472026262486"/>
        <n v="0.42804530609408659"/>
        <n v="0.55391432791728212"/>
        <n v="0.39583804569102016"/>
        <n v="3.6796445196783751"/>
        <n v="78.699436763952889"/>
        <n v="0.32893678105427138"/>
        <n v="0.72869955156950672"/>
        <n v="3.1047865459249677"/>
        <n v="0.41405669391655164"/>
        <n v="1.0330578512396693"/>
        <n v="9.3770931011386477E-2"/>
        <n v="0.30685305148312308"/>
        <n v="0.58582308142940831"/>
        <n v="0.17198679141441936"/>
        <n v="1.0926457303788724"/>
        <n v="0.92551784927280745"/>
        <n v="5.3394858272907051"/>
        <n v="1.2020115294983442"/>
        <n v="0.14157621519584709"/>
        <n v="5.7319629800071583"/>
        <n v="0.47680314841444033"/>
        <n v="1.0226442658875092"/>
        <n v="5.9373608431052396E-2"/>
        <n v="1.838163145156015"/>
        <n v="0.21900474510281057"/>
        <n v="10.181311018131101"/>
        <n v="6.103286384976526"/>
        <n v="7.4645434187608856E-2"/>
        <n v="2.8050429699428521"/>
        <n v="1.8198090692124105"/>
        <n v="1.0611643330876934"/>
        <n v="0.69485805042684134"/>
        <n v="1.9447287615148414"/>
        <n v="20"/>
        <n v="7.4367873078829944E-2"/>
        <n v="3.1402162251382357"/>
        <n v="1.2103951584193664"/>
        <n v="0.18310227569971227"/>
        <n v="0.34938857000249562"/>
        <n v="12.645914396887159"/>
        <n v="0.75679157178018541"/>
        <n v="1.3499314755596163"/>
        <n v="1.3281503077421444"/>
        <n v="4.918032786885246"/>
        <n v="0.49172650640024979"/>
        <n v="0.32234312361940604"/>
        <n v="0.25296079107738301"/>
        <n v="0.33931168201648088"/>
        <n v="2.9503105590062111"/>
        <n v="1.4997656616153725"/>
        <n v="5.2009456264775418"/>
        <n v="6.3122923588039868"/>
        <n v="2.5838203629652416"/>
        <n v="10.430054374691053"/>
        <n v="1.0621984515839473"/>
        <n v="0.60037580775752764"/>
        <n v="4.1433891992551208"/>
        <n v="0.60954670329670335"/>
        <n v="1.1022553840936069"/>
        <n v="2.1647624774503909"/>
        <n v="2.5948103792415171"/>
        <n v="0.74871421419143414"/>
        <n v="4.3674628672533409"/>
        <n v="0.54067062409754529"/>
        <n v="0.22536365498873182"/>
        <n v="0.50004831384674853"/>
        <n v="0.80672268907563027"/>
        <n v="0.53586750635432012"/>
        <n v="0.87500251726846168"/>
        <n v="1.0305821987697152"/>
        <n v="0.81420595533498763"/>
        <n v="0.55821244061995168"/>
        <n v="1.2507570613173784"/>
        <n v="1.0610914083056859"/>
        <n v="1.1810657490932763"/>
        <n v="1.5032638714536781"/>
        <n v="1.8545229754790851"/>
        <n v="2.3818994925204016"/>
        <n v="6.8051297551707757"/>
        <n v="2.9006526468455403"/>
        <n v="7.1388910922503365E-2"/>
        <n v="1.3933330065885747"/>
        <n v="1.8841576523062173"/>
        <n v="0.7830414980291871"/>
        <n v="2.8659160696008188"/>
        <n v="0.24354708939482897"/>
        <n v="0.80816110227874938"/>
        <n v="1.6956715751896474"/>
        <n v="2.7105800058292044"/>
        <n v="0.54079473312955562"/>
        <n v="8.4642233856893547"/>
        <n v="0.33478406427854035"/>
        <n v="0.4417902495337892"/>
        <n v="0.57615755290173898"/>
        <n v="0.26899309342057431"/>
        <n v="0.62424969987995194"/>
        <n v="6.1868426479686531E-2"/>
        <n v="0.13634426927993182"/>
        <n v="0.1688872208669544"/>
        <n v="5.2941176470588234"/>
        <n v="0.36126163679310824"/>
        <n v="0.36627552058604085"/>
        <n v="0.62749699661945069"/>
        <n v="1.4734054980141733"/>
        <n v="6.2831611281764871E-2"/>
        <n v="0.13695211545367672"/>
        <n v="7.5839260635165138"/>
        <n v="1.8255578093306288"/>
        <n v="0.27698574338085541"/>
        <n v="9.7489211455472731"/>
        <n v="7.1618037135278518"/>
        <n v="2.4725274725274726"/>
        <n v="0.62375249500998009"/>
        <n v="0.54364550210277973"/>
        <n v="1.5681544028950543"/>
        <n v="0.44369321783224169"/>
        <n v="0.58136284867795851"/>
        <n v="0.68414850771205971"/>
        <n v="1.3084960503698553"/>
        <n v="2.5470265217899288"/>
        <n v="8.873087030452929"/>
        <n v="0.81892809219354334"/>
        <n v="0.53607326334599059"/>
        <n v="13.749146369223766"/>
        <n v="1.5234062712817931"/>
        <n v="0.43675411021782068"/>
        <n v="0.21304926764314247"/>
        <n v="0.76856462437757089"/>
        <n v="0.59860800914143253"/>
        <n v="0.57516154228502447"/>
        <n v="0.13932142271758727"/>
        <n v="1.5661467638868769"/>
        <n v="6.5349985477781009E-2"/>
        <n v="2.4779361846571621"/>
        <n v="1.1598151877739604"/>
        <n v="0.31687197465024203"/>
        <n v="1.1158442341764994"/>
        <n v="0.54901303382087929"/>
        <n v="0.28099173553719009"/>
        <n v="0.75851265561876491"/>
        <n v="2.1590981466148653"/>
        <n v="2.7675741861135119"/>
        <n v="0.9557652248498959"/>
        <n v="0.149508756941478"/>
        <n v="1.6110109837793722"/>
        <n v="1.1806405068849786"/>
        <n v="9.0423836838750802"/>
        <n v="2.281085294965004"/>
        <n v="1.8027571580063626"/>
        <n v="1.7421751114800506"/>
        <n v="0.81014316326022107"/>
        <n v="0.77845243655612639"/>
        <n v="1.5627597672485454"/>
        <n v="0.78555304740406318"/>
        <n v="9.4002416841569669"/>
        <n v="2.4709302325581395"/>
        <n v="0.34762456546929316"/>
        <n v="0.17453699214583535"/>
        <n v="0.88570587459013894"/>
        <n v="2.1557497289367946"/>
        <n v="1.1028286689262143"/>
        <n v="1.4762165117550574"/>
        <n v="0.51950697769175924"/>
        <n v="1.2089810017271156"/>
        <n v="1.8462474336552352"/>
        <n v="5.9800664451827243"/>
        <n v="0.85560296429373461"/>
        <n v="9.5043134961251649E-2"/>
        <n v="0.81251880830574785"/>
        <n v="0.55978957307614485"/>
        <n v="0.28146679881070369"/>
        <n v="0.61764103305735329"/>
        <n v="4.0137614678899078"/>
        <n v="0.50321498462398662"/>
        <n v="2.8774752475247523"/>
        <n v="0.56683123057231666"/>
        <n v="0.19554893379271812"/>
        <n v="1.2188564258827748"/>
        <n v="4.1108226942840496"/>
        <n v="1.9808743169398908"/>
        <n v="0.10341261633919338"/>
        <n v="25"/>
        <n v="0.81403385590942501"/>
        <n v="1.5763546798029557"/>
        <n v="1.7751997586351205"/>
        <n v="2.2688598979013044"/>
        <n v="0.84479057895347487"/>
        <n v="0.96039045382384969"/>
        <n v="3.7537537537537538"/>
        <n v="0.28473708152915606"/>
        <n v="1.1103278110680297"/>
        <n v="0.58266569555717407"/>
        <n v="0.70898574852533836"/>
        <n v="3.2701700904146604"/>
        <n v="0.92451726155646574"/>
        <n v="0.74931593348768677"/>
        <n v="0.53233661796352927"/>
        <n v="0.30120481927710846"/>
        <n v="0.17384825530858064"/>
        <n v="2.4691358024691357"/>
        <n v="0.5422153369481022"/>
        <n v="0.34988823014870252"/>
        <n v="0.31347962382445144"/>
        <n v="2.5488051440124622"/>
        <n v="0.56135623666778933"/>
        <n v="0.2738600575106121"/>
        <n v="0.87760910815939275"/>
        <n v="3.3524736528833023"/>
        <n v="1.8426186863212659"/>
        <n v="0.42311642466621158"/>
        <n v="0.19496344435418358"/>
        <n v="0.99353049907578561"/>
        <n v="1.2292801270547924"/>
        <n v="6.0957910014513788"/>
        <n v="1.8948503192636206"/>
        <n v="0.38431077238675165"/>
        <n v="3.2538428386726044"/>
        <n v="7.4074074074074074"/>
        <n v="0.55983027448432676"/>
        <n v="0.45442853468232874"/>
        <n v="0.98511617946246921"/>
        <n v="0.52219321148825071"/>
        <n v="0.32749643962937552"/>
        <n v="4.1674848901398613"/>
        <n v="0.1381639545594105"/>
        <n v="0.18269511838643671"/>
        <n v="0.24125452352231605"/>
        <n v="110.25794841031794"/>
        <n v="2.9262466407882952"/>
        <n v="4.1755726838957621"/>
        <n v="2.0801849053249177"/>
        <n v="1.4256146571006933"/>
        <n v="0.18870663376397154"/>
        <n v="0.55455276950177235"/>
        <n v="1.0831889081455806"/>
        <n v="7.1937264943586463"/>
        <n v="0.10786581492623176"/>
        <n v="2.5089605734767026"/>
        <n v="0.89103291713961408"/>
        <n v="1.4099238557442892"/>
        <n v="0.83970287436753144"/>
        <n v="4.1636148515409319"/>
        <n v="0.71777882946837046"/>
        <n v="2.5460122699386503"/>
        <n v="4.4565112617678242"/>
        <n v="1.7927871586408173"/>
        <n v="2.3516615407696349"/>
        <n v="0.8928571428571429"/>
        <n v="14.14790996784566"/>
        <n v="0.98284311014258696"/>
        <n v="0.23487962419260131"/>
        <n v="0.68709881565862041"/>
        <n v="3.081335041796327"/>
        <n v="0.14278914802475012"/>
        <n v="1.1918260698087162"/>
        <n v="1.1877828054298643"/>
        <n v="0.64122373300370827"/>
        <n v="1.0038200339558574"/>
        <n v="1.2453300124533002"/>
        <n v="8.8850174216027877"/>
        <n v="1.090025745369986"/>
        <n v="1.0468884926375759"/>
        <n v="0.19885657469550086"/>
        <n v="0.62796736308029943"/>
        <n v="6.6567052670900262"/>
        <n v="0.20745232585973031"/>
        <n v="0.66680274886031166"/>
        <n v="0.85308535907413963"/>
        <n v="2.6528035908405512"/>
        <n v="1.3764044943820224"/>
        <n v="0.37596651769880118"/>
        <n v="4.1312723390428445"/>
        <n v="39.896373056994818"/>
        <n v="6.1237738026543562"/>
        <n v="0.36166365280289331"/>
        <n v="1.1260808365171928"/>
        <n v="0.611353711790393"/>
        <n v="0.10319917440660474"/>
        <n v="0.36912114544825042"/>
        <n v="0.35184809703851244"/>
        <n v="1.7055247258470805"/>
        <n v="1.0151139183397249"/>
        <n v="2.2739996267761455"/>
        <n v="0.65935591338145472"/>
        <n v="0.44715735680317981"/>
        <n v="0.41710114702815432"/>
        <n v="0.50167224080267558"/>
        <n v="0.72809440120512181"/>
        <n v="0.99039700529528507"/>
        <n v="0.12591921023471342"/>
        <n v="0.27048958615093321"/>
        <n v="7.8014184397163122"/>
        <n v="0.72449579009203058"/>
        <n v="1.1931283726917175"/>
        <n v="0.48875704294263672"/>
        <n v="2.2550921435499514"/>
        <n v="0.45745038681466532"/>
        <n v="0.53753860774530771"/>
        <n v="0.42133948223456663"/>
        <n v="0.32716748458537814"/>
        <n v="1.062215477996965"/>
        <n v="1.838235294117647"/>
        <n v="0.89381003201707576"/>
        <n v="0.2708939500351159"/>
        <n v="1.589057820339177"/>
        <n v="1.5401714830104796"/>
        <n v="5.304010349288486"/>
        <n v="5.9685799109351807"/>
        <n v="0.98899345988195886"/>
        <n v="0.29282381098824695"/>
        <n v="1.5620932048945586"/>
        <n v="1.9201059368792761"/>
        <n v="0.31017166114156303"/>
        <n v="0.83676335286426806"/>
        <n v="0.68120933792575589"/>
        <n v="0.10519987977156597"/>
        <n v="1.3718622300058376"/>
        <n v="1.2656906285888674"/>
        <n v="1.5450811656561705"/>
        <n v="1.2190934065934067"/>
        <n v="9.6370061034371984E-2"/>
        <n v="7.7458874672726372"/>
        <n v="0.64581917063222294"/>
        <n v="14.086146682188591"/>
        <n v="0.47955250861216275"/>
        <n v="1.0031746031746032"/>
        <n v="0.49603774726271854"/>
        <n v="0.61693997771055564"/>
        <n v="27.445226917057902"/>
        <n v="0.48394530649869411"/>
        <n v="0.77981047644116874"/>
        <n v="0.83569851781772309"/>
        <n v="0.58571824773174497"/>
        <n v="0.53415344771770801"/>
        <n v="0.53083528493364562"/>
        <n v="0.76162221102913097"/>
        <n v="0.35214446952595935"/>
        <n v="0.83042683939544926"/>
        <n v="0.23863154842882311"/>
        <n v="7.21830985915493"/>
        <n v="0.71717755928282245"/>
        <n v="0.57471264367816088"/>
        <n v="0.64312583424341707"/>
        <n v="0.58669243511871894"/>
        <n v="0.52766097782174948"/>
        <n v="0.40045766590389015"/>
        <n v="2.0466420025351155"/>
        <n v="3.5134601933389531"/>
        <n v="0.37310195227765725"/>
        <n v="0.16134216513622698"/>
        <n v="31.947261663286003"/>
        <n v="0.6253066854103948"/>
        <n v="0.35791985402484383"/>
        <n v="1.2924349474409789"/>
        <n v="0.48466489965921999"/>
        <n v="0.14404033129276198"/>
        <n v="0.6588072122052705"/>
        <n v="1.5484173336217464"/>
        <n v="1.5904905407667838"/>
        <n v="0.32216635103071467"/>
        <n v="2.3331823182965503"/>
        <n v="1.2030885257676422"/>
        <n v="1.273377574765147"/>
        <n v="0.87647392647707922"/>
        <n v="1.5494823302584038"/>
        <n v="1.2592592592592593"/>
        <n v="8.7572440437862209"/>
        <n v="1.7798013245033113"/>
        <n v="6.0599929182052712"/>
        <n v="0.83355502349915755"/>
        <n v="0.68749065909430573"/>
        <n v="0.45170678469653791"/>
        <n v="2.0662568306010929"/>
        <n v="1.0762929802838366"/>
        <n v="1.1286707529045832"/>
        <n v="2.4154589371980677"/>
        <n v="1.5858719078714576"/>
        <n v="2.0626069860854535"/>
        <n v="1.1302064479800504"/>
        <n v="0.78839482812992745"/>
        <n v="4.2756360008551271E-2"/>
        <n v="0.19669993705602015"/>
        <n v="0.52225249772933702"/>
        <n v="2.3737444615970649"/>
        <n v="12.135922330097088"/>
        <n v="1.6648730771665505"/>
        <n v="2.1171724258901947"/>
        <n v="1.2234471632159183"/>
        <n v="1.8454520320707768"/>
        <n v="1.0217830675948798"/>
        <n v="1.294665976178146"/>
        <n v="2.9882202401113998"/>
        <n v="0.41738276454701695"/>
        <n v="1.5617128463476071"/>
        <n v="0.56766762649115587"/>
        <n v="4.9168603611657433"/>
        <n v="0.27882527711118732"/>
        <n v="0.21328418142321112"/>
        <n v="0.8192936949641979"/>
        <n v="1.787892202477211"/>
        <n v="2.2903885480572597"/>
        <n v="2.9816593886462881"/>
        <n v="0.81314443792438595"/>
        <n v="0.52701033718510493"/>
        <n v="1.1958483754512634"/>
        <n v="5.5651882096314109"/>
        <n v="9.6478533526290405E-2"/>
        <n v="1.026639026385187"/>
        <n v="1.1575922584052767"/>
        <n v="0.66592674805771368"/>
        <n v="0.2789907811741873"/>
        <n v="0.18421052631578946"/>
        <n v="1.4814658045946605"/>
        <n v="0.52152145191572208"/>
        <n v="0.1072961373390558"/>
        <n v="0.23295043778616756"/>
        <n v="0.99346761023407726"/>
        <n v="0.4412846285854376"/>
        <n v="0.7023458350891979"/>
        <n v="1.1033468186833395"/>
        <n v="1.5633124198412423"/>
        <n v="1.1886102403343783"/>
        <n v="0.74663204025320562"/>
        <n v="1.6937081991577905"/>
        <n v="0.65444760357432985"/>
        <n v="0.22386829525090796"/>
        <n v="1.1849479583666933"/>
        <n v="0.57134067286351553"/>
        <n v="1.8471337579617835"/>
        <n v="0.32064249878621137"/>
        <n v="0.81445422205579476"/>
        <n v="1.0098305246120156"/>
        <n v="0.78218579077251671"/>
        <n v="0.63045167976509198"/>
        <n v="0.14143094841930118"/>
        <n v="0.70230758205532462"/>
        <n v="0.67631330607109152"/>
        <n v="4.9206349206349209"/>
        <n v="5.4329371816638369E-2"/>
        <n v="0.61750492214068375"/>
        <n v="0.2114966270408051"/>
        <n v="4.0872878420505714"/>
        <n v="0.19318072056408769"/>
        <n v="0.4038073262186328"/>
        <n v="0.99795599374774557"/>
        <n v="0.65359477124183007"/>
        <n v="2.6960024790827393"/>
        <n v="22.766623687603609"/>
        <n v="0.63894817273996785"/>
        <n v="0.36981132075471695"/>
        <n v="0.74593730574549333"/>
        <n v="1.9842044182439997"/>
        <n v="1.1259253115474734"/>
        <n v="0.60606060606060608"/>
        <n v="5.7142857142857144"/>
        <n v="0.5386169087236703"/>
        <n v="0.24232837177211036"/>
        <n v="1.10803324099723"/>
        <n v="1.0871383174443887"/>
        <n v="0.18975104182929611"/>
        <n v="0.31333930170098478"/>
        <n v="0.28233539313871725"/>
        <n v="3.0398736675878406"/>
        <n v="0.73587907716785994"/>
        <n v="47.97687861271676"/>
        <n v="1.639344262295082"/>
        <n v="3.329145728643216"/>
        <n v="8.4805653710247356E-2"/>
        <n v="8.8803374528232074E-2"/>
        <n v="7.7380952380952381"/>
        <n v="0.1404494382022472"/>
        <n v="3.2998565279770444"/>
        <n v="0.47056839264631473"/>
        <n v="0.43695380774032461"/>
        <n v="2.8604135785256175"/>
        <n v="0.63576550602498705"/>
        <n v="0.43046753557335882"/>
        <n v="1.081685938082805"/>
        <n v="0.38955656858682136"/>
        <n v="0.59357689097240374"/>
        <n v="0.60032017075773747"/>
        <n v="0.12952077313938429"/>
        <n v="0.24578651685393257"/>
        <n v="0.17724020238915003"/>
        <n v="1.4614143000479867"/>
        <n v="2.9110414657666346"/>
        <n v="0.15256588072122051"/>
        <n v="0.56415215989684075"/>
        <n v="0.88355948248658878"/>
        <n v="0.13732833957553059"/>
        <n v="0.48"/>
        <n v="3.2080861349154031"/>
        <n v="1.7553998410749114"/>
        <n v="0.4329004329004329"/>
        <n v="1.1511740875845509"/>
        <n v="0.36935234495791103"/>
        <n v="2.0223907547851212"/>
        <n v="0.88214829054285138"/>
        <n v="0.52478134110787167"/>
        <n v="0.73800738007380073"/>
        <n v="9.7107438016528924"/>
        <n v="1.5256874543877283"/>
        <n v="2.0397068736816926"/>
        <n v="0.12691594259494288"/>
        <n v="1.2452315764150619"/>
        <n v="0.94078583287216377"/>
        <n v="1.9710013593112823"/>
        <n v="0.46443857572170111"/>
        <n v="0.70806621375944889"/>
        <n v="0.86702101721363434"/>
        <n v="0.51781435968776568"/>
        <n v="0.13703636031427005"/>
        <n v="1.0033773813817752"/>
        <n v="1.1342155009451795"/>
        <n v="2.6857654431512983"/>
        <n v="3.2743861626800999"/>
        <n v="3.8888888888888888"/>
        <n v="2.9411764705882355"/>
        <n v="8.4323495592180914E-2"/>
        <n v="0.79748670855485737"/>
        <n v="6.9471624266144811"/>
        <n v="1.8245614035087718"/>
        <n v="0.91214594335093613"/>
        <n v="0.53058676654182269"/>
        <n v="1.1493158510377846"/>
        <n v="0.49282194128990786"/>
        <n v="0.50753110674525215"/>
        <n v="0.93457943925233644"/>
        <n v="0.37211965078002002"/>
        <n v="1.9667477696674778"/>
        <n v="8.472524812394093E-2"/>
        <n v="0.37878787878787878"/>
        <n v="3.2849020846493997"/>
        <n v="1.5903135447727479"/>
        <n v="0.51779935275080902"/>
        <n v="1.2969713965227145"/>
        <n v="0.44340463458110518"/>
        <n v="0.41770003915937864"/>
        <n v="1.0847457627118644"/>
        <n v="0.76785257230611725"/>
        <n v="0.16254416961130741"/>
        <n v="0.27115311429658762"/>
        <n v="9.1336116910229651E-2"/>
        <n v="1.9738301175426924"/>
        <n v="0.12490632025980515"/>
        <n v="0.34330554193231977"/>
        <n v="0.2857414991903991"/>
        <n v="0.28005464480874315"/>
        <n v="0.79058000669667772"/>
        <n v="0.25806451612903225"/>
        <n v="0.21880128155036338"/>
        <n v="0.37495924356048255"/>
        <n v="1.4492753623188406"/>
        <n v="1.9476567255021302"/>
        <n v="85.393258426966298"/>
        <n v="0.91762193220371013"/>
        <n v="0.3172831164252769"/>
        <n v="0.63415089060897134"/>
        <n v="0.65016031350195935"/>
        <n v="1.1143429642557041"/>
        <n v="1.3309234308248439"/>
        <n v="0.11724960254372019"/>
        <n v="0.71991001124859388"/>
        <n v="0.52581261950286806"/>
        <n v="0.99757254488218694"/>
        <n v="0.70048495112000619"/>
        <n v="0.17757783828578194"/>
        <n v="3.2556418793932669"/>
        <n v="1.0060592203041043"/>
        <n v="0.50620261139716261"/>
        <n v="0.19665683382497542"/>
        <n v="0.42061929479148025"/>
        <n v="0.2954482503923922"/>
        <n v="0.7513737804194236"/>
        <n v="0.48123195380173245"/>
        <n v="1.9560878243512974"/>
        <n v="0.15336047783896253"/>
        <n v="0.88004158325141912"/>
        <n v="0.97679078310235434"/>
        <n v="0.28043935498948352"/>
        <n v="0.71496020504519087"/>
        <n v="1.4398848092152627"/>
        <n v="2.8141865844255975"/>
        <n v="0.39737730975561297"/>
        <n v="0.94451003541912637"/>
        <n v="0.53353658536585369"/>
        <n v="0.25854108956602029"/>
        <n v="0.28812512862728956"/>
        <n v="0.53815234362023723"/>
        <n v="2.3126067429944968"/>
        <n v="0.61562139284340134"/>
        <n v="0.5410000772857253"/>
        <n v="4.2187825724411088"/>
        <n v="1.1127167630057804"/>
        <n v="0.36683221145953043"/>
        <n v="0.5880880880880881"/>
        <n v="0.53110965332795079"/>
        <n v="0.28823816215906156"/>
        <n v="1.4455626715462031"/>
        <n v="3.9317858834675508"/>
        <n v="1.2919733392298702"/>
        <n v="2.6679841897233203"/>
        <n v="0.18389113644722324"/>
        <n v="0.43759483379164271"/>
        <n v="2.5675035528185695"/>
        <n v="0.27027027027027029"/>
        <n v="0.42032389664977127"/>
        <n v="1.5616142776162525"/>
        <n v="0.84546735556599339"/>
        <n v="1.1789111119808995"/>
        <n v="3.4076015727391873"/>
        <n v="0.47642516839165433"/>
        <n v="0.5889777029869584"/>
        <n v="0.86237319456653561"/>
        <n v="0.38669760247486468"/>
        <n v="0.43368268883267075"/>
        <n v="0.77994428969359331"/>
        <n v="0.52992518703241898"/>
        <n v="14.386028087864602"/>
        <n v="0.1291265048455047"/>
        <n v="3.6109971276159212"/>
        <n v="1.9055015905778212"/>
        <n v="0.24564183835182252"/>
        <n v="0.64029270523667958"/>
        <n v="0.39615166949632147"/>
        <n v="57.827926657263752"/>
        <n v="8.1761006289308185"/>
        <n v="0.60980316480123509"/>
        <n v="0.61356537260151722"/>
        <n v="4.9376017362995119"/>
        <n v="0.31324313243132429"/>
        <n v="0.20879248347059506"/>
        <n v="5.113354294224723"/>
        <n v="0.50264320998353407"/>
        <n v="0.12578616352201258"/>
        <n v="1.9754615038271048"/>
        <n v="1.7410228509249184"/>
        <n v="0.64255675322554306"/>
        <n v="2.7550260610573343"/>
        <n v="1.7167381974248928"/>
        <n v="0.42123933045116951"/>
        <n v="1.7021276595744681"/>
        <n v="0.54774700289375777"/>
        <n v="132.56198347107437"/>
        <n v="0.56833259619637333"/>
        <n v="0.42037586547972305"/>
        <n v="0.20489671957231709"/>
        <n v="0.44629574531389465"/>
        <n v="5.516804058338618"/>
        <n v="2.1811572250833082"/>
        <n v="0.85240292077846691"/>
        <n v="0.46017402945113789"/>
        <n v="0.89058524173027986"/>
        <n v="1.3789492057950776"/>
        <n v="0.4710219127585501"/>
        <n v="0.41710710510527671"/>
        <n v="0.54964539007092195"/>
        <n v="0.60926887734718338"/>
        <n v="61.065088757396452"/>
        <n v="2.0143478107219845"/>
        <n v="0.9115228376102249"/>
        <n v="2.031779109143006"/>
        <n v="1.6068819996753774"/>
        <n v="7.6580587711487089"/>
        <n v="1.5471394037066881"/>
        <n v="0.62661876514328685"/>
        <n v="1.2281994595922379"/>
        <n v="3.0821610966759252"/>
        <n v="10.086625541409633"/>
        <n v="3.7460978147762747"/>
        <n v="1.5883744508279825"/>
        <n v="0.61974789915966388"/>
        <n v="9.1162860879187207E-2"/>
        <n v="1.4266524164844538"/>
        <n v="1.6666666666666667"/>
        <n v="0.27240638428483732"/>
        <n v="9.0171325518485126E-2"/>
        <n v="5.2551963695445121"/>
        <n v="0.7881614926813576"/>
        <n v="0.13612176710803117"/>
        <n v="21.866988387875132"/>
        <n v="1.1757161179991449"/>
        <n v="0.83823529411764708"/>
        <n v="0.33780613681148541"/>
        <n v="1.180708425055033"/>
        <n v="0.2810695837131571"/>
        <n v="0.25879308316668626"/>
        <n v="0.12622512622512622"/>
        <n v="0.72974623982565334"/>
        <n v="0.29567574226931131"/>
        <n v="0.92397660818713445"/>
        <n v="1.6458835567734438"/>
        <n v="3.6067892503536068"/>
        <n v="0.43784094171691074"/>
        <n v="4.6263753056234718"/>
        <n v="0.26746907388833169"/>
        <n v="0.64546975854649769"/>
        <n v="0.31041440322830982"/>
        <n v="1.3521344407958278"/>
        <n v="0.11572734637194769"/>
        <n v="0.69801957237604939"/>
        <n v="2.482513035736996"/>
        <n v="0.56109203584289424"/>
        <n v="1.1774325429272281"/>
        <n v="0.68522961295938511"/>
        <n v="0.65590312815338048"/>
        <n v="1.4896570994472726"/>
        <n v="2.4809160305343512"/>
        <n v="0.46127520273789152"/>
        <n v="1.9187589303939578"/>
        <n v="0.20016680567139283"/>
        <n v="1.1405176195350197"/>
        <n v="0.88359931475971509"/>
        <n v="0.23443999092490359"/>
        <n v="1.288117770767613"/>
        <n v="1.9048776207255005"/>
        <n v="0.63505116959064323"/>
        <n v="1.3710012463647694"/>
        <n v="1.6510971105800565"/>
        <n v="1.7608333553657827"/>
        <n v="1.7685732023750775"/>
      </sharedItems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MixedTypes="1" containsNumber="1" minValue="4.2756360008551271E-2" maxValue="132.56198347107437" count="986">
        <e v="#DIV/0!"/>
        <n v="9.6153846153846159E-2"/>
        <n v="0.7605789942675919"/>
        <n v="1.6955995155429955"/>
        <n v="1.4434947768281101"/>
        <n v="0.57597574838954146"/>
        <n v="4.7706422018348622"/>
        <n v="0.30527101282138253"/>
        <n v="5.0168595643853093"/>
        <n v="1.9326683291770574"/>
        <n v="0.37577684636508168"/>
        <n v="2.0792079207920793"/>
        <n v="1.1192041215135904"/>
        <n v="0.40796503156872266"/>
        <n v="1.4976897339210793"/>
        <n v="2.1138126724631645"/>
        <n v="0.15397156054705191"/>
        <n v="0.62738699988876112"/>
        <n v="1.4944982755789127"/>
        <n v="2.0605980679832516"/>
        <n v="0.89092580575383951"/>
        <n v="2.4394674694417771"/>
        <n v="0.78081648830757033"/>
        <n v="0.30116450274394324"/>
        <n v="0.88627142541987591"/>
        <n v="0.46202956989247312"/>
        <n v="2.0747288377658548"/>
        <n v="1.2507817385866167"/>
        <n v="0.95033966650924551"/>
        <n v="0.30404398370483227"/>
        <n v="0.62262193012798339"/>
        <n v="0.32258064516129031"/>
        <n v="1.1519686117067385"/>
        <n v="0.26467579850895784"/>
        <n v="0.66310160427807485"/>
        <n v="0.66533070381915727"/>
        <n v="0.63578564940962756"/>
        <n v="0.71434870799894168"/>
        <n v="0.30738720872583042"/>
        <n v="1.9693654266958425"/>
        <n v="0.59147734910606264"/>
        <n v="0.4696410600469641"/>
        <n v="0.22525341008634714"/>
        <n v="0.53781071686233362"/>
        <n v="0.15178825538373969"/>
        <n v="2.0971302428256071"/>
        <n v="0.87120320226041914"/>
        <n v="0.210408191892271"/>
        <n v="0.25841597988545884"/>
        <n v="0.52735662491760049"/>
        <n v="50"/>
        <n v="1.0885206171726003"/>
        <n v="2.928019520130134"/>
        <n v="0.71220459695694405"/>
        <n v="1.1127596439169138"/>
        <n v="0.56189341052273112"/>
        <n v="0.69607587227007739"/>
        <n v="0.46452026269421753"/>
        <n v="0.44031311154598823"/>
        <n v="0.36354193715917943"/>
        <n v="0.69266233813981193"/>
        <n v="1.078213802435724"/>
        <n v="0.13838915029061721"/>
        <n v="8.4380610412926398"/>
        <n v="1.0241404535479151"/>
        <n v="0.42346407497396737"/>
        <n v="2.2188217291507271"/>
        <n v="0.61581786720048859"/>
        <n v="0.39288668320926384"/>
        <n v="4.1557075223566544"/>
        <n v="0.80813692870085674"/>
        <n v="0.92535471930906843"/>
        <n v="0.14917951268025859"/>
        <n v="0.15130228034151086"/>
        <n v="0.81658291457286436"/>
        <n v="0.66411063946323434"/>
        <n v="1.2803016886647984"/>
        <n v="2.1300448430493275"/>
        <n v="0.33244680851063829"/>
        <n v="1.4368101819628121"/>
        <n v="0.15687393040501996"/>
        <n v="0.44377525952928126"/>
        <n v="6.678688305616777E-2"/>
        <n v="2.6602660266026601"/>
        <n v="0.75546145703012224"/>
        <n v="0.76205287713841363"/>
        <n v="0.59653365578395812"/>
        <n v="1.6132964889466841"/>
        <n v="0.38350910834132312"/>
        <n v="0.39590125756870054"/>
        <n v="1.2720156555772995"/>
        <n v="2.0659275921165383"/>
        <n v="0.38628681796233705"/>
        <n v="1.6515627609028949"/>
        <n v="0.32928352446917225"/>
        <n v="0.88495575221238942"/>
        <n v="0.46002653237675972"/>
        <n v="0.10791068315763261"/>
        <n v="2.9680434584686353"/>
        <n v="0.50832720219383321"/>
        <n v="100"/>
        <n v="9.7900576525617317E-2"/>
        <n v="0.35501823066589905"/>
        <n v="4.0633888663145061"/>
        <n v="0.69861624751645446"/>
        <n v="0.69183029809746666"/>
        <n v="0.27845209196058834"/>
        <n v="0.53623410448904552"/>
        <n v="0.16799193638705343"/>
        <n v="1.6888600194868464"/>
        <n v="6.6832496362697702"/>
        <n v="0.83363881987155986"/>
        <n v="0.37198258804907003"/>
        <n v="0.26533729999195949"/>
        <n v="0.13752171395483498"/>
        <n v="1.1466343838989697"/>
        <n v="1.1363636363636365"/>
        <n v="0.57491493605537958"/>
        <n v="0.85025980160604631"/>
        <n v="0.46520282843319688"/>
        <n v="0.66891121561921052"/>
        <n v="0.45591328589688107"/>
        <n v="1.5535744705013912"/>
        <n v="5.3698779161126557"/>
        <n v="0.2719096423342397"/>
        <n v="0.62536873156342188"/>
        <n v="2.5884482238533693"/>
        <n v="1.9447114025665668"/>
        <n v="1.6574326227814817"/>
        <n v="31.223717409587888"/>
        <n v="0.64321608040201006"/>
        <n v="0.99147583616268153"/>
        <n v="0.86071987480438183"/>
        <n v="0.32177332856632107"/>
        <n v="1.1143714720903144"/>
        <n v="1.403061224489796"/>
        <n v="30.429988974641677"/>
        <n v="0.38200339558573854"/>
        <n v="1.0416666666666667"/>
        <n v="4.7854099553153899"/>
        <n v="0.44810167834446796"/>
        <n v="0.98433935979670251"/>
        <n v="0.43470700747696051"/>
        <n v="0.73750341436765909"/>
        <n v="0.77459333849728895"/>
        <n v="0.42281152753348666"/>
        <n v="5.7971014492753623"/>
        <n v="0.88893648923637147"/>
        <n v="0.82629942247889832"/>
        <n v="0.45481220657276994"/>
        <n v="1.558435657734816"/>
        <n v="0.23636891777209479"/>
        <n v="1.0754519851003908"/>
        <n v="1.7019374068554396"/>
        <n v="1.5379357484620642"/>
        <n v="1.3524559708701791"/>
        <n v="1.8987341772151898"/>
        <n v="0.45258620689655171"/>
        <n v="0.99988495047640957"/>
        <n v="0.61609549480169423"/>
        <n v="1.2790697674418605"/>
        <n v="0.66783446463761764"/>
        <n v="0.39485559566787004"/>
        <n v="0.99830851381380381"/>
        <n v="0.81973902556243705"/>
        <n v="0.72922092417590589"/>
        <n v="0.24065161051462422"/>
        <n v="3.1939561672525993"/>
        <n v="0.23580370606511422"/>
        <n v="34.026772793053546"/>
        <n v="9.4049904030710181"/>
        <n v="1.2066365007541477"/>
        <n v="0.61344244615726207"/>
        <n v="0.11177347242921014"/>
        <n v="3.8180324069196572"/>
        <n v="1.3362770160353241"/>
        <n v="0.24010941067991806"/>
        <n v="1.0394110004330879"/>
        <n v="0.2795489524766781"/>
        <n v="0.32419414597999258"/>
        <n v="1.6180620884289747"/>
        <n v="0.13844189016602809"/>
        <n v="1.446808510638298"/>
        <n v="0.34123222748815168"/>
        <n v="1.392757660167131"/>
        <n v="3.1313914944636436"/>
        <n v="0.43502138975604115"/>
        <n v="3.1238095238095238"/>
        <n v="4.250733268153942"/>
        <n v="1.4578408195429473"/>
        <n v="2.6348808030112925"/>
        <n v="5.0017611835153222"/>
        <n v="2.191235059760956"/>
        <n v="0.81459385039008725"/>
        <n v="0.27643158318316219"/>
        <n v="1.5836230204712245"/>
        <n v="0.33534006056964899"/>
        <n v="10.461844065552061"/>
        <n v="1.859504132231405"/>
        <n v="0.14680181754631247"/>
        <n v="1.2685312547760965"/>
        <n v="0.74400376396622769"/>
        <n v="29.655990510083036"/>
        <n v="0.23156394727467047"/>
        <n v="2.5743707093821508"/>
        <n v="0.23490721165139769"/>
        <n v="0.98890060770428412"/>
        <n v="4.7194991749975737"/>
        <n v="1.4831177027453455"/>
        <n v="1.0534813319878911"/>
        <n v="0.65853658536585369"/>
        <n v="0.51239004599269011"/>
        <n v="9.773806199385647E-2"/>
        <n v="26.029216467463481"/>
        <n v="0.64486729086853078"/>
        <n v="2.2344632280568457"/>
        <n v="0.46307579819644162"/>
        <n v="0.30108955428637446"/>
        <n v="11.84407796101949"/>
        <n v="1.0139364099140449"/>
        <n v="0.72474709346217725"/>
        <n v="1.0659731125682259"/>
        <n v="0.24774594001658773"/>
        <n v="0.38435809929817799"/>
        <n v="0.27275206836985183"/>
        <n v="0.59269496160621304"/>
        <n v="0.83397842179108805"/>
        <n v="0.51629090821360935"/>
        <n v="0.23800079333597779"/>
        <n v="1.3036393264530146"/>
        <n v="0.58389146488064569"/>
        <n v="0.6333333333333333"/>
        <n v="0.91675834250091681"/>
        <n v="2.3962106436333239"/>
        <n v="9.1371732593106643"/>
        <n v="0.62744568884091212"/>
        <n v="0.2367330834484119"/>
        <n v="1.0233450591621363"/>
        <n v="0.23878366524804262"/>
        <n v="0.9811971187161167"/>
        <n v="0.78292478329760462"/>
        <n v="0.224609375"/>
        <n v="0.17552657973921765"/>
        <n v="0.19633064789113805"/>
        <n v="0.30718820397296742"/>
        <n v="0.10722524883839314"/>
        <n v="0.47317408227123559"/>
        <n v="0.36586454088461884"/>
        <n v="33.333333333333336"/>
        <n v="1.8489583333333333"/>
        <n v="0.1596678907871627"/>
        <n v="1.1233254130416694"/>
        <n v="0.54085831863609646"/>
        <n v="0.83217036233007702"/>
        <n v="4.2752867570385815"/>
        <n v="0.68493150684931503"/>
        <n v="0.37246722288438616"/>
        <n v="0.16736401673640167"/>
        <n v="0.63412179164569704"/>
        <n v="3.2049576093981673"/>
        <n v="0.31906906906906907"/>
        <n v="0.26961695797694313"/>
        <n v="0.27573696145124715"/>
        <n v="0.81246891062841986"/>
        <n v="1.3026472026262486"/>
        <n v="0.42804530609408659"/>
        <n v="0.55391432791728212"/>
        <n v="0.39583804569102016"/>
        <n v="3.6796445196783751"/>
        <n v="78.699436763952889"/>
        <n v="0.32893678105427138"/>
        <n v="0.72869955156950672"/>
        <n v="3.1047865459249677"/>
        <n v="0.41405669391655164"/>
        <n v="1.0330578512396693"/>
        <n v="9.3770931011386477E-2"/>
        <n v="0.30685305148312308"/>
        <n v="0.58582308142940831"/>
        <n v="0.17198679141441936"/>
        <n v="1.0926457303788724"/>
        <n v="0.92551784927280745"/>
        <n v="5.3394858272907051"/>
        <n v="1.2020115294983442"/>
        <n v="0.14157621519584709"/>
        <n v="5.7319629800071583"/>
        <n v="0.47680314841444033"/>
        <n v="1.0226442658875092"/>
        <n v="5.9373608431052396E-2"/>
        <n v="1.838163145156015"/>
        <n v="0.21900474510281057"/>
        <n v="10.181311018131101"/>
        <n v="6.103286384976526"/>
        <n v="7.4645434187608856E-2"/>
        <n v="2.8050429699428521"/>
        <n v="1.8198090692124105"/>
        <n v="1.0611643330876934"/>
        <n v="0.69485805042684134"/>
        <n v="1.9447287615148414"/>
        <n v="20"/>
        <n v="7.4367873078829944E-2"/>
        <n v="3.1402162251382357"/>
        <n v="1.2103951584193664"/>
        <n v="0.18310227569971227"/>
        <n v="0.34938857000249562"/>
        <n v="12.645914396887159"/>
        <n v="0.75679157178018541"/>
        <n v="1.3499314755596163"/>
        <n v="1.3281503077421444"/>
        <n v="4.918032786885246"/>
        <n v="0.49172650640024979"/>
        <n v="0.32234312361940604"/>
        <n v="0.25296079107738301"/>
        <n v="0.33931168201648088"/>
        <n v="2.9503105590062111"/>
        <n v="1.4997656616153725"/>
        <n v="5.2009456264775418"/>
        <n v="6.3122923588039868"/>
        <n v="2.5838203629652416"/>
        <n v="10.430054374691053"/>
        <n v="1.0621984515839473"/>
        <n v="0.60037580775752764"/>
        <n v="4.1433891992551208"/>
        <n v="0.60954670329670335"/>
        <n v="1.1022553840936069"/>
        <n v="2.1647624774503909"/>
        <n v="2.5948103792415171"/>
        <n v="0.74871421419143414"/>
        <n v="4.3674628672533409"/>
        <n v="0.54067062409754529"/>
        <n v="0.22536365498873182"/>
        <n v="0.50004831384674853"/>
        <n v="0.80672268907563027"/>
        <n v="0.53586750635432012"/>
        <n v="0.87500251726846168"/>
        <n v="1.0305821987697152"/>
        <n v="0.81420595533498763"/>
        <n v="0.55821244061995168"/>
        <n v="1.2507570613173784"/>
        <n v="1.0610914083056859"/>
        <n v="1.1810657490932763"/>
        <n v="1.5032638714536781"/>
        <n v="1.8545229754790851"/>
        <n v="2.3818994925204016"/>
        <n v="6.8051297551707757"/>
        <n v="2.9006526468455403"/>
        <n v="7.1388910922503365E-2"/>
        <n v="1.3933330065885747"/>
        <n v="1.8841576523062173"/>
        <n v="0.7830414980291871"/>
        <n v="2.8659160696008188"/>
        <n v="0.24354708939482897"/>
        <n v="0.80816110227874938"/>
        <n v="1.6956715751896474"/>
        <n v="2.7105800058292044"/>
        <n v="0.54079473312955562"/>
        <n v="8.4642233856893547"/>
        <n v="0.33478406427854035"/>
        <n v="0.4417902495337892"/>
        <n v="0.57615755290173898"/>
        <n v="0.26899309342057431"/>
        <n v="0.62424969987995194"/>
        <n v="6.1868426479686531E-2"/>
        <n v="0.13634426927993182"/>
        <n v="0.1688872208669544"/>
        <n v="5.2941176470588234"/>
        <n v="0.36126163679310824"/>
        <n v="0.36627552058604085"/>
        <n v="0.62749699661945069"/>
        <n v="1.4734054980141733"/>
        <n v="6.2831611281764871E-2"/>
        <n v="0.13695211545367672"/>
        <n v="7.5839260635165138"/>
        <n v="1.8255578093306288"/>
        <n v="0.27698574338085541"/>
        <n v="9.7489211455472731"/>
        <n v="7.1618037135278518"/>
        <n v="2.4725274725274726"/>
        <n v="0.62375249500998009"/>
        <n v="0.54364550210277973"/>
        <n v="1.5681544028950543"/>
        <n v="0.44369321783224169"/>
        <n v="0.58136284867795851"/>
        <n v="0.68414850771205971"/>
        <n v="1.3084960503698553"/>
        <n v="2.5470265217899288"/>
        <n v="8.873087030452929"/>
        <n v="0.81892809219354334"/>
        <n v="0.53607326334599059"/>
        <n v="13.749146369223766"/>
        <n v="1.5234062712817931"/>
        <n v="0.43675411021782068"/>
        <n v="0.21304926764314247"/>
        <n v="0.76856462437757089"/>
        <n v="0.59860800914143253"/>
        <n v="0.57516154228502447"/>
        <n v="0.13932142271758727"/>
        <n v="1.5661467638868769"/>
        <n v="6.5349985477781009E-2"/>
        <n v="2.4779361846571621"/>
        <n v="1.1598151877739604"/>
        <n v="0.31687197465024203"/>
        <n v="1.1158442341764994"/>
        <n v="0.54901303382087929"/>
        <n v="0.28099173553719009"/>
        <n v="0.75851265561876491"/>
        <n v="2.1590981466148653"/>
        <n v="2.7675741861135119"/>
        <n v="0.9557652248498959"/>
        <n v="0.149508756941478"/>
        <n v="1.6110109837793722"/>
        <n v="1.1806405068849786"/>
        <n v="9.0423836838750802"/>
        <n v="2.281085294965004"/>
        <n v="1.8027571580063626"/>
        <n v="1.7421751114800506"/>
        <n v="0.81014316326022107"/>
        <n v="0.77845243655612639"/>
        <n v="1.5627597672485454"/>
        <n v="0.78555304740406318"/>
        <n v="9.4002416841569669"/>
        <n v="2.4709302325581395"/>
        <n v="0.34762456546929316"/>
        <n v="0.17453699214583535"/>
        <n v="0.88570587459013894"/>
        <n v="2.1557497289367946"/>
        <n v="1.1028286689262143"/>
        <n v="1.4762165117550574"/>
        <n v="0.51950697769175924"/>
        <n v="1.2089810017271156"/>
        <n v="1.8462474336552352"/>
        <n v="5.9800664451827243"/>
        <n v="0.85560296429373461"/>
        <n v="9.5043134961251649E-2"/>
        <n v="0.81251880830574785"/>
        <n v="0.55978957307614485"/>
        <n v="0.28146679881070369"/>
        <n v="0.61764103305735329"/>
        <n v="4.0137614678899078"/>
        <n v="0.50321498462398662"/>
        <n v="2.8774752475247523"/>
        <n v="0.56683123057231666"/>
        <n v="0.19554893379271812"/>
        <n v="1.2188564258827748"/>
        <n v="4.1108226942840496"/>
        <n v="1.9808743169398908"/>
        <n v="0.10341261633919338"/>
        <n v="25"/>
        <n v="0.81403385590942501"/>
        <n v="1.5763546798029557"/>
        <n v="1.7751997586351205"/>
        <n v="2.2688598979013044"/>
        <n v="0.84479057895347487"/>
        <n v="0.96039045382384969"/>
        <n v="3.7537537537537538"/>
        <n v="0.28473708152915606"/>
        <n v="1.1103278110680297"/>
        <n v="0.58266569555717407"/>
        <n v="0.70898574852533836"/>
        <n v="3.2701700904146604"/>
        <n v="0.92451726155646574"/>
        <n v="0.74931593348768677"/>
        <n v="0.53233661796352927"/>
        <n v="0.30120481927710846"/>
        <n v="0.17384825530858064"/>
        <n v="2.4691358024691357"/>
        <n v="0.5422153369481022"/>
        <n v="0.34988823014870252"/>
        <n v="0.31347962382445144"/>
        <n v="2.5488051440124622"/>
        <n v="0.56135623666778933"/>
        <n v="0.2738600575106121"/>
        <n v="0.87760910815939275"/>
        <n v="3.3524736528833023"/>
        <n v="1.8426186863212659"/>
        <n v="0.42311642466621158"/>
        <n v="0.19496344435418358"/>
        <n v="0.99353049907578561"/>
        <n v="1.2292801270547924"/>
        <n v="6.0957910014513788"/>
        <n v="1.8948503192636206"/>
        <n v="0.38431077238675165"/>
        <n v="3.2538428386726044"/>
        <n v="7.4074074074074074"/>
        <n v="0.55983027448432676"/>
        <n v="0.45442853468232874"/>
        <n v="0.98511617946246921"/>
        <n v="0.52219321148825071"/>
        <n v="0.32749643962937552"/>
        <n v="4.1674848901398613"/>
        <n v="0.1381639545594105"/>
        <n v="0.18269511838643671"/>
        <n v="0.24125452352231605"/>
        <n v="110.25794841031794"/>
        <n v="2.9262466407882952"/>
        <n v="4.1755726838957621"/>
        <n v="2.0801849053249177"/>
        <n v="1.4256146571006933"/>
        <n v="0.18870663376397154"/>
        <n v="0.55455276950177235"/>
        <n v="1.0831889081455806"/>
        <n v="7.1937264943586463"/>
        <n v="0.10786581492623176"/>
        <n v="2.5089605734767026"/>
        <n v="0.89103291713961408"/>
        <n v="1.4099238557442892"/>
        <n v="0.83970287436753144"/>
        <n v="4.1636148515409319"/>
        <n v="0.71777882946837046"/>
        <n v="2.5460122699386503"/>
        <n v="4.4565112617678242"/>
        <n v="1.7927871586408173"/>
        <n v="2.3516615407696349"/>
        <n v="0.8928571428571429"/>
        <n v="14.14790996784566"/>
        <n v="0.98284311014258696"/>
        <n v="0.23487962419260131"/>
        <n v="0.68709881565862041"/>
        <n v="3.081335041796327"/>
        <n v="0.14278914802475012"/>
        <n v="1.1918260698087162"/>
        <n v="1.1877828054298643"/>
        <n v="0.64122373300370827"/>
        <n v="1.0038200339558574"/>
        <n v="1.2453300124533002"/>
        <n v="8.8850174216027877"/>
        <n v="1.090025745369986"/>
        <n v="1.0468884926375759"/>
        <n v="0.19885657469550086"/>
        <n v="0.62796736308029943"/>
        <n v="6.6567052670900262"/>
        <n v="0.20745232585973031"/>
        <n v="0.66680274886031166"/>
        <n v="0.85308535907413963"/>
        <n v="2.6528035908405512"/>
        <n v="1.3764044943820224"/>
        <n v="0.37596651769880118"/>
        <n v="4.1312723390428445"/>
        <n v="39.896373056994818"/>
        <n v="6.1237738026543562"/>
        <n v="0.36166365280289331"/>
        <n v="1.1260808365171928"/>
        <n v="0.611353711790393"/>
        <n v="0.10319917440660474"/>
        <n v="0.36912114544825042"/>
        <n v="0.35184809703851244"/>
        <n v="1.7055247258470805"/>
        <n v="1.0151139183397249"/>
        <n v="2.2739996267761455"/>
        <n v="0.65935591338145472"/>
        <n v="0.44715735680317981"/>
        <n v="0.41710114702815432"/>
        <n v="0.50167224080267558"/>
        <n v="0.72809440120512181"/>
        <n v="0.99039700529528507"/>
        <n v="0.12591921023471342"/>
        <n v="0.27048958615093321"/>
        <n v="7.8014184397163122"/>
        <n v="0.72449579009203058"/>
        <n v="1.1931283726917175"/>
        <n v="0.48875704294263672"/>
        <n v="2.2550921435499514"/>
        <n v="0.45745038681466532"/>
        <n v="0.53753860774530771"/>
        <n v="0.42133948223456663"/>
        <n v="0.32716748458537814"/>
        <n v="1.062215477996965"/>
        <n v="1.838235294117647"/>
        <n v="0.89381003201707576"/>
        <n v="0.2708939500351159"/>
        <n v="1.589057820339177"/>
        <n v="1.5401714830104796"/>
        <n v="5.304010349288486"/>
        <n v="5.9685799109351807"/>
        <n v="0.98899345988195886"/>
        <n v="0.29282381098824695"/>
        <n v="1.5620932048945586"/>
        <n v="1.9201059368792761"/>
        <n v="0.31017166114156303"/>
        <n v="0.83676335286426806"/>
        <n v="0.68120933792575589"/>
        <n v="0.10519987977156597"/>
        <n v="1.3718622300058376"/>
        <n v="1.2656906285888674"/>
        <n v="1.5450811656561705"/>
        <n v="1.2190934065934067"/>
        <n v="9.6370061034371984E-2"/>
        <n v="7.7458874672726372"/>
        <n v="0.64581917063222294"/>
        <n v="14.086146682188591"/>
        <n v="0.47955250861216275"/>
        <n v="1.0031746031746032"/>
        <n v="0.49603774726271854"/>
        <n v="0.61693997771055564"/>
        <n v="27.445226917057902"/>
        <n v="0.48394530649869411"/>
        <n v="0.77981047644116874"/>
        <n v="0.83569851781772309"/>
        <n v="0.58571824773174497"/>
        <n v="0.53415344771770801"/>
        <n v="0.53083528493364562"/>
        <n v="0.76162221102913097"/>
        <n v="0.35214446952595935"/>
        <n v="0.83042683939544926"/>
        <n v="0.23863154842882311"/>
        <n v="7.21830985915493"/>
        <n v="0.71717755928282245"/>
        <n v="0.57471264367816088"/>
        <n v="0.64312583424341707"/>
        <n v="0.58669243511871894"/>
        <n v="0.52766097782174948"/>
        <n v="0.40045766590389015"/>
        <n v="2.0466420025351155"/>
        <n v="3.5134601933389531"/>
        <n v="0.37310195227765725"/>
        <n v="0.16134216513622698"/>
        <n v="31.947261663286003"/>
        <n v="0.6253066854103948"/>
        <n v="0.35791985402484383"/>
        <n v="1.2924349474409789"/>
        <n v="0.48466489965921999"/>
        <n v="0.14404033129276198"/>
        <n v="0.6588072122052705"/>
        <n v="1.5484173336217464"/>
        <n v="1.5904905407667838"/>
        <n v="0.32216635103071467"/>
        <n v="2.3331823182965503"/>
        <n v="1.2030885257676422"/>
        <n v="1.273377574765147"/>
        <n v="0.87647392647707922"/>
        <n v="1.5494823302584038"/>
        <n v="1.2592592592592593"/>
        <n v="8.7572440437862209"/>
        <n v="1.7798013245033113"/>
        <n v="6.0599929182052712"/>
        <n v="0.83355502349915755"/>
        <n v="0.68749065909430573"/>
        <n v="0.45170678469653791"/>
        <n v="2.0662568306010929"/>
        <n v="1.0762929802838366"/>
        <n v="1.1286707529045832"/>
        <n v="2.4154589371980677"/>
        <n v="1.5858719078714576"/>
        <n v="2.0626069860854535"/>
        <n v="1.1302064479800504"/>
        <n v="0.78839482812992745"/>
        <n v="4.2756360008551271E-2"/>
        <n v="0.19669993705602015"/>
        <n v="0.52225249772933702"/>
        <n v="2.3737444615970649"/>
        <n v="12.135922330097088"/>
        <n v="1.6648730771665505"/>
        <n v="2.1171724258901947"/>
        <n v="1.2234471632159183"/>
        <n v="1.8454520320707768"/>
        <n v="1.0217830675948798"/>
        <n v="1.294665976178146"/>
        <n v="2.9882202401113998"/>
        <n v="0.41738276454701695"/>
        <n v="1.5617128463476071"/>
        <n v="0.56766762649115587"/>
        <n v="4.9168603611657433"/>
        <n v="0.27882527711118732"/>
        <n v="0.21328418142321112"/>
        <n v="0.8192936949641979"/>
        <n v="1.787892202477211"/>
        <n v="2.2903885480572597"/>
        <n v="2.9816593886462881"/>
        <n v="0.81314443792438595"/>
        <n v="0.52701033718510493"/>
        <n v="1.1958483754512634"/>
        <n v="5.5651882096314109"/>
        <n v="9.6478533526290405E-2"/>
        <n v="1.026639026385187"/>
        <n v="1.1575922584052767"/>
        <n v="0.66592674805771368"/>
        <n v="0.2789907811741873"/>
        <n v="0.18421052631578946"/>
        <n v="1.4814658045946605"/>
        <n v="0.52152145191572208"/>
        <n v="0.1072961373390558"/>
        <n v="0.23295043778616756"/>
        <n v="0.99346761023407726"/>
        <n v="0.4412846285854376"/>
        <n v="0.7023458350891979"/>
        <n v="1.1033468186833395"/>
        <n v="1.5633124198412423"/>
        <n v="1.1886102403343783"/>
        <n v="0.74663204025320562"/>
        <n v="1.6937081991577905"/>
        <n v="0.65444760357432985"/>
        <n v="0.22386829525090796"/>
        <n v="1.1849479583666933"/>
        <n v="0.57134067286351553"/>
        <n v="1.8471337579617835"/>
        <n v="0.32064249878621137"/>
        <n v="0.81445422205579476"/>
        <n v="1.0098305246120156"/>
        <n v="0.78218579077251671"/>
        <n v="0.63045167976509198"/>
        <n v="0.14143094841930118"/>
        <n v="0.70230758205532462"/>
        <n v="0.67631330607109152"/>
        <n v="4.9206349206349209"/>
        <n v="5.4329371816638369E-2"/>
        <n v="0.61750492214068375"/>
        <n v="0.2114966270408051"/>
        <n v="4.0872878420505714"/>
        <n v="0.19318072056408769"/>
        <n v="0.4038073262186328"/>
        <n v="0.99795599374774557"/>
        <n v="0.65359477124183007"/>
        <n v="2.6960024790827393"/>
        <n v="22.766623687603609"/>
        <n v="0.63894817273996785"/>
        <n v="0.36981132075471695"/>
        <n v="0.74593730574549333"/>
        <n v="1.9842044182439997"/>
        <n v="1.1259253115474734"/>
        <n v="0.60606060606060608"/>
        <n v="5.7142857142857144"/>
        <n v="0.5386169087236703"/>
        <n v="0.24232837177211036"/>
        <n v="1.10803324099723"/>
        <n v="1.0871383174443887"/>
        <n v="0.18975104182929611"/>
        <n v="0.31333930170098478"/>
        <n v="0.28233539313871725"/>
        <n v="3.0398736675878406"/>
        <n v="0.73587907716785994"/>
        <n v="47.97687861271676"/>
        <n v="1.639344262295082"/>
        <n v="3.329145728643216"/>
        <n v="8.4805653710247356E-2"/>
        <n v="8.8803374528232074E-2"/>
        <n v="7.7380952380952381"/>
        <n v="0.1404494382022472"/>
        <n v="3.2998565279770444"/>
        <n v="0.47056839264631473"/>
        <n v="0.43695380774032461"/>
        <n v="2.8604135785256175"/>
        <n v="0.63576550602498705"/>
        <n v="0.43046753557335882"/>
        <n v="1.081685938082805"/>
        <n v="0.38955656858682136"/>
        <n v="0.59357689097240374"/>
        <n v="0.60032017075773747"/>
        <n v="0.12952077313938429"/>
        <n v="0.24578651685393257"/>
        <n v="0.17724020238915003"/>
        <n v="1.4614143000479867"/>
        <n v="2.9110414657666346"/>
        <n v="0.15256588072122051"/>
        <n v="0.56415215989684075"/>
        <n v="0.88355948248658878"/>
        <n v="0.13732833957553059"/>
        <n v="0.48"/>
        <n v="3.2080861349154031"/>
        <n v="1.7553998410749114"/>
        <n v="0.4329004329004329"/>
        <n v="1.1511740875845509"/>
        <n v="0.36935234495791103"/>
        <n v="2.0223907547851212"/>
        <n v="0.88214829054285138"/>
        <n v="0.52478134110787167"/>
        <n v="0.73800738007380073"/>
        <n v="9.7107438016528924"/>
        <n v="1.5256874543877283"/>
        <n v="2.0397068736816926"/>
        <n v="0.12691594259494288"/>
        <n v="1.2452315764150619"/>
        <n v="0.94078583287216377"/>
        <n v="1.9710013593112823"/>
        <n v="0.46443857572170111"/>
        <n v="0.70806621375944889"/>
        <n v="0.86702101721363434"/>
        <n v="0.51781435968776568"/>
        <n v="0.13703636031427005"/>
        <n v="1.0033773813817752"/>
        <n v="1.1342155009451795"/>
        <n v="2.6857654431512983"/>
        <n v="3.2743861626800999"/>
        <n v="3.8888888888888888"/>
        <n v="2.9411764705882355"/>
        <n v="8.4323495592180914E-2"/>
        <n v="0.79748670855485737"/>
        <n v="6.9471624266144811"/>
        <n v="1.8245614035087718"/>
        <n v="0.91214594335093613"/>
        <n v="0.53058676654182269"/>
        <n v="1.1493158510377846"/>
        <n v="0.49282194128990786"/>
        <n v="0.50753110674525215"/>
        <n v="0.93457943925233644"/>
        <n v="0.37211965078002002"/>
        <n v="1.9667477696674778"/>
        <n v="8.472524812394093E-2"/>
        <n v="0.37878787878787878"/>
        <n v="3.2849020846493997"/>
        <n v="1.5903135447727479"/>
        <n v="0.51779935275080902"/>
        <n v="1.2969713965227145"/>
        <n v="0.44340463458110518"/>
        <n v="0.41770003915937864"/>
        <n v="1.0847457627118644"/>
        <n v="0.76785257230611725"/>
        <n v="0.16254416961130741"/>
        <n v="0.27115311429658762"/>
        <n v="9.1336116910229651E-2"/>
        <n v="1.9738301175426924"/>
        <n v="0.12490632025980515"/>
        <n v="0.34330554193231977"/>
        <n v="0.2857414991903991"/>
        <n v="0.28005464480874315"/>
        <n v="0.79058000669667772"/>
        <n v="0.25806451612903225"/>
        <n v="0.21880128155036338"/>
        <n v="0.37495924356048255"/>
        <n v="1.4492753623188406"/>
        <n v="1.9476567255021302"/>
        <n v="85.393258426966298"/>
        <n v="0.91762193220371013"/>
        <n v="0.3172831164252769"/>
        <n v="0.63415089060897134"/>
        <n v="0.65016031350195935"/>
        <n v="1.1143429642557041"/>
        <n v="1.3309234308248439"/>
        <n v="0.11724960254372019"/>
        <n v="0.71991001124859388"/>
        <n v="0.52581261950286806"/>
        <n v="0.99757254488218694"/>
        <n v="0.70048495112000619"/>
        <n v="0.17757783828578194"/>
        <n v="3.2556418793932669"/>
        <n v="1.0060592203041043"/>
        <n v="0.50620261139716261"/>
        <n v="0.19665683382497542"/>
        <n v="0.42061929479148025"/>
        <n v="0.2954482503923922"/>
        <n v="0.7513737804194236"/>
        <n v="0.48123195380173245"/>
        <n v="1.9560878243512974"/>
        <n v="0.15336047783896253"/>
        <n v="0.88004158325141912"/>
        <n v="0.97679078310235434"/>
        <n v="0.28043935498948352"/>
        <n v="0.71496020504519087"/>
        <n v="1.4398848092152627"/>
        <n v="2.8141865844255975"/>
        <n v="0.39737730975561297"/>
        <n v="0.94451003541912637"/>
        <n v="0.53353658536585369"/>
        <n v="0.25854108956602029"/>
        <n v="0.28812512862728956"/>
        <n v="0.53815234362023723"/>
        <n v="2.3126067429944968"/>
        <n v="0.61562139284340134"/>
        <n v="0.5410000772857253"/>
        <n v="4.2187825724411088"/>
        <n v="1.1127167630057804"/>
        <n v="0.36683221145953043"/>
        <n v="0.5880880880880881"/>
        <n v="0.53110965332795079"/>
        <n v="0.28823816215906156"/>
        <n v="1.4455626715462031"/>
        <n v="3.9317858834675508"/>
        <n v="1.2919733392298702"/>
        <n v="2.6679841897233203"/>
        <n v="0.18389113644722324"/>
        <n v="0.43759483379164271"/>
        <n v="2.5675035528185695"/>
        <n v="0.27027027027027029"/>
        <n v="0.42032389664977127"/>
        <n v="1.5616142776162525"/>
        <n v="0.84546735556599339"/>
        <n v="1.1789111119808995"/>
        <n v="3.4076015727391873"/>
        <n v="0.47642516839165433"/>
        <n v="0.5889777029869584"/>
        <n v="0.86237319456653561"/>
        <n v="0.38669760247486468"/>
        <n v="0.43368268883267075"/>
        <n v="0.77994428969359331"/>
        <n v="0.52992518703241898"/>
        <n v="14.386028087864602"/>
        <n v="0.1291265048455047"/>
        <n v="3.6109971276159212"/>
        <n v="1.9055015905778212"/>
        <n v="0.24564183835182252"/>
        <n v="0.64029270523667958"/>
        <n v="0.39615166949632147"/>
        <n v="57.827926657263752"/>
        <n v="8.1761006289308185"/>
        <n v="0.60980316480123509"/>
        <n v="0.61356537260151722"/>
        <n v="4.9376017362995119"/>
        <n v="0.31324313243132429"/>
        <n v="0.20879248347059506"/>
        <n v="5.113354294224723"/>
        <n v="0.50264320998353407"/>
        <n v="0.12578616352201258"/>
        <n v="1.9754615038271048"/>
        <n v="1.7410228509249184"/>
        <n v="0.64255675322554306"/>
        <n v="2.7550260610573343"/>
        <n v="1.7167381974248928"/>
        <n v="0.42123933045116951"/>
        <n v="1.7021276595744681"/>
        <n v="0.54774700289375777"/>
        <n v="132.56198347107437"/>
        <n v="0.56833259619637333"/>
        <n v="0.42037586547972305"/>
        <n v="0.20489671957231709"/>
        <n v="0.44629574531389465"/>
        <n v="5.516804058338618"/>
        <n v="2.1811572250833082"/>
        <n v="0.85240292077846691"/>
        <n v="0.46017402945113789"/>
        <n v="0.89058524173027986"/>
        <n v="1.3789492057950776"/>
        <n v="0.4710219127585501"/>
        <n v="0.41710710510527671"/>
        <n v="0.54964539007092195"/>
        <n v="0.60926887734718338"/>
        <n v="61.065088757396452"/>
        <n v="2.0143478107219845"/>
        <n v="0.9115228376102249"/>
        <n v="2.031779109143006"/>
        <n v="1.6068819996753774"/>
        <n v="7.6580587711487089"/>
        <n v="1.5471394037066881"/>
        <n v="0.62661876514328685"/>
        <n v="1.2281994595922379"/>
        <n v="3.0821610966759252"/>
        <n v="10.086625541409633"/>
        <n v="3.7460978147762747"/>
        <n v="1.5883744508279825"/>
        <n v="0.61974789915966388"/>
        <n v="9.1162860879187207E-2"/>
        <n v="1.4266524164844538"/>
        <n v="1.6666666666666667"/>
        <n v="0.27240638428483732"/>
        <n v="9.0171325518485126E-2"/>
        <n v="5.2551963695445121"/>
        <n v="0.7881614926813576"/>
        <n v="0.13612176710803117"/>
        <n v="21.866988387875132"/>
        <n v="1.1757161179991449"/>
        <n v="0.83823529411764708"/>
        <n v="0.33780613681148541"/>
        <n v="1.180708425055033"/>
        <n v="0.2810695837131571"/>
        <n v="0.25879308316668626"/>
        <n v="0.12622512622512622"/>
        <n v="0.72974623982565334"/>
        <n v="0.29567574226931131"/>
        <n v="0.92397660818713445"/>
        <n v="1.6458835567734438"/>
        <n v="3.6067892503536068"/>
        <n v="0.43784094171691074"/>
        <n v="4.6263753056234718"/>
        <n v="0.26746907388833169"/>
        <n v="0.64546975854649769"/>
        <n v="0.31041440322830982"/>
        <n v="1.3521344407958278"/>
        <n v="0.11572734637194769"/>
        <n v="0.69801957237604939"/>
        <n v="2.482513035736996"/>
        <n v="0.56109203584289424"/>
        <n v="1.1774325429272281"/>
        <n v="0.68522961295938511"/>
        <n v="0.65590312815338048"/>
        <n v="1.4896570994472726"/>
        <n v="2.4809160305343512"/>
        <n v="0.46127520273789152"/>
        <n v="1.9187589303939578"/>
        <n v="0.20016680567139283"/>
        <n v="1.1405176195350197"/>
        <n v="0.88359931475971509"/>
        <n v="0.23443999092490359"/>
        <n v="1.288117770767613"/>
        <n v="1.9048776207255005"/>
        <n v="0.63505116959064323"/>
        <n v="1.3710012463647694"/>
        <n v="1.6510971105800565"/>
        <n v="1.7608333553657827"/>
        <n v="1.7685732023750775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lan" refreshedDate="45581.729003935186" createdVersion="8" refreshedVersion="8" minRefreshableVersion="3" recordCount="1000" xr:uid="{EB2CC9E1-256F-4BB1-8386-363FD5E90AA4}">
  <cacheSource type="worksheet">
    <worksheetSource ref="A1:S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2">
      <sharedItems containsMixedTypes="1" containsNumber="1" minValue="4.2756360008551271E-2" maxValue="132.56198347107437" count="986">
        <e v="#DIV/0!"/>
        <n v="9.6153846153846159E-2"/>
        <n v="0.7605789942675919"/>
        <n v="1.6955995155429955"/>
        <n v="1.4434947768281101"/>
        <n v="0.57597574838954146"/>
        <n v="4.7706422018348622"/>
        <n v="0.30527101282138253"/>
        <n v="5.0168595643853093"/>
        <n v="1.9326683291770574"/>
        <n v="0.37577684636508168"/>
        <n v="2.0792079207920793"/>
        <n v="1.1192041215135904"/>
        <n v="0.40796503156872266"/>
        <n v="1.4976897339210793"/>
        <n v="2.1138126724631645"/>
        <n v="0.15397156054705191"/>
        <n v="0.62738699988876112"/>
        <n v="1.4944982755789127"/>
        <n v="2.0605980679832516"/>
        <n v="0.89092580575383951"/>
        <n v="2.4394674694417771"/>
        <n v="0.78081648830757033"/>
        <n v="0.30116450274394324"/>
        <n v="0.88627142541987591"/>
        <n v="0.46202956989247312"/>
        <n v="2.0747288377658548"/>
        <n v="1.2507817385866167"/>
        <n v="0.95033966650924551"/>
        <n v="0.30404398370483227"/>
        <n v="0.62262193012798339"/>
        <n v="0.32258064516129031"/>
        <n v="1.1519686117067385"/>
        <n v="0.26467579850895784"/>
        <n v="0.66310160427807485"/>
        <n v="0.66533070381915727"/>
        <n v="0.63578564940962756"/>
        <n v="0.71434870799894168"/>
        <n v="0.30738720872583042"/>
        <n v="1.9693654266958425"/>
        <n v="0.59147734910606264"/>
        <n v="0.4696410600469641"/>
        <n v="0.22525341008634714"/>
        <n v="0.53781071686233362"/>
        <n v="0.15178825538373969"/>
        <n v="2.0971302428256071"/>
        <n v="0.87120320226041914"/>
        <n v="0.210408191892271"/>
        <n v="0.25841597988545884"/>
        <n v="0.52735662491760049"/>
        <n v="50"/>
        <n v="1.0885206171726003"/>
        <n v="2.928019520130134"/>
        <n v="0.71220459695694405"/>
        <n v="1.1127596439169138"/>
        <n v="0.56189341052273112"/>
        <n v="0.69607587227007739"/>
        <n v="0.46452026269421753"/>
        <n v="0.44031311154598823"/>
        <n v="0.36354193715917943"/>
        <n v="0.69266233813981193"/>
        <n v="1.078213802435724"/>
        <n v="0.13838915029061721"/>
        <n v="8.4380610412926398"/>
        <n v="1.0241404535479151"/>
        <n v="0.42346407497396737"/>
        <n v="2.2188217291507271"/>
        <n v="0.61581786720048859"/>
        <n v="0.39288668320926384"/>
        <n v="4.1557075223566544"/>
        <n v="0.80813692870085674"/>
        <n v="0.92535471930906843"/>
        <n v="0.14917951268025859"/>
        <n v="0.15130228034151086"/>
        <n v="0.81658291457286436"/>
        <n v="0.66411063946323434"/>
        <n v="1.2803016886647984"/>
        <n v="2.1300448430493275"/>
        <n v="0.33244680851063829"/>
        <n v="1.4368101819628121"/>
        <n v="0.15687393040501996"/>
        <n v="0.44377525952928126"/>
        <n v="6.678688305616777E-2"/>
        <n v="2.6602660266026601"/>
        <n v="0.75546145703012224"/>
        <n v="0.76205287713841363"/>
        <n v="0.59653365578395812"/>
        <n v="1.6132964889466841"/>
        <n v="0.38350910834132312"/>
        <n v="0.39590125756870054"/>
        <n v="1.2720156555772995"/>
        <n v="2.0659275921165383"/>
        <n v="0.38628681796233705"/>
        <n v="1.6515627609028949"/>
        <n v="0.32928352446917225"/>
        <n v="0.88495575221238942"/>
        <n v="0.46002653237675972"/>
        <n v="0.10791068315763261"/>
        <n v="2.9680434584686353"/>
        <n v="0.50832720219383321"/>
        <n v="100"/>
        <n v="9.7900576525617317E-2"/>
        <n v="0.35501823066589905"/>
        <n v="4.0633888663145061"/>
        <n v="0.69861624751645446"/>
        <n v="0.69183029809746666"/>
        <n v="0.27845209196058834"/>
        <n v="0.53623410448904552"/>
        <n v="0.16799193638705343"/>
        <n v="1.6888600194868464"/>
        <n v="6.6832496362697702"/>
        <n v="0.83363881987155986"/>
        <n v="0.37198258804907003"/>
        <n v="0.26533729999195949"/>
        <n v="0.13752171395483498"/>
        <n v="1.1466343838989697"/>
        <n v="1.1363636363636365"/>
        <n v="0.57491493605537958"/>
        <n v="0.85025980160604631"/>
        <n v="0.46520282843319688"/>
        <n v="0.66891121561921052"/>
        <n v="0.45591328589688107"/>
        <n v="1.5535744705013912"/>
        <n v="5.3698779161126557"/>
        <n v="0.2719096423342397"/>
        <n v="0.62536873156342188"/>
        <n v="2.5884482238533693"/>
        <n v="1.9447114025665668"/>
        <n v="1.6574326227814817"/>
        <n v="31.223717409587888"/>
        <n v="0.64321608040201006"/>
        <n v="0.99147583616268153"/>
        <n v="0.86071987480438183"/>
        <n v="0.32177332856632107"/>
        <n v="1.1143714720903144"/>
        <n v="1.403061224489796"/>
        <n v="30.429988974641677"/>
        <n v="0.38200339558573854"/>
        <n v="1.0416666666666667"/>
        <n v="4.7854099553153899"/>
        <n v="0.44810167834446796"/>
        <n v="0.98433935979670251"/>
        <n v="0.43470700747696051"/>
        <n v="0.73750341436765909"/>
        <n v="0.77459333849728895"/>
        <n v="0.42281152753348666"/>
        <n v="5.7971014492753623"/>
        <n v="0.88893648923637147"/>
        <n v="0.82629942247889832"/>
        <n v="0.45481220657276994"/>
        <n v="1.558435657734816"/>
        <n v="0.23636891777209479"/>
        <n v="1.0754519851003908"/>
        <n v="1.7019374068554396"/>
        <n v="1.5379357484620642"/>
        <n v="1.3524559708701791"/>
        <n v="1.8987341772151898"/>
        <n v="0.45258620689655171"/>
        <n v="0.99988495047640957"/>
        <n v="0.61609549480169423"/>
        <n v="1.2790697674418605"/>
        <n v="0.66783446463761764"/>
        <n v="0.39485559566787004"/>
        <n v="0.99830851381380381"/>
        <n v="0.81973902556243705"/>
        <n v="0.72922092417590589"/>
        <n v="0.24065161051462422"/>
        <n v="3.1939561672525993"/>
        <n v="0.23580370606511422"/>
        <n v="34.026772793053546"/>
        <n v="9.4049904030710181"/>
        <n v="1.2066365007541477"/>
        <n v="0.61344244615726207"/>
        <n v="0.11177347242921014"/>
        <n v="3.8180324069196572"/>
        <n v="1.3362770160353241"/>
        <n v="0.24010941067991806"/>
        <n v="1.0394110004330879"/>
        <n v="0.2795489524766781"/>
        <n v="0.32419414597999258"/>
        <n v="1.6180620884289747"/>
        <n v="0.13844189016602809"/>
        <n v="1.446808510638298"/>
        <n v="0.34123222748815168"/>
        <n v="1.392757660167131"/>
        <n v="3.1313914944636436"/>
        <n v="0.43502138975604115"/>
        <n v="3.1238095238095238"/>
        <n v="4.250733268153942"/>
        <n v="1.4578408195429473"/>
        <n v="2.6348808030112925"/>
        <n v="5.0017611835153222"/>
        <n v="2.191235059760956"/>
        <n v="0.81459385039008725"/>
        <n v="0.27643158318316219"/>
        <n v="1.5836230204712245"/>
        <n v="0.33534006056964899"/>
        <n v="10.461844065552061"/>
        <n v="1.859504132231405"/>
        <n v="0.14680181754631247"/>
        <n v="1.2685312547760965"/>
        <n v="0.74400376396622769"/>
        <n v="29.655990510083036"/>
        <n v="0.23156394727467047"/>
        <n v="2.5743707093821508"/>
        <n v="0.23490721165139769"/>
        <n v="0.98890060770428412"/>
        <n v="4.7194991749975737"/>
        <n v="1.4831177027453455"/>
        <n v="1.0534813319878911"/>
        <n v="0.65853658536585369"/>
        <n v="0.51239004599269011"/>
        <n v="9.773806199385647E-2"/>
        <n v="26.029216467463481"/>
        <n v="0.64486729086853078"/>
        <n v="2.2344632280568457"/>
        <n v="0.46307579819644162"/>
        <n v="0.30108955428637446"/>
        <n v="11.84407796101949"/>
        <n v="1.0139364099140449"/>
        <n v="0.72474709346217725"/>
        <n v="1.0659731125682259"/>
        <n v="0.24774594001658773"/>
        <n v="0.38435809929817799"/>
        <n v="0.27275206836985183"/>
        <n v="0.59269496160621304"/>
        <n v="0.83397842179108805"/>
        <n v="0.51629090821360935"/>
        <n v="0.23800079333597779"/>
        <n v="1.3036393264530146"/>
        <n v="0.58389146488064569"/>
        <n v="0.6333333333333333"/>
        <n v="0.91675834250091681"/>
        <n v="2.3962106436333239"/>
        <n v="9.1371732593106643"/>
        <n v="0.62744568884091212"/>
        <n v="0.2367330834484119"/>
        <n v="1.0233450591621363"/>
        <n v="0.23878366524804262"/>
        <n v="0.9811971187161167"/>
        <n v="0.78292478329760462"/>
        <n v="0.224609375"/>
        <n v="0.17552657973921765"/>
        <n v="0.19633064789113805"/>
        <n v="0.30718820397296742"/>
        <n v="0.10722524883839314"/>
        <n v="0.47317408227123559"/>
        <n v="0.36586454088461884"/>
        <n v="33.333333333333336"/>
        <n v="1.8489583333333333"/>
        <n v="0.1596678907871627"/>
        <n v="1.1233254130416694"/>
        <n v="0.54085831863609646"/>
        <n v="0.83217036233007702"/>
        <n v="4.2752867570385815"/>
        <n v="0.68493150684931503"/>
        <n v="0.37246722288438616"/>
        <n v="0.16736401673640167"/>
        <n v="0.63412179164569704"/>
        <n v="3.2049576093981673"/>
        <n v="0.31906906906906907"/>
        <n v="0.26961695797694313"/>
        <n v="0.27573696145124715"/>
        <n v="0.81246891062841986"/>
        <n v="1.3026472026262486"/>
        <n v="0.42804530609408659"/>
        <n v="0.55391432791728212"/>
        <n v="0.39583804569102016"/>
        <n v="3.6796445196783751"/>
        <n v="78.699436763952889"/>
        <n v="0.32893678105427138"/>
        <n v="0.72869955156950672"/>
        <n v="3.1047865459249677"/>
        <n v="0.41405669391655164"/>
        <n v="1.0330578512396693"/>
        <n v="9.3770931011386477E-2"/>
        <n v="0.30685305148312308"/>
        <n v="0.58582308142940831"/>
        <n v="0.17198679141441936"/>
        <n v="1.0926457303788724"/>
        <n v="0.92551784927280745"/>
        <n v="5.3394858272907051"/>
        <n v="1.2020115294983442"/>
        <n v="0.14157621519584709"/>
        <n v="5.7319629800071583"/>
        <n v="0.47680314841444033"/>
        <n v="1.0226442658875092"/>
        <n v="5.9373608431052396E-2"/>
        <n v="1.838163145156015"/>
        <n v="0.21900474510281057"/>
        <n v="10.181311018131101"/>
        <n v="6.103286384976526"/>
        <n v="7.4645434187608856E-2"/>
        <n v="2.8050429699428521"/>
        <n v="1.8198090692124105"/>
        <n v="1.0611643330876934"/>
        <n v="0.69485805042684134"/>
        <n v="1.9447287615148414"/>
        <n v="20"/>
        <n v="7.4367873078829944E-2"/>
        <n v="3.1402162251382357"/>
        <n v="1.2103951584193664"/>
        <n v="0.18310227569971227"/>
        <n v="0.34938857000249562"/>
        <n v="12.645914396887159"/>
        <n v="0.75679157178018541"/>
        <n v="1.3499314755596163"/>
        <n v="1.3281503077421444"/>
        <n v="4.918032786885246"/>
        <n v="0.49172650640024979"/>
        <n v="0.32234312361940604"/>
        <n v="0.25296079107738301"/>
        <n v="0.33931168201648088"/>
        <n v="2.9503105590062111"/>
        <n v="1.4997656616153725"/>
        <n v="5.2009456264775418"/>
        <n v="6.3122923588039868"/>
        <n v="2.5838203629652416"/>
        <n v="10.430054374691053"/>
        <n v="1.0621984515839473"/>
        <n v="0.60037580775752764"/>
        <n v="4.1433891992551208"/>
        <n v="0.60954670329670335"/>
        <n v="1.1022553840936069"/>
        <n v="2.1647624774503909"/>
        <n v="2.5948103792415171"/>
        <n v="0.74871421419143414"/>
        <n v="4.3674628672533409"/>
        <n v="0.54067062409754529"/>
        <n v="0.22536365498873182"/>
        <n v="0.50004831384674853"/>
        <n v="0.80672268907563027"/>
        <n v="0.53586750635432012"/>
        <n v="0.87500251726846168"/>
        <n v="1.0305821987697152"/>
        <n v="0.81420595533498763"/>
        <n v="0.55821244061995168"/>
        <n v="1.2507570613173784"/>
        <n v="1.0610914083056859"/>
        <n v="1.1810657490932763"/>
        <n v="1.5032638714536781"/>
        <n v="1.8545229754790851"/>
        <n v="2.3818994925204016"/>
        <n v="6.8051297551707757"/>
        <n v="2.9006526468455403"/>
        <n v="7.1388910922503365E-2"/>
        <n v="1.3933330065885747"/>
        <n v="1.8841576523062173"/>
        <n v="0.7830414980291871"/>
        <n v="2.8659160696008188"/>
        <n v="0.24354708939482897"/>
        <n v="0.80816110227874938"/>
        <n v="1.6956715751896474"/>
        <n v="2.7105800058292044"/>
        <n v="0.54079473312955562"/>
        <n v="8.4642233856893547"/>
        <n v="0.33478406427854035"/>
        <n v="0.4417902495337892"/>
        <n v="0.57615755290173898"/>
        <n v="0.26899309342057431"/>
        <n v="0.62424969987995194"/>
        <n v="6.1868426479686531E-2"/>
        <n v="0.13634426927993182"/>
        <n v="0.1688872208669544"/>
        <n v="5.2941176470588234"/>
        <n v="0.36126163679310824"/>
        <n v="0.36627552058604085"/>
        <n v="0.62749699661945069"/>
        <n v="1.4734054980141733"/>
        <n v="6.2831611281764871E-2"/>
        <n v="0.13695211545367672"/>
        <n v="7.5839260635165138"/>
        <n v="1.8255578093306288"/>
        <n v="0.27698574338085541"/>
        <n v="9.7489211455472731"/>
        <n v="7.1618037135278518"/>
        <n v="2.4725274725274726"/>
        <n v="0.62375249500998009"/>
        <n v="0.54364550210277973"/>
        <n v="1.5681544028950543"/>
        <n v="0.44369321783224169"/>
        <n v="0.58136284867795851"/>
        <n v="0.68414850771205971"/>
        <n v="1.3084960503698553"/>
        <n v="2.5470265217899288"/>
        <n v="8.873087030452929"/>
        <n v="0.81892809219354334"/>
        <n v="0.53607326334599059"/>
        <n v="13.749146369223766"/>
        <n v="1.5234062712817931"/>
        <n v="0.43675411021782068"/>
        <n v="0.21304926764314247"/>
        <n v="0.76856462437757089"/>
        <n v="0.59860800914143253"/>
        <n v="0.57516154228502447"/>
        <n v="0.13932142271758727"/>
        <n v="1.5661467638868769"/>
        <n v="6.5349985477781009E-2"/>
        <n v="2.4779361846571621"/>
        <n v="1.1598151877739604"/>
        <n v="0.31687197465024203"/>
        <n v="1.1158442341764994"/>
        <n v="0.54901303382087929"/>
        <n v="0.28099173553719009"/>
        <n v="0.75851265561876491"/>
        <n v="2.1590981466148653"/>
        <n v="2.7675741861135119"/>
        <n v="0.9557652248498959"/>
        <n v="0.149508756941478"/>
        <n v="1.6110109837793722"/>
        <n v="1.1806405068849786"/>
        <n v="9.0423836838750802"/>
        <n v="2.281085294965004"/>
        <n v="1.8027571580063626"/>
        <n v="1.7421751114800506"/>
        <n v="0.81014316326022107"/>
        <n v="0.77845243655612639"/>
        <n v="1.5627597672485454"/>
        <n v="0.78555304740406318"/>
        <n v="9.4002416841569669"/>
        <n v="2.4709302325581395"/>
        <n v="0.34762456546929316"/>
        <n v="0.17453699214583535"/>
        <n v="0.88570587459013894"/>
        <n v="2.1557497289367946"/>
        <n v="1.1028286689262143"/>
        <n v="1.4762165117550574"/>
        <n v="0.51950697769175924"/>
        <n v="1.2089810017271156"/>
        <n v="1.8462474336552352"/>
        <n v="5.9800664451827243"/>
        <n v="0.85560296429373461"/>
        <n v="9.5043134961251649E-2"/>
        <n v="0.81251880830574785"/>
        <n v="0.55978957307614485"/>
        <n v="0.28146679881070369"/>
        <n v="0.61764103305735329"/>
        <n v="4.0137614678899078"/>
        <n v="0.50321498462398662"/>
        <n v="2.8774752475247523"/>
        <n v="0.56683123057231666"/>
        <n v="0.19554893379271812"/>
        <n v="1.2188564258827748"/>
        <n v="4.1108226942840496"/>
        <n v="1.9808743169398908"/>
        <n v="0.10341261633919338"/>
        <n v="25"/>
        <n v="0.81403385590942501"/>
        <n v="1.5763546798029557"/>
        <n v="1.7751997586351205"/>
        <n v="2.2688598979013044"/>
        <n v="0.84479057895347487"/>
        <n v="0.96039045382384969"/>
        <n v="3.7537537537537538"/>
        <n v="0.28473708152915606"/>
        <n v="1.1103278110680297"/>
        <n v="0.58266569555717407"/>
        <n v="0.70898574852533836"/>
        <n v="3.2701700904146604"/>
        <n v="0.92451726155646574"/>
        <n v="0.74931593348768677"/>
        <n v="0.53233661796352927"/>
        <n v="0.30120481927710846"/>
        <n v="0.17384825530858064"/>
        <n v="2.4691358024691357"/>
        <n v="0.5422153369481022"/>
        <n v="0.34988823014870252"/>
        <n v="0.31347962382445144"/>
        <n v="2.5488051440124622"/>
        <n v="0.56135623666778933"/>
        <n v="0.2738600575106121"/>
        <n v="0.87760910815939275"/>
        <n v="3.3524736528833023"/>
        <n v="1.8426186863212659"/>
        <n v="0.42311642466621158"/>
        <n v="0.19496344435418358"/>
        <n v="0.99353049907578561"/>
        <n v="1.2292801270547924"/>
        <n v="6.0957910014513788"/>
        <n v="1.8948503192636206"/>
        <n v="0.38431077238675165"/>
        <n v="3.2538428386726044"/>
        <n v="7.4074074074074074"/>
        <n v="0.55983027448432676"/>
        <n v="0.45442853468232874"/>
        <n v="0.98511617946246921"/>
        <n v="0.52219321148825071"/>
        <n v="0.32749643962937552"/>
        <n v="4.1674848901398613"/>
        <n v="0.1381639545594105"/>
        <n v="0.18269511838643671"/>
        <n v="0.24125452352231605"/>
        <n v="110.25794841031794"/>
        <n v="2.9262466407882952"/>
        <n v="4.1755726838957621"/>
        <n v="2.0801849053249177"/>
        <n v="1.4256146571006933"/>
        <n v="0.18870663376397154"/>
        <n v="0.55455276950177235"/>
        <n v="1.0831889081455806"/>
        <n v="7.1937264943586463"/>
        <n v="0.10786581492623176"/>
        <n v="2.5089605734767026"/>
        <n v="0.89103291713961408"/>
        <n v="1.4099238557442892"/>
        <n v="0.83970287436753144"/>
        <n v="4.1636148515409319"/>
        <n v="0.71777882946837046"/>
        <n v="2.5460122699386503"/>
        <n v="4.4565112617678242"/>
        <n v="1.7927871586408173"/>
        <n v="2.3516615407696349"/>
        <n v="0.8928571428571429"/>
        <n v="14.14790996784566"/>
        <n v="0.98284311014258696"/>
        <n v="0.23487962419260131"/>
        <n v="0.68709881565862041"/>
        <n v="3.081335041796327"/>
        <n v="0.14278914802475012"/>
        <n v="1.1918260698087162"/>
        <n v="1.1877828054298643"/>
        <n v="0.64122373300370827"/>
        <n v="1.0038200339558574"/>
        <n v="1.2453300124533002"/>
        <n v="8.8850174216027877"/>
        <n v="1.090025745369986"/>
        <n v="1.0468884926375759"/>
        <n v="0.19885657469550086"/>
        <n v="0.62796736308029943"/>
        <n v="6.6567052670900262"/>
        <n v="0.20745232585973031"/>
        <n v="0.66680274886031166"/>
        <n v="0.85308535907413963"/>
        <n v="2.6528035908405512"/>
        <n v="1.3764044943820224"/>
        <n v="0.37596651769880118"/>
        <n v="4.1312723390428445"/>
        <n v="39.896373056994818"/>
        <n v="6.1237738026543562"/>
        <n v="0.36166365280289331"/>
        <n v="1.1260808365171928"/>
        <n v="0.611353711790393"/>
        <n v="0.10319917440660474"/>
        <n v="0.36912114544825042"/>
        <n v="0.35184809703851244"/>
        <n v="1.7055247258470805"/>
        <n v="1.0151139183397249"/>
        <n v="2.2739996267761455"/>
        <n v="0.65935591338145472"/>
        <n v="0.44715735680317981"/>
        <n v="0.41710114702815432"/>
        <n v="0.50167224080267558"/>
        <n v="0.72809440120512181"/>
        <n v="0.99039700529528507"/>
        <n v="0.12591921023471342"/>
        <n v="0.27048958615093321"/>
        <n v="7.8014184397163122"/>
        <n v="0.72449579009203058"/>
        <n v="1.1931283726917175"/>
        <n v="0.48875704294263672"/>
        <n v="2.2550921435499514"/>
        <n v="0.45745038681466532"/>
        <n v="0.53753860774530771"/>
        <n v="0.42133948223456663"/>
        <n v="0.32716748458537814"/>
        <n v="1.062215477996965"/>
        <n v="1.838235294117647"/>
        <n v="0.89381003201707576"/>
        <n v="0.2708939500351159"/>
        <n v="1.589057820339177"/>
        <n v="1.5401714830104796"/>
        <n v="5.304010349288486"/>
        <n v="5.9685799109351807"/>
        <n v="0.98899345988195886"/>
        <n v="0.29282381098824695"/>
        <n v="1.5620932048945586"/>
        <n v="1.9201059368792761"/>
        <n v="0.31017166114156303"/>
        <n v="0.83676335286426806"/>
        <n v="0.68120933792575589"/>
        <n v="0.10519987977156597"/>
        <n v="1.3718622300058376"/>
        <n v="1.2656906285888674"/>
        <n v="1.5450811656561705"/>
        <n v="1.2190934065934067"/>
        <n v="9.6370061034371984E-2"/>
        <n v="7.7458874672726372"/>
        <n v="0.64581917063222294"/>
        <n v="14.086146682188591"/>
        <n v="0.47955250861216275"/>
        <n v="1.0031746031746032"/>
        <n v="0.49603774726271854"/>
        <n v="0.61693997771055564"/>
        <n v="27.445226917057902"/>
        <n v="0.48394530649869411"/>
        <n v="0.77981047644116874"/>
        <n v="0.83569851781772309"/>
        <n v="0.58571824773174497"/>
        <n v="0.53415344771770801"/>
        <n v="0.53083528493364562"/>
        <n v="0.76162221102913097"/>
        <n v="0.35214446952595935"/>
        <n v="0.83042683939544926"/>
        <n v="0.23863154842882311"/>
        <n v="7.21830985915493"/>
        <n v="0.71717755928282245"/>
        <n v="0.57471264367816088"/>
        <n v="0.64312583424341707"/>
        <n v="0.58669243511871894"/>
        <n v="0.52766097782174948"/>
        <n v="0.40045766590389015"/>
        <n v="2.0466420025351155"/>
        <n v="3.5134601933389531"/>
        <n v="0.37310195227765725"/>
        <n v="0.16134216513622698"/>
        <n v="31.947261663286003"/>
        <n v="0.6253066854103948"/>
        <n v="0.35791985402484383"/>
        <n v="1.2924349474409789"/>
        <n v="0.48466489965921999"/>
        <n v="0.14404033129276198"/>
        <n v="0.6588072122052705"/>
        <n v="1.5484173336217464"/>
        <n v="1.5904905407667838"/>
        <n v="0.32216635103071467"/>
        <n v="2.3331823182965503"/>
        <n v="1.2030885257676422"/>
        <n v="1.273377574765147"/>
        <n v="0.87647392647707922"/>
        <n v="1.5494823302584038"/>
        <n v="1.2592592592592593"/>
        <n v="8.7572440437862209"/>
        <n v="1.7798013245033113"/>
        <n v="6.0599929182052712"/>
        <n v="0.83355502349915755"/>
        <n v="0.68749065909430573"/>
        <n v="0.45170678469653791"/>
        <n v="2.0662568306010929"/>
        <n v="1.0762929802838366"/>
        <n v="1.1286707529045832"/>
        <n v="2.4154589371980677"/>
        <n v="1.5858719078714576"/>
        <n v="2.0626069860854535"/>
        <n v="1.1302064479800504"/>
        <n v="0.78839482812992745"/>
        <n v="4.2756360008551271E-2"/>
        <n v="0.19669993705602015"/>
        <n v="0.52225249772933702"/>
        <n v="2.3737444615970649"/>
        <n v="12.135922330097088"/>
        <n v="1.6648730771665505"/>
        <n v="2.1171724258901947"/>
        <n v="1.2234471632159183"/>
        <n v="1.8454520320707768"/>
        <n v="1.0217830675948798"/>
        <n v="1.294665976178146"/>
        <n v="2.9882202401113998"/>
        <n v="0.41738276454701695"/>
        <n v="1.5617128463476071"/>
        <n v="0.56766762649115587"/>
        <n v="4.9168603611657433"/>
        <n v="0.27882527711118732"/>
        <n v="0.21328418142321112"/>
        <n v="0.8192936949641979"/>
        <n v="1.787892202477211"/>
        <n v="2.2903885480572597"/>
        <n v="2.9816593886462881"/>
        <n v="0.81314443792438595"/>
        <n v="0.52701033718510493"/>
        <n v="1.1958483754512634"/>
        <n v="5.5651882096314109"/>
        <n v="9.6478533526290405E-2"/>
        <n v="1.026639026385187"/>
        <n v="1.1575922584052767"/>
        <n v="0.66592674805771368"/>
        <n v="0.2789907811741873"/>
        <n v="0.18421052631578946"/>
        <n v="1.4814658045946605"/>
        <n v="0.52152145191572208"/>
        <n v="0.1072961373390558"/>
        <n v="0.23295043778616756"/>
        <n v="0.99346761023407726"/>
        <n v="0.4412846285854376"/>
        <n v="0.7023458350891979"/>
        <n v="1.1033468186833395"/>
        <n v="1.5633124198412423"/>
        <n v="1.1886102403343783"/>
        <n v="0.74663204025320562"/>
        <n v="1.6937081991577905"/>
        <n v="0.65444760357432985"/>
        <n v="0.22386829525090796"/>
        <n v="1.1849479583666933"/>
        <n v="0.57134067286351553"/>
        <n v="1.8471337579617835"/>
        <n v="0.32064249878621137"/>
        <n v="0.81445422205579476"/>
        <n v="1.0098305246120156"/>
        <n v="0.78218579077251671"/>
        <n v="0.63045167976509198"/>
        <n v="0.14143094841930118"/>
        <n v="0.70230758205532462"/>
        <n v="0.67631330607109152"/>
        <n v="4.9206349206349209"/>
        <n v="5.4329371816638369E-2"/>
        <n v="0.61750492214068375"/>
        <n v="0.2114966270408051"/>
        <n v="4.0872878420505714"/>
        <n v="0.19318072056408769"/>
        <n v="0.4038073262186328"/>
        <n v="0.99795599374774557"/>
        <n v="0.65359477124183007"/>
        <n v="2.6960024790827393"/>
        <n v="22.766623687603609"/>
        <n v="0.63894817273996785"/>
        <n v="0.36981132075471695"/>
        <n v="0.74593730574549333"/>
        <n v="1.9842044182439997"/>
        <n v="1.1259253115474734"/>
        <n v="0.60606060606060608"/>
        <n v="5.7142857142857144"/>
        <n v="0.5386169087236703"/>
        <n v="0.24232837177211036"/>
        <n v="1.10803324099723"/>
        <n v="1.0871383174443887"/>
        <n v="0.18975104182929611"/>
        <n v="0.31333930170098478"/>
        <n v="0.28233539313871725"/>
        <n v="3.0398736675878406"/>
        <n v="0.73587907716785994"/>
        <n v="47.97687861271676"/>
        <n v="1.639344262295082"/>
        <n v="3.329145728643216"/>
        <n v="8.4805653710247356E-2"/>
        <n v="8.8803374528232074E-2"/>
        <n v="7.7380952380952381"/>
        <n v="0.1404494382022472"/>
        <n v="3.2998565279770444"/>
        <n v="0.47056839264631473"/>
        <n v="0.43695380774032461"/>
        <n v="2.8604135785256175"/>
        <n v="0.63576550602498705"/>
        <n v="0.43046753557335882"/>
        <n v="1.081685938082805"/>
        <n v="0.38955656858682136"/>
        <n v="0.59357689097240374"/>
        <n v="0.60032017075773747"/>
        <n v="0.12952077313938429"/>
        <n v="0.24578651685393257"/>
        <n v="0.17724020238915003"/>
        <n v="1.4614143000479867"/>
        <n v="2.9110414657666346"/>
        <n v="0.15256588072122051"/>
        <n v="0.56415215989684075"/>
        <n v="0.88355948248658878"/>
        <n v="0.13732833957553059"/>
        <n v="0.48"/>
        <n v="3.2080861349154031"/>
        <n v="1.7553998410749114"/>
        <n v="0.4329004329004329"/>
        <n v="1.1511740875845509"/>
        <n v="0.36935234495791103"/>
        <n v="2.0223907547851212"/>
        <n v="0.88214829054285138"/>
        <n v="0.52478134110787167"/>
        <n v="0.73800738007380073"/>
        <n v="9.7107438016528924"/>
        <n v="1.5256874543877283"/>
        <n v="2.0397068736816926"/>
        <n v="0.12691594259494288"/>
        <n v="1.2452315764150619"/>
        <n v="0.94078583287216377"/>
        <n v="1.9710013593112823"/>
        <n v="0.46443857572170111"/>
        <n v="0.70806621375944889"/>
        <n v="0.86702101721363434"/>
        <n v="0.51781435968776568"/>
        <n v="0.13703636031427005"/>
        <n v="1.0033773813817752"/>
        <n v="1.1342155009451795"/>
        <n v="2.6857654431512983"/>
        <n v="3.2743861626800999"/>
        <n v="3.8888888888888888"/>
        <n v="2.9411764705882355"/>
        <n v="8.4323495592180914E-2"/>
        <n v="0.79748670855485737"/>
        <n v="6.9471624266144811"/>
        <n v="1.8245614035087718"/>
        <n v="0.91214594335093613"/>
        <n v="0.53058676654182269"/>
        <n v="1.1493158510377846"/>
        <n v="0.49282194128990786"/>
        <n v="0.50753110674525215"/>
        <n v="0.93457943925233644"/>
        <n v="0.37211965078002002"/>
        <n v="1.9667477696674778"/>
        <n v="8.472524812394093E-2"/>
        <n v="0.37878787878787878"/>
        <n v="3.2849020846493997"/>
        <n v="1.5903135447727479"/>
        <n v="0.51779935275080902"/>
        <n v="1.2969713965227145"/>
        <n v="0.44340463458110518"/>
        <n v="0.41770003915937864"/>
        <n v="1.0847457627118644"/>
        <n v="0.76785257230611725"/>
        <n v="0.16254416961130741"/>
        <n v="0.27115311429658762"/>
        <n v="9.1336116910229651E-2"/>
        <n v="1.9738301175426924"/>
        <n v="0.12490632025980515"/>
        <n v="0.34330554193231977"/>
        <n v="0.2857414991903991"/>
        <n v="0.28005464480874315"/>
        <n v="0.79058000669667772"/>
        <n v="0.25806451612903225"/>
        <n v="0.21880128155036338"/>
        <n v="0.37495924356048255"/>
        <n v="1.4492753623188406"/>
        <n v="1.9476567255021302"/>
        <n v="85.393258426966298"/>
        <n v="0.91762193220371013"/>
        <n v="0.3172831164252769"/>
        <n v="0.63415089060897134"/>
        <n v="0.65016031350195935"/>
        <n v="1.1143429642557041"/>
        <n v="1.3309234308248439"/>
        <n v="0.11724960254372019"/>
        <n v="0.71991001124859388"/>
        <n v="0.52581261950286806"/>
        <n v="0.99757254488218694"/>
        <n v="0.70048495112000619"/>
        <n v="0.17757783828578194"/>
        <n v="3.2556418793932669"/>
        <n v="1.0060592203041043"/>
        <n v="0.50620261139716261"/>
        <n v="0.19665683382497542"/>
        <n v="0.42061929479148025"/>
        <n v="0.2954482503923922"/>
        <n v="0.7513737804194236"/>
        <n v="0.48123195380173245"/>
        <n v="1.9560878243512974"/>
        <n v="0.15336047783896253"/>
        <n v="0.88004158325141912"/>
        <n v="0.97679078310235434"/>
        <n v="0.28043935498948352"/>
        <n v="0.71496020504519087"/>
        <n v="1.4398848092152627"/>
        <n v="2.8141865844255975"/>
        <n v="0.39737730975561297"/>
        <n v="0.94451003541912637"/>
        <n v="0.53353658536585369"/>
        <n v="0.25854108956602029"/>
        <n v="0.28812512862728956"/>
        <n v="0.53815234362023723"/>
        <n v="2.3126067429944968"/>
        <n v="0.61562139284340134"/>
        <n v="0.5410000772857253"/>
        <n v="4.2187825724411088"/>
        <n v="1.1127167630057804"/>
        <n v="0.36683221145953043"/>
        <n v="0.5880880880880881"/>
        <n v="0.53110965332795079"/>
        <n v="0.28823816215906156"/>
        <n v="1.4455626715462031"/>
        <n v="3.9317858834675508"/>
        <n v="1.2919733392298702"/>
        <n v="2.6679841897233203"/>
        <n v="0.18389113644722324"/>
        <n v="0.43759483379164271"/>
        <n v="2.5675035528185695"/>
        <n v="0.27027027027027029"/>
        <n v="0.42032389664977127"/>
        <n v="1.5616142776162525"/>
        <n v="0.84546735556599339"/>
        <n v="1.1789111119808995"/>
        <n v="3.4076015727391873"/>
        <n v="0.47642516839165433"/>
        <n v="0.5889777029869584"/>
        <n v="0.86237319456653561"/>
        <n v="0.38669760247486468"/>
        <n v="0.43368268883267075"/>
        <n v="0.77994428969359331"/>
        <n v="0.52992518703241898"/>
        <n v="14.386028087864602"/>
        <n v="0.1291265048455047"/>
        <n v="3.6109971276159212"/>
        <n v="1.9055015905778212"/>
        <n v="0.24564183835182252"/>
        <n v="0.64029270523667958"/>
        <n v="0.39615166949632147"/>
        <n v="57.827926657263752"/>
        <n v="8.1761006289308185"/>
        <n v="0.60980316480123509"/>
        <n v="0.61356537260151722"/>
        <n v="4.9376017362995119"/>
        <n v="0.31324313243132429"/>
        <n v="0.20879248347059506"/>
        <n v="5.113354294224723"/>
        <n v="0.50264320998353407"/>
        <n v="0.12578616352201258"/>
        <n v="1.9754615038271048"/>
        <n v="1.7410228509249184"/>
        <n v="0.64255675322554306"/>
        <n v="2.7550260610573343"/>
        <n v="1.7167381974248928"/>
        <n v="0.42123933045116951"/>
        <n v="1.7021276595744681"/>
        <n v="0.54774700289375777"/>
        <n v="132.56198347107437"/>
        <n v="0.56833259619637333"/>
        <n v="0.42037586547972305"/>
        <n v="0.20489671957231709"/>
        <n v="0.44629574531389465"/>
        <n v="5.516804058338618"/>
        <n v="2.1811572250833082"/>
        <n v="0.85240292077846691"/>
        <n v="0.46017402945113789"/>
        <n v="0.89058524173027986"/>
        <n v="1.3789492057950776"/>
        <n v="0.4710219127585501"/>
        <n v="0.41710710510527671"/>
        <n v="0.54964539007092195"/>
        <n v="0.60926887734718338"/>
        <n v="61.065088757396452"/>
        <n v="2.0143478107219845"/>
        <n v="0.9115228376102249"/>
        <n v="2.031779109143006"/>
        <n v="1.6068819996753774"/>
        <n v="7.6580587711487089"/>
        <n v="1.5471394037066881"/>
        <n v="0.62661876514328685"/>
        <n v="1.2281994595922379"/>
        <n v="3.0821610966759252"/>
        <n v="10.086625541409633"/>
        <n v="3.7460978147762747"/>
        <n v="1.5883744508279825"/>
        <n v="0.61974789915966388"/>
        <n v="9.1162860879187207E-2"/>
        <n v="1.4266524164844538"/>
        <n v="1.6666666666666667"/>
        <n v="0.27240638428483732"/>
        <n v="9.0171325518485126E-2"/>
        <n v="5.2551963695445121"/>
        <n v="0.7881614926813576"/>
        <n v="0.13612176710803117"/>
        <n v="21.866988387875132"/>
        <n v="1.1757161179991449"/>
        <n v="0.83823529411764708"/>
        <n v="0.33780613681148541"/>
        <n v="1.180708425055033"/>
        <n v="0.2810695837131571"/>
        <n v="0.25879308316668626"/>
        <n v="0.12622512622512622"/>
        <n v="0.72974623982565334"/>
        <n v="0.29567574226931131"/>
        <n v="0.92397660818713445"/>
        <n v="1.6458835567734438"/>
        <n v="3.6067892503536068"/>
        <n v="0.43784094171691074"/>
        <n v="4.6263753056234718"/>
        <n v="0.26746907388833169"/>
        <n v="0.64546975854649769"/>
        <n v="0.31041440322830982"/>
        <n v="1.3521344407958278"/>
        <n v="0.11572734637194769"/>
        <n v="0.69801957237604939"/>
        <n v="2.482513035736996"/>
        <n v="0.56109203584289424"/>
        <n v="1.1774325429272281"/>
        <n v="0.68522961295938511"/>
        <n v="0.65590312815338048"/>
        <n v="1.4896570994472726"/>
        <n v="2.4809160305343512"/>
        <n v="0.46127520273789152"/>
        <n v="1.9187589303939578"/>
        <n v="0.20016680567139283"/>
        <n v="1.1405176195350197"/>
        <n v="0.88359931475971509"/>
        <n v="0.23443999092490359"/>
        <n v="1.288117770767613"/>
        <n v="1.9048776207255005"/>
        <n v="0.63505116959064323"/>
        <n v="1.3710012463647694"/>
        <n v="1.6510971105800565"/>
        <n v="1.7608333553657827"/>
        <n v="1.7685732023750775"/>
      </sharedItems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MixedTypes="1" containsNumber="1" minValue="4.2756360008551271E-2" maxValue="132.56198347107437"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/>
    </cacheField>
    <cacheField name="currency" numFmtId="0">
      <sharedItems/>
    </cacheField>
    <cacheField name="launched_at" numFmtId="2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</cacheField>
    <cacheField name="Months (Date Created Conversion)" numFmtId="0" databaseField="0">
      <fieldGroup base="17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7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7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lan" refreshedDate="45581.744391898152" createdVersion="8" refreshedVersion="8" minRefreshableVersion="3" recordCount="1001" xr:uid="{3A0BA732-4A27-4220-B56C-7AC5D95B75B1}">
  <cacheSource type="worksheet">
    <worksheetSource ref="A1:S1048576" sheet="Crowdfunding"/>
  </cacheSource>
  <cacheFields count="19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 count="965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  <m/>
      </sharedItems>
    </cacheField>
    <cacheField name="percent funded" numFmtId="0">
      <sharedItems containsBlank="1" containsMixedTypes="1" containsNumber="1" minValue="4.2756360008551271E-2" maxValue="132.56198347107437" count="987">
        <e v="#DIV/0!"/>
        <n v="9.6153846153846159E-2"/>
        <n v="0.7605789942675919"/>
        <n v="1.6955995155429955"/>
        <n v="1.4434947768281101"/>
        <n v="0.57597574838954146"/>
        <n v="4.7706422018348622"/>
        <n v="0.30527101282138253"/>
        <n v="5.0168595643853093"/>
        <n v="1.9326683291770574"/>
        <n v="0.37577684636508168"/>
        <n v="2.0792079207920793"/>
        <n v="1.1192041215135904"/>
        <n v="0.40796503156872266"/>
        <n v="1.4976897339210793"/>
        <n v="2.1138126724631645"/>
        <n v="0.15397156054705191"/>
        <n v="0.62738699988876112"/>
        <n v="1.4944982755789127"/>
        <n v="2.0605980679832516"/>
        <n v="0.89092580575383951"/>
        <n v="2.4394674694417771"/>
        <n v="0.78081648830757033"/>
        <n v="0.30116450274394324"/>
        <n v="0.88627142541987591"/>
        <n v="0.46202956989247312"/>
        <n v="2.0747288377658548"/>
        <n v="1.2507817385866167"/>
        <n v="0.95033966650924551"/>
        <n v="0.30404398370483227"/>
        <n v="0.62262193012798339"/>
        <n v="0.32258064516129031"/>
        <n v="1.1519686117067385"/>
        <n v="0.26467579850895784"/>
        <n v="0.66310160427807485"/>
        <n v="0.66533070381915727"/>
        <n v="0.63578564940962756"/>
        <n v="0.71434870799894168"/>
        <n v="0.30738720872583042"/>
        <n v="1.9693654266958425"/>
        <n v="0.59147734910606264"/>
        <n v="0.4696410600469641"/>
        <n v="0.22525341008634714"/>
        <n v="0.53781071686233362"/>
        <n v="0.15178825538373969"/>
        <n v="2.0971302428256071"/>
        <n v="0.87120320226041914"/>
        <n v="0.210408191892271"/>
        <n v="0.25841597988545884"/>
        <n v="0.52735662491760049"/>
        <n v="50"/>
        <n v="1.0885206171726003"/>
        <n v="2.928019520130134"/>
        <n v="0.71220459695694405"/>
        <n v="1.1127596439169138"/>
        <n v="0.56189341052273112"/>
        <n v="0.69607587227007739"/>
        <n v="0.46452026269421753"/>
        <n v="0.44031311154598823"/>
        <n v="0.36354193715917943"/>
        <n v="0.69266233813981193"/>
        <n v="1.078213802435724"/>
        <n v="0.13838915029061721"/>
        <n v="8.4380610412926398"/>
        <n v="1.0241404535479151"/>
        <n v="0.42346407497396737"/>
        <n v="2.2188217291507271"/>
        <n v="0.61581786720048859"/>
        <n v="0.39288668320926384"/>
        <n v="4.1557075223566544"/>
        <n v="0.80813692870085674"/>
        <n v="0.92535471930906843"/>
        <n v="0.14917951268025859"/>
        <n v="0.15130228034151086"/>
        <n v="0.81658291457286436"/>
        <n v="0.66411063946323434"/>
        <n v="1.2803016886647984"/>
        <n v="2.1300448430493275"/>
        <n v="0.33244680851063829"/>
        <n v="1.4368101819628121"/>
        <n v="0.15687393040501996"/>
        <n v="0.44377525952928126"/>
        <n v="6.678688305616777E-2"/>
        <n v="2.6602660266026601"/>
        <n v="0.75546145703012224"/>
        <n v="0.76205287713841363"/>
        <n v="0.59653365578395812"/>
        <n v="1.6132964889466841"/>
        <n v="0.38350910834132312"/>
        <n v="0.39590125756870054"/>
        <n v="1.2720156555772995"/>
        <n v="2.0659275921165383"/>
        <n v="0.38628681796233705"/>
        <n v="1.6515627609028949"/>
        <n v="0.32928352446917225"/>
        <n v="0.88495575221238942"/>
        <n v="0.46002653237675972"/>
        <n v="0.10791068315763261"/>
        <n v="2.9680434584686353"/>
        <n v="0.50832720219383321"/>
        <n v="100"/>
        <n v="9.7900576525617317E-2"/>
        <n v="0.35501823066589905"/>
        <n v="4.0633888663145061"/>
        <n v="0.69861624751645446"/>
        <n v="0.69183029809746666"/>
        <n v="0.27845209196058834"/>
        <n v="0.53623410448904552"/>
        <n v="0.16799193638705343"/>
        <n v="1.6888600194868464"/>
        <n v="6.6832496362697702"/>
        <n v="0.83363881987155986"/>
        <n v="0.37198258804907003"/>
        <n v="0.26533729999195949"/>
        <n v="0.13752171395483498"/>
        <n v="1.1466343838989697"/>
        <n v="1.1363636363636365"/>
        <n v="0.57491493605537958"/>
        <n v="0.85025980160604631"/>
        <n v="0.46520282843319688"/>
        <n v="0.66891121561921052"/>
        <n v="0.45591328589688107"/>
        <n v="1.5535744705013912"/>
        <n v="5.3698779161126557"/>
        <n v="0.2719096423342397"/>
        <n v="0.62536873156342188"/>
        <n v="2.5884482238533693"/>
        <n v="1.9447114025665668"/>
        <n v="1.6574326227814817"/>
        <n v="31.223717409587888"/>
        <n v="0.64321608040201006"/>
        <n v="0.99147583616268153"/>
        <n v="0.86071987480438183"/>
        <n v="0.32177332856632107"/>
        <n v="1.1143714720903144"/>
        <n v="1.403061224489796"/>
        <n v="30.429988974641677"/>
        <n v="0.38200339558573854"/>
        <n v="1.0416666666666667"/>
        <n v="4.7854099553153899"/>
        <n v="0.44810167834446796"/>
        <n v="0.98433935979670251"/>
        <n v="0.43470700747696051"/>
        <n v="0.73750341436765909"/>
        <n v="0.77459333849728895"/>
        <n v="0.42281152753348666"/>
        <n v="5.7971014492753623"/>
        <n v="0.88893648923637147"/>
        <n v="0.82629942247889832"/>
        <n v="0.45481220657276994"/>
        <n v="1.558435657734816"/>
        <n v="0.23636891777209479"/>
        <n v="1.0754519851003908"/>
        <n v="1.7019374068554396"/>
        <n v="1.5379357484620642"/>
        <n v="1.3524559708701791"/>
        <n v="1.8987341772151898"/>
        <n v="0.45258620689655171"/>
        <n v="0.99988495047640957"/>
        <n v="0.61609549480169423"/>
        <n v="1.2790697674418605"/>
        <n v="0.66783446463761764"/>
        <n v="0.39485559566787004"/>
        <n v="0.99830851381380381"/>
        <n v="0.81973902556243705"/>
        <n v="0.72922092417590589"/>
        <n v="0.24065161051462422"/>
        <n v="3.1939561672525993"/>
        <n v="0.23580370606511422"/>
        <n v="34.026772793053546"/>
        <n v="9.4049904030710181"/>
        <n v="1.2066365007541477"/>
        <n v="0.61344244615726207"/>
        <n v="0.11177347242921014"/>
        <n v="3.8180324069196572"/>
        <n v="1.3362770160353241"/>
        <n v="0.24010941067991806"/>
        <n v="1.0394110004330879"/>
        <n v="0.2795489524766781"/>
        <n v="0.32419414597999258"/>
        <n v="1.6180620884289747"/>
        <n v="0.13844189016602809"/>
        <n v="1.446808510638298"/>
        <n v="0.34123222748815168"/>
        <n v="1.392757660167131"/>
        <n v="3.1313914944636436"/>
        <n v="0.43502138975604115"/>
        <n v="3.1238095238095238"/>
        <n v="4.250733268153942"/>
        <n v="1.4578408195429473"/>
        <n v="2.6348808030112925"/>
        <n v="5.0017611835153222"/>
        <n v="2.191235059760956"/>
        <n v="0.81459385039008725"/>
        <n v="0.27643158318316219"/>
        <n v="1.5836230204712245"/>
        <n v="0.33534006056964899"/>
        <n v="10.461844065552061"/>
        <n v="1.859504132231405"/>
        <n v="0.14680181754631247"/>
        <n v="1.2685312547760965"/>
        <n v="0.74400376396622769"/>
        <n v="29.655990510083036"/>
        <n v="0.23156394727467047"/>
        <n v="2.5743707093821508"/>
        <n v="0.23490721165139769"/>
        <n v="0.98890060770428412"/>
        <n v="4.7194991749975737"/>
        <n v="1.4831177027453455"/>
        <n v="1.0534813319878911"/>
        <n v="0.65853658536585369"/>
        <n v="0.51239004599269011"/>
        <n v="9.773806199385647E-2"/>
        <n v="26.029216467463481"/>
        <n v="0.64486729086853078"/>
        <n v="2.2344632280568457"/>
        <n v="0.46307579819644162"/>
        <n v="0.30108955428637446"/>
        <n v="11.84407796101949"/>
        <n v="1.0139364099140449"/>
        <n v="0.72474709346217725"/>
        <n v="1.0659731125682259"/>
        <n v="0.24774594001658773"/>
        <n v="0.38435809929817799"/>
        <n v="0.27275206836985183"/>
        <n v="0.59269496160621304"/>
        <n v="0.83397842179108805"/>
        <n v="0.51629090821360935"/>
        <n v="0.23800079333597779"/>
        <n v="1.3036393264530146"/>
        <n v="0.58389146488064569"/>
        <n v="0.6333333333333333"/>
        <n v="0.91675834250091681"/>
        <n v="2.3962106436333239"/>
        <n v="9.1371732593106643"/>
        <n v="0.62744568884091212"/>
        <n v="0.2367330834484119"/>
        <n v="1.0233450591621363"/>
        <n v="0.23878366524804262"/>
        <n v="0.9811971187161167"/>
        <n v="0.78292478329760462"/>
        <n v="0.224609375"/>
        <n v="0.17552657973921765"/>
        <n v="0.19633064789113805"/>
        <n v="0.30718820397296742"/>
        <n v="0.10722524883839314"/>
        <n v="0.47317408227123559"/>
        <n v="0.36586454088461884"/>
        <n v="33.333333333333336"/>
        <n v="1.8489583333333333"/>
        <n v="0.1596678907871627"/>
        <n v="1.1233254130416694"/>
        <n v="0.54085831863609646"/>
        <n v="0.83217036233007702"/>
        <n v="4.2752867570385815"/>
        <n v="0.68493150684931503"/>
        <n v="0.37246722288438616"/>
        <n v="0.16736401673640167"/>
        <n v="0.63412179164569704"/>
        <n v="3.2049576093981673"/>
        <n v="0.31906906906906907"/>
        <n v="0.26961695797694313"/>
        <n v="0.27573696145124715"/>
        <n v="0.81246891062841986"/>
        <n v="1.3026472026262486"/>
        <n v="0.42804530609408659"/>
        <n v="0.55391432791728212"/>
        <n v="0.39583804569102016"/>
        <n v="3.6796445196783751"/>
        <n v="78.699436763952889"/>
        <n v="0.32893678105427138"/>
        <n v="0.72869955156950672"/>
        <n v="3.1047865459249677"/>
        <n v="0.41405669391655164"/>
        <n v="1.0330578512396693"/>
        <n v="9.3770931011386477E-2"/>
        <n v="0.30685305148312308"/>
        <n v="0.58582308142940831"/>
        <n v="0.17198679141441936"/>
        <n v="1.0926457303788724"/>
        <n v="0.92551784927280745"/>
        <n v="5.3394858272907051"/>
        <n v="1.2020115294983442"/>
        <n v="0.14157621519584709"/>
        <n v="5.7319629800071583"/>
        <n v="0.47680314841444033"/>
        <n v="1.0226442658875092"/>
        <n v="5.9373608431052396E-2"/>
        <n v="1.838163145156015"/>
        <n v="0.21900474510281057"/>
        <n v="10.181311018131101"/>
        <n v="6.103286384976526"/>
        <n v="7.4645434187608856E-2"/>
        <n v="2.8050429699428521"/>
        <n v="1.8198090692124105"/>
        <n v="1.0611643330876934"/>
        <n v="0.69485805042684134"/>
        <n v="1.9447287615148414"/>
        <n v="20"/>
        <n v="7.4367873078829944E-2"/>
        <n v="3.1402162251382357"/>
        <n v="1.2103951584193664"/>
        <n v="0.18310227569971227"/>
        <n v="0.34938857000249562"/>
        <n v="12.645914396887159"/>
        <n v="0.75679157178018541"/>
        <n v="1.3499314755596163"/>
        <n v="1.3281503077421444"/>
        <n v="4.918032786885246"/>
        <n v="0.49172650640024979"/>
        <n v="0.32234312361940604"/>
        <n v="0.25296079107738301"/>
        <n v="0.33931168201648088"/>
        <n v="2.9503105590062111"/>
        <n v="1.4997656616153725"/>
        <n v="5.2009456264775418"/>
        <n v="6.3122923588039868"/>
        <n v="2.5838203629652416"/>
        <n v="10.430054374691053"/>
        <n v="1.0621984515839473"/>
        <n v="0.60037580775752764"/>
        <n v="4.1433891992551208"/>
        <n v="0.60954670329670335"/>
        <n v="1.1022553840936069"/>
        <n v="2.1647624774503909"/>
        <n v="2.5948103792415171"/>
        <n v="0.74871421419143414"/>
        <n v="4.3674628672533409"/>
        <n v="0.54067062409754529"/>
        <n v="0.22536365498873182"/>
        <n v="0.50004831384674853"/>
        <n v="0.80672268907563027"/>
        <n v="0.53586750635432012"/>
        <n v="0.87500251726846168"/>
        <n v="1.0305821987697152"/>
        <n v="0.81420595533498763"/>
        <n v="0.55821244061995168"/>
        <n v="1.2507570613173784"/>
        <n v="1.0610914083056859"/>
        <n v="1.1810657490932763"/>
        <n v="1.5032638714536781"/>
        <n v="1.8545229754790851"/>
        <n v="2.3818994925204016"/>
        <n v="6.8051297551707757"/>
        <n v="2.9006526468455403"/>
        <n v="7.1388910922503365E-2"/>
        <n v="1.3933330065885747"/>
        <n v="1.8841576523062173"/>
        <n v="0.7830414980291871"/>
        <n v="2.8659160696008188"/>
        <n v="0.24354708939482897"/>
        <n v="0.80816110227874938"/>
        <n v="1.6956715751896474"/>
        <n v="2.7105800058292044"/>
        <n v="0.54079473312955562"/>
        <n v="8.4642233856893547"/>
        <n v="0.33478406427854035"/>
        <n v="0.4417902495337892"/>
        <n v="0.57615755290173898"/>
        <n v="0.26899309342057431"/>
        <n v="0.62424969987995194"/>
        <n v="6.1868426479686531E-2"/>
        <n v="0.13634426927993182"/>
        <n v="0.1688872208669544"/>
        <n v="5.2941176470588234"/>
        <n v="0.36126163679310824"/>
        <n v="0.36627552058604085"/>
        <n v="0.62749699661945069"/>
        <n v="1.4734054980141733"/>
        <n v="6.2831611281764871E-2"/>
        <n v="0.13695211545367672"/>
        <n v="7.5839260635165138"/>
        <n v="1.8255578093306288"/>
        <n v="0.27698574338085541"/>
        <n v="9.7489211455472731"/>
        <n v="7.1618037135278518"/>
        <n v="2.4725274725274726"/>
        <n v="0.62375249500998009"/>
        <n v="0.54364550210277973"/>
        <n v="1.5681544028950543"/>
        <n v="0.44369321783224169"/>
        <n v="0.58136284867795851"/>
        <n v="0.68414850771205971"/>
        <n v="1.3084960503698553"/>
        <n v="2.5470265217899288"/>
        <n v="8.873087030452929"/>
        <n v="0.81892809219354334"/>
        <n v="0.53607326334599059"/>
        <n v="13.749146369223766"/>
        <n v="1.5234062712817931"/>
        <n v="0.43675411021782068"/>
        <n v="0.21304926764314247"/>
        <n v="0.76856462437757089"/>
        <n v="0.59860800914143253"/>
        <n v="0.57516154228502447"/>
        <n v="0.13932142271758727"/>
        <n v="1.5661467638868769"/>
        <n v="6.5349985477781009E-2"/>
        <n v="2.4779361846571621"/>
        <n v="1.1598151877739604"/>
        <n v="0.31687197465024203"/>
        <n v="1.1158442341764994"/>
        <n v="0.54901303382087929"/>
        <n v="0.28099173553719009"/>
        <n v="0.75851265561876491"/>
        <n v="2.1590981466148653"/>
        <n v="2.7675741861135119"/>
        <n v="0.9557652248498959"/>
        <n v="0.149508756941478"/>
        <n v="1.6110109837793722"/>
        <n v="1.1806405068849786"/>
        <n v="9.0423836838750802"/>
        <n v="2.281085294965004"/>
        <n v="1.8027571580063626"/>
        <n v="1.7421751114800506"/>
        <n v="0.81014316326022107"/>
        <n v="0.77845243655612639"/>
        <n v="1.5627597672485454"/>
        <n v="0.78555304740406318"/>
        <n v="9.4002416841569669"/>
        <n v="2.4709302325581395"/>
        <n v="0.34762456546929316"/>
        <n v="0.17453699214583535"/>
        <n v="0.88570587459013894"/>
        <n v="2.1557497289367946"/>
        <n v="1.1028286689262143"/>
        <n v="1.4762165117550574"/>
        <n v="0.51950697769175924"/>
        <n v="1.2089810017271156"/>
        <n v="1.8462474336552352"/>
        <n v="5.9800664451827243"/>
        <n v="0.85560296429373461"/>
        <n v="9.5043134961251649E-2"/>
        <n v="0.81251880830574785"/>
        <n v="0.55978957307614485"/>
        <n v="0.28146679881070369"/>
        <n v="0.61764103305735329"/>
        <n v="4.0137614678899078"/>
        <n v="0.50321498462398662"/>
        <n v="2.8774752475247523"/>
        <n v="0.56683123057231666"/>
        <n v="0.19554893379271812"/>
        <n v="1.2188564258827748"/>
        <n v="4.1108226942840496"/>
        <n v="1.9808743169398908"/>
        <n v="0.10341261633919338"/>
        <n v="25"/>
        <n v="0.81403385590942501"/>
        <n v="1.5763546798029557"/>
        <n v="1.7751997586351205"/>
        <n v="2.2688598979013044"/>
        <n v="0.84479057895347487"/>
        <n v="0.96039045382384969"/>
        <n v="3.7537537537537538"/>
        <n v="0.28473708152915606"/>
        <n v="1.1103278110680297"/>
        <n v="0.58266569555717407"/>
        <n v="0.70898574852533836"/>
        <n v="3.2701700904146604"/>
        <n v="0.92451726155646574"/>
        <n v="0.74931593348768677"/>
        <n v="0.53233661796352927"/>
        <n v="0.30120481927710846"/>
        <n v="0.17384825530858064"/>
        <n v="2.4691358024691357"/>
        <n v="0.5422153369481022"/>
        <n v="0.34988823014870252"/>
        <n v="0.31347962382445144"/>
        <n v="2.5488051440124622"/>
        <n v="0.56135623666778933"/>
        <n v="0.2738600575106121"/>
        <n v="0.87760910815939275"/>
        <n v="3.3524736528833023"/>
        <n v="1.8426186863212659"/>
        <n v="0.42311642466621158"/>
        <n v="0.19496344435418358"/>
        <n v="0.99353049907578561"/>
        <n v="1.2292801270547924"/>
        <n v="6.0957910014513788"/>
        <n v="1.8948503192636206"/>
        <n v="0.38431077238675165"/>
        <n v="3.2538428386726044"/>
        <n v="7.4074074074074074"/>
        <n v="0.55983027448432676"/>
        <n v="0.45442853468232874"/>
        <n v="0.98511617946246921"/>
        <n v="0.52219321148825071"/>
        <n v="0.32749643962937552"/>
        <n v="4.1674848901398613"/>
        <n v="0.1381639545594105"/>
        <n v="0.18269511838643671"/>
        <n v="0.24125452352231605"/>
        <n v="110.25794841031794"/>
        <n v="2.9262466407882952"/>
        <n v="4.1755726838957621"/>
        <n v="2.0801849053249177"/>
        <n v="1.4256146571006933"/>
        <n v="0.18870663376397154"/>
        <n v="0.55455276950177235"/>
        <n v="1.0831889081455806"/>
        <n v="7.1937264943586463"/>
        <n v="0.10786581492623176"/>
        <n v="2.5089605734767026"/>
        <n v="0.89103291713961408"/>
        <n v="1.4099238557442892"/>
        <n v="0.83970287436753144"/>
        <n v="4.1636148515409319"/>
        <n v="0.71777882946837046"/>
        <n v="2.5460122699386503"/>
        <n v="4.4565112617678242"/>
        <n v="1.7927871586408173"/>
        <n v="2.3516615407696349"/>
        <n v="0.8928571428571429"/>
        <n v="14.14790996784566"/>
        <n v="0.98284311014258696"/>
        <n v="0.23487962419260131"/>
        <n v="0.68709881565862041"/>
        <n v="3.081335041796327"/>
        <n v="0.14278914802475012"/>
        <n v="1.1918260698087162"/>
        <n v="1.1877828054298643"/>
        <n v="0.64122373300370827"/>
        <n v="1.0038200339558574"/>
        <n v="1.2453300124533002"/>
        <n v="8.8850174216027877"/>
        <n v="1.090025745369986"/>
        <n v="1.0468884926375759"/>
        <n v="0.19885657469550086"/>
        <n v="0.62796736308029943"/>
        <n v="6.6567052670900262"/>
        <n v="0.20745232585973031"/>
        <n v="0.66680274886031166"/>
        <n v="0.85308535907413963"/>
        <n v="2.6528035908405512"/>
        <n v="1.3764044943820224"/>
        <n v="0.37596651769880118"/>
        <n v="4.1312723390428445"/>
        <n v="39.896373056994818"/>
        <n v="6.1237738026543562"/>
        <n v="0.36166365280289331"/>
        <n v="1.1260808365171928"/>
        <n v="0.611353711790393"/>
        <n v="0.10319917440660474"/>
        <n v="0.36912114544825042"/>
        <n v="0.35184809703851244"/>
        <n v="1.7055247258470805"/>
        <n v="1.0151139183397249"/>
        <n v="2.2739996267761455"/>
        <n v="0.65935591338145472"/>
        <n v="0.44715735680317981"/>
        <n v="0.41710114702815432"/>
        <n v="0.50167224080267558"/>
        <n v="0.72809440120512181"/>
        <n v="0.99039700529528507"/>
        <n v="0.12591921023471342"/>
        <n v="0.27048958615093321"/>
        <n v="7.8014184397163122"/>
        <n v="0.72449579009203058"/>
        <n v="1.1931283726917175"/>
        <n v="0.48875704294263672"/>
        <n v="2.2550921435499514"/>
        <n v="0.45745038681466532"/>
        <n v="0.53753860774530771"/>
        <n v="0.42133948223456663"/>
        <n v="0.32716748458537814"/>
        <n v="1.062215477996965"/>
        <n v="1.838235294117647"/>
        <n v="0.89381003201707576"/>
        <n v="0.2708939500351159"/>
        <n v="1.589057820339177"/>
        <n v="1.5401714830104796"/>
        <n v="5.304010349288486"/>
        <n v="5.9685799109351807"/>
        <n v="0.98899345988195886"/>
        <n v="0.29282381098824695"/>
        <n v="1.5620932048945586"/>
        <n v="1.9201059368792761"/>
        <n v="0.31017166114156303"/>
        <n v="0.83676335286426806"/>
        <n v="0.68120933792575589"/>
        <n v="0.10519987977156597"/>
        <n v="1.3718622300058376"/>
        <n v="1.2656906285888674"/>
        <n v="1.5450811656561705"/>
        <n v="1.2190934065934067"/>
        <n v="9.6370061034371984E-2"/>
        <n v="7.7458874672726372"/>
        <n v="0.64581917063222294"/>
        <n v="14.086146682188591"/>
        <n v="0.47955250861216275"/>
        <n v="1.0031746031746032"/>
        <n v="0.49603774726271854"/>
        <n v="0.61693997771055564"/>
        <n v="27.445226917057902"/>
        <n v="0.48394530649869411"/>
        <n v="0.77981047644116874"/>
        <n v="0.83569851781772309"/>
        <n v="0.58571824773174497"/>
        <n v="0.53415344771770801"/>
        <n v="0.53083528493364562"/>
        <n v="0.76162221102913097"/>
        <n v="0.35214446952595935"/>
        <n v="0.83042683939544926"/>
        <n v="0.23863154842882311"/>
        <n v="7.21830985915493"/>
        <n v="0.71717755928282245"/>
        <n v="0.57471264367816088"/>
        <n v="0.64312583424341707"/>
        <n v="0.58669243511871894"/>
        <n v="0.52766097782174948"/>
        <n v="0.40045766590389015"/>
        <n v="2.0466420025351155"/>
        <n v="3.5134601933389531"/>
        <n v="0.37310195227765725"/>
        <n v="0.16134216513622698"/>
        <n v="31.947261663286003"/>
        <n v="0.6253066854103948"/>
        <n v="0.35791985402484383"/>
        <n v="1.2924349474409789"/>
        <n v="0.48466489965921999"/>
        <n v="0.14404033129276198"/>
        <n v="0.6588072122052705"/>
        <n v="1.5484173336217464"/>
        <n v="1.5904905407667838"/>
        <n v="0.32216635103071467"/>
        <n v="2.3331823182965503"/>
        <n v="1.2030885257676422"/>
        <n v="1.273377574765147"/>
        <n v="0.87647392647707922"/>
        <n v="1.5494823302584038"/>
        <n v="1.2592592592592593"/>
        <n v="8.7572440437862209"/>
        <n v="1.7798013245033113"/>
        <n v="6.0599929182052712"/>
        <n v="0.83355502349915755"/>
        <n v="0.68749065909430573"/>
        <n v="0.45170678469653791"/>
        <n v="2.0662568306010929"/>
        <n v="1.0762929802838366"/>
        <n v="1.1286707529045832"/>
        <n v="2.4154589371980677"/>
        <n v="1.5858719078714576"/>
        <n v="2.0626069860854535"/>
        <n v="1.1302064479800504"/>
        <n v="0.78839482812992745"/>
        <n v="4.2756360008551271E-2"/>
        <n v="0.19669993705602015"/>
        <n v="0.52225249772933702"/>
        <n v="2.3737444615970649"/>
        <n v="12.135922330097088"/>
        <n v="1.6648730771665505"/>
        <n v="2.1171724258901947"/>
        <n v="1.2234471632159183"/>
        <n v="1.8454520320707768"/>
        <n v="1.0217830675948798"/>
        <n v="1.294665976178146"/>
        <n v="2.9882202401113998"/>
        <n v="0.41738276454701695"/>
        <n v="1.5617128463476071"/>
        <n v="0.56766762649115587"/>
        <n v="4.9168603611657433"/>
        <n v="0.27882527711118732"/>
        <n v="0.21328418142321112"/>
        <n v="0.8192936949641979"/>
        <n v="1.787892202477211"/>
        <n v="2.2903885480572597"/>
        <n v="2.9816593886462881"/>
        <n v="0.81314443792438595"/>
        <n v="0.52701033718510493"/>
        <n v="1.1958483754512634"/>
        <n v="5.5651882096314109"/>
        <n v="9.6478533526290405E-2"/>
        <n v="1.026639026385187"/>
        <n v="1.1575922584052767"/>
        <n v="0.66592674805771368"/>
        <n v="0.2789907811741873"/>
        <n v="0.18421052631578946"/>
        <n v="1.4814658045946605"/>
        <n v="0.52152145191572208"/>
        <n v="0.1072961373390558"/>
        <n v="0.23295043778616756"/>
        <n v="0.99346761023407726"/>
        <n v="0.4412846285854376"/>
        <n v="0.7023458350891979"/>
        <n v="1.1033468186833395"/>
        <n v="1.5633124198412423"/>
        <n v="1.1886102403343783"/>
        <n v="0.74663204025320562"/>
        <n v="1.6937081991577905"/>
        <n v="0.65444760357432985"/>
        <n v="0.22386829525090796"/>
        <n v="1.1849479583666933"/>
        <n v="0.57134067286351553"/>
        <n v="1.8471337579617835"/>
        <n v="0.32064249878621137"/>
        <n v="0.81445422205579476"/>
        <n v="1.0098305246120156"/>
        <n v="0.78218579077251671"/>
        <n v="0.63045167976509198"/>
        <n v="0.14143094841930118"/>
        <n v="0.70230758205532462"/>
        <n v="0.67631330607109152"/>
        <n v="4.9206349206349209"/>
        <n v="5.4329371816638369E-2"/>
        <n v="0.61750492214068375"/>
        <n v="0.2114966270408051"/>
        <n v="4.0872878420505714"/>
        <n v="0.19318072056408769"/>
        <n v="0.4038073262186328"/>
        <n v="0.99795599374774557"/>
        <n v="0.65359477124183007"/>
        <n v="2.6960024790827393"/>
        <n v="22.766623687603609"/>
        <n v="0.63894817273996785"/>
        <n v="0.36981132075471695"/>
        <n v="0.74593730574549333"/>
        <n v="1.9842044182439997"/>
        <n v="1.1259253115474734"/>
        <n v="0.60606060606060608"/>
        <n v="5.7142857142857144"/>
        <n v="0.5386169087236703"/>
        <n v="0.24232837177211036"/>
        <n v="1.10803324099723"/>
        <n v="1.0871383174443887"/>
        <n v="0.18975104182929611"/>
        <n v="0.31333930170098478"/>
        <n v="0.28233539313871725"/>
        <n v="3.0398736675878406"/>
        <n v="0.73587907716785994"/>
        <n v="47.97687861271676"/>
        <n v="1.639344262295082"/>
        <n v="3.329145728643216"/>
        <n v="8.4805653710247356E-2"/>
        <n v="8.8803374528232074E-2"/>
        <n v="7.7380952380952381"/>
        <n v="0.1404494382022472"/>
        <n v="3.2998565279770444"/>
        <n v="0.47056839264631473"/>
        <n v="0.43695380774032461"/>
        <n v="2.8604135785256175"/>
        <n v="0.63576550602498705"/>
        <n v="0.43046753557335882"/>
        <n v="1.081685938082805"/>
        <n v="0.38955656858682136"/>
        <n v="0.59357689097240374"/>
        <n v="0.60032017075773747"/>
        <n v="0.12952077313938429"/>
        <n v="0.24578651685393257"/>
        <n v="0.17724020238915003"/>
        <n v="1.4614143000479867"/>
        <n v="2.9110414657666346"/>
        <n v="0.15256588072122051"/>
        <n v="0.56415215989684075"/>
        <n v="0.88355948248658878"/>
        <n v="0.13732833957553059"/>
        <n v="0.48"/>
        <n v="3.2080861349154031"/>
        <n v="1.7553998410749114"/>
        <n v="0.4329004329004329"/>
        <n v="1.1511740875845509"/>
        <n v="0.36935234495791103"/>
        <n v="2.0223907547851212"/>
        <n v="0.88214829054285138"/>
        <n v="0.52478134110787167"/>
        <n v="0.73800738007380073"/>
        <n v="9.7107438016528924"/>
        <n v="1.5256874543877283"/>
        <n v="2.0397068736816926"/>
        <n v="0.12691594259494288"/>
        <n v="1.2452315764150619"/>
        <n v="0.94078583287216377"/>
        <n v="1.9710013593112823"/>
        <n v="0.46443857572170111"/>
        <n v="0.70806621375944889"/>
        <n v="0.86702101721363434"/>
        <n v="0.51781435968776568"/>
        <n v="0.13703636031427005"/>
        <n v="1.0033773813817752"/>
        <n v="1.1342155009451795"/>
        <n v="2.6857654431512983"/>
        <n v="3.2743861626800999"/>
        <n v="3.8888888888888888"/>
        <n v="2.9411764705882355"/>
        <n v="8.4323495592180914E-2"/>
        <n v="0.79748670855485737"/>
        <n v="6.9471624266144811"/>
        <n v="1.8245614035087718"/>
        <n v="0.91214594335093613"/>
        <n v="0.53058676654182269"/>
        <n v="1.1493158510377846"/>
        <n v="0.49282194128990786"/>
        <n v="0.50753110674525215"/>
        <n v="0.93457943925233644"/>
        <n v="0.37211965078002002"/>
        <n v="1.9667477696674778"/>
        <n v="8.472524812394093E-2"/>
        <n v="0.37878787878787878"/>
        <n v="3.2849020846493997"/>
        <n v="1.5903135447727479"/>
        <n v="0.51779935275080902"/>
        <n v="1.2969713965227145"/>
        <n v="0.44340463458110518"/>
        <n v="0.41770003915937864"/>
        <n v="1.0847457627118644"/>
        <n v="0.76785257230611725"/>
        <n v="0.16254416961130741"/>
        <n v="0.27115311429658762"/>
        <n v="9.1336116910229651E-2"/>
        <n v="1.9738301175426924"/>
        <n v="0.12490632025980515"/>
        <n v="0.34330554193231977"/>
        <n v="0.2857414991903991"/>
        <n v="0.28005464480874315"/>
        <n v="0.79058000669667772"/>
        <n v="0.25806451612903225"/>
        <n v="0.21880128155036338"/>
        <n v="0.37495924356048255"/>
        <n v="1.4492753623188406"/>
        <n v="1.9476567255021302"/>
        <n v="85.393258426966298"/>
        <n v="0.91762193220371013"/>
        <n v="0.3172831164252769"/>
        <n v="0.63415089060897134"/>
        <n v="0.65016031350195935"/>
        <n v="1.1143429642557041"/>
        <n v="1.3309234308248439"/>
        <n v="0.11724960254372019"/>
        <n v="0.71991001124859388"/>
        <n v="0.52581261950286806"/>
        <n v="0.99757254488218694"/>
        <n v="0.70048495112000619"/>
        <n v="0.17757783828578194"/>
        <n v="3.2556418793932669"/>
        <n v="1.0060592203041043"/>
        <n v="0.50620261139716261"/>
        <n v="0.19665683382497542"/>
        <n v="0.42061929479148025"/>
        <n v="0.2954482503923922"/>
        <n v="0.7513737804194236"/>
        <n v="0.48123195380173245"/>
        <n v="1.9560878243512974"/>
        <n v="0.15336047783896253"/>
        <n v="0.88004158325141912"/>
        <n v="0.97679078310235434"/>
        <n v="0.28043935498948352"/>
        <n v="0.71496020504519087"/>
        <n v="1.4398848092152627"/>
        <n v="2.8141865844255975"/>
        <n v="0.39737730975561297"/>
        <n v="0.94451003541912637"/>
        <n v="0.53353658536585369"/>
        <n v="0.25854108956602029"/>
        <n v="0.28812512862728956"/>
        <n v="0.53815234362023723"/>
        <n v="2.3126067429944968"/>
        <n v="0.61562139284340134"/>
        <n v="0.5410000772857253"/>
        <n v="4.2187825724411088"/>
        <n v="1.1127167630057804"/>
        <n v="0.36683221145953043"/>
        <n v="0.5880880880880881"/>
        <n v="0.53110965332795079"/>
        <n v="0.28823816215906156"/>
        <n v="1.4455626715462031"/>
        <n v="3.9317858834675508"/>
        <n v="1.2919733392298702"/>
        <n v="2.6679841897233203"/>
        <n v="0.18389113644722324"/>
        <n v="0.43759483379164271"/>
        <n v="2.5675035528185695"/>
        <n v="0.27027027027027029"/>
        <n v="0.42032389664977127"/>
        <n v="1.5616142776162525"/>
        <n v="0.84546735556599339"/>
        <n v="1.1789111119808995"/>
        <n v="3.4076015727391873"/>
        <n v="0.47642516839165433"/>
        <n v="0.5889777029869584"/>
        <n v="0.86237319456653561"/>
        <n v="0.38669760247486468"/>
        <n v="0.43368268883267075"/>
        <n v="0.77994428969359331"/>
        <n v="0.52992518703241898"/>
        <n v="14.386028087864602"/>
        <n v="0.1291265048455047"/>
        <n v="3.6109971276159212"/>
        <n v="1.9055015905778212"/>
        <n v="0.24564183835182252"/>
        <n v="0.64029270523667958"/>
        <n v="0.39615166949632147"/>
        <n v="57.827926657263752"/>
        <n v="8.1761006289308185"/>
        <n v="0.60980316480123509"/>
        <n v="0.61356537260151722"/>
        <n v="4.9376017362995119"/>
        <n v="0.31324313243132429"/>
        <n v="0.20879248347059506"/>
        <n v="5.113354294224723"/>
        <n v="0.50264320998353407"/>
        <n v="0.12578616352201258"/>
        <n v="1.9754615038271048"/>
        <n v="1.7410228509249184"/>
        <n v="0.64255675322554306"/>
        <n v="2.7550260610573343"/>
        <n v="1.7167381974248928"/>
        <n v="0.42123933045116951"/>
        <n v="1.7021276595744681"/>
        <n v="0.54774700289375777"/>
        <n v="132.56198347107437"/>
        <n v="0.56833259619637333"/>
        <n v="0.42037586547972305"/>
        <n v="0.20489671957231709"/>
        <n v="0.44629574531389465"/>
        <n v="5.516804058338618"/>
        <n v="2.1811572250833082"/>
        <n v="0.85240292077846691"/>
        <n v="0.46017402945113789"/>
        <n v="0.89058524173027986"/>
        <n v="1.3789492057950776"/>
        <n v="0.4710219127585501"/>
        <n v="0.41710710510527671"/>
        <n v="0.54964539007092195"/>
        <n v="0.60926887734718338"/>
        <n v="61.065088757396452"/>
        <n v="2.0143478107219845"/>
        <n v="0.9115228376102249"/>
        <n v="2.031779109143006"/>
        <n v="1.6068819996753774"/>
        <n v="7.6580587711487089"/>
        <n v="1.5471394037066881"/>
        <n v="0.62661876514328685"/>
        <n v="1.2281994595922379"/>
        <n v="3.0821610966759252"/>
        <n v="10.086625541409633"/>
        <n v="3.7460978147762747"/>
        <n v="1.5883744508279825"/>
        <n v="0.61974789915966388"/>
        <n v="9.1162860879187207E-2"/>
        <n v="1.4266524164844538"/>
        <n v="1.6666666666666667"/>
        <n v="0.27240638428483732"/>
        <n v="9.0171325518485126E-2"/>
        <n v="5.2551963695445121"/>
        <n v="0.7881614926813576"/>
        <n v="0.13612176710803117"/>
        <n v="21.866988387875132"/>
        <n v="1.1757161179991449"/>
        <n v="0.83823529411764708"/>
        <n v="0.33780613681148541"/>
        <n v="1.180708425055033"/>
        <n v="0.2810695837131571"/>
        <n v="0.25879308316668626"/>
        <n v="0.12622512622512622"/>
        <n v="0.72974623982565334"/>
        <n v="0.29567574226931131"/>
        <n v="0.92397660818713445"/>
        <n v="1.6458835567734438"/>
        <n v="3.6067892503536068"/>
        <n v="0.43784094171691074"/>
        <n v="4.6263753056234718"/>
        <n v="0.26746907388833169"/>
        <n v="0.64546975854649769"/>
        <n v="0.31041440322830982"/>
        <n v="1.3521344407958278"/>
        <n v="0.11572734637194769"/>
        <n v="0.69801957237604939"/>
        <n v="2.482513035736996"/>
        <n v="0.56109203584289424"/>
        <n v="1.1774325429272281"/>
        <n v="0.68522961295938511"/>
        <n v="0.65590312815338048"/>
        <n v="1.4896570994472726"/>
        <n v="2.4809160305343512"/>
        <n v="0.46127520273789152"/>
        <n v="1.9187589303939578"/>
        <n v="0.20016680567139283"/>
        <n v="1.1405176195350197"/>
        <n v="0.88359931475971509"/>
        <n v="0.23443999092490359"/>
        <n v="1.288117770767613"/>
        <n v="1.9048776207255005"/>
        <n v="0.63505116959064323"/>
        <n v="1.3710012463647694"/>
        <n v="1.6510971105800565"/>
        <n v="1.7608333553657827"/>
        <n v="1.7685732023750775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2">
      <sharedItems containsBlank="1" containsMixedTypes="1" containsNumber="1" minValue="4.2756360008551271E-2" maxValue="132.5619834710743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2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" numFmtId="0">
      <sharedItems containsBlank="1"/>
    </cacheField>
    <cacheField name="Sub_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/>
    </cacheField>
    <cacheField name="Date Ended Conversion" numFmtId="0">
      <sharedItems containsNonDate="0" containsDate="1" containsString="0" containsBlank="1" minDate="2010-01-09T06:00:00" maxDate="2020-02-10T06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x v="0"/>
    <x v="0"/>
    <x v="0"/>
    <n v="0"/>
    <x v="0"/>
    <x v="0"/>
    <n v="1448690400"/>
    <n v="1450159200"/>
    <b v="0"/>
    <b v="0"/>
    <x v="0"/>
  </r>
  <r>
    <n v="1"/>
    <x v="1"/>
    <x v="1"/>
    <n v="1400"/>
    <n v="14560"/>
    <x v="1"/>
    <x v="1"/>
    <x v="1"/>
    <n v="158"/>
    <x v="1"/>
    <x v="1"/>
    <n v="1408424400"/>
    <n v="1408597200"/>
    <b v="0"/>
    <b v="1"/>
    <x v="1"/>
  </r>
  <r>
    <n v="2"/>
    <x v="2"/>
    <x v="2"/>
    <n v="108400"/>
    <n v="142523"/>
    <x v="2"/>
    <x v="1"/>
    <x v="2"/>
    <n v="1425"/>
    <x v="2"/>
    <x v="2"/>
    <n v="1384668000"/>
    <n v="1384840800"/>
    <b v="0"/>
    <b v="0"/>
    <x v="2"/>
  </r>
  <r>
    <n v="3"/>
    <x v="3"/>
    <x v="3"/>
    <n v="4200"/>
    <n v="2477"/>
    <x v="3"/>
    <x v="0"/>
    <x v="3"/>
    <n v="24"/>
    <x v="1"/>
    <x v="1"/>
    <n v="1565499600"/>
    <n v="1568955600"/>
    <b v="0"/>
    <b v="0"/>
    <x v="1"/>
  </r>
  <r>
    <n v="4"/>
    <x v="4"/>
    <x v="4"/>
    <n v="7600"/>
    <n v="5265"/>
    <x v="4"/>
    <x v="0"/>
    <x v="4"/>
    <n v="53"/>
    <x v="1"/>
    <x v="1"/>
    <n v="1547964000"/>
    <n v="1548309600"/>
    <b v="0"/>
    <b v="0"/>
    <x v="3"/>
  </r>
  <r>
    <n v="5"/>
    <x v="5"/>
    <x v="5"/>
    <n v="7600"/>
    <n v="13195"/>
    <x v="5"/>
    <x v="1"/>
    <x v="5"/>
    <n v="174"/>
    <x v="3"/>
    <x v="3"/>
    <n v="1346130000"/>
    <n v="1347080400"/>
    <b v="0"/>
    <b v="0"/>
    <x v="3"/>
  </r>
  <r>
    <n v="6"/>
    <x v="6"/>
    <x v="6"/>
    <n v="5200"/>
    <n v="1090"/>
    <x v="6"/>
    <x v="0"/>
    <x v="6"/>
    <n v="18"/>
    <x v="4"/>
    <x v="4"/>
    <n v="1505278800"/>
    <n v="1505365200"/>
    <b v="0"/>
    <b v="0"/>
    <x v="4"/>
  </r>
  <r>
    <n v="7"/>
    <x v="7"/>
    <x v="7"/>
    <n v="4500"/>
    <n v="14741"/>
    <x v="7"/>
    <x v="1"/>
    <x v="7"/>
    <n v="227"/>
    <x v="3"/>
    <x v="3"/>
    <n v="1439442000"/>
    <n v="1439614800"/>
    <b v="0"/>
    <b v="0"/>
    <x v="3"/>
  </r>
  <r>
    <n v="8"/>
    <x v="8"/>
    <x v="8"/>
    <n v="110100"/>
    <n v="21946"/>
    <x v="8"/>
    <x v="2"/>
    <x v="8"/>
    <n v="708"/>
    <x v="3"/>
    <x v="3"/>
    <n v="1281330000"/>
    <n v="1281502800"/>
    <b v="0"/>
    <b v="0"/>
    <x v="3"/>
  </r>
  <r>
    <n v="9"/>
    <x v="9"/>
    <x v="9"/>
    <n v="6200"/>
    <n v="3208"/>
    <x v="9"/>
    <x v="0"/>
    <x v="9"/>
    <n v="44"/>
    <x v="1"/>
    <x v="1"/>
    <n v="1379566800"/>
    <n v="1383804000"/>
    <b v="0"/>
    <b v="0"/>
    <x v="1"/>
  </r>
  <r>
    <n v="10"/>
    <x v="10"/>
    <x v="10"/>
    <n v="5200"/>
    <n v="13838"/>
    <x v="10"/>
    <x v="1"/>
    <x v="10"/>
    <n v="220"/>
    <x v="1"/>
    <x v="1"/>
    <n v="1281762000"/>
    <n v="1285909200"/>
    <b v="0"/>
    <b v="0"/>
    <x v="4"/>
  </r>
  <r>
    <n v="11"/>
    <x v="11"/>
    <x v="11"/>
    <n v="6300"/>
    <n v="3030"/>
    <x v="11"/>
    <x v="0"/>
    <x v="11"/>
    <n v="27"/>
    <x v="1"/>
    <x v="1"/>
    <n v="1285045200"/>
    <n v="1285563600"/>
    <b v="0"/>
    <b v="1"/>
    <x v="3"/>
  </r>
  <r>
    <n v="12"/>
    <x v="12"/>
    <x v="12"/>
    <n v="6300"/>
    <n v="5629"/>
    <x v="12"/>
    <x v="0"/>
    <x v="12"/>
    <n v="55"/>
    <x v="1"/>
    <x v="1"/>
    <n v="1571720400"/>
    <n v="1572411600"/>
    <b v="0"/>
    <b v="0"/>
    <x v="4"/>
  </r>
  <r>
    <n v="13"/>
    <x v="13"/>
    <x v="13"/>
    <n v="4200"/>
    <n v="10295"/>
    <x v="13"/>
    <x v="1"/>
    <x v="13"/>
    <n v="98"/>
    <x v="1"/>
    <x v="1"/>
    <n v="1465621200"/>
    <n v="1466658000"/>
    <b v="0"/>
    <b v="0"/>
    <x v="1"/>
  </r>
  <r>
    <n v="14"/>
    <x v="14"/>
    <x v="14"/>
    <n v="28200"/>
    <n v="18829"/>
    <x v="14"/>
    <x v="0"/>
    <x v="14"/>
    <n v="200"/>
    <x v="1"/>
    <x v="1"/>
    <n v="1331013600"/>
    <n v="1333342800"/>
    <b v="0"/>
    <b v="0"/>
    <x v="1"/>
  </r>
  <r>
    <n v="15"/>
    <x v="15"/>
    <x v="15"/>
    <n v="81200"/>
    <n v="38414"/>
    <x v="15"/>
    <x v="0"/>
    <x v="15"/>
    <n v="452"/>
    <x v="1"/>
    <x v="1"/>
    <n v="1575957600"/>
    <n v="1576303200"/>
    <b v="0"/>
    <b v="0"/>
    <x v="2"/>
  </r>
  <r>
    <n v="16"/>
    <x v="16"/>
    <x v="16"/>
    <n v="1700"/>
    <n v="11041"/>
    <x v="16"/>
    <x v="1"/>
    <x v="16"/>
    <n v="100"/>
    <x v="1"/>
    <x v="1"/>
    <n v="1390370400"/>
    <n v="1392271200"/>
    <b v="0"/>
    <b v="0"/>
    <x v="5"/>
  </r>
  <r>
    <n v="17"/>
    <x v="17"/>
    <x v="17"/>
    <n v="84600"/>
    <n v="134845"/>
    <x v="17"/>
    <x v="1"/>
    <x v="17"/>
    <n v="1249"/>
    <x v="1"/>
    <x v="1"/>
    <n v="1294812000"/>
    <n v="1294898400"/>
    <b v="0"/>
    <b v="0"/>
    <x v="4"/>
  </r>
  <r>
    <n v="18"/>
    <x v="18"/>
    <x v="18"/>
    <n v="9100"/>
    <n v="6089"/>
    <x v="18"/>
    <x v="3"/>
    <x v="18"/>
    <n v="135"/>
    <x v="1"/>
    <x v="1"/>
    <n v="1536382800"/>
    <n v="1537074000"/>
    <b v="0"/>
    <b v="0"/>
    <x v="3"/>
  </r>
  <r>
    <n v="19"/>
    <x v="19"/>
    <x v="19"/>
    <n v="62500"/>
    <n v="30331"/>
    <x v="19"/>
    <x v="0"/>
    <x v="19"/>
    <n v="674"/>
    <x v="1"/>
    <x v="1"/>
    <n v="1551679200"/>
    <n v="1553490000"/>
    <b v="0"/>
    <b v="1"/>
    <x v="3"/>
  </r>
  <r>
    <n v="20"/>
    <x v="20"/>
    <x v="20"/>
    <n v="131800"/>
    <n v="147936"/>
    <x v="20"/>
    <x v="1"/>
    <x v="20"/>
    <n v="1396"/>
    <x v="1"/>
    <x v="1"/>
    <n v="1406523600"/>
    <n v="1406523600"/>
    <b v="0"/>
    <b v="0"/>
    <x v="4"/>
  </r>
  <r>
    <n v="21"/>
    <x v="21"/>
    <x v="21"/>
    <n v="94000"/>
    <n v="38533"/>
    <x v="21"/>
    <x v="0"/>
    <x v="21"/>
    <n v="558"/>
    <x v="1"/>
    <x v="1"/>
    <n v="1313384400"/>
    <n v="1316322000"/>
    <b v="0"/>
    <b v="0"/>
    <x v="3"/>
  </r>
  <r>
    <n v="22"/>
    <x v="22"/>
    <x v="22"/>
    <n v="59100"/>
    <n v="75690"/>
    <x v="22"/>
    <x v="1"/>
    <x v="22"/>
    <n v="890"/>
    <x v="1"/>
    <x v="1"/>
    <n v="1522731600"/>
    <n v="1524027600"/>
    <b v="0"/>
    <b v="0"/>
    <x v="3"/>
  </r>
  <r>
    <n v="23"/>
    <x v="23"/>
    <x v="23"/>
    <n v="4500"/>
    <n v="14942"/>
    <x v="23"/>
    <x v="1"/>
    <x v="23"/>
    <n v="142"/>
    <x v="4"/>
    <x v="4"/>
    <n v="1550124000"/>
    <n v="1554699600"/>
    <b v="0"/>
    <b v="0"/>
    <x v="4"/>
  </r>
  <r>
    <n v="24"/>
    <x v="24"/>
    <x v="24"/>
    <n v="92400"/>
    <n v="104257"/>
    <x v="24"/>
    <x v="1"/>
    <x v="24"/>
    <n v="2673"/>
    <x v="1"/>
    <x v="1"/>
    <n v="1403326800"/>
    <n v="1403499600"/>
    <b v="0"/>
    <b v="0"/>
    <x v="2"/>
  </r>
  <r>
    <n v="25"/>
    <x v="25"/>
    <x v="25"/>
    <n v="5500"/>
    <n v="11904"/>
    <x v="25"/>
    <x v="1"/>
    <x v="25"/>
    <n v="163"/>
    <x v="1"/>
    <x v="1"/>
    <n v="1305694800"/>
    <n v="1307422800"/>
    <b v="0"/>
    <b v="1"/>
    <x v="6"/>
  </r>
  <r>
    <n v="26"/>
    <x v="26"/>
    <x v="26"/>
    <n v="107500"/>
    <n v="51814"/>
    <x v="26"/>
    <x v="3"/>
    <x v="26"/>
    <n v="1480"/>
    <x v="1"/>
    <x v="1"/>
    <n v="1533013200"/>
    <n v="1535346000"/>
    <b v="0"/>
    <b v="0"/>
    <x v="3"/>
  </r>
  <r>
    <n v="27"/>
    <x v="27"/>
    <x v="27"/>
    <n v="2000"/>
    <n v="1599"/>
    <x v="27"/>
    <x v="0"/>
    <x v="27"/>
    <n v="15"/>
    <x v="1"/>
    <x v="1"/>
    <n v="1443848400"/>
    <n v="1444539600"/>
    <b v="0"/>
    <b v="0"/>
    <x v="1"/>
  </r>
  <r>
    <n v="28"/>
    <x v="28"/>
    <x v="28"/>
    <n v="130800"/>
    <n v="137635"/>
    <x v="28"/>
    <x v="1"/>
    <x v="28"/>
    <n v="2220"/>
    <x v="1"/>
    <x v="1"/>
    <n v="1265695200"/>
    <n v="1267682400"/>
    <b v="0"/>
    <b v="1"/>
    <x v="3"/>
  </r>
  <r>
    <n v="29"/>
    <x v="29"/>
    <x v="29"/>
    <n v="45900"/>
    <n v="150965"/>
    <x v="29"/>
    <x v="1"/>
    <x v="29"/>
    <n v="1606"/>
    <x v="5"/>
    <x v="5"/>
    <n v="1532062800"/>
    <n v="1535518800"/>
    <b v="0"/>
    <b v="0"/>
    <x v="4"/>
  </r>
  <r>
    <n v="30"/>
    <x v="30"/>
    <x v="30"/>
    <n v="9000"/>
    <n v="14455"/>
    <x v="30"/>
    <x v="1"/>
    <x v="30"/>
    <n v="129"/>
    <x v="1"/>
    <x v="1"/>
    <n v="1558674000"/>
    <n v="1559106000"/>
    <b v="0"/>
    <b v="0"/>
    <x v="4"/>
  </r>
  <r>
    <n v="31"/>
    <x v="31"/>
    <x v="31"/>
    <n v="3500"/>
    <n v="10850"/>
    <x v="31"/>
    <x v="1"/>
    <x v="31"/>
    <n v="226"/>
    <x v="4"/>
    <x v="4"/>
    <n v="1451973600"/>
    <n v="1454392800"/>
    <b v="0"/>
    <b v="0"/>
    <x v="6"/>
  </r>
  <r>
    <n v="32"/>
    <x v="32"/>
    <x v="32"/>
    <n v="101000"/>
    <n v="87676"/>
    <x v="32"/>
    <x v="0"/>
    <x v="32"/>
    <n v="2307"/>
    <x v="6"/>
    <x v="6"/>
    <n v="1515564000"/>
    <n v="1517896800"/>
    <b v="0"/>
    <b v="0"/>
    <x v="4"/>
  </r>
  <r>
    <n v="33"/>
    <x v="33"/>
    <x v="33"/>
    <n v="50200"/>
    <n v="189666"/>
    <x v="33"/>
    <x v="1"/>
    <x v="33"/>
    <n v="5419"/>
    <x v="1"/>
    <x v="1"/>
    <n v="1412485200"/>
    <n v="1415685600"/>
    <b v="0"/>
    <b v="0"/>
    <x v="3"/>
  </r>
  <r>
    <n v="34"/>
    <x v="34"/>
    <x v="34"/>
    <n v="9300"/>
    <n v="14025"/>
    <x v="34"/>
    <x v="1"/>
    <x v="34"/>
    <n v="165"/>
    <x v="1"/>
    <x v="1"/>
    <n v="1490245200"/>
    <n v="1490677200"/>
    <b v="0"/>
    <b v="0"/>
    <x v="4"/>
  </r>
  <r>
    <n v="35"/>
    <x v="35"/>
    <x v="35"/>
    <n v="125500"/>
    <n v="188628"/>
    <x v="35"/>
    <x v="1"/>
    <x v="35"/>
    <n v="1965"/>
    <x v="3"/>
    <x v="3"/>
    <n v="1547877600"/>
    <n v="1551506400"/>
    <b v="0"/>
    <b v="1"/>
    <x v="4"/>
  </r>
  <r>
    <n v="36"/>
    <x v="36"/>
    <x v="36"/>
    <n v="700"/>
    <n v="1101"/>
    <x v="36"/>
    <x v="1"/>
    <x v="36"/>
    <n v="16"/>
    <x v="1"/>
    <x v="1"/>
    <n v="1298700000"/>
    <n v="1300856400"/>
    <b v="0"/>
    <b v="0"/>
    <x v="3"/>
  </r>
  <r>
    <n v="37"/>
    <x v="37"/>
    <x v="37"/>
    <n v="8100"/>
    <n v="11339"/>
    <x v="37"/>
    <x v="1"/>
    <x v="37"/>
    <n v="107"/>
    <x v="1"/>
    <x v="1"/>
    <n v="1570338000"/>
    <n v="1573192800"/>
    <b v="0"/>
    <b v="1"/>
    <x v="5"/>
  </r>
  <r>
    <n v="38"/>
    <x v="38"/>
    <x v="38"/>
    <n v="3100"/>
    <n v="10085"/>
    <x v="38"/>
    <x v="1"/>
    <x v="38"/>
    <n v="134"/>
    <x v="1"/>
    <x v="1"/>
    <n v="1287378000"/>
    <n v="1287810000"/>
    <b v="0"/>
    <b v="0"/>
    <x v="7"/>
  </r>
  <r>
    <n v="39"/>
    <x v="39"/>
    <x v="39"/>
    <n v="9900"/>
    <n v="5027"/>
    <x v="39"/>
    <x v="0"/>
    <x v="39"/>
    <n v="88"/>
    <x v="3"/>
    <x v="3"/>
    <n v="1361772000"/>
    <n v="1362978000"/>
    <b v="0"/>
    <b v="0"/>
    <x v="3"/>
  </r>
  <r>
    <n v="40"/>
    <x v="40"/>
    <x v="40"/>
    <n v="8800"/>
    <n v="14878"/>
    <x v="40"/>
    <x v="1"/>
    <x v="40"/>
    <n v="198"/>
    <x v="1"/>
    <x v="1"/>
    <n v="1275714000"/>
    <n v="1277355600"/>
    <b v="0"/>
    <b v="1"/>
    <x v="2"/>
  </r>
  <r>
    <n v="41"/>
    <x v="41"/>
    <x v="41"/>
    <n v="5600"/>
    <n v="11924"/>
    <x v="41"/>
    <x v="1"/>
    <x v="41"/>
    <n v="111"/>
    <x v="6"/>
    <x v="6"/>
    <n v="1346734800"/>
    <n v="1348981200"/>
    <b v="0"/>
    <b v="1"/>
    <x v="1"/>
  </r>
  <r>
    <n v="42"/>
    <x v="42"/>
    <x v="42"/>
    <n v="1800"/>
    <n v="7991"/>
    <x v="42"/>
    <x v="1"/>
    <x v="42"/>
    <n v="222"/>
    <x v="1"/>
    <x v="1"/>
    <n v="1309755600"/>
    <n v="1310533200"/>
    <b v="0"/>
    <b v="0"/>
    <x v="0"/>
  </r>
  <r>
    <n v="43"/>
    <x v="43"/>
    <x v="43"/>
    <n v="90200"/>
    <n v="167717"/>
    <x v="43"/>
    <x v="1"/>
    <x v="43"/>
    <n v="6212"/>
    <x v="1"/>
    <x v="1"/>
    <n v="1406178000"/>
    <n v="1407560400"/>
    <b v="0"/>
    <b v="0"/>
    <x v="5"/>
  </r>
  <r>
    <n v="44"/>
    <x v="44"/>
    <x v="44"/>
    <n v="1600"/>
    <n v="10541"/>
    <x v="44"/>
    <x v="1"/>
    <x v="44"/>
    <n v="98"/>
    <x v="3"/>
    <x v="3"/>
    <n v="1552798800"/>
    <n v="1552885200"/>
    <b v="0"/>
    <b v="0"/>
    <x v="5"/>
  </r>
  <r>
    <n v="45"/>
    <x v="45"/>
    <x v="45"/>
    <n v="9500"/>
    <n v="4530"/>
    <x v="45"/>
    <x v="0"/>
    <x v="45"/>
    <n v="48"/>
    <x v="1"/>
    <x v="1"/>
    <n v="1478062800"/>
    <n v="1479362400"/>
    <b v="0"/>
    <b v="1"/>
    <x v="3"/>
  </r>
  <r>
    <n v="46"/>
    <x v="46"/>
    <x v="46"/>
    <n v="3700"/>
    <n v="4247"/>
    <x v="46"/>
    <x v="1"/>
    <x v="46"/>
    <n v="92"/>
    <x v="1"/>
    <x v="1"/>
    <n v="1278565200"/>
    <n v="1280552400"/>
    <b v="0"/>
    <b v="0"/>
    <x v="1"/>
  </r>
  <r>
    <n v="47"/>
    <x v="47"/>
    <x v="47"/>
    <n v="1500"/>
    <n v="7129"/>
    <x v="47"/>
    <x v="1"/>
    <x v="47"/>
    <n v="149"/>
    <x v="1"/>
    <x v="1"/>
    <n v="1396069200"/>
    <n v="1398661200"/>
    <b v="0"/>
    <b v="0"/>
    <x v="3"/>
  </r>
  <r>
    <n v="48"/>
    <x v="48"/>
    <x v="48"/>
    <n v="33300"/>
    <n v="128862"/>
    <x v="48"/>
    <x v="1"/>
    <x v="48"/>
    <n v="2431"/>
    <x v="1"/>
    <x v="1"/>
    <n v="1435208400"/>
    <n v="1436245200"/>
    <b v="0"/>
    <b v="0"/>
    <x v="3"/>
  </r>
  <r>
    <n v="49"/>
    <x v="49"/>
    <x v="49"/>
    <n v="7200"/>
    <n v="13653"/>
    <x v="49"/>
    <x v="1"/>
    <x v="49"/>
    <n v="303"/>
    <x v="1"/>
    <x v="1"/>
    <n v="1571547600"/>
    <n v="1575439200"/>
    <b v="0"/>
    <b v="0"/>
    <x v="1"/>
  </r>
  <r>
    <n v="50"/>
    <x v="50"/>
    <x v="50"/>
    <n v="100"/>
    <n v="2"/>
    <x v="50"/>
    <x v="0"/>
    <x v="50"/>
    <n v="1"/>
    <x v="6"/>
    <x v="6"/>
    <n v="1375333200"/>
    <n v="1377752400"/>
    <b v="0"/>
    <b v="0"/>
    <x v="1"/>
  </r>
  <r>
    <n v="51"/>
    <x v="51"/>
    <x v="51"/>
    <n v="158100"/>
    <n v="145243"/>
    <x v="51"/>
    <x v="0"/>
    <x v="51"/>
    <n v="1467"/>
    <x v="4"/>
    <x v="4"/>
    <n v="1332824400"/>
    <n v="1334206800"/>
    <b v="0"/>
    <b v="1"/>
    <x v="2"/>
  </r>
  <r>
    <n v="52"/>
    <x v="52"/>
    <x v="52"/>
    <n v="7200"/>
    <n v="2459"/>
    <x v="52"/>
    <x v="0"/>
    <x v="52"/>
    <n v="75"/>
    <x v="1"/>
    <x v="1"/>
    <n v="1284526800"/>
    <n v="1284872400"/>
    <b v="0"/>
    <b v="0"/>
    <x v="3"/>
  </r>
  <r>
    <n v="53"/>
    <x v="53"/>
    <x v="53"/>
    <n v="8800"/>
    <n v="12356"/>
    <x v="53"/>
    <x v="1"/>
    <x v="53"/>
    <n v="209"/>
    <x v="1"/>
    <x v="1"/>
    <n v="1400562000"/>
    <n v="1403931600"/>
    <b v="0"/>
    <b v="0"/>
    <x v="4"/>
  </r>
  <r>
    <n v="54"/>
    <x v="54"/>
    <x v="54"/>
    <n v="6000"/>
    <n v="5392"/>
    <x v="54"/>
    <x v="0"/>
    <x v="54"/>
    <n v="120"/>
    <x v="1"/>
    <x v="1"/>
    <n v="1520748000"/>
    <n v="1521262800"/>
    <b v="0"/>
    <b v="0"/>
    <x v="2"/>
  </r>
  <r>
    <n v="55"/>
    <x v="55"/>
    <x v="55"/>
    <n v="6600"/>
    <n v="11746"/>
    <x v="55"/>
    <x v="1"/>
    <x v="55"/>
    <n v="131"/>
    <x v="1"/>
    <x v="1"/>
    <n v="1532926800"/>
    <n v="1533358800"/>
    <b v="0"/>
    <b v="0"/>
    <x v="1"/>
  </r>
  <r>
    <n v="56"/>
    <x v="56"/>
    <x v="56"/>
    <n v="8000"/>
    <n v="11493"/>
    <x v="56"/>
    <x v="1"/>
    <x v="56"/>
    <n v="164"/>
    <x v="1"/>
    <x v="1"/>
    <n v="1420869600"/>
    <n v="1421474400"/>
    <b v="0"/>
    <b v="0"/>
    <x v="2"/>
  </r>
  <r>
    <n v="57"/>
    <x v="57"/>
    <x v="57"/>
    <n v="2900"/>
    <n v="6243"/>
    <x v="57"/>
    <x v="1"/>
    <x v="57"/>
    <n v="201"/>
    <x v="1"/>
    <x v="1"/>
    <n v="1504242000"/>
    <n v="1505278800"/>
    <b v="0"/>
    <b v="0"/>
    <x v="6"/>
  </r>
  <r>
    <n v="58"/>
    <x v="58"/>
    <x v="58"/>
    <n v="2700"/>
    <n v="6132"/>
    <x v="58"/>
    <x v="1"/>
    <x v="58"/>
    <n v="211"/>
    <x v="1"/>
    <x v="1"/>
    <n v="1442811600"/>
    <n v="1443934800"/>
    <b v="0"/>
    <b v="0"/>
    <x v="3"/>
  </r>
  <r>
    <n v="59"/>
    <x v="59"/>
    <x v="59"/>
    <n v="1400"/>
    <n v="3851"/>
    <x v="59"/>
    <x v="1"/>
    <x v="59"/>
    <n v="128"/>
    <x v="1"/>
    <x v="1"/>
    <n v="1497243600"/>
    <n v="1498539600"/>
    <b v="0"/>
    <b v="1"/>
    <x v="3"/>
  </r>
  <r>
    <n v="60"/>
    <x v="60"/>
    <x v="60"/>
    <n v="94200"/>
    <n v="135997"/>
    <x v="60"/>
    <x v="1"/>
    <x v="60"/>
    <n v="1600"/>
    <x v="0"/>
    <x v="0"/>
    <n v="1342501200"/>
    <n v="1342760400"/>
    <b v="0"/>
    <b v="0"/>
    <x v="3"/>
  </r>
  <r>
    <n v="61"/>
    <x v="61"/>
    <x v="61"/>
    <n v="199200"/>
    <n v="184750"/>
    <x v="61"/>
    <x v="0"/>
    <x v="61"/>
    <n v="2253"/>
    <x v="0"/>
    <x v="0"/>
    <n v="1298268000"/>
    <n v="1301720400"/>
    <b v="0"/>
    <b v="0"/>
    <x v="3"/>
  </r>
  <r>
    <n v="62"/>
    <x v="62"/>
    <x v="62"/>
    <n v="2000"/>
    <n v="14452"/>
    <x v="62"/>
    <x v="1"/>
    <x v="62"/>
    <n v="249"/>
    <x v="1"/>
    <x v="1"/>
    <n v="1433480400"/>
    <n v="1433566800"/>
    <b v="0"/>
    <b v="0"/>
    <x v="2"/>
  </r>
  <r>
    <n v="63"/>
    <x v="63"/>
    <x v="63"/>
    <n v="4700"/>
    <n v="557"/>
    <x v="63"/>
    <x v="0"/>
    <x v="63"/>
    <n v="5"/>
    <x v="1"/>
    <x v="1"/>
    <n v="1493355600"/>
    <n v="1493874000"/>
    <b v="0"/>
    <b v="0"/>
    <x v="3"/>
  </r>
  <r>
    <n v="64"/>
    <x v="64"/>
    <x v="64"/>
    <n v="2800"/>
    <n v="2734"/>
    <x v="64"/>
    <x v="0"/>
    <x v="64"/>
    <n v="38"/>
    <x v="1"/>
    <x v="1"/>
    <n v="1530507600"/>
    <n v="1531803600"/>
    <b v="0"/>
    <b v="1"/>
    <x v="2"/>
  </r>
  <r>
    <n v="65"/>
    <x v="65"/>
    <x v="65"/>
    <n v="6100"/>
    <n v="14405"/>
    <x v="65"/>
    <x v="1"/>
    <x v="65"/>
    <n v="236"/>
    <x v="1"/>
    <x v="1"/>
    <n v="1296108000"/>
    <n v="1296712800"/>
    <b v="0"/>
    <b v="0"/>
    <x v="3"/>
  </r>
  <r>
    <n v="66"/>
    <x v="66"/>
    <x v="66"/>
    <n v="2900"/>
    <n v="1307"/>
    <x v="66"/>
    <x v="0"/>
    <x v="66"/>
    <n v="12"/>
    <x v="1"/>
    <x v="1"/>
    <n v="1428469200"/>
    <n v="1428901200"/>
    <b v="0"/>
    <b v="1"/>
    <x v="3"/>
  </r>
  <r>
    <n v="67"/>
    <x v="67"/>
    <x v="67"/>
    <n v="72600"/>
    <n v="117892"/>
    <x v="67"/>
    <x v="1"/>
    <x v="67"/>
    <n v="4065"/>
    <x v="4"/>
    <x v="4"/>
    <n v="1264399200"/>
    <n v="1264831200"/>
    <b v="0"/>
    <b v="1"/>
    <x v="2"/>
  </r>
  <r>
    <n v="68"/>
    <x v="68"/>
    <x v="68"/>
    <n v="5700"/>
    <n v="14508"/>
    <x v="68"/>
    <x v="1"/>
    <x v="68"/>
    <n v="246"/>
    <x v="6"/>
    <x v="6"/>
    <n v="1501131600"/>
    <n v="1505192400"/>
    <b v="0"/>
    <b v="1"/>
    <x v="3"/>
  </r>
  <r>
    <n v="69"/>
    <x v="69"/>
    <x v="69"/>
    <n v="7900"/>
    <n v="1901"/>
    <x v="69"/>
    <x v="3"/>
    <x v="69"/>
    <n v="17"/>
    <x v="1"/>
    <x v="1"/>
    <n v="1292738400"/>
    <n v="1295676000"/>
    <b v="0"/>
    <b v="0"/>
    <x v="3"/>
  </r>
  <r>
    <n v="70"/>
    <x v="70"/>
    <x v="70"/>
    <n v="128000"/>
    <n v="158389"/>
    <x v="70"/>
    <x v="1"/>
    <x v="70"/>
    <n v="2475"/>
    <x v="6"/>
    <x v="6"/>
    <n v="1288674000"/>
    <n v="1292911200"/>
    <b v="0"/>
    <b v="1"/>
    <x v="3"/>
  </r>
  <r>
    <n v="71"/>
    <x v="71"/>
    <x v="71"/>
    <n v="6000"/>
    <n v="6484"/>
    <x v="71"/>
    <x v="1"/>
    <x v="71"/>
    <n v="76"/>
    <x v="1"/>
    <x v="1"/>
    <n v="1575093600"/>
    <n v="1575439200"/>
    <b v="0"/>
    <b v="0"/>
    <x v="3"/>
  </r>
  <r>
    <n v="72"/>
    <x v="72"/>
    <x v="72"/>
    <n v="600"/>
    <n v="4022"/>
    <x v="72"/>
    <x v="1"/>
    <x v="72"/>
    <n v="54"/>
    <x v="1"/>
    <x v="1"/>
    <n v="1435726800"/>
    <n v="1438837200"/>
    <b v="0"/>
    <b v="0"/>
    <x v="4"/>
  </r>
  <r>
    <n v="73"/>
    <x v="73"/>
    <x v="73"/>
    <n v="1400"/>
    <n v="9253"/>
    <x v="73"/>
    <x v="1"/>
    <x v="73"/>
    <n v="88"/>
    <x v="1"/>
    <x v="1"/>
    <n v="1480226400"/>
    <n v="1480485600"/>
    <b v="0"/>
    <b v="0"/>
    <x v="1"/>
  </r>
  <r>
    <n v="74"/>
    <x v="74"/>
    <x v="74"/>
    <n v="3900"/>
    <n v="4776"/>
    <x v="74"/>
    <x v="1"/>
    <x v="74"/>
    <n v="85"/>
    <x v="4"/>
    <x v="4"/>
    <n v="1459054800"/>
    <n v="1459141200"/>
    <b v="0"/>
    <b v="0"/>
    <x v="1"/>
  </r>
  <r>
    <n v="75"/>
    <x v="75"/>
    <x v="75"/>
    <n v="9700"/>
    <n v="14606"/>
    <x v="75"/>
    <x v="1"/>
    <x v="75"/>
    <n v="170"/>
    <x v="1"/>
    <x v="1"/>
    <n v="1531630800"/>
    <n v="1532322000"/>
    <b v="0"/>
    <b v="0"/>
    <x v="7"/>
  </r>
  <r>
    <n v="76"/>
    <x v="76"/>
    <x v="76"/>
    <n v="122900"/>
    <n v="95993"/>
    <x v="76"/>
    <x v="0"/>
    <x v="76"/>
    <n v="1684"/>
    <x v="1"/>
    <x v="1"/>
    <n v="1421992800"/>
    <n v="1426222800"/>
    <b v="1"/>
    <b v="1"/>
    <x v="3"/>
  </r>
  <r>
    <n v="77"/>
    <x v="77"/>
    <x v="77"/>
    <n v="9500"/>
    <n v="4460"/>
    <x v="77"/>
    <x v="0"/>
    <x v="77"/>
    <n v="56"/>
    <x v="1"/>
    <x v="1"/>
    <n v="1285563600"/>
    <n v="1286773200"/>
    <b v="0"/>
    <b v="1"/>
    <x v="4"/>
  </r>
  <r>
    <n v="78"/>
    <x v="78"/>
    <x v="78"/>
    <n v="4500"/>
    <n v="13536"/>
    <x v="78"/>
    <x v="1"/>
    <x v="78"/>
    <n v="330"/>
    <x v="1"/>
    <x v="1"/>
    <n v="1523854800"/>
    <n v="1523941200"/>
    <b v="0"/>
    <b v="0"/>
    <x v="5"/>
  </r>
  <r>
    <n v="79"/>
    <x v="79"/>
    <x v="79"/>
    <n v="57800"/>
    <n v="40228"/>
    <x v="79"/>
    <x v="0"/>
    <x v="79"/>
    <n v="838"/>
    <x v="1"/>
    <x v="1"/>
    <n v="1529125200"/>
    <n v="1529557200"/>
    <b v="0"/>
    <b v="0"/>
    <x v="3"/>
  </r>
  <r>
    <n v="80"/>
    <x v="80"/>
    <x v="80"/>
    <n v="1100"/>
    <n v="7012"/>
    <x v="80"/>
    <x v="1"/>
    <x v="80"/>
    <n v="127"/>
    <x v="1"/>
    <x v="1"/>
    <n v="1503982800"/>
    <n v="1506574800"/>
    <b v="0"/>
    <b v="0"/>
    <x v="6"/>
  </r>
  <r>
    <n v="81"/>
    <x v="81"/>
    <x v="81"/>
    <n v="16800"/>
    <n v="37857"/>
    <x v="81"/>
    <x v="1"/>
    <x v="81"/>
    <n v="411"/>
    <x v="1"/>
    <x v="1"/>
    <n v="1511416800"/>
    <n v="1513576800"/>
    <b v="0"/>
    <b v="0"/>
    <x v="1"/>
  </r>
  <r>
    <n v="82"/>
    <x v="82"/>
    <x v="82"/>
    <n v="1000"/>
    <n v="14973"/>
    <x v="82"/>
    <x v="1"/>
    <x v="82"/>
    <n v="180"/>
    <x v="4"/>
    <x v="4"/>
    <n v="1547704800"/>
    <n v="1548309600"/>
    <b v="0"/>
    <b v="1"/>
    <x v="6"/>
  </r>
  <r>
    <n v="83"/>
    <x v="83"/>
    <x v="83"/>
    <n v="106400"/>
    <n v="39996"/>
    <x v="83"/>
    <x v="0"/>
    <x v="83"/>
    <n v="1000"/>
    <x v="1"/>
    <x v="1"/>
    <n v="1469682000"/>
    <n v="1471582800"/>
    <b v="0"/>
    <b v="0"/>
    <x v="1"/>
  </r>
  <r>
    <n v="84"/>
    <x v="84"/>
    <x v="84"/>
    <n v="31400"/>
    <n v="41564"/>
    <x v="84"/>
    <x v="1"/>
    <x v="84"/>
    <n v="374"/>
    <x v="1"/>
    <x v="1"/>
    <n v="1343451600"/>
    <n v="1344315600"/>
    <b v="0"/>
    <b v="0"/>
    <x v="2"/>
  </r>
  <r>
    <n v="85"/>
    <x v="85"/>
    <x v="85"/>
    <n v="4900"/>
    <n v="6430"/>
    <x v="85"/>
    <x v="1"/>
    <x v="85"/>
    <n v="71"/>
    <x v="2"/>
    <x v="2"/>
    <n v="1315717200"/>
    <n v="1316408400"/>
    <b v="0"/>
    <b v="0"/>
    <x v="1"/>
  </r>
  <r>
    <n v="86"/>
    <x v="86"/>
    <x v="86"/>
    <n v="7400"/>
    <n v="12405"/>
    <x v="86"/>
    <x v="1"/>
    <x v="86"/>
    <n v="203"/>
    <x v="1"/>
    <x v="1"/>
    <n v="1430715600"/>
    <n v="1431838800"/>
    <b v="1"/>
    <b v="0"/>
    <x v="3"/>
  </r>
  <r>
    <n v="87"/>
    <x v="87"/>
    <x v="87"/>
    <n v="198500"/>
    <n v="123040"/>
    <x v="87"/>
    <x v="0"/>
    <x v="87"/>
    <n v="1482"/>
    <x v="2"/>
    <x v="2"/>
    <n v="1299564000"/>
    <n v="1300510800"/>
    <b v="0"/>
    <b v="1"/>
    <x v="1"/>
  </r>
  <r>
    <n v="88"/>
    <x v="88"/>
    <x v="88"/>
    <n v="4800"/>
    <n v="12516"/>
    <x v="88"/>
    <x v="1"/>
    <x v="88"/>
    <n v="113"/>
    <x v="1"/>
    <x v="1"/>
    <n v="1429160400"/>
    <n v="1431061200"/>
    <b v="0"/>
    <b v="0"/>
    <x v="5"/>
  </r>
  <r>
    <n v="89"/>
    <x v="89"/>
    <x v="89"/>
    <n v="3400"/>
    <n v="8588"/>
    <x v="89"/>
    <x v="1"/>
    <x v="89"/>
    <n v="96"/>
    <x v="1"/>
    <x v="1"/>
    <n v="1271307600"/>
    <n v="1271480400"/>
    <b v="0"/>
    <b v="0"/>
    <x v="3"/>
  </r>
  <r>
    <n v="90"/>
    <x v="90"/>
    <x v="90"/>
    <n v="7800"/>
    <n v="6132"/>
    <x v="90"/>
    <x v="0"/>
    <x v="90"/>
    <n v="106"/>
    <x v="1"/>
    <x v="1"/>
    <n v="1456380000"/>
    <n v="1456380000"/>
    <b v="0"/>
    <b v="1"/>
    <x v="3"/>
  </r>
  <r>
    <n v="91"/>
    <x v="91"/>
    <x v="91"/>
    <n v="154300"/>
    <n v="74688"/>
    <x v="91"/>
    <x v="0"/>
    <x v="91"/>
    <n v="679"/>
    <x v="6"/>
    <x v="6"/>
    <n v="1470459600"/>
    <n v="1472878800"/>
    <b v="0"/>
    <b v="0"/>
    <x v="5"/>
  </r>
  <r>
    <n v="92"/>
    <x v="92"/>
    <x v="92"/>
    <n v="20000"/>
    <n v="51775"/>
    <x v="92"/>
    <x v="1"/>
    <x v="92"/>
    <n v="498"/>
    <x v="5"/>
    <x v="5"/>
    <n v="1277269200"/>
    <n v="1277355600"/>
    <b v="0"/>
    <b v="1"/>
    <x v="6"/>
  </r>
  <r>
    <n v="93"/>
    <x v="93"/>
    <x v="93"/>
    <n v="108800"/>
    <n v="65877"/>
    <x v="93"/>
    <x v="3"/>
    <x v="93"/>
    <n v="610"/>
    <x v="1"/>
    <x v="1"/>
    <n v="1350709200"/>
    <n v="1351054800"/>
    <b v="0"/>
    <b v="1"/>
    <x v="3"/>
  </r>
  <r>
    <n v="94"/>
    <x v="94"/>
    <x v="94"/>
    <n v="2900"/>
    <n v="8807"/>
    <x v="94"/>
    <x v="1"/>
    <x v="94"/>
    <n v="180"/>
    <x v="4"/>
    <x v="4"/>
    <n v="1554613200"/>
    <n v="1555563600"/>
    <b v="0"/>
    <b v="0"/>
    <x v="2"/>
  </r>
  <r>
    <n v="95"/>
    <x v="95"/>
    <x v="95"/>
    <n v="900"/>
    <n v="1017"/>
    <x v="95"/>
    <x v="1"/>
    <x v="95"/>
    <n v="27"/>
    <x v="1"/>
    <x v="1"/>
    <n v="1571029200"/>
    <n v="1571634000"/>
    <b v="0"/>
    <b v="0"/>
    <x v="4"/>
  </r>
  <r>
    <n v="96"/>
    <x v="96"/>
    <x v="96"/>
    <n v="69700"/>
    <n v="151513"/>
    <x v="96"/>
    <x v="1"/>
    <x v="96"/>
    <n v="2331"/>
    <x v="1"/>
    <x v="1"/>
    <n v="1299736800"/>
    <n v="1300856400"/>
    <b v="0"/>
    <b v="0"/>
    <x v="3"/>
  </r>
  <r>
    <n v="97"/>
    <x v="97"/>
    <x v="97"/>
    <n v="1300"/>
    <n v="12047"/>
    <x v="97"/>
    <x v="1"/>
    <x v="97"/>
    <n v="113"/>
    <x v="1"/>
    <x v="1"/>
    <n v="1435208400"/>
    <n v="1439874000"/>
    <b v="0"/>
    <b v="0"/>
    <x v="0"/>
  </r>
  <r>
    <n v="98"/>
    <x v="98"/>
    <x v="98"/>
    <n v="97800"/>
    <n v="32951"/>
    <x v="98"/>
    <x v="0"/>
    <x v="98"/>
    <n v="1220"/>
    <x v="2"/>
    <x v="2"/>
    <n v="1437973200"/>
    <n v="1438318800"/>
    <b v="0"/>
    <b v="0"/>
    <x v="6"/>
  </r>
  <r>
    <n v="99"/>
    <x v="99"/>
    <x v="99"/>
    <n v="7600"/>
    <n v="14951"/>
    <x v="99"/>
    <x v="1"/>
    <x v="99"/>
    <n v="164"/>
    <x v="1"/>
    <x v="1"/>
    <n v="1416895200"/>
    <n v="1419400800"/>
    <b v="0"/>
    <b v="0"/>
    <x v="3"/>
  </r>
  <r>
    <n v="100"/>
    <x v="100"/>
    <x v="100"/>
    <n v="100"/>
    <n v="1"/>
    <x v="100"/>
    <x v="0"/>
    <x v="100"/>
    <n v="1"/>
    <x v="1"/>
    <x v="1"/>
    <n v="1319000400"/>
    <n v="1320555600"/>
    <b v="0"/>
    <b v="0"/>
    <x v="3"/>
  </r>
  <r>
    <n v="101"/>
    <x v="101"/>
    <x v="101"/>
    <n v="900"/>
    <n v="9193"/>
    <x v="101"/>
    <x v="1"/>
    <x v="101"/>
    <n v="164"/>
    <x v="1"/>
    <x v="1"/>
    <n v="1424498400"/>
    <n v="1425103200"/>
    <b v="0"/>
    <b v="1"/>
    <x v="1"/>
  </r>
  <r>
    <n v="102"/>
    <x v="102"/>
    <x v="102"/>
    <n v="3700"/>
    <n v="10422"/>
    <x v="102"/>
    <x v="1"/>
    <x v="102"/>
    <n v="336"/>
    <x v="1"/>
    <x v="1"/>
    <n v="1526274000"/>
    <n v="1526878800"/>
    <b v="0"/>
    <b v="1"/>
    <x v="2"/>
  </r>
  <r>
    <n v="103"/>
    <x v="103"/>
    <x v="103"/>
    <n v="10000"/>
    <n v="2461"/>
    <x v="103"/>
    <x v="0"/>
    <x v="103"/>
    <n v="37"/>
    <x v="6"/>
    <x v="6"/>
    <n v="1287896400"/>
    <n v="1288674000"/>
    <b v="0"/>
    <b v="0"/>
    <x v="1"/>
  </r>
  <r>
    <n v="104"/>
    <x v="104"/>
    <x v="104"/>
    <n v="119200"/>
    <n v="170623"/>
    <x v="104"/>
    <x v="1"/>
    <x v="104"/>
    <n v="1917"/>
    <x v="1"/>
    <x v="1"/>
    <n v="1495515600"/>
    <n v="1495602000"/>
    <b v="0"/>
    <b v="0"/>
    <x v="1"/>
  </r>
  <r>
    <n v="105"/>
    <x v="105"/>
    <x v="105"/>
    <n v="6800"/>
    <n v="9829"/>
    <x v="105"/>
    <x v="1"/>
    <x v="105"/>
    <n v="95"/>
    <x v="1"/>
    <x v="1"/>
    <n v="1364878800"/>
    <n v="1366434000"/>
    <b v="0"/>
    <b v="0"/>
    <x v="2"/>
  </r>
  <r>
    <n v="106"/>
    <x v="106"/>
    <x v="106"/>
    <n v="3900"/>
    <n v="14006"/>
    <x v="106"/>
    <x v="1"/>
    <x v="106"/>
    <n v="147"/>
    <x v="1"/>
    <x v="1"/>
    <n v="1567918800"/>
    <n v="1568350800"/>
    <b v="0"/>
    <b v="0"/>
    <x v="3"/>
  </r>
  <r>
    <n v="107"/>
    <x v="107"/>
    <x v="107"/>
    <n v="3500"/>
    <n v="6527"/>
    <x v="107"/>
    <x v="1"/>
    <x v="107"/>
    <n v="86"/>
    <x v="1"/>
    <x v="1"/>
    <n v="1524459600"/>
    <n v="1525928400"/>
    <b v="0"/>
    <b v="1"/>
    <x v="3"/>
  </r>
  <r>
    <n v="108"/>
    <x v="108"/>
    <x v="108"/>
    <n v="1500"/>
    <n v="8929"/>
    <x v="108"/>
    <x v="1"/>
    <x v="108"/>
    <n v="83"/>
    <x v="1"/>
    <x v="1"/>
    <n v="1333688400"/>
    <n v="1336885200"/>
    <b v="0"/>
    <b v="0"/>
    <x v="4"/>
  </r>
  <r>
    <n v="109"/>
    <x v="109"/>
    <x v="109"/>
    <n v="5200"/>
    <n v="3079"/>
    <x v="109"/>
    <x v="0"/>
    <x v="109"/>
    <n v="60"/>
    <x v="1"/>
    <x v="1"/>
    <n v="1389506400"/>
    <n v="1389679200"/>
    <b v="0"/>
    <b v="0"/>
    <x v="4"/>
  </r>
  <r>
    <n v="110"/>
    <x v="110"/>
    <x v="110"/>
    <n v="142400"/>
    <n v="21307"/>
    <x v="110"/>
    <x v="0"/>
    <x v="110"/>
    <n v="296"/>
    <x v="1"/>
    <x v="1"/>
    <n v="1536642000"/>
    <n v="1538283600"/>
    <b v="0"/>
    <b v="0"/>
    <x v="0"/>
  </r>
  <r>
    <n v="111"/>
    <x v="111"/>
    <x v="111"/>
    <n v="61400"/>
    <n v="73653"/>
    <x v="111"/>
    <x v="1"/>
    <x v="111"/>
    <n v="676"/>
    <x v="1"/>
    <x v="1"/>
    <n v="1348290000"/>
    <n v="1348808400"/>
    <b v="0"/>
    <b v="0"/>
    <x v="5"/>
  </r>
  <r>
    <n v="112"/>
    <x v="112"/>
    <x v="112"/>
    <n v="4700"/>
    <n v="12635"/>
    <x v="112"/>
    <x v="1"/>
    <x v="112"/>
    <n v="361"/>
    <x v="2"/>
    <x v="2"/>
    <n v="1408856400"/>
    <n v="1410152400"/>
    <b v="0"/>
    <b v="0"/>
    <x v="2"/>
  </r>
  <r>
    <n v="113"/>
    <x v="113"/>
    <x v="113"/>
    <n v="3300"/>
    <n v="12437"/>
    <x v="113"/>
    <x v="1"/>
    <x v="113"/>
    <n v="131"/>
    <x v="1"/>
    <x v="1"/>
    <n v="1505192400"/>
    <n v="1505797200"/>
    <b v="0"/>
    <b v="0"/>
    <x v="0"/>
  </r>
  <r>
    <n v="114"/>
    <x v="114"/>
    <x v="114"/>
    <n v="1900"/>
    <n v="13816"/>
    <x v="114"/>
    <x v="1"/>
    <x v="114"/>
    <n v="126"/>
    <x v="1"/>
    <x v="1"/>
    <n v="1554786000"/>
    <n v="1554872400"/>
    <b v="0"/>
    <b v="1"/>
    <x v="2"/>
  </r>
  <r>
    <n v="115"/>
    <x v="115"/>
    <x v="115"/>
    <n v="166700"/>
    <n v="145382"/>
    <x v="115"/>
    <x v="0"/>
    <x v="115"/>
    <n v="3304"/>
    <x v="6"/>
    <x v="6"/>
    <n v="1510898400"/>
    <n v="1513922400"/>
    <b v="0"/>
    <b v="0"/>
    <x v="5"/>
  </r>
  <r>
    <n v="116"/>
    <x v="116"/>
    <x v="116"/>
    <n v="7200"/>
    <n v="6336"/>
    <x v="116"/>
    <x v="0"/>
    <x v="116"/>
    <n v="73"/>
    <x v="1"/>
    <x v="1"/>
    <n v="1442552400"/>
    <n v="1442638800"/>
    <b v="0"/>
    <b v="0"/>
    <x v="3"/>
  </r>
  <r>
    <n v="117"/>
    <x v="117"/>
    <x v="117"/>
    <n v="4900"/>
    <n v="8523"/>
    <x v="117"/>
    <x v="1"/>
    <x v="117"/>
    <n v="275"/>
    <x v="1"/>
    <x v="1"/>
    <n v="1316667600"/>
    <n v="1317186000"/>
    <b v="0"/>
    <b v="0"/>
    <x v="4"/>
  </r>
  <r>
    <n v="118"/>
    <x v="118"/>
    <x v="118"/>
    <n v="5400"/>
    <n v="6351"/>
    <x v="118"/>
    <x v="1"/>
    <x v="118"/>
    <n v="67"/>
    <x v="1"/>
    <x v="1"/>
    <n v="1390716000"/>
    <n v="1391234400"/>
    <b v="0"/>
    <b v="0"/>
    <x v="7"/>
  </r>
  <r>
    <n v="119"/>
    <x v="119"/>
    <x v="119"/>
    <n v="5000"/>
    <n v="10748"/>
    <x v="119"/>
    <x v="1"/>
    <x v="119"/>
    <n v="154"/>
    <x v="1"/>
    <x v="1"/>
    <n v="1402894800"/>
    <n v="1404363600"/>
    <b v="0"/>
    <b v="1"/>
    <x v="4"/>
  </r>
  <r>
    <n v="120"/>
    <x v="120"/>
    <x v="120"/>
    <n v="75100"/>
    <n v="112272"/>
    <x v="120"/>
    <x v="1"/>
    <x v="120"/>
    <n v="1782"/>
    <x v="1"/>
    <x v="1"/>
    <n v="1429246800"/>
    <n v="1429592400"/>
    <b v="0"/>
    <b v="1"/>
    <x v="6"/>
  </r>
  <r>
    <n v="121"/>
    <x v="121"/>
    <x v="121"/>
    <n v="45300"/>
    <n v="99361"/>
    <x v="121"/>
    <x v="1"/>
    <x v="121"/>
    <n v="903"/>
    <x v="1"/>
    <x v="1"/>
    <n v="1412485200"/>
    <n v="1413608400"/>
    <b v="0"/>
    <b v="0"/>
    <x v="6"/>
  </r>
  <r>
    <n v="122"/>
    <x v="122"/>
    <x v="122"/>
    <n v="136800"/>
    <n v="88055"/>
    <x v="122"/>
    <x v="0"/>
    <x v="122"/>
    <n v="3387"/>
    <x v="1"/>
    <x v="1"/>
    <n v="1417068000"/>
    <n v="1419400800"/>
    <b v="0"/>
    <b v="0"/>
    <x v="5"/>
  </r>
  <r>
    <n v="123"/>
    <x v="123"/>
    <x v="123"/>
    <n v="177700"/>
    <n v="33092"/>
    <x v="123"/>
    <x v="0"/>
    <x v="123"/>
    <n v="662"/>
    <x v="0"/>
    <x v="0"/>
    <n v="1448344800"/>
    <n v="1448604000"/>
    <b v="1"/>
    <b v="0"/>
    <x v="3"/>
  </r>
  <r>
    <n v="124"/>
    <x v="124"/>
    <x v="124"/>
    <n v="2600"/>
    <n v="9562"/>
    <x v="124"/>
    <x v="1"/>
    <x v="124"/>
    <n v="94"/>
    <x v="6"/>
    <x v="6"/>
    <n v="1557723600"/>
    <n v="1562302800"/>
    <b v="0"/>
    <b v="0"/>
    <x v="7"/>
  </r>
  <r>
    <n v="125"/>
    <x v="125"/>
    <x v="125"/>
    <n v="5300"/>
    <n v="8475"/>
    <x v="125"/>
    <x v="1"/>
    <x v="125"/>
    <n v="180"/>
    <x v="1"/>
    <x v="1"/>
    <n v="1537333200"/>
    <n v="1537678800"/>
    <b v="0"/>
    <b v="0"/>
    <x v="3"/>
  </r>
  <r>
    <n v="126"/>
    <x v="126"/>
    <x v="126"/>
    <n v="180200"/>
    <n v="69617"/>
    <x v="126"/>
    <x v="0"/>
    <x v="126"/>
    <n v="774"/>
    <x v="1"/>
    <x v="1"/>
    <n v="1471150800"/>
    <n v="1473570000"/>
    <b v="0"/>
    <b v="1"/>
    <x v="3"/>
  </r>
  <r>
    <n v="127"/>
    <x v="127"/>
    <x v="127"/>
    <n v="103200"/>
    <n v="53067"/>
    <x v="127"/>
    <x v="0"/>
    <x v="127"/>
    <n v="672"/>
    <x v="0"/>
    <x v="0"/>
    <n v="1273640400"/>
    <n v="1273899600"/>
    <b v="0"/>
    <b v="0"/>
    <x v="3"/>
  </r>
  <r>
    <n v="128"/>
    <x v="128"/>
    <x v="128"/>
    <n v="70600"/>
    <n v="42596"/>
    <x v="128"/>
    <x v="3"/>
    <x v="128"/>
    <n v="532"/>
    <x v="1"/>
    <x v="1"/>
    <n v="1282885200"/>
    <n v="1284008400"/>
    <b v="0"/>
    <b v="0"/>
    <x v="1"/>
  </r>
  <r>
    <n v="129"/>
    <x v="129"/>
    <x v="129"/>
    <n v="148500"/>
    <n v="4756"/>
    <x v="129"/>
    <x v="3"/>
    <x v="129"/>
    <n v="55"/>
    <x v="2"/>
    <x v="2"/>
    <n v="1422943200"/>
    <n v="1425103200"/>
    <b v="0"/>
    <b v="0"/>
    <x v="0"/>
  </r>
  <r>
    <n v="130"/>
    <x v="130"/>
    <x v="130"/>
    <n v="9600"/>
    <n v="14925"/>
    <x v="130"/>
    <x v="1"/>
    <x v="130"/>
    <n v="533"/>
    <x v="3"/>
    <x v="3"/>
    <n v="1319605200"/>
    <n v="1320991200"/>
    <b v="0"/>
    <b v="0"/>
    <x v="4"/>
  </r>
  <r>
    <n v="131"/>
    <x v="131"/>
    <x v="131"/>
    <n v="164700"/>
    <n v="166116"/>
    <x v="131"/>
    <x v="1"/>
    <x v="131"/>
    <n v="2443"/>
    <x v="4"/>
    <x v="4"/>
    <n v="1385704800"/>
    <n v="1386828000"/>
    <b v="0"/>
    <b v="0"/>
    <x v="2"/>
  </r>
  <r>
    <n v="132"/>
    <x v="132"/>
    <x v="132"/>
    <n v="3300"/>
    <n v="3834"/>
    <x v="132"/>
    <x v="1"/>
    <x v="132"/>
    <n v="89"/>
    <x v="1"/>
    <x v="1"/>
    <n v="1515736800"/>
    <n v="1517119200"/>
    <b v="0"/>
    <b v="1"/>
    <x v="3"/>
  </r>
  <r>
    <n v="133"/>
    <x v="133"/>
    <x v="133"/>
    <n v="4500"/>
    <n v="13985"/>
    <x v="133"/>
    <x v="1"/>
    <x v="133"/>
    <n v="159"/>
    <x v="1"/>
    <x v="1"/>
    <n v="1313125200"/>
    <n v="1315026000"/>
    <b v="0"/>
    <b v="0"/>
    <x v="1"/>
  </r>
  <r>
    <n v="134"/>
    <x v="134"/>
    <x v="134"/>
    <n v="99500"/>
    <n v="89288"/>
    <x v="134"/>
    <x v="0"/>
    <x v="134"/>
    <n v="940"/>
    <x v="5"/>
    <x v="5"/>
    <n v="1308459600"/>
    <n v="1312693200"/>
    <b v="0"/>
    <b v="1"/>
    <x v="4"/>
  </r>
  <r>
    <n v="135"/>
    <x v="135"/>
    <x v="135"/>
    <n v="7700"/>
    <n v="5488"/>
    <x v="135"/>
    <x v="0"/>
    <x v="135"/>
    <n v="117"/>
    <x v="1"/>
    <x v="1"/>
    <n v="1362636000"/>
    <n v="1363064400"/>
    <b v="0"/>
    <b v="1"/>
    <x v="3"/>
  </r>
  <r>
    <n v="136"/>
    <x v="136"/>
    <x v="136"/>
    <n v="82800"/>
    <n v="2721"/>
    <x v="136"/>
    <x v="3"/>
    <x v="136"/>
    <n v="58"/>
    <x v="1"/>
    <x v="1"/>
    <n v="1402117200"/>
    <n v="1403154000"/>
    <b v="0"/>
    <b v="1"/>
    <x v="4"/>
  </r>
  <r>
    <n v="137"/>
    <x v="137"/>
    <x v="137"/>
    <n v="1800"/>
    <n v="4712"/>
    <x v="137"/>
    <x v="1"/>
    <x v="137"/>
    <n v="50"/>
    <x v="1"/>
    <x v="1"/>
    <n v="1286341200"/>
    <n v="1286859600"/>
    <b v="0"/>
    <b v="0"/>
    <x v="5"/>
  </r>
  <r>
    <n v="138"/>
    <x v="138"/>
    <x v="138"/>
    <n v="9600"/>
    <n v="9216"/>
    <x v="138"/>
    <x v="0"/>
    <x v="138"/>
    <n v="115"/>
    <x v="1"/>
    <x v="1"/>
    <n v="1348808400"/>
    <n v="1349326800"/>
    <b v="0"/>
    <b v="0"/>
    <x v="6"/>
  </r>
  <r>
    <n v="139"/>
    <x v="139"/>
    <x v="139"/>
    <n v="92100"/>
    <n v="19246"/>
    <x v="139"/>
    <x v="0"/>
    <x v="139"/>
    <n v="326"/>
    <x v="1"/>
    <x v="1"/>
    <n v="1429592400"/>
    <n v="1430974800"/>
    <b v="0"/>
    <b v="1"/>
    <x v="2"/>
  </r>
  <r>
    <n v="140"/>
    <x v="140"/>
    <x v="140"/>
    <n v="5500"/>
    <n v="12274"/>
    <x v="140"/>
    <x v="1"/>
    <x v="140"/>
    <n v="186"/>
    <x v="1"/>
    <x v="1"/>
    <n v="1519538400"/>
    <n v="1519970400"/>
    <b v="0"/>
    <b v="0"/>
    <x v="4"/>
  </r>
  <r>
    <n v="141"/>
    <x v="141"/>
    <x v="141"/>
    <n v="64300"/>
    <n v="65323"/>
    <x v="141"/>
    <x v="1"/>
    <x v="141"/>
    <n v="1071"/>
    <x v="1"/>
    <x v="1"/>
    <n v="1434085200"/>
    <n v="1434603600"/>
    <b v="0"/>
    <b v="0"/>
    <x v="2"/>
  </r>
  <r>
    <n v="142"/>
    <x v="142"/>
    <x v="142"/>
    <n v="5000"/>
    <n v="11502"/>
    <x v="142"/>
    <x v="1"/>
    <x v="142"/>
    <n v="117"/>
    <x v="1"/>
    <x v="1"/>
    <n v="1333688400"/>
    <n v="1337230800"/>
    <b v="0"/>
    <b v="0"/>
    <x v="2"/>
  </r>
  <r>
    <n v="143"/>
    <x v="143"/>
    <x v="143"/>
    <n v="5400"/>
    <n v="7322"/>
    <x v="143"/>
    <x v="1"/>
    <x v="143"/>
    <n v="70"/>
    <x v="1"/>
    <x v="1"/>
    <n v="1277701200"/>
    <n v="1279429200"/>
    <b v="0"/>
    <b v="0"/>
    <x v="1"/>
  </r>
  <r>
    <n v="144"/>
    <x v="144"/>
    <x v="144"/>
    <n v="9000"/>
    <n v="11619"/>
    <x v="144"/>
    <x v="1"/>
    <x v="144"/>
    <n v="135"/>
    <x v="1"/>
    <x v="1"/>
    <n v="1560747600"/>
    <n v="1561438800"/>
    <b v="0"/>
    <b v="0"/>
    <x v="3"/>
  </r>
  <r>
    <n v="145"/>
    <x v="145"/>
    <x v="145"/>
    <n v="25000"/>
    <n v="59128"/>
    <x v="145"/>
    <x v="1"/>
    <x v="145"/>
    <n v="768"/>
    <x v="5"/>
    <x v="5"/>
    <n v="1410066000"/>
    <n v="1410498000"/>
    <b v="0"/>
    <b v="0"/>
    <x v="2"/>
  </r>
  <r>
    <n v="146"/>
    <x v="146"/>
    <x v="146"/>
    <n v="8800"/>
    <n v="1518"/>
    <x v="146"/>
    <x v="3"/>
    <x v="146"/>
    <n v="51"/>
    <x v="1"/>
    <x v="1"/>
    <n v="1320732000"/>
    <n v="1322460000"/>
    <b v="0"/>
    <b v="0"/>
    <x v="3"/>
  </r>
  <r>
    <n v="147"/>
    <x v="147"/>
    <x v="147"/>
    <n v="8300"/>
    <n v="9337"/>
    <x v="147"/>
    <x v="1"/>
    <x v="147"/>
    <n v="199"/>
    <x v="1"/>
    <x v="1"/>
    <n v="1465794000"/>
    <n v="1466312400"/>
    <b v="0"/>
    <b v="1"/>
    <x v="3"/>
  </r>
  <r>
    <n v="148"/>
    <x v="148"/>
    <x v="148"/>
    <n v="9300"/>
    <n v="11255"/>
    <x v="148"/>
    <x v="1"/>
    <x v="148"/>
    <n v="107"/>
    <x v="1"/>
    <x v="1"/>
    <n v="1500958800"/>
    <n v="1501736400"/>
    <b v="0"/>
    <b v="0"/>
    <x v="2"/>
  </r>
  <r>
    <n v="149"/>
    <x v="149"/>
    <x v="149"/>
    <n v="6200"/>
    <n v="13632"/>
    <x v="149"/>
    <x v="1"/>
    <x v="149"/>
    <n v="195"/>
    <x v="1"/>
    <x v="1"/>
    <n v="1357020000"/>
    <n v="1361512800"/>
    <b v="0"/>
    <b v="0"/>
    <x v="1"/>
  </r>
  <r>
    <n v="150"/>
    <x v="150"/>
    <x v="150"/>
    <n v="100"/>
    <n v="1"/>
    <x v="100"/>
    <x v="0"/>
    <x v="100"/>
    <n v="1"/>
    <x v="1"/>
    <x v="1"/>
    <n v="1544940000"/>
    <n v="1545026400"/>
    <b v="0"/>
    <b v="0"/>
    <x v="1"/>
  </r>
  <r>
    <n v="151"/>
    <x v="151"/>
    <x v="151"/>
    <n v="137200"/>
    <n v="88037"/>
    <x v="150"/>
    <x v="0"/>
    <x v="150"/>
    <n v="1467"/>
    <x v="1"/>
    <x v="1"/>
    <n v="1402290000"/>
    <n v="1406696400"/>
    <b v="0"/>
    <b v="0"/>
    <x v="1"/>
  </r>
  <r>
    <n v="152"/>
    <x v="152"/>
    <x v="152"/>
    <n v="41500"/>
    <n v="175573"/>
    <x v="151"/>
    <x v="1"/>
    <x v="151"/>
    <n v="3376"/>
    <x v="1"/>
    <x v="1"/>
    <n v="1487311200"/>
    <n v="1487916000"/>
    <b v="0"/>
    <b v="0"/>
    <x v="1"/>
  </r>
  <r>
    <n v="153"/>
    <x v="153"/>
    <x v="153"/>
    <n v="189400"/>
    <n v="176112"/>
    <x v="152"/>
    <x v="0"/>
    <x v="152"/>
    <n v="5681"/>
    <x v="1"/>
    <x v="1"/>
    <n v="1350622800"/>
    <n v="1351141200"/>
    <b v="0"/>
    <b v="0"/>
    <x v="3"/>
  </r>
  <r>
    <n v="154"/>
    <x v="154"/>
    <x v="154"/>
    <n v="171300"/>
    <n v="100650"/>
    <x v="153"/>
    <x v="0"/>
    <x v="153"/>
    <n v="1059"/>
    <x v="1"/>
    <x v="1"/>
    <n v="1463029200"/>
    <n v="1465016400"/>
    <b v="0"/>
    <b v="1"/>
    <x v="1"/>
  </r>
  <r>
    <n v="155"/>
    <x v="155"/>
    <x v="155"/>
    <n v="139500"/>
    <n v="90706"/>
    <x v="154"/>
    <x v="0"/>
    <x v="154"/>
    <n v="1194"/>
    <x v="1"/>
    <x v="1"/>
    <n v="1269493200"/>
    <n v="1270789200"/>
    <b v="0"/>
    <b v="0"/>
    <x v="3"/>
  </r>
  <r>
    <n v="156"/>
    <x v="156"/>
    <x v="156"/>
    <n v="36400"/>
    <n v="26914"/>
    <x v="155"/>
    <x v="3"/>
    <x v="155"/>
    <n v="379"/>
    <x v="2"/>
    <x v="2"/>
    <n v="1570251600"/>
    <n v="1572325200"/>
    <b v="0"/>
    <b v="0"/>
    <x v="1"/>
  </r>
  <r>
    <n v="157"/>
    <x v="157"/>
    <x v="157"/>
    <n v="4200"/>
    <n v="2212"/>
    <x v="156"/>
    <x v="0"/>
    <x v="156"/>
    <n v="30"/>
    <x v="2"/>
    <x v="2"/>
    <n v="1388383200"/>
    <n v="1389420000"/>
    <b v="0"/>
    <b v="0"/>
    <x v="7"/>
  </r>
  <r>
    <n v="158"/>
    <x v="158"/>
    <x v="158"/>
    <n v="2100"/>
    <n v="4640"/>
    <x v="157"/>
    <x v="1"/>
    <x v="157"/>
    <n v="41"/>
    <x v="1"/>
    <x v="1"/>
    <n v="1449554400"/>
    <n v="1449640800"/>
    <b v="0"/>
    <b v="0"/>
    <x v="1"/>
  </r>
  <r>
    <n v="159"/>
    <x v="159"/>
    <x v="159"/>
    <n v="191200"/>
    <n v="191222"/>
    <x v="158"/>
    <x v="1"/>
    <x v="158"/>
    <n v="1821"/>
    <x v="1"/>
    <x v="1"/>
    <n v="1553662800"/>
    <n v="1555218000"/>
    <b v="0"/>
    <b v="1"/>
    <x v="3"/>
  </r>
  <r>
    <n v="160"/>
    <x v="160"/>
    <x v="160"/>
    <n v="8000"/>
    <n v="12985"/>
    <x v="159"/>
    <x v="1"/>
    <x v="159"/>
    <n v="164"/>
    <x v="1"/>
    <x v="1"/>
    <n v="1556341200"/>
    <n v="1557723600"/>
    <b v="0"/>
    <b v="0"/>
    <x v="2"/>
  </r>
  <r>
    <n v="161"/>
    <x v="161"/>
    <x v="161"/>
    <n v="5500"/>
    <n v="4300"/>
    <x v="160"/>
    <x v="0"/>
    <x v="160"/>
    <n v="75"/>
    <x v="1"/>
    <x v="1"/>
    <n v="1442984400"/>
    <n v="1443502800"/>
    <b v="0"/>
    <b v="1"/>
    <x v="2"/>
  </r>
  <r>
    <n v="162"/>
    <x v="162"/>
    <x v="162"/>
    <n v="6100"/>
    <n v="9134"/>
    <x v="161"/>
    <x v="1"/>
    <x v="161"/>
    <n v="157"/>
    <x v="5"/>
    <x v="5"/>
    <n v="1544248800"/>
    <n v="1546840800"/>
    <b v="0"/>
    <b v="0"/>
    <x v="1"/>
  </r>
  <r>
    <n v="163"/>
    <x v="163"/>
    <x v="163"/>
    <n v="3500"/>
    <n v="8864"/>
    <x v="162"/>
    <x v="1"/>
    <x v="162"/>
    <n v="246"/>
    <x v="1"/>
    <x v="1"/>
    <n v="1508475600"/>
    <n v="1512712800"/>
    <b v="0"/>
    <b v="1"/>
    <x v="7"/>
  </r>
  <r>
    <n v="164"/>
    <x v="164"/>
    <x v="164"/>
    <n v="150500"/>
    <n v="150755"/>
    <x v="163"/>
    <x v="1"/>
    <x v="163"/>
    <n v="1396"/>
    <x v="1"/>
    <x v="1"/>
    <n v="1507438800"/>
    <n v="1507525200"/>
    <b v="0"/>
    <b v="0"/>
    <x v="3"/>
  </r>
  <r>
    <n v="165"/>
    <x v="165"/>
    <x v="165"/>
    <n v="90400"/>
    <n v="110279"/>
    <x v="164"/>
    <x v="1"/>
    <x v="164"/>
    <n v="2506"/>
    <x v="1"/>
    <x v="1"/>
    <n v="1501563600"/>
    <n v="1504328400"/>
    <b v="0"/>
    <b v="0"/>
    <x v="2"/>
  </r>
  <r>
    <n v="166"/>
    <x v="166"/>
    <x v="166"/>
    <n v="9800"/>
    <n v="13439"/>
    <x v="165"/>
    <x v="1"/>
    <x v="165"/>
    <n v="244"/>
    <x v="1"/>
    <x v="1"/>
    <n v="1292997600"/>
    <n v="1293343200"/>
    <b v="0"/>
    <b v="0"/>
    <x v="7"/>
  </r>
  <r>
    <n v="167"/>
    <x v="167"/>
    <x v="167"/>
    <n v="2600"/>
    <n v="10804"/>
    <x v="166"/>
    <x v="1"/>
    <x v="166"/>
    <n v="146"/>
    <x v="2"/>
    <x v="2"/>
    <n v="1370840400"/>
    <n v="1371704400"/>
    <b v="0"/>
    <b v="0"/>
    <x v="3"/>
  </r>
  <r>
    <n v="168"/>
    <x v="168"/>
    <x v="168"/>
    <n v="128100"/>
    <n v="40107"/>
    <x v="167"/>
    <x v="0"/>
    <x v="167"/>
    <n v="955"/>
    <x v="3"/>
    <x v="3"/>
    <n v="1550815200"/>
    <n v="1552798800"/>
    <b v="0"/>
    <b v="1"/>
    <x v="1"/>
  </r>
  <r>
    <n v="169"/>
    <x v="169"/>
    <x v="169"/>
    <n v="23300"/>
    <n v="98811"/>
    <x v="168"/>
    <x v="1"/>
    <x v="168"/>
    <n v="1267"/>
    <x v="1"/>
    <x v="1"/>
    <n v="1339909200"/>
    <n v="1342328400"/>
    <b v="0"/>
    <b v="1"/>
    <x v="4"/>
  </r>
  <r>
    <n v="170"/>
    <x v="170"/>
    <x v="170"/>
    <n v="188100"/>
    <n v="5528"/>
    <x v="169"/>
    <x v="0"/>
    <x v="169"/>
    <n v="67"/>
    <x v="1"/>
    <x v="1"/>
    <n v="1501736400"/>
    <n v="1502341200"/>
    <b v="0"/>
    <b v="0"/>
    <x v="1"/>
  </r>
  <r>
    <n v="171"/>
    <x v="171"/>
    <x v="171"/>
    <n v="4900"/>
    <n v="521"/>
    <x v="170"/>
    <x v="0"/>
    <x v="170"/>
    <n v="5"/>
    <x v="1"/>
    <x v="1"/>
    <n v="1395291600"/>
    <n v="1397192400"/>
    <b v="0"/>
    <b v="0"/>
    <x v="5"/>
  </r>
  <r>
    <n v="172"/>
    <x v="172"/>
    <x v="172"/>
    <n v="800"/>
    <n v="663"/>
    <x v="171"/>
    <x v="0"/>
    <x v="171"/>
    <n v="26"/>
    <x v="1"/>
    <x v="1"/>
    <n v="1405746000"/>
    <n v="1407042000"/>
    <b v="0"/>
    <b v="1"/>
    <x v="4"/>
  </r>
  <r>
    <n v="173"/>
    <x v="173"/>
    <x v="173"/>
    <n v="96700"/>
    <n v="157635"/>
    <x v="172"/>
    <x v="1"/>
    <x v="172"/>
    <n v="1561"/>
    <x v="1"/>
    <x v="1"/>
    <n v="1368853200"/>
    <n v="1369371600"/>
    <b v="0"/>
    <b v="0"/>
    <x v="3"/>
  </r>
  <r>
    <n v="174"/>
    <x v="174"/>
    <x v="174"/>
    <n v="600"/>
    <n v="5368"/>
    <x v="173"/>
    <x v="1"/>
    <x v="173"/>
    <n v="48"/>
    <x v="1"/>
    <x v="1"/>
    <n v="1444021200"/>
    <n v="1444107600"/>
    <b v="0"/>
    <b v="1"/>
    <x v="2"/>
  </r>
  <r>
    <n v="175"/>
    <x v="175"/>
    <x v="175"/>
    <n v="181200"/>
    <n v="47459"/>
    <x v="174"/>
    <x v="0"/>
    <x v="174"/>
    <n v="1130"/>
    <x v="1"/>
    <x v="1"/>
    <n v="1472619600"/>
    <n v="1474261200"/>
    <b v="0"/>
    <b v="0"/>
    <x v="3"/>
  </r>
  <r>
    <n v="176"/>
    <x v="176"/>
    <x v="176"/>
    <n v="115000"/>
    <n v="86060"/>
    <x v="175"/>
    <x v="0"/>
    <x v="175"/>
    <n v="782"/>
    <x v="1"/>
    <x v="1"/>
    <n v="1472878800"/>
    <n v="1473656400"/>
    <b v="0"/>
    <b v="0"/>
    <x v="3"/>
  </r>
  <r>
    <n v="177"/>
    <x v="177"/>
    <x v="177"/>
    <n v="38800"/>
    <n v="161593"/>
    <x v="176"/>
    <x v="1"/>
    <x v="176"/>
    <n v="2739"/>
    <x v="1"/>
    <x v="1"/>
    <n v="1289800800"/>
    <n v="1291960800"/>
    <b v="0"/>
    <b v="0"/>
    <x v="3"/>
  </r>
  <r>
    <n v="178"/>
    <x v="178"/>
    <x v="178"/>
    <n v="7200"/>
    <n v="6927"/>
    <x v="177"/>
    <x v="0"/>
    <x v="177"/>
    <n v="210"/>
    <x v="1"/>
    <x v="1"/>
    <n v="1505970000"/>
    <n v="1506747600"/>
    <b v="0"/>
    <b v="0"/>
    <x v="0"/>
  </r>
  <r>
    <n v="179"/>
    <x v="179"/>
    <x v="179"/>
    <n v="44500"/>
    <n v="159185"/>
    <x v="178"/>
    <x v="1"/>
    <x v="178"/>
    <n v="3537"/>
    <x v="0"/>
    <x v="0"/>
    <n v="1363496400"/>
    <n v="1363582800"/>
    <b v="0"/>
    <b v="1"/>
    <x v="3"/>
  </r>
  <r>
    <n v="180"/>
    <x v="180"/>
    <x v="180"/>
    <n v="56000"/>
    <n v="172736"/>
    <x v="179"/>
    <x v="1"/>
    <x v="179"/>
    <n v="2107"/>
    <x v="2"/>
    <x v="2"/>
    <n v="1269234000"/>
    <n v="1269666000"/>
    <b v="0"/>
    <b v="0"/>
    <x v="2"/>
  </r>
  <r>
    <n v="181"/>
    <x v="181"/>
    <x v="181"/>
    <n v="8600"/>
    <n v="5315"/>
    <x v="180"/>
    <x v="0"/>
    <x v="180"/>
    <n v="136"/>
    <x v="1"/>
    <x v="1"/>
    <n v="1507093200"/>
    <n v="1508648400"/>
    <b v="0"/>
    <b v="0"/>
    <x v="2"/>
  </r>
  <r>
    <n v="182"/>
    <x v="182"/>
    <x v="182"/>
    <n v="27100"/>
    <n v="195750"/>
    <x v="181"/>
    <x v="1"/>
    <x v="181"/>
    <n v="3318"/>
    <x v="3"/>
    <x v="3"/>
    <n v="1560574800"/>
    <n v="1561957200"/>
    <b v="0"/>
    <b v="0"/>
    <x v="3"/>
  </r>
  <r>
    <n v="183"/>
    <x v="183"/>
    <x v="183"/>
    <n v="5100"/>
    <n v="3525"/>
    <x v="182"/>
    <x v="0"/>
    <x v="182"/>
    <n v="86"/>
    <x v="0"/>
    <x v="0"/>
    <n v="1284008400"/>
    <n v="1285131600"/>
    <b v="0"/>
    <b v="0"/>
    <x v="1"/>
  </r>
  <r>
    <n v="184"/>
    <x v="184"/>
    <x v="184"/>
    <n v="3600"/>
    <n v="10550"/>
    <x v="183"/>
    <x v="1"/>
    <x v="183"/>
    <n v="340"/>
    <x v="1"/>
    <x v="1"/>
    <n v="1556859600"/>
    <n v="1556946000"/>
    <b v="0"/>
    <b v="0"/>
    <x v="3"/>
  </r>
  <r>
    <n v="185"/>
    <x v="185"/>
    <x v="185"/>
    <n v="1000"/>
    <n v="718"/>
    <x v="184"/>
    <x v="0"/>
    <x v="184"/>
    <n v="19"/>
    <x v="1"/>
    <x v="1"/>
    <n v="1526187600"/>
    <n v="1527138000"/>
    <b v="0"/>
    <b v="0"/>
    <x v="4"/>
  </r>
  <r>
    <n v="186"/>
    <x v="186"/>
    <x v="186"/>
    <n v="88800"/>
    <n v="28358"/>
    <x v="185"/>
    <x v="0"/>
    <x v="185"/>
    <n v="886"/>
    <x v="1"/>
    <x v="1"/>
    <n v="1400821200"/>
    <n v="1402117200"/>
    <b v="0"/>
    <b v="0"/>
    <x v="3"/>
  </r>
  <r>
    <n v="187"/>
    <x v="187"/>
    <x v="187"/>
    <n v="60200"/>
    <n v="138384"/>
    <x v="186"/>
    <x v="1"/>
    <x v="186"/>
    <n v="1442"/>
    <x v="0"/>
    <x v="0"/>
    <n v="1361599200"/>
    <n v="1364014800"/>
    <b v="0"/>
    <b v="1"/>
    <x v="4"/>
  </r>
  <r>
    <n v="188"/>
    <x v="188"/>
    <x v="188"/>
    <n v="8200"/>
    <n v="2625"/>
    <x v="187"/>
    <x v="0"/>
    <x v="187"/>
    <n v="35"/>
    <x v="6"/>
    <x v="6"/>
    <n v="1417500000"/>
    <n v="1417586400"/>
    <b v="0"/>
    <b v="0"/>
    <x v="3"/>
  </r>
  <r>
    <n v="189"/>
    <x v="189"/>
    <x v="189"/>
    <n v="191300"/>
    <n v="45004"/>
    <x v="188"/>
    <x v="3"/>
    <x v="188"/>
    <n v="441"/>
    <x v="1"/>
    <x v="1"/>
    <n v="1457071200"/>
    <n v="1457071200"/>
    <b v="0"/>
    <b v="0"/>
    <x v="3"/>
  </r>
  <r>
    <n v="190"/>
    <x v="190"/>
    <x v="190"/>
    <n v="3700"/>
    <n v="2538"/>
    <x v="189"/>
    <x v="0"/>
    <x v="189"/>
    <n v="24"/>
    <x v="1"/>
    <x v="1"/>
    <n v="1370322000"/>
    <n v="1370408400"/>
    <b v="0"/>
    <b v="1"/>
    <x v="3"/>
  </r>
  <r>
    <n v="191"/>
    <x v="191"/>
    <x v="191"/>
    <n v="8400"/>
    <n v="3188"/>
    <x v="190"/>
    <x v="0"/>
    <x v="190"/>
    <n v="86"/>
    <x v="6"/>
    <x v="6"/>
    <n v="1552366800"/>
    <n v="1552626000"/>
    <b v="0"/>
    <b v="0"/>
    <x v="3"/>
  </r>
  <r>
    <n v="192"/>
    <x v="192"/>
    <x v="192"/>
    <n v="42600"/>
    <n v="8517"/>
    <x v="191"/>
    <x v="0"/>
    <x v="191"/>
    <n v="243"/>
    <x v="1"/>
    <x v="1"/>
    <n v="1403845200"/>
    <n v="1404190800"/>
    <b v="0"/>
    <b v="0"/>
    <x v="1"/>
  </r>
  <r>
    <n v="193"/>
    <x v="193"/>
    <x v="193"/>
    <n v="6600"/>
    <n v="3012"/>
    <x v="192"/>
    <x v="0"/>
    <x v="192"/>
    <n v="65"/>
    <x v="1"/>
    <x v="1"/>
    <n v="1523163600"/>
    <n v="1523509200"/>
    <b v="1"/>
    <b v="0"/>
    <x v="1"/>
  </r>
  <r>
    <n v="194"/>
    <x v="194"/>
    <x v="194"/>
    <n v="7100"/>
    <n v="8716"/>
    <x v="193"/>
    <x v="1"/>
    <x v="193"/>
    <n v="126"/>
    <x v="1"/>
    <x v="1"/>
    <n v="1442206800"/>
    <n v="1443589200"/>
    <b v="0"/>
    <b v="0"/>
    <x v="1"/>
  </r>
  <r>
    <n v="195"/>
    <x v="195"/>
    <x v="195"/>
    <n v="15800"/>
    <n v="57157"/>
    <x v="194"/>
    <x v="1"/>
    <x v="194"/>
    <n v="524"/>
    <x v="1"/>
    <x v="1"/>
    <n v="1532840400"/>
    <n v="1533445200"/>
    <b v="0"/>
    <b v="0"/>
    <x v="1"/>
  </r>
  <r>
    <n v="196"/>
    <x v="196"/>
    <x v="196"/>
    <n v="8200"/>
    <n v="5178"/>
    <x v="195"/>
    <x v="0"/>
    <x v="195"/>
    <n v="100"/>
    <x v="3"/>
    <x v="3"/>
    <n v="1472878800"/>
    <n v="1474520400"/>
    <b v="0"/>
    <b v="0"/>
    <x v="2"/>
  </r>
  <r>
    <n v="197"/>
    <x v="197"/>
    <x v="197"/>
    <n v="54700"/>
    <n v="163118"/>
    <x v="196"/>
    <x v="1"/>
    <x v="196"/>
    <n v="1989"/>
    <x v="1"/>
    <x v="1"/>
    <n v="1498194000"/>
    <n v="1499403600"/>
    <b v="0"/>
    <b v="0"/>
    <x v="4"/>
  </r>
  <r>
    <n v="198"/>
    <x v="198"/>
    <x v="198"/>
    <n v="63200"/>
    <n v="6041"/>
    <x v="197"/>
    <x v="0"/>
    <x v="197"/>
    <n v="168"/>
    <x v="1"/>
    <x v="1"/>
    <n v="1281070800"/>
    <n v="1283576400"/>
    <b v="0"/>
    <b v="0"/>
    <x v="1"/>
  </r>
  <r>
    <n v="199"/>
    <x v="199"/>
    <x v="199"/>
    <n v="1800"/>
    <n v="968"/>
    <x v="198"/>
    <x v="0"/>
    <x v="198"/>
    <n v="13"/>
    <x v="1"/>
    <x v="1"/>
    <n v="1436245200"/>
    <n v="1436590800"/>
    <b v="0"/>
    <b v="0"/>
    <x v="1"/>
  </r>
  <r>
    <n v="200"/>
    <x v="200"/>
    <x v="200"/>
    <n v="100"/>
    <n v="2"/>
    <x v="50"/>
    <x v="0"/>
    <x v="50"/>
    <n v="1"/>
    <x v="0"/>
    <x v="0"/>
    <n v="1269493200"/>
    <n v="1270443600"/>
    <b v="0"/>
    <b v="0"/>
    <x v="3"/>
  </r>
  <r>
    <n v="201"/>
    <x v="201"/>
    <x v="201"/>
    <n v="2100"/>
    <n v="14305"/>
    <x v="199"/>
    <x v="1"/>
    <x v="199"/>
    <n v="157"/>
    <x v="1"/>
    <x v="1"/>
    <n v="1406264400"/>
    <n v="1407819600"/>
    <b v="0"/>
    <b v="0"/>
    <x v="2"/>
  </r>
  <r>
    <n v="202"/>
    <x v="202"/>
    <x v="202"/>
    <n v="8300"/>
    <n v="6543"/>
    <x v="200"/>
    <x v="3"/>
    <x v="200"/>
    <n v="82"/>
    <x v="1"/>
    <x v="1"/>
    <n v="1317531600"/>
    <n v="1317877200"/>
    <b v="0"/>
    <b v="0"/>
    <x v="0"/>
  </r>
  <r>
    <n v="203"/>
    <x v="203"/>
    <x v="203"/>
    <n v="143900"/>
    <n v="193413"/>
    <x v="201"/>
    <x v="1"/>
    <x v="201"/>
    <n v="4498"/>
    <x v="2"/>
    <x v="2"/>
    <n v="1484632800"/>
    <n v="1484805600"/>
    <b v="0"/>
    <b v="0"/>
    <x v="3"/>
  </r>
  <r>
    <n v="204"/>
    <x v="204"/>
    <x v="204"/>
    <n v="75000"/>
    <n v="2529"/>
    <x v="202"/>
    <x v="0"/>
    <x v="202"/>
    <n v="40"/>
    <x v="1"/>
    <x v="1"/>
    <n v="1301806800"/>
    <n v="1302670800"/>
    <b v="0"/>
    <b v="0"/>
    <x v="1"/>
  </r>
  <r>
    <n v="205"/>
    <x v="205"/>
    <x v="205"/>
    <n v="1300"/>
    <n v="5614"/>
    <x v="203"/>
    <x v="1"/>
    <x v="203"/>
    <n v="80"/>
    <x v="1"/>
    <x v="1"/>
    <n v="1539752400"/>
    <n v="1540789200"/>
    <b v="1"/>
    <b v="0"/>
    <x v="3"/>
  </r>
  <r>
    <n v="206"/>
    <x v="206"/>
    <x v="206"/>
    <n v="9000"/>
    <n v="3496"/>
    <x v="204"/>
    <x v="3"/>
    <x v="204"/>
    <n v="57"/>
    <x v="1"/>
    <x v="1"/>
    <n v="1267250400"/>
    <n v="1268028000"/>
    <b v="0"/>
    <b v="0"/>
    <x v="5"/>
  </r>
  <r>
    <n v="207"/>
    <x v="207"/>
    <x v="207"/>
    <n v="1000"/>
    <n v="4257"/>
    <x v="205"/>
    <x v="1"/>
    <x v="205"/>
    <n v="43"/>
    <x v="1"/>
    <x v="1"/>
    <n v="1535432400"/>
    <n v="1537160400"/>
    <b v="0"/>
    <b v="1"/>
    <x v="1"/>
  </r>
  <r>
    <n v="208"/>
    <x v="208"/>
    <x v="208"/>
    <n v="196900"/>
    <n v="199110"/>
    <x v="206"/>
    <x v="1"/>
    <x v="206"/>
    <n v="2053"/>
    <x v="1"/>
    <x v="1"/>
    <n v="1510207200"/>
    <n v="1512280800"/>
    <b v="0"/>
    <b v="0"/>
    <x v="4"/>
  </r>
  <r>
    <n v="209"/>
    <x v="209"/>
    <x v="209"/>
    <n v="194500"/>
    <n v="41212"/>
    <x v="207"/>
    <x v="2"/>
    <x v="207"/>
    <n v="808"/>
    <x v="2"/>
    <x v="2"/>
    <n v="1462510800"/>
    <n v="1463115600"/>
    <b v="0"/>
    <b v="0"/>
    <x v="4"/>
  </r>
  <r>
    <n v="210"/>
    <x v="210"/>
    <x v="210"/>
    <n v="9400"/>
    <n v="6338"/>
    <x v="208"/>
    <x v="0"/>
    <x v="208"/>
    <n v="226"/>
    <x v="3"/>
    <x v="3"/>
    <n v="1488520800"/>
    <n v="1490850000"/>
    <b v="0"/>
    <b v="0"/>
    <x v="4"/>
  </r>
  <r>
    <n v="211"/>
    <x v="211"/>
    <x v="211"/>
    <n v="104400"/>
    <n v="99100"/>
    <x v="209"/>
    <x v="0"/>
    <x v="209"/>
    <n v="1625"/>
    <x v="1"/>
    <x v="1"/>
    <n v="1377579600"/>
    <n v="1379653200"/>
    <b v="0"/>
    <b v="0"/>
    <x v="3"/>
  </r>
  <r>
    <n v="212"/>
    <x v="212"/>
    <x v="212"/>
    <n v="8100"/>
    <n v="12300"/>
    <x v="210"/>
    <x v="1"/>
    <x v="210"/>
    <n v="168"/>
    <x v="1"/>
    <x v="1"/>
    <n v="1576389600"/>
    <n v="1580364000"/>
    <b v="0"/>
    <b v="0"/>
    <x v="3"/>
  </r>
  <r>
    <n v="213"/>
    <x v="213"/>
    <x v="213"/>
    <n v="87900"/>
    <n v="171549"/>
    <x v="211"/>
    <x v="1"/>
    <x v="211"/>
    <n v="4289"/>
    <x v="1"/>
    <x v="1"/>
    <n v="1289019600"/>
    <n v="1289714400"/>
    <b v="0"/>
    <b v="1"/>
    <x v="1"/>
  </r>
  <r>
    <n v="214"/>
    <x v="214"/>
    <x v="214"/>
    <n v="1400"/>
    <n v="14324"/>
    <x v="212"/>
    <x v="1"/>
    <x v="212"/>
    <n v="165"/>
    <x v="1"/>
    <x v="1"/>
    <n v="1282194000"/>
    <n v="1282712400"/>
    <b v="0"/>
    <b v="0"/>
    <x v="1"/>
  </r>
  <r>
    <n v="215"/>
    <x v="215"/>
    <x v="215"/>
    <n v="156800"/>
    <n v="6024"/>
    <x v="213"/>
    <x v="0"/>
    <x v="213"/>
    <n v="143"/>
    <x v="1"/>
    <x v="1"/>
    <n v="1550037600"/>
    <n v="1550210400"/>
    <b v="0"/>
    <b v="0"/>
    <x v="3"/>
  </r>
  <r>
    <n v="216"/>
    <x v="216"/>
    <x v="216"/>
    <n v="121700"/>
    <n v="188721"/>
    <x v="214"/>
    <x v="1"/>
    <x v="214"/>
    <n v="1815"/>
    <x v="1"/>
    <x v="1"/>
    <n v="1321941600"/>
    <n v="1322114400"/>
    <b v="0"/>
    <b v="0"/>
    <x v="3"/>
  </r>
  <r>
    <n v="217"/>
    <x v="217"/>
    <x v="217"/>
    <n v="129400"/>
    <n v="57911"/>
    <x v="215"/>
    <x v="0"/>
    <x v="215"/>
    <n v="934"/>
    <x v="1"/>
    <x v="1"/>
    <n v="1556427600"/>
    <n v="1557205200"/>
    <b v="0"/>
    <b v="0"/>
    <x v="4"/>
  </r>
  <r>
    <n v="218"/>
    <x v="218"/>
    <x v="218"/>
    <n v="5700"/>
    <n v="12309"/>
    <x v="216"/>
    <x v="1"/>
    <x v="216"/>
    <n v="397"/>
    <x v="4"/>
    <x v="4"/>
    <n v="1320991200"/>
    <n v="1323928800"/>
    <b v="0"/>
    <b v="1"/>
    <x v="4"/>
  </r>
  <r>
    <n v="219"/>
    <x v="219"/>
    <x v="219"/>
    <n v="41700"/>
    <n v="138497"/>
    <x v="217"/>
    <x v="1"/>
    <x v="217"/>
    <n v="1539"/>
    <x v="1"/>
    <x v="1"/>
    <n v="1345093200"/>
    <n v="1346130000"/>
    <b v="0"/>
    <b v="0"/>
    <x v="4"/>
  </r>
  <r>
    <n v="220"/>
    <x v="220"/>
    <x v="220"/>
    <n v="7900"/>
    <n v="667"/>
    <x v="218"/>
    <x v="0"/>
    <x v="218"/>
    <n v="17"/>
    <x v="1"/>
    <x v="1"/>
    <n v="1309496400"/>
    <n v="1311051600"/>
    <b v="1"/>
    <b v="0"/>
    <x v="3"/>
  </r>
  <r>
    <n v="221"/>
    <x v="221"/>
    <x v="221"/>
    <n v="121500"/>
    <n v="119830"/>
    <x v="219"/>
    <x v="0"/>
    <x v="219"/>
    <n v="2179"/>
    <x v="1"/>
    <x v="1"/>
    <n v="1340254800"/>
    <n v="1340427600"/>
    <b v="1"/>
    <b v="0"/>
    <x v="0"/>
  </r>
  <r>
    <n v="222"/>
    <x v="222"/>
    <x v="222"/>
    <n v="4800"/>
    <n v="6623"/>
    <x v="220"/>
    <x v="1"/>
    <x v="220"/>
    <n v="138"/>
    <x v="1"/>
    <x v="1"/>
    <n v="1412226000"/>
    <n v="1412312400"/>
    <b v="0"/>
    <b v="0"/>
    <x v="7"/>
  </r>
  <r>
    <n v="223"/>
    <x v="223"/>
    <x v="223"/>
    <n v="87300"/>
    <n v="81897"/>
    <x v="221"/>
    <x v="0"/>
    <x v="221"/>
    <n v="931"/>
    <x v="1"/>
    <x v="1"/>
    <n v="1458104400"/>
    <n v="1459314000"/>
    <b v="0"/>
    <b v="0"/>
    <x v="3"/>
  </r>
  <r>
    <n v="224"/>
    <x v="224"/>
    <x v="224"/>
    <n v="46300"/>
    <n v="186885"/>
    <x v="222"/>
    <x v="1"/>
    <x v="222"/>
    <n v="3594"/>
    <x v="1"/>
    <x v="1"/>
    <n v="1411534800"/>
    <n v="1415426400"/>
    <b v="0"/>
    <b v="0"/>
    <x v="4"/>
  </r>
  <r>
    <n v="225"/>
    <x v="225"/>
    <x v="225"/>
    <n v="67800"/>
    <n v="176398"/>
    <x v="223"/>
    <x v="1"/>
    <x v="223"/>
    <n v="5880"/>
    <x v="1"/>
    <x v="1"/>
    <n v="1399093200"/>
    <n v="1399093200"/>
    <b v="1"/>
    <b v="0"/>
    <x v="1"/>
  </r>
  <r>
    <n v="226"/>
    <x v="102"/>
    <x v="226"/>
    <n v="3000"/>
    <n v="10999"/>
    <x v="224"/>
    <x v="1"/>
    <x v="224"/>
    <n v="112"/>
    <x v="1"/>
    <x v="1"/>
    <n v="1270702800"/>
    <n v="1273899600"/>
    <b v="0"/>
    <b v="0"/>
    <x v="7"/>
  </r>
  <r>
    <n v="227"/>
    <x v="226"/>
    <x v="227"/>
    <n v="60900"/>
    <n v="102751"/>
    <x v="225"/>
    <x v="1"/>
    <x v="225"/>
    <n v="943"/>
    <x v="1"/>
    <x v="1"/>
    <n v="1431666000"/>
    <n v="1432184400"/>
    <b v="0"/>
    <b v="0"/>
    <x v="6"/>
  </r>
  <r>
    <n v="228"/>
    <x v="227"/>
    <x v="228"/>
    <n v="137900"/>
    <n v="165352"/>
    <x v="226"/>
    <x v="1"/>
    <x v="226"/>
    <n v="2468"/>
    <x v="1"/>
    <x v="1"/>
    <n v="1472619600"/>
    <n v="1474779600"/>
    <b v="0"/>
    <b v="0"/>
    <x v="4"/>
  </r>
  <r>
    <n v="229"/>
    <x v="228"/>
    <x v="229"/>
    <n v="85600"/>
    <n v="165798"/>
    <x v="227"/>
    <x v="1"/>
    <x v="227"/>
    <n v="2551"/>
    <x v="1"/>
    <x v="1"/>
    <n v="1496293200"/>
    <n v="1500440400"/>
    <b v="0"/>
    <b v="1"/>
    <x v="6"/>
  </r>
  <r>
    <n v="230"/>
    <x v="229"/>
    <x v="230"/>
    <n v="2400"/>
    <n v="10084"/>
    <x v="228"/>
    <x v="1"/>
    <x v="228"/>
    <n v="101"/>
    <x v="1"/>
    <x v="1"/>
    <n v="1575612000"/>
    <n v="1575612000"/>
    <b v="0"/>
    <b v="0"/>
    <x v="6"/>
  </r>
  <r>
    <n v="231"/>
    <x v="230"/>
    <x v="231"/>
    <n v="7200"/>
    <n v="5523"/>
    <x v="229"/>
    <x v="3"/>
    <x v="229"/>
    <n v="67"/>
    <x v="1"/>
    <x v="1"/>
    <n v="1369112400"/>
    <n v="1374123600"/>
    <b v="0"/>
    <b v="0"/>
    <x v="3"/>
  </r>
  <r>
    <n v="232"/>
    <x v="231"/>
    <x v="232"/>
    <n v="3400"/>
    <n v="5823"/>
    <x v="230"/>
    <x v="1"/>
    <x v="230"/>
    <n v="92"/>
    <x v="1"/>
    <x v="1"/>
    <n v="1469422800"/>
    <n v="1469509200"/>
    <b v="0"/>
    <b v="0"/>
    <x v="3"/>
  </r>
  <r>
    <n v="233"/>
    <x v="232"/>
    <x v="233"/>
    <n v="3800"/>
    <n v="6000"/>
    <x v="231"/>
    <x v="1"/>
    <x v="231"/>
    <n v="62"/>
    <x v="1"/>
    <x v="1"/>
    <n v="1307854800"/>
    <n v="1309237200"/>
    <b v="0"/>
    <b v="0"/>
    <x v="4"/>
  </r>
  <r>
    <n v="234"/>
    <x v="233"/>
    <x v="234"/>
    <n v="7500"/>
    <n v="8181"/>
    <x v="232"/>
    <x v="1"/>
    <x v="232"/>
    <n v="149"/>
    <x v="6"/>
    <x v="6"/>
    <n v="1503378000"/>
    <n v="1503982800"/>
    <b v="0"/>
    <b v="1"/>
    <x v="6"/>
  </r>
  <r>
    <n v="235"/>
    <x v="234"/>
    <x v="235"/>
    <n v="8600"/>
    <n v="3589"/>
    <x v="233"/>
    <x v="0"/>
    <x v="233"/>
    <n v="92"/>
    <x v="1"/>
    <x v="1"/>
    <n v="1486965600"/>
    <n v="1487397600"/>
    <b v="0"/>
    <b v="0"/>
    <x v="4"/>
  </r>
  <r>
    <n v="236"/>
    <x v="235"/>
    <x v="236"/>
    <n v="39500"/>
    <n v="4323"/>
    <x v="234"/>
    <x v="0"/>
    <x v="234"/>
    <n v="57"/>
    <x v="2"/>
    <x v="2"/>
    <n v="1561438800"/>
    <n v="1562043600"/>
    <b v="0"/>
    <b v="1"/>
    <x v="1"/>
  </r>
  <r>
    <n v="237"/>
    <x v="236"/>
    <x v="237"/>
    <n v="9300"/>
    <n v="14822"/>
    <x v="235"/>
    <x v="1"/>
    <x v="235"/>
    <n v="329"/>
    <x v="1"/>
    <x v="1"/>
    <n v="1398402000"/>
    <n v="1398574800"/>
    <b v="0"/>
    <b v="0"/>
    <x v="4"/>
  </r>
  <r>
    <n v="238"/>
    <x v="237"/>
    <x v="238"/>
    <n v="2400"/>
    <n v="10138"/>
    <x v="236"/>
    <x v="1"/>
    <x v="236"/>
    <n v="97"/>
    <x v="3"/>
    <x v="3"/>
    <n v="1513231200"/>
    <n v="1515391200"/>
    <b v="0"/>
    <b v="1"/>
    <x v="3"/>
  </r>
  <r>
    <n v="239"/>
    <x v="238"/>
    <x v="239"/>
    <n v="3200"/>
    <n v="3127"/>
    <x v="237"/>
    <x v="0"/>
    <x v="237"/>
    <n v="41"/>
    <x v="1"/>
    <x v="1"/>
    <n v="1440824400"/>
    <n v="1441170000"/>
    <b v="0"/>
    <b v="0"/>
    <x v="2"/>
  </r>
  <r>
    <n v="240"/>
    <x v="239"/>
    <x v="240"/>
    <n v="29400"/>
    <n v="123124"/>
    <x v="238"/>
    <x v="1"/>
    <x v="238"/>
    <n v="1784"/>
    <x v="1"/>
    <x v="1"/>
    <n v="1281070800"/>
    <n v="1281157200"/>
    <b v="0"/>
    <b v="0"/>
    <x v="3"/>
  </r>
  <r>
    <n v="241"/>
    <x v="240"/>
    <x v="241"/>
    <n v="168500"/>
    <n v="171729"/>
    <x v="239"/>
    <x v="1"/>
    <x v="239"/>
    <n v="1684"/>
    <x v="2"/>
    <x v="2"/>
    <n v="1397365200"/>
    <n v="1398229200"/>
    <b v="0"/>
    <b v="1"/>
    <x v="5"/>
  </r>
  <r>
    <n v="242"/>
    <x v="241"/>
    <x v="242"/>
    <n v="8400"/>
    <n v="10729"/>
    <x v="240"/>
    <x v="1"/>
    <x v="240"/>
    <n v="250"/>
    <x v="1"/>
    <x v="1"/>
    <n v="1494392400"/>
    <n v="1495256400"/>
    <b v="0"/>
    <b v="1"/>
    <x v="1"/>
  </r>
  <r>
    <n v="243"/>
    <x v="242"/>
    <x v="243"/>
    <n v="2300"/>
    <n v="10240"/>
    <x v="241"/>
    <x v="1"/>
    <x v="241"/>
    <n v="238"/>
    <x v="1"/>
    <x v="1"/>
    <n v="1520143200"/>
    <n v="1520402400"/>
    <b v="0"/>
    <b v="0"/>
    <x v="3"/>
  </r>
  <r>
    <n v="244"/>
    <x v="243"/>
    <x v="244"/>
    <n v="700"/>
    <n v="3988"/>
    <x v="242"/>
    <x v="1"/>
    <x v="242"/>
    <n v="53"/>
    <x v="1"/>
    <x v="1"/>
    <n v="1405314000"/>
    <n v="1409806800"/>
    <b v="0"/>
    <b v="0"/>
    <x v="3"/>
  </r>
  <r>
    <n v="245"/>
    <x v="244"/>
    <x v="245"/>
    <n v="2900"/>
    <n v="14771"/>
    <x v="243"/>
    <x v="1"/>
    <x v="243"/>
    <n v="214"/>
    <x v="1"/>
    <x v="1"/>
    <n v="1396846800"/>
    <n v="1396933200"/>
    <b v="0"/>
    <b v="0"/>
    <x v="3"/>
  </r>
  <r>
    <n v="246"/>
    <x v="245"/>
    <x v="246"/>
    <n v="4500"/>
    <n v="14649"/>
    <x v="244"/>
    <x v="1"/>
    <x v="244"/>
    <n v="222"/>
    <x v="1"/>
    <x v="1"/>
    <n v="1375678800"/>
    <n v="1376024400"/>
    <b v="0"/>
    <b v="0"/>
    <x v="2"/>
  </r>
  <r>
    <n v="247"/>
    <x v="246"/>
    <x v="247"/>
    <n v="19800"/>
    <n v="184658"/>
    <x v="245"/>
    <x v="1"/>
    <x v="245"/>
    <n v="1884"/>
    <x v="1"/>
    <x v="1"/>
    <n v="1482386400"/>
    <n v="1483682400"/>
    <b v="0"/>
    <b v="1"/>
    <x v="5"/>
  </r>
  <r>
    <n v="248"/>
    <x v="247"/>
    <x v="248"/>
    <n v="6200"/>
    <n v="13103"/>
    <x v="246"/>
    <x v="1"/>
    <x v="246"/>
    <n v="218"/>
    <x v="2"/>
    <x v="2"/>
    <n v="1420005600"/>
    <n v="1420437600"/>
    <b v="0"/>
    <b v="0"/>
    <x v="6"/>
  </r>
  <r>
    <n v="249"/>
    <x v="248"/>
    <x v="249"/>
    <n v="61500"/>
    <n v="168095"/>
    <x v="247"/>
    <x v="1"/>
    <x v="247"/>
    <n v="6465"/>
    <x v="1"/>
    <x v="1"/>
    <n v="1420178400"/>
    <n v="1420783200"/>
    <b v="0"/>
    <b v="0"/>
    <x v="5"/>
  </r>
  <r>
    <n v="250"/>
    <x v="249"/>
    <x v="250"/>
    <n v="100"/>
    <n v="3"/>
    <x v="248"/>
    <x v="0"/>
    <x v="248"/>
    <n v="1"/>
    <x v="1"/>
    <x v="1"/>
    <n v="1264399200"/>
    <n v="1267423200"/>
    <b v="0"/>
    <b v="0"/>
    <x v="1"/>
  </r>
  <r>
    <n v="251"/>
    <x v="250"/>
    <x v="251"/>
    <n v="7100"/>
    <n v="3840"/>
    <x v="249"/>
    <x v="0"/>
    <x v="249"/>
    <n v="101"/>
    <x v="1"/>
    <x v="1"/>
    <n v="1355032800"/>
    <n v="1355205600"/>
    <b v="0"/>
    <b v="0"/>
    <x v="3"/>
  </r>
  <r>
    <n v="252"/>
    <x v="251"/>
    <x v="252"/>
    <n v="1000"/>
    <n v="6263"/>
    <x v="250"/>
    <x v="1"/>
    <x v="250"/>
    <n v="59"/>
    <x v="1"/>
    <x v="1"/>
    <n v="1382677200"/>
    <n v="1383109200"/>
    <b v="0"/>
    <b v="0"/>
    <x v="3"/>
  </r>
  <r>
    <n v="253"/>
    <x v="252"/>
    <x v="253"/>
    <n v="121500"/>
    <n v="108161"/>
    <x v="251"/>
    <x v="0"/>
    <x v="251"/>
    <n v="1335"/>
    <x v="0"/>
    <x v="0"/>
    <n v="1302238800"/>
    <n v="1303275600"/>
    <b v="0"/>
    <b v="0"/>
    <x v="4"/>
  </r>
  <r>
    <n v="254"/>
    <x v="253"/>
    <x v="254"/>
    <n v="4600"/>
    <n v="8505"/>
    <x v="252"/>
    <x v="1"/>
    <x v="252"/>
    <n v="88"/>
    <x v="1"/>
    <x v="1"/>
    <n v="1487656800"/>
    <n v="1487829600"/>
    <b v="0"/>
    <b v="0"/>
    <x v="5"/>
  </r>
  <r>
    <n v="255"/>
    <x v="254"/>
    <x v="255"/>
    <n v="80500"/>
    <n v="96735"/>
    <x v="253"/>
    <x v="1"/>
    <x v="253"/>
    <n v="1697"/>
    <x v="1"/>
    <x v="1"/>
    <n v="1297836000"/>
    <n v="1298268000"/>
    <b v="0"/>
    <b v="1"/>
    <x v="1"/>
  </r>
  <r>
    <n v="256"/>
    <x v="255"/>
    <x v="256"/>
    <n v="4100"/>
    <n v="959"/>
    <x v="254"/>
    <x v="0"/>
    <x v="254"/>
    <n v="15"/>
    <x v="4"/>
    <x v="4"/>
    <n v="1453615200"/>
    <n v="1456812000"/>
    <b v="0"/>
    <b v="0"/>
    <x v="1"/>
  </r>
  <r>
    <n v="257"/>
    <x v="256"/>
    <x v="257"/>
    <n v="5700"/>
    <n v="8322"/>
    <x v="255"/>
    <x v="1"/>
    <x v="255"/>
    <n v="92"/>
    <x v="1"/>
    <x v="1"/>
    <n v="1362463200"/>
    <n v="1363669200"/>
    <b v="0"/>
    <b v="0"/>
    <x v="3"/>
  </r>
  <r>
    <n v="258"/>
    <x v="257"/>
    <x v="258"/>
    <n v="5000"/>
    <n v="13424"/>
    <x v="256"/>
    <x v="1"/>
    <x v="256"/>
    <n v="186"/>
    <x v="1"/>
    <x v="1"/>
    <n v="1481176800"/>
    <n v="1482904800"/>
    <b v="0"/>
    <b v="1"/>
    <x v="3"/>
  </r>
  <r>
    <n v="259"/>
    <x v="258"/>
    <x v="259"/>
    <n v="1800"/>
    <n v="10755"/>
    <x v="257"/>
    <x v="1"/>
    <x v="257"/>
    <n v="138"/>
    <x v="1"/>
    <x v="1"/>
    <n v="1354946400"/>
    <n v="1356588000"/>
    <b v="1"/>
    <b v="0"/>
    <x v="7"/>
  </r>
  <r>
    <n v="260"/>
    <x v="259"/>
    <x v="260"/>
    <n v="6300"/>
    <n v="9935"/>
    <x v="258"/>
    <x v="1"/>
    <x v="258"/>
    <n v="261"/>
    <x v="1"/>
    <x v="1"/>
    <n v="1348808400"/>
    <n v="1349845200"/>
    <b v="0"/>
    <b v="0"/>
    <x v="1"/>
  </r>
  <r>
    <n v="261"/>
    <x v="260"/>
    <x v="261"/>
    <n v="84300"/>
    <n v="26303"/>
    <x v="259"/>
    <x v="0"/>
    <x v="259"/>
    <n v="454"/>
    <x v="1"/>
    <x v="1"/>
    <n v="1282712400"/>
    <n v="1283058000"/>
    <b v="0"/>
    <b v="1"/>
    <x v="1"/>
  </r>
  <r>
    <n v="262"/>
    <x v="261"/>
    <x v="262"/>
    <n v="1700"/>
    <n v="5328"/>
    <x v="260"/>
    <x v="1"/>
    <x v="260"/>
    <n v="107"/>
    <x v="1"/>
    <x v="1"/>
    <n v="1301979600"/>
    <n v="1304226000"/>
    <b v="0"/>
    <b v="1"/>
    <x v="1"/>
  </r>
  <r>
    <n v="263"/>
    <x v="262"/>
    <x v="263"/>
    <n v="2900"/>
    <n v="10756"/>
    <x v="261"/>
    <x v="1"/>
    <x v="261"/>
    <n v="199"/>
    <x v="1"/>
    <x v="1"/>
    <n v="1263016800"/>
    <n v="1263016800"/>
    <b v="0"/>
    <b v="0"/>
    <x v="7"/>
  </r>
  <r>
    <n v="264"/>
    <x v="263"/>
    <x v="264"/>
    <n v="45600"/>
    <n v="165375"/>
    <x v="262"/>
    <x v="1"/>
    <x v="262"/>
    <n v="5512"/>
    <x v="1"/>
    <x v="1"/>
    <n v="1360648800"/>
    <n v="1362031200"/>
    <b v="0"/>
    <b v="0"/>
    <x v="3"/>
  </r>
  <r>
    <n v="265"/>
    <x v="264"/>
    <x v="265"/>
    <n v="4900"/>
    <n v="6031"/>
    <x v="263"/>
    <x v="1"/>
    <x v="263"/>
    <n v="86"/>
    <x v="1"/>
    <x v="1"/>
    <n v="1451800800"/>
    <n v="1455602400"/>
    <b v="0"/>
    <b v="0"/>
    <x v="3"/>
  </r>
  <r>
    <n v="266"/>
    <x v="265"/>
    <x v="266"/>
    <n v="111900"/>
    <n v="85902"/>
    <x v="264"/>
    <x v="0"/>
    <x v="264"/>
    <n v="3182"/>
    <x v="6"/>
    <x v="6"/>
    <n v="1415340000"/>
    <n v="1418191200"/>
    <b v="0"/>
    <b v="1"/>
    <x v="1"/>
  </r>
  <r>
    <n v="267"/>
    <x v="266"/>
    <x v="267"/>
    <n v="61600"/>
    <n v="143910"/>
    <x v="265"/>
    <x v="1"/>
    <x v="265"/>
    <n v="2768"/>
    <x v="2"/>
    <x v="2"/>
    <n v="1351054800"/>
    <n v="1352440800"/>
    <b v="0"/>
    <b v="0"/>
    <x v="3"/>
  </r>
  <r>
    <n v="268"/>
    <x v="267"/>
    <x v="268"/>
    <n v="1500"/>
    <n v="2708"/>
    <x v="266"/>
    <x v="1"/>
    <x v="266"/>
    <n v="48"/>
    <x v="1"/>
    <x v="1"/>
    <n v="1349326800"/>
    <n v="1353304800"/>
    <b v="0"/>
    <b v="0"/>
    <x v="4"/>
  </r>
  <r>
    <n v="269"/>
    <x v="268"/>
    <x v="269"/>
    <n v="3500"/>
    <n v="8842"/>
    <x v="267"/>
    <x v="1"/>
    <x v="267"/>
    <n v="87"/>
    <x v="1"/>
    <x v="1"/>
    <n v="1548914400"/>
    <n v="1550728800"/>
    <b v="0"/>
    <b v="0"/>
    <x v="4"/>
  </r>
  <r>
    <n v="270"/>
    <x v="269"/>
    <x v="270"/>
    <n v="173900"/>
    <n v="47260"/>
    <x v="268"/>
    <x v="3"/>
    <x v="268"/>
    <n v="1890"/>
    <x v="1"/>
    <x v="1"/>
    <n v="1291269600"/>
    <n v="1291442400"/>
    <b v="0"/>
    <b v="0"/>
    <x v="6"/>
  </r>
  <r>
    <n v="271"/>
    <x v="270"/>
    <x v="271"/>
    <n v="153700"/>
    <n v="1953"/>
    <x v="269"/>
    <x v="2"/>
    <x v="269"/>
    <n v="61"/>
    <x v="1"/>
    <x v="1"/>
    <n v="1449468000"/>
    <n v="1452146400"/>
    <b v="0"/>
    <b v="0"/>
    <x v="7"/>
  </r>
  <r>
    <n v="272"/>
    <x v="271"/>
    <x v="272"/>
    <n v="51100"/>
    <n v="155349"/>
    <x v="270"/>
    <x v="1"/>
    <x v="270"/>
    <n v="1894"/>
    <x v="1"/>
    <x v="1"/>
    <n v="1562734800"/>
    <n v="1564894800"/>
    <b v="0"/>
    <b v="1"/>
    <x v="3"/>
  </r>
  <r>
    <n v="273"/>
    <x v="272"/>
    <x v="273"/>
    <n v="7800"/>
    <n v="10704"/>
    <x v="271"/>
    <x v="1"/>
    <x v="271"/>
    <n v="282"/>
    <x v="0"/>
    <x v="0"/>
    <n v="1505624400"/>
    <n v="1505883600"/>
    <b v="0"/>
    <b v="0"/>
    <x v="3"/>
  </r>
  <r>
    <n v="274"/>
    <x v="273"/>
    <x v="274"/>
    <n v="2400"/>
    <n v="773"/>
    <x v="272"/>
    <x v="0"/>
    <x v="272"/>
    <n v="15"/>
    <x v="1"/>
    <x v="1"/>
    <n v="1509948000"/>
    <n v="1510380000"/>
    <b v="0"/>
    <b v="0"/>
    <x v="3"/>
  </r>
  <r>
    <n v="275"/>
    <x v="274"/>
    <x v="275"/>
    <n v="3900"/>
    <n v="9419"/>
    <x v="273"/>
    <x v="1"/>
    <x v="273"/>
    <n v="116"/>
    <x v="1"/>
    <x v="1"/>
    <n v="1554526800"/>
    <n v="1555218000"/>
    <b v="0"/>
    <b v="0"/>
    <x v="5"/>
  </r>
  <r>
    <n v="276"/>
    <x v="275"/>
    <x v="276"/>
    <n v="5500"/>
    <n v="5324"/>
    <x v="274"/>
    <x v="0"/>
    <x v="274"/>
    <n v="133"/>
    <x v="1"/>
    <x v="1"/>
    <n v="1334811600"/>
    <n v="1335243600"/>
    <b v="0"/>
    <b v="1"/>
    <x v="6"/>
  </r>
  <r>
    <n v="277"/>
    <x v="276"/>
    <x v="277"/>
    <n v="700"/>
    <n v="7465"/>
    <x v="275"/>
    <x v="1"/>
    <x v="275"/>
    <n v="83"/>
    <x v="1"/>
    <x v="1"/>
    <n v="1279515600"/>
    <n v="1279688400"/>
    <b v="0"/>
    <b v="0"/>
    <x v="3"/>
  </r>
  <r>
    <n v="278"/>
    <x v="277"/>
    <x v="278"/>
    <n v="2700"/>
    <n v="8799"/>
    <x v="276"/>
    <x v="1"/>
    <x v="276"/>
    <n v="91"/>
    <x v="1"/>
    <x v="1"/>
    <n v="1353909600"/>
    <n v="1356069600"/>
    <b v="0"/>
    <b v="0"/>
    <x v="2"/>
  </r>
  <r>
    <n v="279"/>
    <x v="278"/>
    <x v="279"/>
    <n v="8000"/>
    <n v="13656"/>
    <x v="277"/>
    <x v="1"/>
    <x v="277"/>
    <n v="546"/>
    <x v="1"/>
    <x v="1"/>
    <n v="1535950800"/>
    <n v="1536210000"/>
    <b v="0"/>
    <b v="0"/>
    <x v="3"/>
  </r>
  <r>
    <n v="280"/>
    <x v="279"/>
    <x v="280"/>
    <n v="2500"/>
    <n v="14536"/>
    <x v="278"/>
    <x v="1"/>
    <x v="278"/>
    <n v="393"/>
    <x v="1"/>
    <x v="1"/>
    <n v="1511244000"/>
    <n v="1511762400"/>
    <b v="0"/>
    <b v="0"/>
    <x v="4"/>
  </r>
  <r>
    <n v="281"/>
    <x v="280"/>
    <x v="281"/>
    <n v="164500"/>
    <n v="150552"/>
    <x v="279"/>
    <x v="0"/>
    <x v="279"/>
    <n v="2062"/>
    <x v="1"/>
    <x v="1"/>
    <n v="1331445600"/>
    <n v="1333256400"/>
    <b v="0"/>
    <b v="1"/>
    <x v="3"/>
  </r>
  <r>
    <n v="282"/>
    <x v="281"/>
    <x v="282"/>
    <n v="8400"/>
    <n v="9076"/>
    <x v="280"/>
    <x v="1"/>
    <x v="280"/>
    <n v="133"/>
    <x v="1"/>
    <x v="1"/>
    <n v="1480226400"/>
    <n v="1480744800"/>
    <b v="0"/>
    <b v="1"/>
    <x v="4"/>
  </r>
  <r>
    <n v="283"/>
    <x v="282"/>
    <x v="283"/>
    <n v="8100"/>
    <n v="1517"/>
    <x v="281"/>
    <x v="0"/>
    <x v="281"/>
    <n v="29"/>
    <x v="3"/>
    <x v="3"/>
    <n v="1464584400"/>
    <n v="1465016400"/>
    <b v="0"/>
    <b v="0"/>
    <x v="1"/>
  </r>
  <r>
    <n v="284"/>
    <x v="283"/>
    <x v="284"/>
    <n v="9800"/>
    <n v="8153"/>
    <x v="282"/>
    <x v="0"/>
    <x v="282"/>
    <n v="132"/>
    <x v="1"/>
    <x v="1"/>
    <n v="1335848400"/>
    <n v="1336280400"/>
    <b v="0"/>
    <b v="0"/>
    <x v="2"/>
  </r>
  <r>
    <n v="285"/>
    <x v="284"/>
    <x v="285"/>
    <n v="900"/>
    <n v="6357"/>
    <x v="283"/>
    <x v="1"/>
    <x v="283"/>
    <n v="254"/>
    <x v="1"/>
    <x v="1"/>
    <n v="1473483600"/>
    <n v="1476766800"/>
    <b v="0"/>
    <b v="0"/>
    <x v="3"/>
  </r>
  <r>
    <n v="286"/>
    <x v="285"/>
    <x v="286"/>
    <n v="112100"/>
    <n v="19557"/>
    <x v="284"/>
    <x v="3"/>
    <x v="284"/>
    <n v="184"/>
    <x v="1"/>
    <x v="1"/>
    <n v="1479880800"/>
    <n v="1480485600"/>
    <b v="0"/>
    <b v="0"/>
    <x v="3"/>
  </r>
  <r>
    <n v="287"/>
    <x v="286"/>
    <x v="287"/>
    <n v="6300"/>
    <n v="13213"/>
    <x v="285"/>
    <x v="1"/>
    <x v="285"/>
    <n v="176"/>
    <x v="1"/>
    <x v="1"/>
    <n v="1430197200"/>
    <n v="1430197200"/>
    <b v="0"/>
    <b v="0"/>
    <x v="1"/>
  </r>
  <r>
    <n v="288"/>
    <x v="287"/>
    <x v="288"/>
    <n v="5600"/>
    <n v="5476"/>
    <x v="286"/>
    <x v="0"/>
    <x v="286"/>
    <n v="137"/>
    <x v="3"/>
    <x v="3"/>
    <n v="1331701200"/>
    <n v="1331787600"/>
    <b v="0"/>
    <b v="1"/>
    <x v="1"/>
  </r>
  <r>
    <n v="289"/>
    <x v="288"/>
    <x v="289"/>
    <n v="800"/>
    <n v="13474"/>
    <x v="287"/>
    <x v="1"/>
    <x v="287"/>
    <n v="337"/>
    <x v="0"/>
    <x v="0"/>
    <n v="1438578000"/>
    <n v="1438837200"/>
    <b v="0"/>
    <b v="0"/>
    <x v="3"/>
  </r>
  <r>
    <n v="290"/>
    <x v="289"/>
    <x v="290"/>
    <n v="168600"/>
    <n v="91722"/>
    <x v="288"/>
    <x v="0"/>
    <x v="288"/>
    <n v="908"/>
    <x v="1"/>
    <x v="1"/>
    <n v="1368162000"/>
    <n v="1370926800"/>
    <b v="0"/>
    <b v="1"/>
    <x v="4"/>
  </r>
  <r>
    <n v="291"/>
    <x v="290"/>
    <x v="291"/>
    <n v="1800"/>
    <n v="8219"/>
    <x v="289"/>
    <x v="1"/>
    <x v="289"/>
    <n v="107"/>
    <x v="1"/>
    <x v="1"/>
    <n v="1318654800"/>
    <n v="1319000400"/>
    <b v="1"/>
    <b v="0"/>
    <x v="2"/>
  </r>
  <r>
    <n v="292"/>
    <x v="291"/>
    <x v="292"/>
    <n v="7300"/>
    <n v="717"/>
    <x v="290"/>
    <x v="0"/>
    <x v="290"/>
    <n v="10"/>
    <x v="1"/>
    <x v="1"/>
    <n v="1331874000"/>
    <n v="1333429200"/>
    <b v="0"/>
    <b v="0"/>
    <x v="0"/>
  </r>
  <r>
    <n v="293"/>
    <x v="292"/>
    <x v="293"/>
    <n v="6500"/>
    <n v="1065"/>
    <x v="291"/>
    <x v="3"/>
    <x v="291"/>
    <n v="32"/>
    <x v="6"/>
    <x v="6"/>
    <n v="1286254800"/>
    <n v="1287032400"/>
    <b v="0"/>
    <b v="0"/>
    <x v="3"/>
  </r>
  <r>
    <n v="294"/>
    <x v="293"/>
    <x v="294"/>
    <n v="600"/>
    <n v="8038"/>
    <x v="292"/>
    <x v="1"/>
    <x v="292"/>
    <n v="183"/>
    <x v="1"/>
    <x v="1"/>
    <n v="1540530000"/>
    <n v="1541570400"/>
    <b v="0"/>
    <b v="0"/>
    <x v="3"/>
  </r>
  <r>
    <n v="295"/>
    <x v="294"/>
    <x v="295"/>
    <n v="192900"/>
    <n v="68769"/>
    <x v="293"/>
    <x v="0"/>
    <x v="293"/>
    <n v="1910"/>
    <x v="5"/>
    <x v="5"/>
    <n v="1381813200"/>
    <n v="1383976800"/>
    <b v="0"/>
    <b v="0"/>
    <x v="3"/>
  </r>
  <r>
    <n v="296"/>
    <x v="295"/>
    <x v="296"/>
    <n v="6100"/>
    <n v="3352"/>
    <x v="294"/>
    <x v="0"/>
    <x v="294"/>
    <n v="38"/>
    <x v="2"/>
    <x v="2"/>
    <n v="1548655200"/>
    <n v="1550556000"/>
    <b v="0"/>
    <b v="0"/>
    <x v="3"/>
  </r>
  <r>
    <n v="297"/>
    <x v="296"/>
    <x v="297"/>
    <n v="7200"/>
    <n v="6785"/>
    <x v="295"/>
    <x v="0"/>
    <x v="295"/>
    <n v="104"/>
    <x v="2"/>
    <x v="2"/>
    <n v="1389679200"/>
    <n v="1390456800"/>
    <b v="0"/>
    <b v="1"/>
    <x v="3"/>
  </r>
  <r>
    <n v="298"/>
    <x v="297"/>
    <x v="298"/>
    <n v="3500"/>
    <n v="5037"/>
    <x v="296"/>
    <x v="1"/>
    <x v="296"/>
    <n v="72"/>
    <x v="1"/>
    <x v="1"/>
    <n v="1456466400"/>
    <n v="1458018000"/>
    <b v="0"/>
    <b v="1"/>
    <x v="1"/>
  </r>
  <r>
    <n v="299"/>
    <x v="298"/>
    <x v="299"/>
    <n v="3800"/>
    <n v="1954"/>
    <x v="297"/>
    <x v="0"/>
    <x v="297"/>
    <n v="49"/>
    <x v="1"/>
    <x v="1"/>
    <n v="1456984800"/>
    <n v="1461819600"/>
    <b v="0"/>
    <b v="0"/>
    <x v="0"/>
  </r>
  <r>
    <n v="300"/>
    <x v="299"/>
    <x v="300"/>
    <n v="100"/>
    <n v="5"/>
    <x v="298"/>
    <x v="0"/>
    <x v="298"/>
    <n v="1"/>
    <x v="3"/>
    <x v="3"/>
    <n v="1504069200"/>
    <n v="1504155600"/>
    <b v="0"/>
    <b v="1"/>
    <x v="5"/>
  </r>
  <r>
    <n v="301"/>
    <x v="300"/>
    <x v="301"/>
    <n v="900"/>
    <n v="12102"/>
    <x v="299"/>
    <x v="1"/>
    <x v="299"/>
    <n v="295"/>
    <x v="1"/>
    <x v="1"/>
    <n v="1424930400"/>
    <n v="1426395600"/>
    <b v="0"/>
    <b v="0"/>
    <x v="4"/>
  </r>
  <r>
    <n v="302"/>
    <x v="301"/>
    <x v="302"/>
    <n v="76100"/>
    <n v="24234"/>
    <x v="300"/>
    <x v="0"/>
    <x v="300"/>
    <n v="245"/>
    <x v="1"/>
    <x v="1"/>
    <n v="1535864400"/>
    <n v="1537074000"/>
    <b v="0"/>
    <b v="0"/>
    <x v="3"/>
  </r>
  <r>
    <n v="303"/>
    <x v="302"/>
    <x v="303"/>
    <n v="3400"/>
    <n v="2809"/>
    <x v="301"/>
    <x v="0"/>
    <x v="301"/>
    <n v="32"/>
    <x v="1"/>
    <x v="1"/>
    <n v="1452146400"/>
    <n v="1452578400"/>
    <b v="0"/>
    <b v="0"/>
    <x v="1"/>
  </r>
  <r>
    <n v="304"/>
    <x v="303"/>
    <x v="304"/>
    <n v="2100"/>
    <n v="11469"/>
    <x v="302"/>
    <x v="1"/>
    <x v="302"/>
    <n v="142"/>
    <x v="1"/>
    <x v="1"/>
    <n v="1470546000"/>
    <n v="1474088400"/>
    <b v="0"/>
    <b v="0"/>
    <x v="4"/>
  </r>
  <r>
    <n v="305"/>
    <x v="304"/>
    <x v="305"/>
    <n v="2800"/>
    <n v="8014"/>
    <x v="303"/>
    <x v="1"/>
    <x v="303"/>
    <n v="85"/>
    <x v="1"/>
    <x v="1"/>
    <n v="1458363600"/>
    <n v="1461906000"/>
    <b v="0"/>
    <b v="0"/>
    <x v="3"/>
  </r>
  <r>
    <n v="306"/>
    <x v="305"/>
    <x v="306"/>
    <n v="6500"/>
    <n v="514"/>
    <x v="304"/>
    <x v="0"/>
    <x v="304"/>
    <n v="7"/>
    <x v="1"/>
    <x v="1"/>
    <n v="1500008400"/>
    <n v="1500267600"/>
    <b v="0"/>
    <b v="1"/>
    <x v="3"/>
  </r>
  <r>
    <n v="307"/>
    <x v="306"/>
    <x v="307"/>
    <n v="32900"/>
    <n v="43473"/>
    <x v="305"/>
    <x v="1"/>
    <x v="305"/>
    <n v="659"/>
    <x v="3"/>
    <x v="3"/>
    <n v="1338958800"/>
    <n v="1340686800"/>
    <b v="0"/>
    <b v="1"/>
    <x v="5"/>
  </r>
  <r>
    <n v="308"/>
    <x v="307"/>
    <x v="308"/>
    <n v="118200"/>
    <n v="87560"/>
    <x v="306"/>
    <x v="0"/>
    <x v="306"/>
    <n v="803"/>
    <x v="1"/>
    <x v="1"/>
    <n v="1303102800"/>
    <n v="1303189200"/>
    <b v="0"/>
    <b v="0"/>
    <x v="3"/>
  </r>
  <r>
    <n v="309"/>
    <x v="308"/>
    <x v="309"/>
    <n v="4100"/>
    <n v="3087"/>
    <x v="307"/>
    <x v="3"/>
    <x v="307"/>
    <n v="75"/>
    <x v="1"/>
    <x v="1"/>
    <n v="1316581200"/>
    <n v="1318309200"/>
    <b v="0"/>
    <b v="1"/>
    <x v="1"/>
  </r>
  <r>
    <n v="310"/>
    <x v="309"/>
    <x v="310"/>
    <n v="7800"/>
    <n v="1586"/>
    <x v="308"/>
    <x v="0"/>
    <x v="308"/>
    <n v="16"/>
    <x v="1"/>
    <x v="1"/>
    <n v="1270789200"/>
    <n v="1272171600"/>
    <b v="0"/>
    <b v="0"/>
    <x v="6"/>
  </r>
  <r>
    <n v="311"/>
    <x v="310"/>
    <x v="311"/>
    <n v="6300"/>
    <n v="12812"/>
    <x v="309"/>
    <x v="1"/>
    <x v="309"/>
    <n v="121"/>
    <x v="1"/>
    <x v="1"/>
    <n v="1297836000"/>
    <n v="1298872800"/>
    <b v="0"/>
    <b v="0"/>
    <x v="3"/>
  </r>
  <r>
    <n v="312"/>
    <x v="311"/>
    <x v="312"/>
    <n v="59100"/>
    <n v="183345"/>
    <x v="310"/>
    <x v="1"/>
    <x v="310"/>
    <n v="3742"/>
    <x v="1"/>
    <x v="1"/>
    <n v="1382677200"/>
    <n v="1383282000"/>
    <b v="0"/>
    <b v="0"/>
    <x v="3"/>
  </r>
  <r>
    <n v="313"/>
    <x v="312"/>
    <x v="313"/>
    <n v="2200"/>
    <n v="8697"/>
    <x v="311"/>
    <x v="1"/>
    <x v="311"/>
    <n v="223"/>
    <x v="1"/>
    <x v="1"/>
    <n v="1330322400"/>
    <n v="1330495200"/>
    <b v="0"/>
    <b v="0"/>
    <x v="1"/>
  </r>
  <r>
    <n v="314"/>
    <x v="313"/>
    <x v="314"/>
    <n v="1400"/>
    <n v="4126"/>
    <x v="312"/>
    <x v="1"/>
    <x v="312"/>
    <n v="133"/>
    <x v="1"/>
    <x v="1"/>
    <n v="1552366800"/>
    <n v="1552798800"/>
    <b v="0"/>
    <b v="1"/>
    <x v="4"/>
  </r>
  <r>
    <n v="315"/>
    <x v="314"/>
    <x v="315"/>
    <n v="9500"/>
    <n v="3220"/>
    <x v="313"/>
    <x v="0"/>
    <x v="313"/>
    <n v="31"/>
    <x v="1"/>
    <x v="1"/>
    <n v="1400907600"/>
    <n v="1403413200"/>
    <b v="0"/>
    <b v="0"/>
    <x v="3"/>
  </r>
  <r>
    <n v="316"/>
    <x v="315"/>
    <x v="316"/>
    <n v="9600"/>
    <n v="6401"/>
    <x v="314"/>
    <x v="0"/>
    <x v="314"/>
    <n v="108"/>
    <x v="6"/>
    <x v="6"/>
    <n v="1574143200"/>
    <n v="1574229600"/>
    <b v="0"/>
    <b v="1"/>
    <x v="0"/>
  </r>
  <r>
    <n v="317"/>
    <x v="316"/>
    <x v="317"/>
    <n v="6600"/>
    <n v="1269"/>
    <x v="315"/>
    <x v="0"/>
    <x v="315"/>
    <n v="30"/>
    <x v="1"/>
    <x v="1"/>
    <n v="1494738000"/>
    <n v="1495861200"/>
    <b v="0"/>
    <b v="0"/>
    <x v="3"/>
  </r>
  <r>
    <n v="318"/>
    <x v="317"/>
    <x v="318"/>
    <n v="5700"/>
    <n v="903"/>
    <x v="316"/>
    <x v="0"/>
    <x v="316"/>
    <n v="17"/>
    <x v="1"/>
    <x v="1"/>
    <n v="1392357600"/>
    <n v="1392530400"/>
    <b v="0"/>
    <b v="0"/>
    <x v="1"/>
  </r>
  <r>
    <n v="319"/>
    <x v="318"/>
    <x v="319"/>
    <n v="8400"/>
    <n v="3251"/>
    <x v="317"/>
    <x v="3"/>
    <x v="317"/>
    <n v="64"/>
    <x v="1"/>
    <x v="1"/>
    <n v="1281589200"/>
    <n v="1283662800"/>
    <b v="0"/>
    <b v="0"/>
    <x v="2"/>
  </r>
  <r>
    <n v="320"/>
    <x v="319"/>
    <x v="320"/>
    <n v="84400"/>
    <n v="8092"/>
    <x v="318"/>
    <x v="0"/>
    <x v="318"/>
    <n v="80"/>
    <x v="1"/>
    <x v="1"/>
    <n v="1305003600"/>
    <n v="1305781200"/>
    <b v="0"/>
    <b v="0"/>
    <x v="5"/>
  </r>
  <r>
    <n v="321"/>
    <x v="320"/>
    <x v="321"/>
    <n v="170400"/>
    <n v="160422"/>
    <x v="319"/>
    <x v="0"/>
    <x v="319"/>
    <n v="2468"/>
    <x v="1"/>
    <x v="1"/>
    <n v="1301634000"/>
    <n v="1302325200"/>
    <b v="0"/>
    <b v="0"/>
    <x v="4"/>
  </r>
  <r>
    <n v="322"/>
    <x v="321"/>
    <x v="322"/>
    <n v="117900"/>
    <n v="196377"/>
    <x v="320"/>
    <x v="1"/>
    <x v="320"/>
    <n v="5168"/>
    <x v="1"/>
    <x v="1"/>
    <n v="1290664800"/>
    <n v="1291788000"/>
    <b v="0"/>
    <b v="0"/>
    <x v="3"/>
  </r>
  <r>
    <n v="323"/>
    <x v="322"/>
    <x v="323"/>
    <n v="8900"/>
    <n v="2148"/>
    <x v="321"/>
    <x v="0"/>
    <x v="321"/>
    <n v="26"/>
    <x v="4"/>
    <x v="4"/>
    <n v="1395896400"/>
    <n v="1396069200"/>
    <b v="0"/>
    <b v="0"/>
    <x v="4"/>
  </r>
  <r>
    <n v="324"/>
    <x v="323"/>
    <x v="324"/>
    <n v="7100"/>
    <n v="11648"/>
    <x v="322"/>
    <x v="1"/>
    <x v="322"/>
    <n v="307"/>
    <x v="1"/>
    <x v="1"/>
    <n v="1434862800"/>
    <n v="1435899600"/>
    <b v="0"/>
    <b v="1"/>
    <x v="3"/>
  </r>
  <r>
    <n v="325"/>
    <x v="324"/>
    <x v="325"/>
    <n v="6500"/>
    <n v="5897"/>
    <x v="323"/>
    <x v="0"/>
    <x v="323"/>
    <n v="73"/>
    <x v="1"/>
    <x v="1"/>
    <n v="1529125200"/>
    <n v="1531112400"/>
    <b v="0"/>
    <b v="1"/>
    <x v="3"/>
  </r>
  <r>
    <n v="326"/>
    <x v="325"/>
    <x v="326"/>
    <n v="7200"/>
    <n v="3326"/>
    <x v="324"/>
    <x v="0"/>
    <x v="324"/>
    <n v="128"/>
    <x v="1"/>
    <x v="1"/>
    <n v="1451109600"/>
    <n v="1451628000"/>
    <b v="0"/>
    <b v="0"/>
    <x v="4"/>
  </r>
  <r>
    <n v="327"/>
    <x v="326"/>
    <x v="327"/>
    <n v="2600"/>
    <n v="1002"/>
    <x v="325"/>
    <x v="0"/>
    <x v="325"/>
    <n v="33"/>
    <x v="1"/>
    <x v="1"/>
    <n v="1566968400"/>
    <n v="1567314000"/>
    <b v="0"/>
    <b v="1"/>
    <x v="3"/>
  </r>
  <r>
    <n v="328"/>
    <x v="327"/>
    <x v="328"/>
    <n v="98700"/>
    <n v="131826"/>
    <x v="326"/>
    <x v="1"/>
    <x v="326"/>
    <n v="2441"/>
    <x v="1"/>
    <x v="1"/>
    <n v="1543557600"/>
    <n v="1544508000"/>
    <b v="0"/>
    <b v="0"/>
    <x v="1"/>
  </r>
  <r>
    <n v="329"/>
    <x v="328"/>
    <x v="329"/>
    <n v="93800"/>
    <n v="21477"/>
    <x v="327"/>
    <x v="2"/>
    <x v="327"/>
    <n v="211"/>
    <x v="1"/>
    <x v="1"/>
    <n v="1481522400"/>
    <n v="1482472800"/>
    <b v="0"/>
    <b v="0"/>
    <x v="6"/>
  </r>
  <r>
    <n v="330"/>
    <x v="329"/>
    <x v="330"/>
    <n v="33700"/>
    <n v="62330"/>
    <x v="328"/>
    <x v="1"/>
    <x v="328"/>
    <n v="1385"/>
    <x v="4"/>
    <x v="4"/>
    <n v="1512712800"/>
    <n v="1512799200"/>
    <b v="0"/>
    <b v="0"/>
    <x v="4"/>
  </r>
  <r>
    <n v="331"/>
    <x v="330"/>
    <x v="331"/>
    <n v="3300"/>
    <n v="14643"/>
    <x v="329"/>
    <x v="1"/>
    <x v="329"/>
    <n v="190"/>
    <x v="1"/>
    <x v="1"/>
    <n v="1324274400"/>
    <n v="1324360800"/>
    <b v="0"/>
    <b v="0"/>
    <x v="0"/>
  </r>
  <r>
    <n v="332"/>
    <x v="331"/>
    <x v="332"/>
    <n v="20700"/>
    <n v="41396"/>
    <x v="330"/>
    <x v="1"/>
    <x v="330"/>
    <n v="470"/>
    <x v="1"/>
    <x v="1"/>
    <n v="1364446800"/>
    <n v="1364533200"/>
    <b v="0"/>
    <b v="0"/>
    <x v="2"/>
  </r>
  <r>
    <n v="333"/>
    <x v="332"/>
    <x v="333"/>
    <n v="9600"/>
    <n v="11900"/>
    <x v="331"/>
    <x v="1"/>
    <x v="331"/>
    <n v="253"/>
    <x v="1"/>
    <x v="1"/>
    <n v="1542693600"/>
    <n v="1545112800"/>
    <b v="0"/>
    <b v="0"/>
    <x v="3"/>
  </r>
  <r>
    <n v="334"/>
    <x v="333"/>
    <x v="334"/>
    <n v="66200"/>
    <n v="123538"/>
    <x v="332"/>
    <x v="1"/>
    <x v="332"/>
    <n v="1113"/>
    <x v="1"/>
    <x v="1"/>
    <n v="1515564000"/>
    <n v="1516168800"/>
    <b v="0"/>
    <b v="0"/>
    <x v="1"/>
  </r>
  <r>
    <n v="335"/>
    <x v="334"/>
    <x v="335"/>
    <n v="173800"/>
    <n v="198628"/>
    <x v="333"/>
    <x v="1"/>
    <x v="333"/>
    <n v="2283"/>
    <x v="1"/>
    <x v="1"/>
    <n v="1573797600"/>
    <n v="1574920800"/>
    <b v="0"/>
    <b v="0"/>
    <x v="1"/>
  </r>
  <r>
    <n v="336"/>
    <x v="335"/>
    <x v="336"/>
    <n v="70700"/>
    <n v="68602"/>
    <x v="334"/>
    <x v="0"/>
    <x v="334"/>
    <n v="1072"/>
    <x v="1"/>
    <x v="1"/>
    <n v="1292392800"/>
    <n v="1292479200"/>
    <b v="0"/>
    <b v="1"/>
    <x v="1"/>
  </r>
  <r>
    <n v="337"/>
    <x v="336"/>
    <x v="337"/>
    <n v="94500"/>
    <n v="116064"/>
    <x v="335"/>
    <x v="1"/>
    <x v="335"/>
    <n v="1095"/>
    <x v="1"/>
    <x v="1"/>
    <n v="1573452000"/>
    <n v="1573538400"/>
    <b v="0"/>
    <b v="0"/>
    <x v="3"/>
  </r>
  <r>
    <n v="338"/>
    <x v="337"/>
    <x v="338"/>
    <n v="69800"/>
    <n v="125042"/>
    <x v="336"/>
    <x v="1"/>
    <x v="336"/>
    <n v="1690"/>
    <x v="1"/>
    <x v="1"/>
    <n v="1317790800"/>
    <n v="1320382800"/>
    <b v="0"/>
    <b v="0"/>
    <x v="3"/>
  </r>
  <r>
    <n v="339"/>
    <x v="338"/>
    <x v="339"/>
    <n v="136300"/>
    <n v="108974"/>
    <x v="337"/>
    <x v="3"/>
    <x v="337"/>
    <n v="1297"/>
    <x v="0"/>
    <x v="0"/>
    <n v="1501650000"/>
    <n v="1502859600"/>
    <b v="0"/>
    <b v="0"/>
    <x v="3"/>
  </r>
  <r>
    <n v="340"/>
    <x v="339"/>
    <x v="340"/>
    <n v="37100"/>
    <n v="34964"/>
    <x v="338"/>
    <x v="0"/>
    <x v="338"/>
    <n v="393"/>
    <x v="1"/>
    <x v="1"/>
    <n v="1323669600"/>
    <n v="1323756000"/>
    <b v="0"/>
    <b v="0"/>
    <x v="7"/>
  </r>
  <r>
    <n v="341"/>
    <x v="340"/>
    <x v="341"/>
    <n v="114300"/>
    <n v="96777"/>
    <x v="339"/>
    <x v="0"/>
    <x v="339"/>
    <n v="1257"/>
    <x v="1"/>
    <x v="1"/>
    <n v="1440738000"/>
    <n v="1441342800"/>
    <b v="0"/>
    <b v="0"/>
    <x v="1"/>
  </r>
  <r>
    <n v="342"/>
    <x v="341"/>
    <x v="342"/>
    <n v="47900"/>
    <n v="31864"/>
    <x v="340"/>
    <x v="0"/>
    <x v="340"/>
    <n v="328"/>
    <x v="1"/>
    <x v="1"/>
    <n v="1374296400"/>
    <n v="1375333200"/>
    <b v="0"/>
    <b v="0"/>
    <x v="3"/>
  </r>
  <r>
    <n v="343"/>
    <x v="342"/>
    <x v="343"/>
    <n v="9000"/>
    <n v="4853"/>
    <x v="341"/>
    <x v="0"/>
    <x v="341"/>
    <n v="147"/>
    <x v="1"/>
    <x v="1"/>
    <n v="1384840800"/>
    <n v="1389420000"/>
    <b v="0"/>
    <b v="0"/>
    <x v="3"/>
  </r>
  <r>
    <n v="344"/>
    <x v="343"/>
    <x v="344"/>
    <n v="197600"/>
    <n v="82959"/>
    <x v="342"/>
    <x v="0"/>
    <x v="342"/>
    <n v="830"/>
    <x v="1"/>
    <x v="1"/>
    <n v="1516600800"/>
    <n v="1520056800"/>
    <b v="0"/>
    <b v="0"/>
    <x v="6"/>
  </r>
  <r>
    <n v="345"/>
    <x v="344"/>
    <x v="345"/>
    <n v="157600"/>
    <n v="23159"/>
    <x v="343"/>
    <x v="0"/>
    <x v="343"/>
    <n v="331"/>
    <x v="4"/>
    <x v="4"/>
    <n v="1436418000"/>
    <n v="1436504400"/>
    <b v="0"/>
    <b v="0"/>
    <x v="4"/>
  </r>
  <r>
    <n v="346"/>
    <x v="345"/>
    <x v="346"/>
    <n v="8000"/>
    <n v="2758"/>
    <x v="344"/>
    <x v="0"/>
    <x v="344"/>
    <n v="25"/>
    <x v="1"/>
    <x v="1"/>
    <n v="1503550800"/>
    <n v="1508302800"/>
    <b v="0"/>
    <b v="1"/>
    <x v="1"/>
  </r>
  <r>
    <n v="347"/>
    <x v="346"/>
    <x v="347"/>
    <n v="900"/>
    <n v="12607"/>
    <x v="345"/>
    <x v="1"/>
    <x v="345"/>
    <n v="191"/>
    <x v="1"/>
    <x v="1"/>
    <n v="1423634400"/>
    <n v="1425708000"/>
    <b v="0"/>
    <b v="0"/>
    <x v="2"/>
  </r>
  <r>
    <n v="348"/>
    <x v="347"/>
    <x v="348"/>
    <n v="199000"/>
    <n v="142823"/>
    <x v="346"/>
    <x v="0"/>
    <x v="346"/>
    <n v="3483"/>
    <x v="1"/>
    <x v="1"/>
    <n v="1487224800"/>
    <n v="1488348000"/>
    <b v="0"/>
    <b v="0"/>
    <x v="0"/>
  </r>
  <r>
    <n v="349"/>
    <x v="348"/>
    <x v="349"/>
    <n v="180800"/>
    <n v="95958"/>
    <x v="347"/>
    <x v="0"/>
    <x v="347"/>
    <n v="923"/>
    <x v="1"/>
    <x v="1"/>
    <n v="1500008400"/>
    <n v="1502600400"/>
    <b v="0"/>
    <b v="0"/>
    <x v="3"/>
  </r>
  <r>
    <n v="350"/>
    <x v="349"/>
    <x v="350"/>
    <n v="100"/>
    <n v="5"/>
    <x v="298"/>
    <x v="0"/>
    <x v="298"/>
    <n v="1"/>
    <x v="1"/>
    <x v="1"/>
    <n v="1432098000"/>
    <n v="1433653200"/>
    <b v="0"/>
    <b v="1"/>
    <x v="1"/>
  </r>
  <r>
    <n v="351"/>
    <x v="350"/>
    <x v="351"/>
    <n v="74100"/>
    <n v="94631"/>
    <x v="348"/>
    <x v="1"/>
    <x v="348"/>
    <n v="2013"/>
    <x v="1"/>
    <x v="1"/>
    <n v="1440392400"/>
    <n v="1441602000"/>
    <b v="0"/>
    <b v="0"/>
    <x v="1"/>
  </r>
  <r>
    <n v="352"/>
    <x v="351"/>
    <x v="352"/>
    <n v="2800"/>
    <n v="977"/>
    <x v="349"/>
    <x v="0"/>
    <x v="349"/>
    <n v="33"/>
    <x v="0"/>
    <x v="0"/>
    <n v="1446876000"/>
    <n v="1447567200"/>
    <b v="0"/>
    <b v="0"/>
    <x v="3"/>
  </r>
  <r>
    <n v="353"/>
    <x v="352"/>
    <x v="353"/>
    <n v="33600"/>
    <n v="137961"/>
    <x v="350"/>
    <x v="1"/>
    <x v="350"/>
    <n v="1703"/>
    <x v="1"/>
    <x v="1"/>
    <n v="1562302800"/>
    <n v="1562389200"/>
    <b v="0"/>
    <b v="0"/>
    <x v="3"/>
  </r>
  <r>
    <n v="354"/>
    <x v="353"/>
    <x v="354"/>
    <n v="6100"/>
    <n v="7548"/>
    <x v="351"/>
    <x v="1"/>
    <x v="351"/>
    <n v="80"/>
    <x v="3"/>
    <x v="3"/>
    <n v="1378184400"/>
    <n v="1378789200"/>
    <b v="0"/>
    <b v="0"/>
    <x v="4"/>
  </r>
  <r>
    <n v="355"/>
    <x v="354"/>
    <x v="355"/>
    <n v="3800"/>
    <n v="2241"/>
    <x v="352"/>
    <x v="2"/>
    <x v="352"/>
    <n v="86"/>
    <x v="1"/>
    <x v="1"/>
    <n v="1485064800"/>
    <n v="1488520800"/>
    <b v="0"/>
    <b v="0"/>
    <x v="2"/>
  </r>
  <r>
    <n v="356"/>
    <x v="355"/>
    <x v="356"/>
    <n v="9300"/>
    <n v="3431"/>
    <x v="353"/>
    <x v="0"/>
    <x v="353"/>
    <n v="40"/>
    <x v="6"/>
    <x v="6"/>
    <n v="1326520800"/>
    <n v="1327298400"/>
    <b v="0"/>
    <b v="0"/>
    <x v="3"/>
  </r>
  <r>
    <n v="357"/>
    <x v="356"/>
    <x v="357"/>
    <n v="2300"/>
    <n v="4253"/>
    <x v="354"/>
    <x v="1"/>
    <x v="354"/>
    <n v="41"/>
    <x v="1"/>
    <x v="1"/>
    <n v="1441256400"/>
    <n v="1443416400"/>
    <b v="0"/>
    <b v="0"/>
    <x v="6"/>
  </r>
  <r>
    <n v="358"/>
    <x v="357"/>
    <x v="358"/>
    <n v="9700"/>
    <n v="1146"/>
    <x v="355"/>
    <x v="0"/>
    <x v="355"/>
    <n v="23"/>
    <x v="0"/>
    <x v="0"/>
    <n v="1533877200"/>
    <n v="1534136400"/>
    <b v="1"/>
    <b v="0"/>
    <x v="7"/>
  </r>
  <r>
    <n v="359"/>
    <x v="358"/>
    <x v="359"/>
    <n v="4000"/>
    <n v="11948"/>
    <x v="356"/>
    <x v="1"/>
    <x v="356"/>
    <n v="187"/>
    <x v="1"/>
    <x v="1"/>
    <n v="1314421200"/>
    <n v="1315026000"/>
    <b v="0"/>
    <b v="0"/>
    <x v="4"/>
  </r>
  <r>
    <n v="360"/>
    <x v="359"/>
    <x v="360"/>
    <n v="59700"/>
    <n v="135132"/>
    <x v="357"/>
    <x v="1"/>
    <x v="357"/>
    <n v="2875"/>
    <x v="4"/>
    <x v="4"/>
    <n v="1293861600"/>
    <n v="1295071200"/>
    <b v="0"/>
    <b v="1"/>
    <x v="3"/>
  </r>
  <r>
    <n v="361"/>
    <x v="360"/>
    <x v="361"/>
    <n v="5500"/>
    <n v="9546"/>
    <x v="358"/>
    <x v="1"/>
    <x v="358"/>
    <n v="88"/>
    <x v="1"/>
    <x v="1"/>
    <n v="1507352400"/>
    <n v="1509426000"/>
    <b v="0"/>
    <b v="0"/>
    <x v="3"/>
  </r>
  <r>
    <n v="362"/>
    <x v="361"/>
    <x v="362"/>
    <n v="3700"/>
    <n v="13755"/>
    <x v="359"/>
    <x v="1"/>
    <x v="359"/>
    <n v="191"/>
    <x v="1"/>
    <x v="1"/>
    <n v="1296108000"/>
    <n v="1299391200"/>
    <b v="0"/>
    <b v="0"/>
    <x v="1"/>
  </r>
  <r>
    <n v="363"/>
    <x v="362"/>
    <x v="363"/>
    <n v="5200"/>
    <n v="8330"/>
    <x v="360"/>
    <x v="1"/>
    <x v="360"/>
    <n v="139"/>
    <x v="1"/>
    <x v="1"/>
    <n v="1324965600"/>
    <n v="1325052000"/>
    <b v="0"/>
    <b v="0"/>
    <x v="1"/>
  </r>
  <r>
    <n v="364"/>
    <x v="363"/>
    <x v="364"/>
    <n v="900"/>
    <n v="14547"/>
    <x v="361"/>
    <x v="1"/>
    <x v="361"/>
    <n v="186"/>
    <x v="1"/>
    <x v="1"/>
    <n v="1520229600"/>
    <n v="1522818000"/>
    <b v="0"/>
    <b v="0"/>
    <x v="1"/>
  </r>
  <r>
    <n v="365"/>
    <x v="364"/>
    <x v="365"/>
    <n v="1600"/>
    <n v="11735"/>
    <x v="362"/>
    <x v="1"/>
    <x v="362"/>
    <n v="112"/>
    <x v="2"/>
    <x v="2"/>
    <n v="1482991200"/>
    <n v="1485324000"/>
    <b v="0"/>
    <b v="0"/>
    <x v="3"/>
  </r>
  <r>
    <n v="366"/>
    <x v="365"/>
    <x v="366"/>
    <n v="1800"/>
    <n v="10658"/>
    <x v="363"/>
    <x v="1"/>
    <x v="363"/>
    <n v="101"/>
    <x v="1"/>
    <x v="1"/>
    <n v="1294034400"/>
    <n v="1294120800"/>
    <b v="0"/>
    <b v="1"/>
    <x v="3"/>
  </r>
  <r>
    <n v="367"/>
    <x v="366"/>
    <x v="367"/>
    <n v="9900"/>
    <n v="1870"/>
    <x v="364"/>
    <x v="0"/>
    <x v="364"/>
    <n v="75"/>
    <x v="1"/>
    <x v="1"/>
    <n v="1413608400"/>
    <n v="1415685600"/>
    <b v="0"/>
    <b v="1"/>
    <x v="3"/>
  </r>
  <r>
    <n v="368"/>
    <x v="367"/>
    <x v="368"/>
    <n v="5200"/>
    <n v="14394"/>
    <x v="365"/>
    <x v="1"/>
    <x v="365"/>
    <n v="206"/>
    <x v="4"/>
    <x v="4"/>
    <n v="1286946000"/>
    <n v="1288933200"/>
    <b v="0"/>
    <b v="1"/>
    <x v="4"/>
  </r>
  <r>
    <n v="369"/>
    <x v="368"/>
    <x v="369"/>
    <n v="5400"/>
    <n v="14743"/>
    <x v="366"/>
    <x v="1"/>
    <x v="366"/>
    <n v="154"/>
    <x v="1"/>
    <x v="1"/>
    <n v="1359871200"/>
    <n v="1363237200"/>
    <b v="0"/>
    <b v="1"/>
    <x v="4"/>
  </r>
  <r>
    <n v="370"/>
    <x v="369"/>
    <x v="370"/>
    <n v="112300"/>
    <n v="178965"/>
    <x v="367"/>
    <x v="1"/>
    <x v="367"/>
    <n v="5966"/>
    <x v="1"/>
    <x v="1"/>
    <n v="1555304400"/>
    <n v="1555822800"/>
    <b v="0"/>
    <b v="0"/>
    <x v="3"/>
  </r>
  <r>
    <n v="371"/>
    <x v="370"/>
    <x v="371"/>
    <n v="189200"/>
    <n v="128410"/>
    <x v="368"/>
    <x v="0"/>
    <x v="368"/>
    <n v="2176"/>
    <x v="1"/>
    <x v="1"/>
    <n v="1423375200"/>
    <n v="1427778000"/>
    <b v="0"/>
    <b v="0"/>
    <x v="3"/>
  </r>
  <r>
    <n v="372"/>
    <x v="371"/>
    <x v="372"/>
    <n v="900"/>
    <n v="14324"/>
    <x v="369"/>
    <x v="1"/>
    <x v="369"/>
    <n v="169"/>
    <x v="1"/>
    <x v="1"/>
    <n v="1420696800"/>
    <n v="1422424800"/>
    <b v="0"/>
    <b v="1"/>
    <x v="4"/>
  </r>
  <r>
    <n v="373"/>
    <x v="372"/>
    <x v="373"/>
    <n v="22500"/>
    <n v="164291"/>
    <x v="370"/>
    <x v="1"/>
    <x v="370"/>
    <n v="2106"/>
    <x v="1"/>
    <x v="1"/>
    <n v="1502946000"/>
    <n v="1503637200"/>
    <b v="0"/>
    <b v="0"/>
    <x v="3"/>
  </r>
  <r>
    <n v="374"/>
    <x v="373"/>
    <x v="374"/>
    <n v="167400"/>
    <n v="22073"/>
    <x v="371"/>
    <x v="0"/>
    <x v="371"/>
    <n v="441"/>
    <x v="1"/>
    <x v="1"/>
    <n v="1547186400"/>
    <n v="1547618400"/>
    <b v="0"/>
    <b v="1"/>
    <x v="4"/>
  </r>
  <r>
    <n v="375"/>
    <x v="374"/>
    <x v="375"/>
    <n v="2700"/>
    <n v="1479"/>
    <x v="372"/>
    <x v="0"/>
    <x v="372"/>
    <n v="25"/>
    <x v="1"/>
    <x v="1"/>
    <n v="1444971600"/>
    <n v="1449900000"/>
    <b v="0"/>
    <b v="0"/>
    <x v="1"/>
  </r>
  <r>
    <n v="376"/>
    <x v="375"/>
    <x v="376"/>
    <n v="3400"/>
    <n v="12275"/>
    <x v="373"/>
    <x v="1"/>
    <x v="373"/>
    <n v="131"/>
    <x v="1"/>
    <x v="1"/>
    <n v="1404622800"/>
    <n v="1405141200"/>
    <b v="0"/>
    <b v="0"/>
    <x v="1"/>
  </r>
  <r>
    <n v="377"/>
    <x v="376"/>
    <x v="377"/>
    <n v="49700"/>
    <n v="5098"/>
    <x v="374"/>
    <x v="0"/>
    <x v="374"/>
    <n v="127"/>
    <x v="1"/>
    <x v="1"/>
    <n v="1571720400"/>
    <n v="1572933600"/>
    <b v="0"/>
    <b v="0"/>
    <x v="3"/>
  </r>
  <r>
    <n v="378"/>
    <x v="377"/>
    <x v="378"/>
    <n v="178200"/>
    <n v="24882"/>
    <x v="375"/>
    <x v="0"/>
    <x v="375"/>
    <n v="355"/>
    <x v="1"/>
    <x v="1"/>
    <n v="1526878800"/>
    <n v="1530162000"/>
    <b v="0"/>
    <b v="0"/>
    <x v="4"/>
  </r>
  <r>
    <n v="379"/>
    <x v="378"/>
    <x v="379"/>
    <n v="7200"/>
    <n v="2912"/>
    <x v="376"/>
    <x v="0"/>
    <x v="376"/>
    <n v="44"/>
    <x v="4"/>
    <x v="4"/>
    <n v="1319691600"/>
    <n v="1320904800"/>
    <b v="0"/>
    <b v="0"/>
    <x v="3"/>
  </r>
  <r>
    <n v="380"/>
    <x v="379"/>
    <x v="380"/>
    <n v="2500"/>
    <n v="4008"/>
    <x v="377"/>
    <x v="1"/>
    <x v="377"/>
    <n v="84"/>
    <x v="1"/>
    <x v="1"/>
    <n v="1371963600"/>
    <n v="1372395600"/>
    <b v="0"/>
    <b v="0"/>
    <x v="3"/>
  </r>
  <r>
    <n v="381"/>
    <x v="380"/>
    <x v="381"/>
    <n v="5300"/>
    <n v="9749"/>
    <x v="378"/>
    <x v="1"/>
    <x v="378"/>
    <n v="155"/>
    <x v="1"/>
    <x v="1"/>
    <n v="1433739600"/>
    <n v="1437714000"/>
    <b v="0"/>
    <b v="0"/>
    <x v="3"/>
  </r>
  <r>
    <n v="382"/>
    <x v="381"/>
    <x v="382"/>
    <n v="9100"/>
    <n v="5803"/>
    <x v="379"/>
    <x v="0"/>
    <x v="379"/>
    <n v="67"/>
    <x v="1"/>
    <x v="1"/>
    <n v="1508130000"/>
    <n v="1509771600"/>
    <b v="0"/>
    <b v="0"/>
    <x v="7"/>
  </r>
  <r>
    <n v="383"/>
    <x v="382"/>
    <x v="383"/>
    <n v="6300"/>
    <n v="14199"/>
    <x v="380"/>
    <x v="1"/>
    <x v="380"/>
    <n v="189"/>
    <x v="1"/>
    <x v="1"/>
    <n v="1550037600"/>
    <n v="1550556000"/>
    <b v="0"/>
    <b v="1"/>
    <x v="0"/>
  </r>
  <r>
    <n v="384"/>
    <x v="383"/>
    <x v="384"/>
    <n v="114400"/>
    <n v="196779"/>
    <x v="381"/>
    <x v="1"/>
    <x v="381"/>
    <n v="4799"/>
    <x v="1"/>
    <x v="1"/>
    <n v="1486706400"/>
    <n v="1489039200"/>
    <b v="1"/>
    <b v="1"/>
    <x v="4"/>
  </r>
  <r>
    <n v="385"/>
    <x v="384"/>
    <x v="385"/>
    <n v="38900"/>
    <n v="56859"/>
    <x v="382"/>
    <x v="1"/>
    <x v="382"/>
    <n v="1137"/>
    <x v="1"/>
    <x v="1"/>
    <n v="1553835600"/>
    <n v="1556600400"/>
    <b v="0"/>
    <b v="0"/>
    <x v="5"/>
  </r>
  <r>
    <n v="386"/>
    <x v="385"/>
    <x v="386"/>
    <n v="135500"/>
    <n v="103554"/>
    <x v="383"/>
    <x v="0"/>
    <x v="383"/>
    <n v="1068"/>
    <x v="1"/>
    <x v="1"/>
    <n v="1277528400"/>
    <n v="1278565200"/>
    <b v="0"/>
    <b v="0"/>
    <x v="3"/>
  </r>
  <r>
    <n v="387"/>
    <x v="386"/>
    <x v="387"/>
    <n v="109000"/>
    <n v="42795"/>
    <x v="384"/>
    <x v="0"/>
    <x v="384"/>
    <n v="424"/>
    <x v="1"/>
    <x v="1"/>
    <n v="1339477200"/>
    <n v="1339909200"/>
    <b v="0"/>
    <b v="0"/>
    <x v="2"/>
  </r>
  <r>
    <n v="388"/>
    <x v="387"/>
    <x v="388"/>
    <n v="114800"/>
    <n v="12938"/>
    <x v="385"/>
    <x v="3"/>
    <x v="385"/>
    <n v="145"/>
    <x v="5"/>
    <x v="5"/>
    <n v="1325656800"/>
    <n v="1325829600"/>
    <b v="0"/>
    <b v="0"/>
    <x v="1"/>
  </r>
  <r>
    <n v="389"/>
    <x v="388"/>
    <x v="389"/>
    <n v="83000"/>
    <n v="101352"/>
    <x v="386"/>
    <x v="1"/>
    <x v="386"/>
    <n v="1152"/>
    <x v="1"/>
    <x v="1"/>
    <n v="1288242000"/>
    <n v="1290578400"/>
    <b v="0"/>
    <b v="0"/>
    <x v="3"/>
  </r>
  <r>
    <n v="390"/>
    <x v="389"/>
    <x v="390"/>
    <n v="2400"/>
    <n v="4477"/>
    <x v="387"/>
    <x v="1"/>
    <x v="387"/>
    <n v="50"/>
    <x v="1"/>
    <x v="1"/>
    <n v="1379048400"/>
    <n v="1380344400"/>
    <b v="0"/>
    <b v="0"/>
    <x v="7"/>
  </r>
  <r>
    <n v="391"/>
    <x v="390"/>
    <x v="391"/>
    <n v="60400"/>
    <n v="4393"/>
    <x v="388"/>
    <x v="0"/>
    <x v="388"/>
    <n v="151"/>
    <x v="1"/>
    <x v="1"/>
    <n v="1389679200"/>
    <n v="1389852000"/>
    <b v="0"/>
    <b v="0"/>
    <x v="5"/>
  </r>
  <r>
    <n v="392"/>
    <x v="391"/>
    <x v="392"/>
    <n v="102900"/>
    <n v="67546"/>
    <x v="389"/>
    <x v="0"/>
    <x v="389"/>
    <n v="1608"/>
    <x v="1"/>
    <x v="1"/>
    <n v="1294293600"/>
    <n v="1294466400"/>
    <b v="0"/>
    <b v="0"/>
    <x v="2"/>
  </r>
  <r>
    <n v="393"/>
    <x v="392"/>
    <x v="393"/>
    <n v="62800"/>
    <n v="143788"/>
    <x v="390"/>
    <x v="1"/>
    <x v="390"/>
    <n v="3059"/>
    <x v="0"/>
    <x v="0"/>
    <n v="1500267600"/>
    <n v="1500354000"/>
    <b v="0"/>
    <b v="0"/>
    <x v="1"/>
  </r>
  <r>
    <n v="394"/>
    <x v="393"/>
    <x v="394"/>
    <n v="800"/>
    <n v="3755"/>
    <x v="391"/>
    <x v="1"/>
    <x v="391"/>
    <n v="34"/>
    <x v="1"/>
    <x v="1"/>
    <n v="1375074000"/>
    <n v="1375938000"/>
    <b v="0"/>
    <b v="1"/>
    <x v="4"/>
  </r>
  <r>
    <n v="395"/>
    <x v="122"/>
    <x v="395"/>
    <n v="7100"/>
    <n v="9238"/>
    <x v="392"/>
    <x v="1"/>
    <x v="392"/>
    <n v="220"/>
    <x v="1"/>
    <x v="1"/>
    <n v="1323324000"/>
    <n v="1323410400"/>
    <b v="1"/>
    <b v="0"/>
    <x v="3"/>
  </r>
  <r>
    <n v="396"/>
    <x v="394"/>
    <x v="396"/>
    <n v="46100"/>
    <n v="77012"/>
    <x v="393"/>
    <x v="1"/>
    <x v="393"/>
    <n v="1604"/>
    <x v="2"/>
    <x v="2"/>
    <n v="1538715600"/>
    <n v="1539406800"/>
    <b v="0"/>
    <b v="0"/>
    <x v="4"/>
  </r>
  <r>
    <n v="397"/>
    <x v="395"/>
    <x v="397"/>
    <n v="8100"/>
    <n v="14083"/>
    <x v="394"/>
    <x v="1"/>
    <x v="394"/>
    <n v="454"/>
    <x v="1"/>
    <x v="1"/>
    <n v="1369285200"/>
    <n v="1369803600"/>
    <b v="0"/>
    <b v="0"/>
    <x v="1"/>
  </r>
  <r>
    <n v="398"/>
    <x v="396"/>
    <x v="398"/>
    <n v="1700"/>
    <n v="12202"/>
    <x v="395"/>
    <x v="1"/>
    <x v="395"/>
    <n v="123"/>
    <x v="6"/>
    <x v="6"/>
    <n v="1525755600"/>
    <n v="1525928400"/>
    <b v="0"/>
    <b v="1"/>
    <x v="4"/>
  </r>
  <r>
    <n v="399"/>
    <x v="397"/>
    <x v="399"/>
    <n v="97300"/>
    <n v="62127"/>
    <x v="396"/>
    <x v="0"/>
    <x v="396"/>
    <n v="941"/>
    <x v="1"/>
    <x v="1"/>
    <n v="1296626400"/>
    <n v="1297231200"/>
    <b v="0"/>
    <b v="0"/>
    <x v="1"/>
  </r>
  <r>
    <n v="400"/>
    <x v="398"/>
    <x v="400"/>
    <n v="100"/>
    <n v="2"/>
    <x v="50"/>
    <x v="0"/>
    <x v="50"/>
    <n v="1"/>
    <x v="1"/>
    <x v="1"/>
    <n v="1376629200"/>
    <n v="1378530000"/>
    <b v="0"/>
    <b v="1"/>
    <x v="7"/>
  </r>
  <r>
    <n v="401"/>
    <x v="399"/>
    <x v="401"/>
    <n v="900"/>
    <n v="13772"/>
    <x v="397"/>
    <x v="1"/>
    <x v="397"/>
    <n v="299"/>
    <x v="1"/>
    <x v="1"/>
    <n v="1572152400"/>
    <n v="1572152400"/>
    <b v="0"/>
    <b v="0"/>
    <x v="3"/>
  </r>
  <r>
    <n v="402"/>
    <x v="400"/>
    <x v="402"/>
    <n v="7300"/>
    <n v="2946"/>
    <x v="398"/>
    <x v="0"/>
    <x v="398"/>
    <n v="40"/>
    <x v="1"/>
    <x v="1"/>
    <n v="1325829600"/>
    <n v="1329890400"/>
    <b v="0"/>
    <b v="1"/>
    <x v="4"/>
  </r>
  <r>
    <n v="403"/>
    <x v="401"/>
    <x v="403"/>
    <n v="195800"/>
    <n v="168820"/>
    <x v="399"/>
    <x v="0"/>
    <x v="399"/>
    <n v="3015"/>
    <x v="0"/>
    <x v="0"/>
    <n v="1273640400"/>
    <n v="1276750800"/>
    <b v="0"/>
    <b v="1"/>
    <x v="3"/>
  </r>
  <r>
    <n v="404"/>
    <x v="402"/>
    <x v="404"/>
    <n v="48900"/>
    <n v="154321"/>
    <x v="400"/>
    <x v="1"/>
    <x v="400"/>
    <n v="2237"/>
    <x v="1"/>
    <x v="1"/>
    <n v="1510639200"/>
    <n v="1510898400"/>
    <b v="0"/>
    <b v="0"/>
    <x v="3"/>
  </r>
  <r>
    <n v="405"/>
    <x v="403"/>
    <x v="405"/>
    <n v="29600"/>
    <n v="26527"/>
    <x v="401"/>
    <x v="0"/>
    <x v="401"/>
    <n v="435"/>
    <x v="1"/>
    <x v="1"/>
    <n v="1528088400"/>
    <n v="1532408400"/>
    <b v="0"/>
    <b v="0"/>
    <x v="3"/>
  </r>
  <r>
    <n v="406"/>
    <x v="404"/>
    <x v="406"/>
    <n v="39300"/>
    <n v="71583"/>
    <x v="402"/>
    <x v="1"/>
    <x v="402"/>
    <n v="645"/>
    <x v="1"/>
    <x v="1"/>
    <n v="1359525600"/>
    <n v="1360562400"/>
    <b v="1"/>
    <b v="0"/>
    <x v="4"/>
  </r>
  <r>
    <n v="407"/>
    <x v="405"/>
    <x v="407"/>
    <n v="3400"/>
    <n v="12100"/>
    <x v="403"/>
    <x v="1"/>
    <x v="403"/>
    <n v="484"/>
    <x v="3"/>
    <x v="3"/>
    <n v="1570942800"/>
    <n v="1571547600"/>
    <b v="0"/>
    <b v="0"/>
    <x v="3"/>
  </r>
  <r>
    <n v="408"/>
    <x v="406"/>
    <x v="408"/>
    <n v="9200"/>
    <n v="12129"/>
    <x v="404"/>
    <x v="1"/>
    <x v="404"/>
    <n v="154"/>
    <x v="0"/>
    <x v="0"/>
    <n v="1466398800"/>
    <n v="1468126800"/>
    <b v="0"/>
    <b v="0"/>
    <x v="4"/>
  </r>
  <r>
    <n v="409"/>
    <x v="97"/>
    <x v="409"/>
    <n v="135600"/>
    <n v="62804"/>
    <x v="405"/>
    <x v="0"/>
    <x v="405"/>
    <n v="714"/>
    <x v="1"/>
    <x v="1"/>
    <n v="1492491600"/>
    <n v="1492837200"/>
    <b v="0"/>
    <b v="0"/>
    <x v="1"/>
  </r>
  <r>
    <n v="410"/>
    <x v="407"/>
    <x v="410"/>
    <n v="153700"/>
    <n v="55536"/>
    <x v="406"/>
    <x v="2"/>
    <x v="406"/>
    <n v="1111"/>
    <x v="1"/>
    <x v="1"/>
    <n v="1430197200"/>
    <n v="1430197200"/>
    <b v="0"/>
    <b v="0"/>
    <x v="6"/>
  </r>
  <r>
    <n v="411"/>
    <x v="408"/>
    <x v="411"/>
    <n v="7800"/>
    <n v="8161"/>
    <x v="407"/>
    <x v="1"/>
    <x v="407"/>
    <n v="82"/>
    <x v="1"/>
    <x v="1"/>
    <n v="1496034000"/>
    <n v="1496206800"/>
    <b v="0"/>
    <b v="0"/>
    <x v="3"/>
  </r>
  <r>
    <n v="412"/>
    <x v="409"/>
    <x v="412"/>
    <n v="2100"/>
    <n v="14046"/>
    <x v="408"/>
    <x v="1"/>
    <x v="408"/>
    <n v="134"/>
    <x v="1"/>
    <x v="1"/>
    <n v="1388728800"/>
    <n v="1389592800"/>
    <b v="0"/>
    <b v="0"/>
    <x v="5"/>
  </r>
  <r>
    <n v="413"/>
    <x v="410"/>
    <x v="413"/>
    <n v="189500"/>
    <n v="117628"/>
    <x v="409"/>
    <x v="2"/>
    <x v="409"/>
    <n v="1089"/>
    <x v="1"/>
    <x v="1"/>
    <n v="1543298400"/>
    <n v="1545631200"/>
    <b v="0"/>
    <b v="0"/>
    <x v="4"/>
  </r>
  <r>
    <n v="414"/>
    <x v="411"/>
    <x v="414"/>
    <n v="188200"/>
    <n v="159405"/>
    <x v="410"/>
    <x v="0"/>
    <x v="410"/>
    <n v="5497"/>
    <x v="1"/>
    <x v="1"/>
    <n v="1271739600"/>
    <n v="1272430800"/>
    <b v="0"/>
    <b v="1"/>
    <x v="0"/>
  </r>
  <r>
    <n v="415"/>
    <x v="412"/>
    <x v="415"/>
    <n v="113500"/>
    <n v="12552"/>
    <x v="411"/>
    <x v="0"/>
    <x v="411"/>
    <n v="418"/>
    <x v="1"/>
    <x v="1"/>
    <n v="1326434400"/>
    <n v="1327903200"/>
    <b v="0"/>
    <b v="0"/>
    <x v="3"/>
  </r>
  <r>
    <n v="416"/>
    <x v="413"/>
    <x v="416"/>
    <n v="134600"/>
    <n v="59007"/>
    <x v="412"/>
    <x v="0"/>
    <x v="412"/>
    <n v="1439"/>
    <x v="1"/>
    <x v="1"/>
    <n v="1295244000"/>
    <n v="1296021600"/>
    <b v="0"/>
    <b v="1"/>
    <x v="4"/>
  </r>
  <r>
    <n v="417"/>
    <x v="414"/>
    <x v="417"/>
    <n v="1700"/>
    <n v="943"/>
    <x v="413"/>
    <x v="0"/>
    <x v="413"/>
    <n v="15"/>
    <x v="1"/>
    <x v="1"/>
    <n v="1541221200"/>
    <n v="1543298400"/>
    <b v="0"/>
    <b v="0"/>
    <x v="3"/>
  </r>
  <r>
    <n v="418"/>
    <x v="32"/>
    <x v="418"/>
    <n v="163700"/>
    <n v="93963"/>
    <x v="414"/>
    <x v="0"/>
    <x v="414"/>
    <n v="1999"/>
    <x v="0"/>
    <x v="0"/>
    <n v="1336280400"/>
    <n v="1336366800"/>
    <b v="0"/>
    <b v="0"/>
    <x v="4"/>
  </r>
  <r>
    <n v="419"/>
    <x v="415"/>
    <x v="419"/>
    <n v="113800"/>
    <n v="140469"/>
    <x v="415"/>
    <x v="1"/>
    <x v="415"/>
    <n v="5203"/>
    <x v="1"/>
    <x v="1"/>
    <n v="1324533600"/>
    <n v="1325052000"/>
    <b v="0"/>
    <b v="0"/>
    <x v="2"/>
  </r>
  <r>
    <n v="420"/>
    <x v="416"/>
    <x v="420"/>
    <n v="5000"/>
    <n v="6423"/>
    <x v="416"/>
    <x v="1"/>
    <x v="416"/>
    <n v="94"/>
    <x v="1"/>
    <x v="1"/>
    <n v="1498366800"/>
    <n v="1499576400"/>
    <b v="0"/>
    <b v="0"/>
    <x v="3"/>
  </r>
  <r>
    <n v="421"/>
    <x v="417"/>
    <x v="421"/>
    <n v="9400"/>
    <n v="6015"/>
    <x v="417"/>
    <x v="0"/>
    <x v="417"/>
    <n v="118"/>
    <x v="1"/>
    <x v="1"/>
    <n v="1498712400"/>
    <n v="1501304400"/>
    <b v="0"/>
    <b v="1"/>
    <x v="2"/>
  </r>
  <r>
    <n v="422"/>
    <x v="418"/>
    <x v="422"/>
    <n v="8700"/>
    <n v="11075"/>
    <x v="418"/>
    <x v="1"/>
    <x v="418"/>
    <n v="205"/>
    <x v="1"/>
    <x v="1"/>
    <n v="1271480400"/>
    <n v="1273208400"/>
    <b v="0"/>
    <b v="1"/>
    <x v="3"/>
  </r>
  <r>
    <n v="423"/>
    <x v="419"/>
    <x v="423"/>
    <n v="147800"/>
    <n v="15723"/>
    <x v="419"/>
    <x v="0"/>
    <x v="419"/>
    <n v="162"/>
    <x v="1"/>
    <x v="1"/>
    <n v="1316667600"/>
    <n v="1316840400"/>
    <b v="0"/>
    <b v="1"/>
    <x v="0"/>
  </r>
  <r>
    <n v="424"/>
    <x v="420"/>
    <x v="424"/>
    <n v="5100"/>
    <n v="2064"/>
    <x v="420"/>
    <x v="0"/>
    <x v="420"/>
    <n v="83"/>
    <x v="1"/>
    <x v="1"/>
    <n v="1524027600"/>
    <n v="1524546000"/>
    <b v="0"/>
    <b v="0"/>
    <x v="1"/>
  </r>
  <r>
    <n v="425"/>
    <x v="421"/>
    <x v="425"/>
    <n v="2700"/>
    <n v="7767"/>
    <x v="421"/>
    <x v="1"/>
    <x v="421"/>
    <n v="92"/>
    <x v="1"/>
    <x v="1"/>
    <n v="1438059600"/>
    <n v="1438578000"/>
    <b v="0"/>
    <b v="0"/>
    <x v="7"/>
  </r>
  <r>
    <n v="426"/>
    <x v="422"/>
    <x v="426"/>
    <n v="1800"/>
    <n v="10313"/>
    <x v="422"/>
    <x v="1"/>
    <x v="422"/>
    <n v="219"/>
    <x v="1"/>
    <x v="1"/>
    <n v="1361944800"/>
    <n v="1362549600"/>
    <b v="0"/>
    <b v="0"/>
    <x v="3"/>
  </r>
  <r>
    <n v="427"/>
    <x v="423"/>
    <x v="427"/>
    <n v="174500"/>
    <n v="197018"/>
    <x v="423"/>
    <x v="1"/>
    <x v="423"/>
    <n v="2526"/>
    <x v="1"/>
    <x v="1"/>
    <n v="1410584400"/>
    <n v="1413349200"/>
    <b v="0"/>
    <b v="1"/>
    <x v="3"/>
  </r>
  <r>
    <n v="428"/>
    <x v="424"/>
    <x v="428"/>
    <n v="101400"/>
    <n v="47037"/>
    <x v="424"/>
    <x v="0"/>
    <x v="424"/>
    <n v="747"/>
    <x v="1"/>
    <x v="1"/>
    <n v="1297404000"/>
    <n v="1298008800"/>
    <b v="0"/>
    <b v="0"/>
    <x v="4"/>
  </r>
  <r>
    <n v="429"/>
    <x v="425"/>
    <x v="429"/>
    <n v="191000"/>
    <n v="173191"/>
    <x v="425"/>
    <x v="3"/>
    <x v="425"/>
    <n v="2138"/>
    <x v="1"/>
    <x v="1"/>
    <n v="1392012000"/>
    <n v="1394427600"/>
    <b v="0"/>
    <b v="1"/>
    <x v="7"/>
  </r>
  <r>
    <n v="430"/>
    <x v="426"/>
    <x v="430"/>
    <n v="8100"/>
    <n v="5487"/>
    <x v="426"/>
    <x v="0"/>
    <x v="426"/>
    <n v="84"/>
    <x v="1"/>
    <x v="1"/>
    <n v="1569733200"/>
    <n v="1572670800"/>
    <b v="0"/>
    <b v="0"/>
    <x v="3"/>
  </r>
  <r>
    <n v="431"/>
    <x v="427"/>
    <x v="431"/>
    <n v="5100"/>
    <n v="9817"/>
    <x v="427"/>
    <x v="1"/>
    <x v="427"/>
    <n v="94"/>
    <x v="1"/>
    <x v="1"/>
    <n v="1529643600"/>
    <n v="1531112400"/>
    <b v="1"/>
    <b v="0"/>
    <x v="3"/>
  </r>
  <r>
    <n v="432"/>
    <x v="428"/>
    <x v="432"/>
    <n v="7700"/>
    <n v="6369"/>
    <x v="428"/>
    <x v="0"/>
    <x v="428"/>
    <n v="91"/>
    <x v="1"/>
    <x v="1"/>
    <n v="1399006800"/>
    <n v="1400734800"/>
    <b v="0"/>
    <b v="0"/>
    <x v="3"/>
  </r>
  <r>
    <n v="433"/>
    <x v="429"/>
    <x v="433"/>
    <n v="121400"/>
    <n v="65755"/>
    <x v="429"/>
    <x v="0"/>
    <x v="429"/>
    <n v="792"/>
    <x v="1"/>
    <x v="1"/>
    <n v="1385359200"/>
    <n v="1386741600"/>
    <b v="0"/>
    <b v="1"/>
    <x v="4"/>
  </r>
  <r>
    <n v="434"/>
    <x v="430"/>
    <x v="434"/>
    <n v="5400"/>
    <n v="903"/>
    <x v="430"/>
    <x v="3"/>
    <x v="430"/>
    <n v="10"/>
    <x v="0"/>
    <x v="0"/>
    <n v="1480572000"/>
    <n v="1481781600"/>
    <b v="1"/>
    <b v="0"/>
    <x v="3"/>
  </r>
  <r>
    <n v="435"/>
    <x v="431"/>
    <x v="435"/>
    <n v="152400"/>
    <n v="178120"/>
    <x v="431"/>
    <x v="1"/>
    <x v="431"/>
    <n v="1713"/>
    <x v="6"/>
    <x v="6"/>
    <n v="1418623200"/>
    <n v="1419660000"/>
    <b v="0"/>
    <b v="1"/>
    <x v="3"/>
  </r>
  <r>
    <n v="436"/>
    <x v="432"/>
    <x v="436"/>
    <n v="1300"/>
    <n v="13678"/>
    <x v="432"/>
    <x v="1"/>
    <x v="432"/>
    <n v="249"/>
    <x v="1"/>
    <x v="1"/>
    <n v="1555736400"/>
    <n v="1555822800"/>
    <b v="0"/>
    <b v="0"/>
    <x v="1"/>
  </r>
  <r>
    <n v="437"/>
    <x v="433"/>
    <x v="437"/>
    <n v="8100"/>
    <n v="9969"/>
    <x v="433"/>
    <x v="1"/>
    <x v="433"/>
    <n v="192"/>
    <x v="1"/>
    <x v="1"/>
    <n v="1442120400"/>
    <n v="1442379600"/>
    <b v="0"/>
    <b v="1"/>
    <x v="4"/>
  </r>
  <r>
    <n v="438"/>
    <x v="434"/>
    <x v="438"/>
    <n v="8300"/>
    <n v="14827"/>
    <x v="434"/>
    <x v="1"/>
    <x v="434"/>
    <n v="247"/>
    <x v="1"/>
    <x v="1"/>
    <n v="1362376800"/>
    <n v="1364965200"/>
    <b v="0"/>
    <b v="0"/>
    <x v="3"/>
  </r>
  <r>
    <n v="439"/>
    <x v="435"/>
    <x v="439"/>
    <n v="28400"/>
    <n v="100900"/>
    <x v="435"/>
    <x v="1"/>
    <x v="435"/>
    <n v="2293"/>
    <x v="1"/>
    <x v="1"/>
    <n v="1478408400"/>
    <n v="1479016800"/>
    <b v="0"/>
    <b v="0"/>
    <x v="4"/>
  </r>
  <r>
    <n v="440"/>
    <x v="436"/>
    <x v="440"/>
    <n v="102500"/>
    <n v="165954"/>
    <x v="436"/>
    <x v="1"/>
    <x v="436"/>
    <n v="3131"/>
    <x v="1"/>
    <x v="1"/>
    <n v="1498798800"/>
    <n v="1499662800"/>
    <b v="0"/>
    <b v="0"/>
    <x v="4"/>
  </r>
  <r>
    <n v="441"/>
    <x v="437"/>
    <x v="441"/>
    <n v="7000"/>
    <n v="1744"/>
    <x v="437"/>
    <x v="0"/>
    <x v="437"/>
    <n v="32"/>
    <x v="1"/>
    <x v="1"/>
    <n v="1335416400"/>
    <n v="1337835600"/>
    <b v="0"/>
    <b v="0"/>
    <x v="2"/>
  </r>
  <r>
    <n v="442"/>
    <x v="438"/>
    <x v="442"/>
    <n v="5400"/>
    <n v="10731"/>
    <x v="438"/>
    <x v="1"/>
    <x v="438"/>
    <n v="143"/>
    <x v="6"/>
    <x v="6"/>
    <n v="1504328400"/>
    <n v="1505710800"/>
    <b v="0"/>
    <b v="0"/>
    <x v="3"/>
  </r>
  <r>
    <n v="443"/>
    <x v="439"/>
    <x v="443"/>
    <n v="9300"/>
    <n v="3232"/>
    <x v="439"/>
    <x v="3"/>
    <x v="439"/>
    <n v="90"/>
    <x v="1"/>
    <x v="1"/>
    <n v="1285822800"/>
    <n v="1287464400"/>
    <b v="0"/>
    <b v="0"/>
    <x v="3"/>
  </r>
  <r>
    <n v="444"/>
    <x v="347"/>
    <x v="444"/>
    <n v="6200"/>
    <n v="10938"/>
    <x v="440"/>
    <x v="1"/>
    <x v="440"/>
    <n v="296"/>
    <x v="1"/>
    <x v="1"/>
    <n v="1311483600"/>
    <n v="1311656400"/>
    <b v="0"/>
    <b v="1"/>
    <x v="1"/>
  </r>
  <r>
    <n v="445"/>
    <x v="440"/>
    <x v="445"/>
    <n v="2100"/>
    <n v="10739"/>
    <x v="441"/>
    <x v="1"/>
    <x v="441"/>
    <n v="170"/>
    <x v="1"/>
    <x v="1"/>
    <n v="1291356000"/>
    <n v="1293170400"/>
    <b v="0"/>
    <b v="1"/>
    <x v="3"/>
  </r>
  <r>
    <n v="446"/>
    <x v="441"/>
    <x v="446"/>
    <n v="6800"/>
    <n v="5579"/>
    <x v="442"/>
    <x v="0"/>
    <x v="442"/>
    <n v="186"/>
    <x v="1"/>
    <x v="1"/>
    <n v="1355810400"/>
    <n v="1355983200"/>
    <b v="0"/>
    <b v="0"/>
    <x v="2"/>
  </r>
  <r>
    <n v="447"/>
    <x v="442"/>
    <x v="447"/>
    <n v="155200"/>
    <n v="37754"/>
    <x v="443"/>
    <x v="3"/>
    <x v="443"/>
    <n v="439"/>
    <x v="4"/>
    <x v="4"/>
    <n v="1513663200"/>
    <n v="1515045600"/>
    <b v="0"/>
    <b v="0"/>
    <x v="4"/>
  </r>
  <r>
    <n v="448"/>
    <x v="443"/>
    <x v="448"/>
    <n v="89900"/>
    <n v="45384"/>
    <x v="444"/>
    <x v="0"/>
    <x v="444"/>
    <n v="605"/>
    <x v="1"/>
    <x v="1"/>
    <n v="1365915600"/>
    <n v="1366088400"/>
    <b v="0"/>
    <b v="1"/>
    <x v="6"/>
  </r>
  <r>
    <n v="449"/>
    <x v="444"/>
    <x v="449"/>
    <n v="900"/>
    <n v="8703"/>
    <x v="445"/>
    <x v="1"/>
    <x v="445"/>
    <n v="86"/>
    <x v="3"/>
    <x v="3"/>
    <n v="1551852000"/>
    <n v="1553317200"/>
    <b v="0"/>
    <b v="0"/>
    <x v="6"/>
  </r>
  <r>
    <n v="450"/>
    <x v="445"/>
    <x v="450"/>
    <n v="100"/>
    <n v="4"/>
    <x v="446"/>
    <x v="0"/>
    <x v="446"/>
    <n v="1"/>
    <x v="0"/>
    <x v="0"/>
    <n v="1540098000"/>
    <n v="1542088800"/>
    <b v="0"/>
    <b v="0"/>
    <x v="4"/>
  </r>
  <r>
    <n v="451"/>
    <x v="446"/>
    <x v="451"/>
    <n v="148400"/>
    <n v="182302"/>
    <x v="447"/>
    <x v="1"/>
    <x v="447"/>
    <n v="6286"/>
    <x v="1"/>
    <x v="1"/>
    <n v="1500440400"/>
    <n v="1503118800"/>
    <b v="0"/>
    <b v="0"/>
    <x v="1"/>
  </r>
  <r>
    <n v="452"/>
    <x v="447"/>
    <x v="452"/>
    <n v="4800"/>
    <n v="3045"/>
    <x v="448"/>
    <x v="0"/>
    <x v="448"/>
    <n v="31"/>
    <x v="1"/>
    <x v="1"/>
    <n v="1278392400"/>
    <n v="1278478800"/>
    <b v="0"/>
    <b v="0"/>
    <x v="4"/>
  </r>
  <r>
    <n v="453"/>
    <x v="448"/>
    <x v="453"/>
    <n v="182400"/>
    <n v="102749"/>
    <x v="449"/>
    <x v="0"/>
    <x v="449"/>
    <n v="1181"/>
    <x v="1"/>
    <x v="1"/>
    <n v="1480572000"/>
    <n v="1484114400"/>
    <b v="0"/>
    <b v="0"/>
    <x v="4"/>
  </r>
  <r>
    <n v="454"/>
    <x v="449"/>
    <x v="454"/>
    <n v="4000"/>
    <n v="1763"/>
    <x v="450"/>
    <x v="0"/>
    <x v="450"/>
    <n v="39"/>
    <x v="1"/>
    <x v="1"/>
    <n v="1382331600"/>
    <n v="1385445600"/>
    <b v="0"/>
    <b v="1"/>
    <x v="4"/>
  </r>
  <r>
    <n v="455"/>
    <x v="450"/>
    <x v="455"/>
    <n v="116500"/>
    <n v="137904"/>
    <x v="451"/>
    <x v="1"/>
    <x v="451"/>
    <n v="3727"/>
    <x v="1"/>
    <x v="1"/>
    <n v="1316754000"/>
    <n v="1318741200"/>
    <b v="0"/>
    <b v="0"/>
    <x v="3"/>
  </r>
  <r>
    <n v="456"/>
    <x v="451"/>
    <x v="456"/>
    <n v="146400"/>
    <n v="152438"/>
    <x v="452"/>
    <x v="1"/>
    <x v="452"/>
    <n v="1605"/>
    <x v="1"/>
    <x v="1"/>
    <n v="1518242400"/>
    <n v="1518242400"/>
    <b v="0"/>
    <b v="1"/>
    <x v="1"/>
  </r>
  <r>
    <n v="457"/>
    <x v="452"/>
    <x v="457"/>
    <n v="5000"/>
    <n v="1332"/>
    <x v="453"/>
    <x v="0"/>
    <x v="453"/>
    <n v="46"/>
    <x v="1"/>
    <x v="1"/>
    <n v="1476421200"/>
    <n v="1476594000"/>
    <b v="0"/>
    <b v="0"/>
    <x v="3"/>
  </r>
  <r>
    <n v="458"/>
    <x v="453"/>
    <x v="458"/>
    <n v="33800"/>
    <n v="118706"/>
    <x v="454"/>
    <x v="1"/>
    <x v="454"/>
    <n v="2120"/>
    <x v="1"/>
    <x v="1"/>
    <n v="1269752400"/>
    <n v="1273554000"/>
    <b v="0"/>
    <b v="0"/>
    <x v="3"/>
  </r>
  <r>
    <n v="459"/>
    <x v="454"/>
    <x v="459"/>
    <n v="6300"/>
    <n v="5674"/>
    <x v="455"/>
    <x v="0"/>
    <x v="455"/>
    <n v="105"/>
    <x v="1"/>
    <x v="1"/>
    <n v="1419746400"/>
    <n v="1421906400"/>
    <b v="0"/>
    <b v="0"/>
    <x v="4"/>
  </r>
  <r>
    <n v="460"/>
    <x v="455"/>
    <x v="460"/>
    <n v="2400"/>
    <n v="4119"/>
    <x v="456"/>
    <x v="1"/>
    <x v="456"/>
    <n v="50"/>
    <x v="1"/>
    <x v="1"/>
    <n v="1281330000"/>
    <n v="1281589200"/>
    <b v="0"/>
    <b v="0"/>
    <x v="3"/>
  </r>
  <r>
    <n v="461"/>
    <x v="456"/>
    <x v="461"/>
    <n v="98800"/>
    <n v="139354"/>
    <x v="457"/>
    <x v="1"/>
    <x v="457"/>
    <n v="2080"/>
    <x v="1"/>
    <x v="1"/>
    <n v="1398661200"/>
    <n v="1400389200"/>
    <b v="0"/>
    <b v="0"/>
    <x v="4"/>
  </r>
  <r>
    <n v="462"/>
    <x v="457"/>
    <x v="462"/>
    <n v="188800"/>
    <n v="57734"/>
    <x v="458"/>
    <x v="0"/>
    <x v="458"/>
    <n v="535"/>
    <x v="1"/>
    <x v="1"/>
    <n v="1359525600"/>
    <n v="1362808800"/>
    <b v="0"/>
    <b v="0"/>
    <x v="6"/>
  </r>
  <r>
    <n v="463"/>
    <x v="458"/>
    <x v="463"/>
    <n v="134300"/>
    <n v="145265"/>
    <x v="459"/>
    <x v="1"/>
    <x v="459"/>
    <n v="2105"/>
    <x v="1"/>
    <x v="1"/>
    <n v="1388469600"/>
    <n v="1388815200"/>
    <b v="0"/>
    <b v="0"/>
    <x v="4"/>
  </r>
  <r>
    <n v="464"/>
    <x v="459"/>
    <x v="464"/>
    <n v="71200"/>
    <n v="95020"/>
    <x v="460"/>
    <x v="1"/>
    <x v="460"/>
    <n v="2436"/>
    <x v="1"/>
    <x v="1"/>
    <n v="1518328800"/>
    <n v="1519538400"/>
    <b v="0"/>
    <b v="0"/>
    <x v="3"/>
  </r>
  <r>
    <n v="465"/>
    <x v="460"/>
    <x v="465"/>
    <n v="4700"/>
    <n v="8829"/>
    <x v="461"/>
    <x v="1"/>
    <x v="461"/>
    <n v="80"/>
    <x v="1"/>
    <x v="1"/>
    <n v="1517032800"/>
    <n v="1517810400"/>
    <b v="0"/>
    <b v="0"/>
    <x v="5"/>
  </r>
  <r>
    <n v="466"/>
    <x v="461"/>
    <x v="466"/>
    <n v="1200"/>
    <n v="3984"/>
    <x v="462"/>
    <x v="1"/>
    <x v="462"/>
    <n v="42"/>
    <x v="1"/>
    <x v="1"/>
    <n v="1368594000"/>
    <n v="1370581200"/>
    <b v="0"/>
    <b v="1"/>
    <x v="2"/>
  </r>
  <r>
    <n v="467"/>
    <x v="462"/>
    <x v="467"/>
    <n v="1400"/>
    <n v="8053"/>
    <x v="463"/>
    <x v="1"/>
    <x v="463"/>
    <n v="139"/>
    <x v="0"/>
    <x v="0"/>
    <n v="1448258400"/>
    <n v="1448863200"/>
    <b v="0"/>
    <b v="1"/>
    <x v="2"/>
  </r>
  <r>
    <n v="468"/>
    <x v="463"/>
    <x v="468"/>
    <n v="4000"/>
    <n v="1620"/>
    <x v="464"/>
    <x v="0"/>
    <x v="464"/>
    <n v="16"/>
    <x v="1"/>
    <x v="1"/>
    <n v="1555218000"/>
    <n v="1556600400"/>
    <b v="0"/>
    <b v="0"/>
    <x v="3"/>
  </r>
  <r>
    <n v="469"/>
    <x v="464"/>
    <x v="469"/>
    <n v="5600"/>
    <n v="10328"/>
    <x v="465"/>
    <x v="1"/>
    <x v="465"/>
    <n v="159"/>
    <x v="1"/>
    <x v="1"/>
    <n v="1431925200"/>
    <n v="1432098000"/>
    <b v="0"/>
    <b v="0"/>
    <x v="4"/>
  </r>
  <r>
    <n v="470"/>
    <x v="465"/>
    <x v="470"/>
    <n v="3600"/>
    <n v="10289"/>
    <x v="466"/>
    <x v="1"/>
    <x v="466"/>
    <n v="381"/>
    <x v="1"/>
    <x v="1"/>
    <n v="1481522400"/>
    <n v="1482127200"/>
    <b v="0"/>
    <b v="0"/>
    <x v="2"/>
  </r>
  <r>
    <n v="471"/>
    <x v="197"/>
    <x v="471"/>
    <n v="3100"/>
    <n v="9889"/>
    <x v="467"/>
    <x v="1"/>
    <x v="467"/>
    <n v="194"/>
    <x v="4"/>
    <x v="4"/>
    <n v="1335934800"/>
    <n v="1335934800"/>
    <b v="0"/>
    <b v="1"/>
    <x v="0"/>
  </r>
  <r>
    <n v="472"/>
    <x v="466"/>
    <x v="472"/>
    <n v="153800"/>
    <n v="60342"/>
    <x v="468"/>
    <x v="0"/>
    <x v="468"/>
    <n v="575"/>
    <x v="1"/>
    <x v="1"/>
    <n v="1552280400"/>
    <n v="1556946000"/>
    <b v="0"/>
    <b v="0"/>
    <x v="1"/>
  </r>
  <r>
    <n v="473"/>
    <x v="467"/>
    <x v="473"/>
    <n v="5000"/>
    <n v="8907"/>
    <x v="469"/>
    <x v="1"/>
    <x v="469"/>
    <n v="106"/>
    <x v="1"/>
    <x v="1"/>
    <n v="1529989200"/>
    <n v="1530075600"/>
    <b v="0"/>
    <b v="0"/>
    <x v="1"/>
  </r>
  <r>
    <n v="474"/>
    <x v="468"/>
    <x v="474"/>
    <n v="4000"/>
    <n v="14606"/>
    <x v="470"/>
    <x v="1"/>
    <x v="470"/>
    <n v="142"/>
    <x v="1"/>
    <x v="1"/>
    <n v="1418709600"/>
    <n v="1418796000"/>
    <b v="0"/>
    <b v="0"/>
    <x v="4"/>
  </r>
  <r>
    <n v="475"/>
    <x v="469"/>
    <x v="475"/>
    <n v="7400"/>
    <n v="8432"/>
    <x v="471"/>
    <x v="1"/>
    <x v="471"/>
    <n v="211"/>
    <x v="1"/>
    <x v="1"/>
    <n v="1372136400"/>
    <n v="1372482000"/>
    <b v="0"/>
    <b v="1"/>
    <x v="5"/>
  </r>
  <r>
    <n v="476"/>
    <x v="470"/>
    <x v="476"/>
    <n v="191500"/>
    <n v="57122"/>
    <x v="472"/>
    <x v="0"/>
    <x v="472"/>
    <n v="1120"/>
    <x v="1"/>
    <x v="1"/>
    <n v="1533877200"/>
    <n v="1534395600"/>
    <b v="0"/>
    <b v="0"/>
    <x v="5"/>
  </r>
  <r>
    <n v="477"/>
    <x v="471"/>
    <x v="477"/>
    <n v="8500"/>
    <n v="4613"/>
    <x v="473"/>
    <x v="0"/>
    <x v="473"/>
    <n v="113"/>
    <x v="1"/>
    <x v="1"/>
    <n v="1309064400"/>
    <n v="1311397200"/>
    <b v="0"/>
    <b v="0"/>
    <x v="4"/>
  </r>
  <r>
    <n v="478"/>
    <x v="472"/>
    <x v="478"/>
    <n v="68800"/>
    <n v="162603"/>
    <x v="474"/>
    <x v="1"/>
    <x v="474"/>
    <n v="2756"/>
    <x v="1"/>
    <x v="1"/>
    <n v="1425877200"/>
    <n v="1426914000"/>
    <b v="0"/>
    <b v="0"/>
    <x v="2"/>
  </r>
  <r>
    <n v="479"/>
    <x v="473"/>
    <x v="479"/>
    <n v="2400"/>
    <n v="12310"/>
    <x v="475"/>
    <x v="1"/>
    <x v="475"/>
    <n v="173"/>
    <x v="4"/>
    <x v="4"/>
    <n v="1501304400"/>
    <n v="1501477200"/>
    <b v="0"/>
    <b v="0"/>
    <x v="0"/>
  </r>
  <r>
    <n v="480"/>
    <x v="474"/>
    <x v="480"/>
    <n v="8600"/>
    <n v="8656"/>
    <x v="476"/>
    <x v="1"/>
    <x v="476"/>
    <n v="87"/>
    <x v="1"/>
    <x v="1"/>
    <n v="1268287200"/>
    <n v="1269061200"/>
    <b v="0"/>
    <b v="1"/>
    <x v="7"/>
  </r>
  <r>
    <n v="481"/>
    <x v="475"/>
    <x v="481"/>
    <n v="196600"/>
    <n v="159931"/>
    <x v="477"/>
    <x v="0"/>
    <x v="477"/>
    <n v="1538"/>
    <x v="1"/>
    <x v="1"/>
    <n v="1412139600"/>
    <n v="1415772000"/>
    <b v="0"/>
    <b v="1"/>
    <x v="3"/>
  </r>
  <r>
    <n v="482"/>
    <x v="476"/>
    <x v="482"/>
    <n v="4200"/>
    <n v="689"/>
    <x v="478"/>
    <x v="0"/>
    <x v="478"/>
    <n v="9"/>
    <x v="1"/>
    <x v="1"/>
    <n v="1330063200"/>
    <n v="1331013600"/>
    <b v="0"/>
    <b v="1"/>
    <x v="5"/>
  </r>
  <r>
    <n v="483"/>
    <x v="477"/>
    <x v="483"/>
    <n v="91400"/>
    <n v="48236"/>
    <x v="479"/>
    <x v="0"/>
    <x v="479"/>
    <n v="554"/>
    <x v="1"/>
    <x v="1"/>
    <n v="1576130400"/>
    <n v="1576735200"/>
    <b v="0"/>
    <b v="0"/>
    <x v="3"/>
  </r>
  <r>
    <n v="484"/>
    <x v="478"/>
    <x v="484"/>
    <n v="29600"/>
    <n v="77021"/>
    <x v="480"/>
    <x v="1"/>
    <x v="480"/>
    <n v="1572"/>
    <x v="4"/>
    <x v="4"/>
    <n v="1407128400"/>
    <n v="1411362000"/>
    <b v="0"/>
    <b v="1"/>
    <x v="0"/>
  </r>
  <r>
    <n v="485"/>
    <x v="479"/>
    <x v="485"/>
    <n v="90600"/>
    <n v="27844"/>
    <x v="481"/>
    <x v="0"/>
    <x v="481"/>
    <n v="648"/>
    <x v="4"/>
    <x v="4"/>
    <n v="1560142800"/>
    <n v="1563685200"/>
    <b v="0"/>
    <b v="0"/>
    <x v="3"/>
  </r>
  <r>
    <n v="486"/>
    <x v="480"/>
    <x v="486"/>
    <n v="5200"/>
    <n v="702"/>
    <x v="482"/>
    <x v="0"/>
    <x v="482"/>
    <n v="21"/>
    <x v="4"/>
    <x v="4"/>
    <n v="1520575200"/>
    <n v="1521867600"/>
    <b v="0"/>
    <b v="1"/>
    <x v="5"/>
  </r>
  <r>
    <n v="487"/>
    <x v="481"/>
    <x v="487"/>
    <n v="110300"/>
    <n v="197024"/>
    <x v="483"/>
    <x v="1"/>
    <x v="483"/>
    <n v="2346"/>
    <x v="1"/>
    <x v="1"/>
    <n v="1492664400"/>
    <n v="1495515600"/>
    <b v="0"/>
    <b v="0"/>
    <x v="3"/>
  </r>
  <r>
    <n v="488"/>
    <x v="482"/>
    <x v="488"/>
    <n v="5300"/>
    <n v="11663"/>
    <x v="484"/>
    <x v="1"/>
    <x v="484"/>
    <n v="115"/>
    <x v="1"/>
    <x v="1"/>
    <n v="1454479200"/>
    <n v="1455948000"/>
    <b v="0"/>
    <b v="0"/>
    <x v="3"/>
  </r>
  <r>
    <n v="489"/>
    <x v="483"/>
    <x v="489"/>
    <n v="9200"/>
    <n v="9339"/>
    <x v="485"/>
    <x v="1"/>
    <x v="485"/>
    <n v="85"/>
    <x v="6"/>
    <x v="6"/>
    <n v="1281934800"/>
    <n v="1282366800"/>
    <b v="0"/>
    <b v="0"/>
    <x v="2"/>
  </r>
  <r>
    <n v="490"/>
    <x v="484"/>
    <x v="490"/>
    <n v="2400"/>
    <n v="4596"/>
    <x v="486"/>
    <x v="1"/>
    <x v="486"/>
    <n v="144"/>
    <x v="1"/>
    <x v="1"/>
    <n v="1573970400"/>
    <n v="1574575200"/>
    <b v="0"/>
    <b v="0"/>
    <x v="8"/>
  </r>
  <r>
    <n v="491"/>
    <x v="485"/>
    <x v="491"/>
    <n v="56800"/>
    <n v="173437"/>
    <x v="487"/>
    <x v="1"/>
    <x v="487"/>
    <n v="2443"/>
    <x v="1"/>
    <x v="1"/>
    <n v="1372654800"/>
    <n v="1374901200"/>
    <b v="0"/>
    <b v="1"/>
    <x v="0"/>
  </r>
  <r>
    <n v="492"/>
    <x v="486"/>
    <x v="492"/>
    <n v="191000"/>
    <n v="45831"/>
    <x v="488"/>
    <x v="3"/>
    <x v="488"/>
    <n v="595"/>
    <x v="1"/>
    <x v="1"/>
    <n v="1275886800"/>
    <n v="1278910800"/>
    <b v="1"/>
    <b v="1"/>
    <x v="4"/>
  </r>
  <r>
    <n v="493"/>
    <x v="487"/>
    <x v="493"/>
    <n v="900"/>
    <n v="6514"/>
    <x v="489"/>
    <x v="1"/>
    <x v="489"/>
    <n v="64"/>
    <x v="1"/>
    <x v="1"/>
    <n v="1561784400"/>
    <n v="1562907600"/>
    <b v="0"/>
    <b v="0"/>
    <x v="7"/>
  </r>
  <r>
    <n v="494"/>
    <x v="488"/>
    <x v="494"/>
    <n v="2500"/>
    <n v="13684"/>
    <x v="490"/>
    <x v="1"/>
    <x v="490"/>
    <n v="268"/>
    <x v="1"/>
    <x v="1"/>
    <n v="1332392400"/>
    <n v="1332478800"/>
    <b v="0"/>
    <b v="0"/>
    <x v="2"/>
  </r>
  <r>
    <n v="495"/>
    <x v="489"/>
    <x v="495"/>
    <n v="3200"/>
    <n v="13264"/>
    <x v="491"/>
    <x v="1"/>
    <x v="491"/>
    <n v="195"/>
    <x v="3"/>
    <x v="3"/>
    <n v="1402376400"/>
    <n v="1402722000"/>
    <b v="0"/>
    <b v="0"/>
    <x v="3"/>
  </r>
  <r>
    <n v="496"/>
    <x v="490"/>
    <x v="496"/>
    <n v="183800"/>
    <n v="1667"/>
    <x v="492"/>
    <x v="0"/>
    <x v="492"/>
    <n v="54"/>
    <x v="1"/>
    <x v="1"/>
    <n v="1495342800"/>
    <n v="1496811600"/>
    <b v="0"/>
    <b v="0"/>
    <x v="4"/>
  </r>
  <r>
    <n v="497"/>
    <x v="491"/>
    <x v="497"/>
    <n v="9800"/>
    <n v="3349"/>
    <x v="493"/>
    <x v="0"/>
    <x v="493"/>
    <n v="120"/>
    <x v="1"/>
    <x v="1"/>
    <n v="1482213600"/>
    <n v="1482213600"/>
    <b v="0"/>
    <b v="1"/>
    <x v="2"/>
  </r>
  <r>
    <n v="498"/>
    <x v="492"/>
    <x v="498"/>
    <n v="193400"/>
    <n v="46317"/>
    <x v="494"/>
    <x v="0"/>
    <x v="494"/>
    <n v="579"/>
    <x v="3"/>
    <x v="3"/>
    <n v="1420092000"/>
    <n v="1420264800"/>
    <b v="0"/>
    <b v="0"/>
    <x v="2"/>
  </r>
  <r>
    <n v="499"/>
    <x v="493"/>
    <x v="499"/>
    <n v="163800"/>
    <n v="78743"/>
    <x v="495"/>
    <x v="0"/>
    <x v="495"/>
    <n v="2072"/>
    <x v="1"/>
    <x v="1"/>
    <n v="1458018000"/>
    <n v="1458450000"/>
    <b v="0"/>
    <b v="1"/>
    <x v="4"/>
  </r>
  <r>
    <n v="500"/>
    <x v="494"/>
    <x v="500"/>
    <n v="100"/>
    <n v="0"/>
    <x v="0"/>
    <x v="0"/>
    <x v="0"/>
    <n v="0"/>
    <x v="1"/>
    <x v="1"/>
    <n v="1367384400"/>
    <n v="1369803600"/>
    <b v="0"/>
    <b v="1"/>
    <x v="3"/>
  </r>
  <r>
    <n v="501"/>
    <x v="495"/>
    <x v="501"/>
    <n v="153600"/>
    <n v="107743"/>
    <x v="496"/>
    <x v="0"/>
    <x v="496"/>
    <n v="1796"/>
    <x v="1"/>
    <x v="1"/>
    <n v="1363064400"/>
    <n v="1363237200"/>
    <b v="0"/>
    <b v="0"/>
    <x v="4"/>
  </r>
  <r>
    <n v="502"/>
    <x v="212"/>
    <x v="502"/>
    <n v="1300"/>
    <n v="6889"/>
    <x v="497"/>
    <x v="1"/>
    <x v="497"/>
    <n v="186"/>
    <x v="2"/>
    <x v="2"/>
    <n v="1343365200"/>
    <n v="1345870800"/>
    <b v="0"/>
    <b v="1"/>
    <x v="6"/>
  </r>
  <r>
    <n v="503"/>
    <x v="496"/>
    <x v="503"/>
    <n v="25500"/>
    <n v="45983"/>
    <x v="498"/>
    <x v="1"/>
    <x v="498"/>
    <n v="460"/>
    <x v="1"/>
    <x v="1"/>
    <n v="1435726800"/>
    <n v="1437454800"/>
    <b v="0"/>
    <b v="0"/>
    <x v="4"/>
  </r>
  <r>
    <n v="504"/>
    <x v="497"/>
    <x v="504"/>
    <n v="7500"/>
    <n v="6924"/>
    <x v="499"/>
    <x v="0"/>
    <x v="499"/>
    <n v="62"/>
    <x v="6"/>
    <x v="6"/>
    <n v="1431925200"/>
    <n v="1432011600"/>
    <b v="0"/>
    <b v="0"/>
    <x v="1"/>
  </r>
  <r>
    <n v="505"/>
    <x v="498"/>
    <x v="505"/>
    <n v="89900"/>
    <n v="12497"/>
    <x v="500"/>
    <x v="0"/>
    <x v="500"/>
    <n v="347"/>
    <x v="1"/>
    <x v="1"/>
    <n v="1362722400"/>
    <n v="1366347600"/>
    <b v="0"/>
    <b v="1"/>
    <x v="5"/>
  </r>
  <r>
    <n v="506"/>
    <x v="499"/>
    <x v="506"/>
    <n v="18000"/>
    <n v="166874"/>
    <x v="501"/>
    <x v="1"/>
    <x v="501"/>
    <n v="2528"/>
    <x v="1"/>
    <x v="1"/>
    <n v="1511416800"/>
    <n v="1512885600"/>
    <b v="0"/>
    <b v="1"/>
    <x v="3"/>
  </r>
  <r>
    <n v="507"/>
    <x v="500"/>
    <x v="507"/>
    <n v="2100"/>
    <n v="837"/>
    <x v="502"/>
    <x v="0"/>
    <x v="502"/>
    <n v="19"/>
    <x v="1"/>
    <x v="1"/>
    <n v="1365483600"/>
    <n v="1369717200"/>
    <b v="0"/>
    <b v="1"/>
    <x v="2"/>
  </r>
  <r>
    <n v="508"/>
    <x v="501"/>
    <x v="508"/>
    <n v="172700"/>
    <n v="193820"/>
    <x v="503"/>
    <x v="1"/>
    <x v="503"/>
    <n v="3657"/>
    <x v="1"/>
    <x v="1"/>
    <n v="1532840400"/>
    <n v="1534654800"/>
    <b v="0"/>
    <b v="0"/>
    <x v="3"/>
  </r>
  <r>
    <n v="509"/>
    <x v="173"/>
    <x v="509"/>
    <n v="168500"/>
    <n v="119510"/>
    <x v="504"/>
    <x v="0"/>
    <x v="504"/>
    <n v="1258"/>
    <x v="1"/>
    <x v="1"/>
    <n v="1336194000"/>
    <n v="1337058000"/>
    <b v="0"/>
    <b v="0"/>
    <x v="3"/>
  </r>
  <r>
    <n v="510"/>
    <x v="502"/>
    <x v="510"/>
    <n v="7800"/>
    <n v="9289"/>
    <x v="505"/>
    <x v="1"/>
    <x v="505"/>
    <n v="131"/>
    <x v="2"/>
    <x v="2"/>
    <n v="1527742800"/>
    <n v="1529816400"/>
    <b v="0"/>
    <b v="0"/>
    <x v="4"/>
  </r>
  <r>
    <n v="511"/>
    <x v="503"/>
    <x v="511"/>
    <n v="147800"/>
    <n v="35498"/>
    <x v="506"/>
    <x v="0"/>
    <x v="506"/>
    <n v="362"/>
    <x v="1"/>
    <x v="1"/>
    <n v="1564030800"/>
    <n v="1564894800"/>
    <b v="0"/>
    <b v="0"/>
    <x v="3"/>
  </r>
  <r>
    <n v="512"/>
    <x v="504"/>
    <x v="512"/>
    <n v="9100"/>
    <n v="12678"/>
    <x v="507"/>
    <x v="1"/>
    <x v="507"/>
    <n v="239"/>
    <x v="1"/>
    <x v="1"/>
    <n v="1404536400"/>
    <n v="1404622800"/>
    <b v="0"/>
    <b v="1"/>
    <x v="6"/>
  </r>
  <r>
    <n v="513"/>
    <x v="505"/>
    <x v="513"/>
    <n v="8300"/>
    <n v="3260"/>
    <x v="508"/>
    <x v="3"/>
    <x v="508"/>
    <n v="35"/>
    <x v="1"/>
    <x v="1"/>
    <n v="1284008400"/>
    <n v="1284181200"/>
    <b v="0"/>
    <b v="0"/>
    <x v="4"/>
  </r>
  <r>
    <n v="514"/>
    <x v="506"/>
    <x v="514"/>
    <n v="138700"/>
    <n v="31123"/>
    <x v="509"/>
    <x v="3"/>
    <x v="509"/>
    <n v="528"/>
    <x v="5"/>
    <x v="5"/>
    <n v="1386309600"/>
    <n v="1386741600"/>
    <b v="0"/>
    <b v="1"/>
    <x v="1"/>
  </r>
  <r>
    <n v="515"/>
    <x v="507"/>
    <x v="515"/>
    <n v="8600"/>
    <n v="4797"/>
    <x v="510"/>
    <x v="0"/>
    <x v="510"/>
    <n v="133"/>
    <x v="0"/>
    <x v="0"/>
    <n v="1324620000"/>
    <n v="1324792800"/>
    <b v="0"/>
    <b v="1"/>
    <x v="3"/>
  </r>
  <r>
    <n v="516"/>
    <x v="508"/>
    <x v="516"/>
    <n v="125400"/>
    <n v="53324"/>
    <x v="511"/>
    <x v="0"/>
    <x v="511"/>
    <n v="846"/>
    <x v="1"/>
    <x v="1"/>
    <n v="1281070800"/>
    <n v="1284354000"/>
    <b v="0"/>
    <b v="0"/>
    <x v="5"/>
  </r>
  <r>
    <n v="517"/>
    <x v="509"/>
    <x v="517"/>
    <n v="5900"/>
    <n v="6608"/>
    <x v="512"/>
    <x v="1"/>
    <x v="512"/>
    <n v="78"/>
    <x v="1"/>
    <x v="1"/>
    <n v="1493960400"/>
    <n v="1494392400"/>
    <b v="0"/>
    <b v="0"/>
    <x v="0"/>
  </r>
  <r>
    <n v="518"/>
    <x v="510"/>
    <x v="518"/>
    <n v="8800"/>
    <n v="622"/>
    <x v="513"/>
    <x v="0"/>
    <x v="513"/>
    <n v="10"/>
    <x v="1"/>
    <x v="1"/>
    <n v="1519365600"/>
    <n v="1519538400"/>
    <b v="0"/>
    <b v="1"/>
    <x v="4"/>
  </r>
  <r>
    <n v="519"/>
    <x v="511"/>
    <x v="519"/>
    <n v="177700"/>
    <n v="180802"/>
    <x v="514"/>
    <x v="1"/>
    <x v="514"/>
    <n v="1773"/>
    <x v="1"/>
    <x v="1"/>
    <n v="1420696800"/>
    <n v="1421906400"/>
    <b v="0"/>
    <b v="1"/>
    <x v="1"/>
  </r>
  <r>
    <n v="520"/>
    <x v="512"/>
    <x v="520"/>
    <n v="800"/>
    <n v="3406"/>
    <x v="515"/>
    <x v="1"/>
    <x v="515"/>
    <n v="32"/>
    <x v="1"/>
    <x v="1"/>
    <n v="1555650000"/>
    <n v="1555909200"/>
    <b v="0"/>
    <b v="0"/>
    <x v="3"/>
  </r>
  <r>
    <n v="521"/>
    <x v="513"/>
    <x v="47"/>
    <n v="7600"/>
    <n v="11061"/>
    <x v="516"/>
    <x v="1"/>
    <x v="516"/>
    <n v="369"/>
    <x v="1"/>
    <x v="1"/>
    <n v="1471928400"/>
    <n v="1472446800"/>
    <b v="0"/>
    <b v="1"/>
    <x v="4"/>
  </r>
  <r>
    <n v="522"/>
    <x v="514"/>
    <x v="521"/>
    <n v="50500"/>
    <n v="16389"/>
    <x v="517"/>
    <x v="0"/>
    <x v="517"/>
    <n v="191"/>
    <x v="1"/>
    <x v="1"/>
    <n v="1341291600"/>
    <n v="1342328400"/>
    <b v="0"/>
    <b v="0"/>
    <x v="4"/>
  </r>
  <r>
    <n v="523"/>
    <x v="515"/>
    <x v="522"/>
    <n v="900"/>
    <n v="6303"/>
    <x v="518"/>
    <x v="1"/>
    <x v="518"/>
    <n v="89"/>
    <x v="1"/>
    <x v="1"/>
    <n v="1267682400"/>
    <n v="1268114400"/>
    <b v="0"/>
    <b v="0"/>
    <x v="4"/>
  </r>
  <r>
    <n v="524"/>
    <x v="516"/>
    <x v="523"/>
    <n v="96700"/>
    <n v="81136"/>
    <x v="519"/>
    <x v="0"/>
    <x v="519"/>
    <n v="1979"/>
    <x v="1"/>
    <x v="1"/>
    <n v="1272258000"/>
    <n v="1273381200"/>
    <b v="0"/>
    <b v="0"/>
    <x v="3"/>
  </r>
  <r>
    <n v="525"/>
    <x v="517"/>
    <x v="524"/>
    <n v="2100"/>
    <n v="1768"/>
    <x v="520"/>
    <x v="0"/>
    <x v="520"/>
    <n v="63"/>
    <x v="1"/>
    <x v="1"/>
    <n v="1290492000"/>
    <n v="1290837600"/>
    <b v="0"/>
    <b v="0"/>
    <x v="2"/>
  </r>
  <r>
    <n v="526"/>
    <x v="518"/>
    <x v="525"/>
    <n v="8300"/>
    <n v="12944"/>
    <x v="521"/>
    <x v="1"/>
    <x v="521"/>
    <n v="147"/>
    <x v="1"/>
    <x v="1"/>
    <n v="1451109600"/>
    <n v="1454306400"/>
    <b v="0"/>
    <b v="1"/>
    <x v="3"/>
  </r>
  <r>
    <n v="527"/>
    <x v="519"/>
    <x v="526"/>
    <n v="189200"/>
    <n v="188480"/>
    <x v="522"/>
    <x v="0"/>
    <x v="522"/>
    <n v="6080"/>
    <x v="0"/>
    <x v="0"/>
    <n v="1454652000"/>
    <n v="1457762400"/>
    <b v="0"/>
    <b v="0"/>
    <x v="4"/>
  </r>
  <r>
    <n v="528"/>
    <x v="520"/>
    <x v="527"/>
    <n v="9000"/>
    <n v="7227"/>
    <x v="523"/>
    <x v="0"/>
    <x v="523"/>
    <n v="80"/>
    <x v="4"/>
    <x v="4"/>
    <n v="1385186400"/>
    <n v="1389074400"/>
    <b v="0"/>
    <b v="0"/>
    <x v="1"/>
  </r>
  <r>
    <n v="529"/>
    <x v="521"/>
    <x v="528"/>
    <n v="5100"/>
    <n v="574"/>
    <x v="524"/>
    <x v="0"/>
    <x v="524"/>
    <n v="9"/>
    <x v="1"/>
    <x v="1"/>
    <n v="1399698000"/>
    <n v="1402117200"/>
    <b v="0"/>
    <b v="0"/>
    <x v="6"/>
  </r>
  <r>
    <n v="530"/>
    <x v="522"/>
    <x v="529"/>
    <n v="105000"/>
    <n v="96328"/>
    <x v="525"/>
    <x v="0"/>
    <x v="525"/>
    <n v="1784"/>
    <x v="1"/>
    <x v="1"/>
    <n v="1283230800"/>
    <n v="1284440400"/>
    <b v="0"/>
    <b v="1"/>
    <x v="5"/>
  </r>
  <r>
    <n v="531"/>
    <x v="523"/>
    <x v="530"/>
    <n v="186700"/>
    <n v="178338"/>
    <x v="526"/>
    <x v="2"/>
    <x v="526"/>
    <n v="3640"/>
    <x v="5"/>
    <x v="5"/>
    <n v="1384149600"/>
    <n v="1388988000"/>
    <b v="0"/>
    <b v="0"/>
    <x v="6"/>
  </r>
  <r>
    <n v="532"/>
    <x v="524"/>
    <x v="531"/>
    <n v="1600"/>
    <n v="8046"/>
    <x v="527"/>
    <x v="1"/>
    <x v="527"/>
    <n v="126"/>
    <x v="0"/>
    <x v="0"/>
    <n v="1516860000"/>
    <n v="1516946400"/>
    <b v="0"/>
    <b v="0"/>
    <x v="3"/>
  </r>
  <r>
    <n v="533"/>
    <x v="525"/>
    <x v="532"/>
    <n v="115600"/>
    <n v="184086"/>
    <x v="528"/>
    <x v="1"/>
    <x v="528"/>
    <n v="2218"/>
    <x v="4"/>
    <x v="4"/>
    <n v="1374642000"/>
    <n v="1377752400"/>
    <b v="0"/>
    <b v="0"/>
    <x v="1"/>
  </r>
  <r>
    <n v="534"/>
    <x v="526"/>
    <x v="533"/>
    <n v="89100"/>
    <n v="13385"/>
    <x v="529"/>
    <x v="0"/>
    <x v="529"/>
    <n v="243"/>
    <x v="1"/>
    <x v="1"/>
    <n v="1534482000"/>
    <n v="1534568400"/>
    <b v="0"/>
    <b v="1"/>
    <x v="4"/>
  </r>
  <r>
    <n v="535"/>
    <x v="527"/>
    <x v="534"/>
    <n v="2600"/>
    <n v="12533"/>
    <x v="530"/>
    <x v="1"/>
    <x v="530"/>
    <n v="202"/>
    <x v="6"/>
    <x v="6"/>
    <n v="1528434000"/>
    <n v="1528606800"/>
    <b v="0"/>
    <b v="1"/>
    <x v="3"/>
  </r>
  <r>
    <n v="536"/>
    <x v="528"/>
    <x v="535"/>
    <n v="9800"/>
    <n v="14697"/>
    <x v="531"/>
    <x v="1"/>
    <x v="531"/>
    <n v="140"/>
    <x v="6"/>
    <x v="6"/>
    <n v="1282626000"/>
    <n v="1284872400"/>
    <b v="0"/>
    <b v="0"/>
    <x v="5"/>
  </r>
  <r>
    <n v="537"/>
    <x v="529"/>
    <x v="536"/>
    <n v="84400"/>
    <n v="98935"/>
    <x v="532"/>
    <x v="1"/>
    <x v="532"/>
    <n v="1052"/>
    <x v="3"/>
    <x v="3"/>
    <n v="1535605200"/>
    <n v="1537592400"/>
    <b v="1"/>
    <b v="1"/>
    <x v="4"/>
  </r>
  <r>
    <n v="538"/>
    <x v="530"/>
    <x v="537"/>
    <n v="151300"/>
    <n v="57034"/>
    <x v="533"/>
    <x v="0"/>
    <x v="533"/>
    <n v="1296"/>
    <x v="1"/>
    <x v="1"/>
    <n v="1379826000"/>
    <n v="1381208400"/>
    <b v="0"/>
    <b v="0"/>
    <x v="6"/>
  </r>
  <r>
    <n v="539"/>
    <x v="531"/>
    <x v="538"/>
    <n v="9800"/>
    <n v="7120"/>
    <x v="534"/>
    <x v="0"/>
    <x v="534"/>
    <n v="77"/>
    <x v="1"/>
    <x v="1"/>
    <n v="1561957200"/>
    <n v="1562475600"/>
    <b v="0"/>
    <b v="1"/>
    <x v="0"/>
  </r>
  <r>
    <n v="540"/>
    <x v="532"/>
    <x v="539"/>
    <n v="5300"/>
    <n v="14097"/>
    <x v="535"/>
    <x v="1"/>
    <x v="535"/>
    <n v="247"/>
    <x v="1"/>
    <x v="1"/>
    <n v="1525496400"/>
    <n v="1527397200"/>
    <b v="0"/>
    <b v="0"/>
    <x v="7"/>
  </r>
  <r>
    <n v="541"/>
    <x v="533"/>
    <x v="540"/>
    <n v="178000"/>
    <n v="43086"/>
    <x v="536"/>
    <x v="0"/>
    <x v="536"/>
    <n v="395"/>
    <x v="6"/>
    <x v="6"/>
    <n v="1433912400"/>
    <n v="1436158800"/>
    <b v="0"/>
    <b v="0"/>
    <x v="6"/>
  </r>
  <r>
    <n v="542"/>
    <x v="534"/>
    <x v="541"/>
    <n v="77000"/>
    <n v="1930"/>
    <x v="537"/>
    <x v="0"/>
    <x v="537"/>
    <n v="49"/>
    <x v="4"/>
    <x v="4"/>
    <n v="1453442400"/>
    <n v="1456034400"/>
    <b v="0"/>
    <b v="0"/>
    <x v="1"/>
  </r>
  <r>
    <n v="543"/>
    <x v="535"/>
    <x v="542"/>
    <n v="84900"/>
    <n v="13864"/>
    <x v="538"/>
    <x v="0"/>
    <x v="538"/>
    <n v="180"/>
    <x v="1"/>
    <x v="1"/>
    <n v="1378875600"/>
    <n v="1380171600"/>
    <b v="0"/>
    <b v="0"/>
    <x v="6"/>
  </r>
  <r>
    <n v="544"/>
    <x v="536"/>
    <x v="543"/>
    <n v="2800"/>
    <n v="7742"/>
    <x v="539"/>
    <x v="1"/>
    <x v="539"/>
    <n v="84"/>
    <x v="1"/>
    <x v="1"/>
    <n v="1452232800"/>
    <n v="1453356000"/>
    <b v="0"/>
    <b v="0"/>
    <x v="1"/>
  </r>
  <r>
    <n v="545"/>
    <x v="537"/>
    <x v="544"/>
    <n v="184800"/>
    <n v="164109"/>
    <x v="540"/>
    <x v="0"/>
    <x v="540"/>
    <n v="2690"/>
    <x v="1"/>
    <x v="1"/>
    <n v="1577253600"/>
    <n v="1578981600"/>
    <b v="0"/>
    <b v="0"/>
    <x v="3"/>
  </r>
  <r>
    <n v="546"/>
    <x v="538"/>
    <x v="545"/>
    <n v="4200"/>
    <n v="6870"/>
    <x v="541"/>
    <x v="1"/>
    <x v="541"/>
    <n v="88"/>
    <x v="1"/>
    <x v="1"/>
    <n v="1537160400"/>
    <n v="1537419600"/>
    <b v="0"/>
    <b v="1"/>
    <x v="3"/>
  </r>
  <r>
    <n v="547"/>
    <x v="539"/>
    <x v="546"/>
    <n v="1300"/>
    <n v="12597"/>
    <x v="542"/>
    <x v="1"/>
    <x v="542"/>
    <n v="156"/>
    <x v="1"/>
    <x v="1"/>
    <n v="1422165600"/>
    <n v="1423202400"/>
    <b v="0"/>
    <b v="0"/>
    <x v="4"/>
  </r>
  <r>
    <n v="548"/>
    <x v="540"/>
    <x v="547"/>
    <n v="66100"/>
    <n v="179074"/>
    <x v="543"/>
    <x v="1"/>
    <x v="543"/>
    <n v="2985"/>
    <x v="1"/>
    <x v="1"/>
    <n v="1459486800"/>
    <n v="1460610000"/>
    <b v="0"/>
    <b v="0"/>
    <x v="3"/>
  </r>
  <r>
    <n v="549"/>
    <x v="541"/>
    <x v="548"/>
    <n v="29500"/>
    <n v="83843"/>
    <x v="544"/>
    <x v="1"/>
    <x v="544"/>
    <n v="762"/>
    <x v="1"/>
    <x v="1"/>
    <n v="1369717200"/>
    <n v="1370494800"/>
    <b v="0"/>
    <b v="0"/>
    <x v="2"/>
  </r>
  <r>
    <n v="550"/>
    <x v="542"/>
    <x v="549"/>
    <n v="100"/>
    <n v="4"/>
    <x v="446"/>
    <x v="3"/>
    <x v="446"/>
    <n v="1"/>
    <x v="5"/>
    <x v="5"/>
    <n v="1330495200"/>
    <n v="1332306000"/>
    <b v="0"/>
    <b v="0"/>
    <x v="1"/>
  </r>
  <r>
    <n v="551"/>
    <x v="543"/>
    <x v="550"/>
    <n v="180100"/>
    <n v="105598"/>
    <x v="545"/>
    <x v="0"/>
    <x v="545"/>
    <n v="2779"/>
    <x v="2"/>
    <x v="2"/>
    <n v="1419055200"/>
    <n v="1422511200"/>
    <b v="0"/>
    <b v="1"/>
    <x v="2"/>
  </r>
  <r>
    <n v="552"/>
    <x v="544"/>
    <x v="551"/>
    <n v="9000"/>
    <n v="8866"/>
    <x v="546"/>
    <x v="0"/>
    <x v="546"/>
    <n v="92"/>
    <x v="1"/>
    <x v="1"/>
    <n v="1480140000"/>
    <n v="1480312800"/>
    <b v="0"/>
    <b v="0"/>
    <x v="3"/>
  </r>
  <r>
    <n v="553"/>
    <x v="545"/>
    <x v="552"/>
    <n v="170600"/>
    <n v="75022"/>
    <x v="547"/>
    <x v="0"/>
    <x v="547"/>
    <n v="1028"/>
    <x v="1"/>
    <x v="1"/>
    <n v="1293948000"/>
    <n v="1294034400"/>
    <b v="0"/>
    <b v="0"/>
    <x v="1"/>
  </r>
  <r>
    <n v="554"/>
    <x v="546"/>
    <x v="553"/>
    <n v="9500"/>
    <n v="14408"/>
    <x v="548"/>
    <x v="1"/>
    <x v="548"/>
    <n v="554"/>
    <x v="0"/>
    <x v="0"/>
    <n v="1482127200"/>
    <n v="1482645600"/>
    <b v="0"/>
    <b v="0"/>
    <x v="1"/>
  </r>
  <r>
    <n v="555"/>
    <x v="547"/>
    <x v="554"/>
    <n v="6300"/>
    <n v="14089"/>
    <x v="549"/>
    <x v="1"/>
    <x v="549"/>
    <n v="135"/>
    <x v="3"/>
    <x v="3"/>
    <n v="1396414800"/>
    <n v="1399093200"/>
    <b v="0"/>
    <b v="0"/>
    <x v="1"/>
  </r>
  <r>
    <n v="556"/>
    <x v="195"/>
    <x v="555"/>
    <n v="5200"/>
    <n v="12467"/>
    <x v="550"/>
    <x v="1"/>
    <x v="550"/>
    <n v="122"/>
    <x v="1"/>
    <x v="1"/>
    <n v="1315285200"/>
    <n v="1315890000"/>
    <b v="0"/>
    <b v="1"/>
    <x v="5"/>
  </r>
  <r>
    <n v="557"/>
    <x v="548"/>
    <x v="556"/>
    <n v="6000"/>
    <n v="11960"/>
    <x v="551"/>
    <x v="1"/>
    <x v="551"/>
    <n v="221"/>
    <x v="1"/>
    <x v="1"/>
    <n v="1443762000"/>
    <n v="1444021200"/>
    <b v="0"/>
    <b v="1"/>
    <x v="4"/>
  </r>
  <r>
    <n v="558"/>
    <x v="549"/>
    <x v="557"/>
    <n v="5800"/>
    <n v="7966"/>
    <x v="552"/>
    <x v="1"/>
    <x v="552"/>
    <n v="126"/>
    <x v="1"/>
    <x v="1"/>
    <n v="1456293600"/>
    <n v="1460005200"/>
    <b v="0"/>
    <b v="0"/>
    <x v="3"/>
  </r>
  <r>
    <n v="559"/>
    <x v="550"/>
    <x v="558"/>
    <n v="105300"/>
    <n v="106321"/>
    <x v="553"/>
    <x v="1"/>
    <x v="553"/>
    <n v="1022"/>
    <x v="1"/>
    <x v="1"/>
    <n v="1470114000"/>
    <n v="1470718800"/>
    <b v="0"/>
    <b v="0"/>
    <x v="3"/>
  </r>
  <r>
    <n v="560"/>
    <x v="551"/>
    <x v="559"/>
    <n v="20000"/>
    <n v="158832"/>
    <x v="554"/>
    <x v="1"/>
    <x v="554"/>
    <n v="3177"/>
    <x v="1"/>
    <x v="1"/>
    <n v="1321596000"/>
    <n v="1325052000"/>
    <b v="0"/>
    <b v="0"/>
    <x v="4"/>
  </r>
  <r>
    <n v="561"/>
    <x v="552"/>
    <x v="560"/>
    <n v="3000"/>
    <n v="11091"/>
    <x v="555"/>
    <x v="1"/>
    <x v="555"/>
    <n v="198"/>
    <x v="5"/>
    <x v="5"/>
    <n v="1318827600"/>
    <n v="1319000400"/>
    <b v="0"/>
    <b v="0"/>
    <x v="3"/>
  </r>
  <r>
    <n v="562"/>
    <x v="553"/>
    <x v="561"/>
    <n v="9900"/>
    <n v="1269"/>
    <x v="556"/>
    <x v="0"/>
    <x v="556"/>
    <n v="26"/>
    <x v="5"/>
    <x v="5"/>
    <n v="1552366800"/>
    <n v="1552539600"/>
    <b v="0"/>
    <b v="0"/>
    <x v="1"/>
  </r>
  <r>
    <n v="563"/>
    <x v="554"/>
    <x v="562"/>
    <n v="3700"/>
    <n v="5107"/>
    <x v="557"/>
    <x v="1"/>
    <x v="557"/>
    <n v="85"/>
    <x v="2"/>
    <x v="2"/>
    <n v="1542088800"/>
    <n v="1543816800"/>
    <b v="0"/>
    <b v="0"/>
    <x v="4"/>
  </r>
  <r>
    <n v="564"/>
    <x v="555"/>
    <x v="563"/>
    <n v="168700"/>
    <n v="141393"/>
    <x v="558"/>
    <x v="0"/>
    <x v="558"/>
    <n v="1790"/>
    <x v="1"/>
    <x v="1"/>
    <n v="1426395600"/>
    <n v="1427086800"/>
    <b v="0"/>
    <b v="0"/>
    <x v="3"/>
  </r>
  <r>
    <n v="565"/>
    <x v="556"/>
    <x v="564"/>
    <n v="94900"/>
    <n v="194166"/>
    <x v="559"/>
    <x v="1"/>
    <x v="559"/>
    <n v="3596"/>
    <x v="1"/>
    <x v="1"/>
    <n v="1321336800"/>
    <n v="1323064800"/>
    <b v="0"/>
    <b v="0"/>
    <x v="3"/>
  </r>
  <r>
    <n v="566"/>
    <x v="557"/>
    <x v="565"/>
    <n v="9300"/>
    <n v="4124"/>
    <x v="560"/>
    <x v="0"/>
    <x v="560"/>
    <n v="37"/>
    <x v="1"/>
    <x v="1"/>
    <n v="1456293600"/>
    <n v="1458277200"/>
    <b v="0"/>
    <b v="1"/>
    <x v="1"/>
  </r>
  <r>
    <n v="567"/>
    <x v="558"/>
    <x v="566"/>
    <n v="6800"/>
    <n v="14865"/>
    <x v="561"/>
    <x v="1"/>
    <x v="561"/>
    <n v="244"/>
    <x v="1"/>
    <x v="1"/>
    <n v="1404968400"/>
    <n v="1405141200"/>
    <b v="0"/>
    <b v="0"/>
    <x v="1"/>
  </r>
  <r>
    <n v="568"/>
    <x v="559"/>
    <x v="567"/>
    <n v="72400"/>
    <n v="134688"/>
    <x v="562"/>
    <x v="1"/>
    <x v="562"/>
    <n v="5180"/>
    <x v="1"/>
    <x v="1"/>
    <n v="1279170000"/>
    <n v="1283058000"/>
    <b v="0"/>
    <b v="0"/>
    <x v="3"/>
  </r>
  <r>
    <n v="569"/>
    <x v="560"/>
    <x v="568"/>
    <n v="20100"/>
    <n v="47705"/>
    <x v="563"/>
    <x v="1"/>
    <x v="563"/>
    <n v="589"/>
    <x v="6"/>
    <x v="6"/>
    <n v="1294725600"/>
    <n v="1295762400"/>
    <b v="0"/>
    <b v="0"/>
    <x v="4"/>
  </r>
  <r>
    <n v="570"/>
    <x v="561"/>
    <x v="569"/>
    <n v="31200"/>
    <n v="95364"/>
    <x v="564"/>
    <x v="1"/>
    <x v="564"/>
    <n v="2725"/>
    <x v="1"/>
    <x v="1"/>
    <n v="1419055200"/>
    <n v="1419573600"/>
    <b v="0"/>
    <b v="1"/>
    <x v="1"/>
  </r>
  <r>
    <n v="571"/>
    <x v="562"/>
    <x v="570"/>
    <n v="3500"/>
    <n v="3295"/>
    <x v="565"/>
    <x v="0"/>
    <x v="565"/>
    <n v="35"/>
    <x v="6"/>
    <x v="6"/>
    <n v="1434690000"/>
    <n v="1438750800"/>
    <b v="0"/>
    <b v="0"/>
    <x v="4"/>
  </r>
  <r>
    <n v="572"/>
    <x v="563"/>
    <x v="571"/>
    <n v="9000"/>
    <n v="4896"/>
    <x v="566"/>
    <x v="3"/>
    <x v="566"/>
    <n v="94"/>
    <x v="1"/>
    <x v="1"/>
    <n v="1443416400"/>
    <n v="1444798800"/>
    <b v="0"/>
    <b v="1"/>
    <x v="1"/>
  </r>
  <r>
    <n v="573"/>
    <x v="564"/>
    <x v="572"/>
    <n v="6700"/>
    <n v="7496"/>
    <x v="567"/>
    <x v="1"/>
    <x v="567"/>
    <n v="300"/>
    <x v="1"/>
    <x v="1"/>
    <n v="1399006800"/>
    <n v="1399179600"/>
    <b v="0"/>
    <b v="0"/>
    <x v="8"/>
  </r>
  <r>
    <n v="574"/>
    <x v="565"/>
    <x v="573"/>
    <n v="2700"/>
    <n v="9967"/>
    <x v="568"/>
    <x v="1"/>
    <x v="568"/>
    <n v="144"/>
    <x v="1"/>
    <x v="1"/>
    <n v="1575698400"/>
    <n v="1576562400"/>
    <b v="0"/>
    <b v="1"/>
    <x v="0"/>
  </r>
  <r>
    <n v="575"/>
    <x v="566"/>
    <x v="574"/>
    <n v="83300"/>
    <n v="52421"/>
    <x v="569"/>
    <x v="0"/>
    <x v="569"/>
    <n v="558"/>
    <x v="1"/>
    <x v="1"/>
    <n v="1400562000"/>
    <n v="1400821200"/>
    <b v="0"/>
    <b v="1"/>
    <x v="3"/>
  </r>
  <r>
    <n v="576"/>
    <x v="567"/>
    <x v="575"/>
    <n v="9700"/>
    <n v="6298"/>
    <x v="570"/>
    <x v="0"/>
    <x v="570"/>
    <n v="64"/>
    <x v="1"/>
    <x v="1"/>
    <n v="1509512400"/>
    <n v="1510984800"/>
    <b v="0"/>
    <b v="0"/>
    <x v="3"/>
  </r>
  <r>
    <n v="577"/>
    <x v="568"/>
    <x v="576"/>
    <n v="8200"/>
    <n v="1546"/>
    <x v="571"/>
    <x v="3"/>
    <x v="571"/>
    <n v="37"/>
    <x v="1"/>
    <x v="1"/>
    <n v="1299823200"/>
    <n v="1302066000"/>
    <b v="0"/>
    <b v="0"/>
    <x v="1"/>
  </r>
  <r>
    <n v="578"/>
    <x v="569"/>
    <x v="577"/>
    <n v="96500"/>
    <n v="16168"/>
    <x v="572"/>
    <x v="0"/>
    <x v="572"/>
    <n v="245"/>
    <x v="1"/>
    <x v="1"/>
    <n v="1322719200"/>
    <n v="1322978400"/>
    <b v="0"/>
    <b v="0"/>
    <x v="4"/>
  </r>
  <r>
    <n v="579"/>
    <x v="570"/>
    <x v="578"/>
    <n v="6200"/>
    <n v="6269"/>
    <x v="573"/>
    <x v="1"/>
    <x v="573"/>
    <n v="87"/>
    <x v="1"/>
    <x v="1"/>
    <n v="1312693200"/>
    <n v="1313730000"/>
    <b v="0"/>
    <b v="0"/>
    <x v="1"/>
  </r>
  <r>
    <n v="580"/>
    <x v="251"/>
    <x v="579"/>
    <n v="43800"/>
    <n v="149578"/>
    <x v="574"/>
    <x v="1"/>
    <x v="574"/>
    <n v="3116"/>
    <x v="1"/>
    <x v="1"/>
    <n v="1393394400"/>
    <n v="1394085600"/>
    <b v="0"/>
    <b v="0"/>
    <x v="3"/>
  </r>
  <r>
    <n v="581"/>
    <x v="571"/>
    <x v="580"/>
    <n v="6000"/>
    <n v="3841"/>
    <x v="575"/>
    <x v="0"/>
    <x v="575"/>
    <n v="71"/>
    <x v="1"/>
    <x v="1"/>
    <n v="1304053200"/>
    <n v="1305349200"/>
    <b v="0"/>
    <b v="0"/>
    <x v="2"/>
  </r>
  <r>
    <n v="582"/>
    <x v="572"/>
    <x v="581"/>
    <n v="8700"/>
    <n v="4531"/>
    <x v="576"/>
    <x v="0"/>
    <x v="576"/>
    <n v="42"/>
    <x v="1"/>
    <x v="1"/>
    <n v="1433912400"/>
    <n v="1434344400"/>
    <b v="0"/>
    <b v="1"/>
    <x v="6"/>
  </r>
  <r>
    <n v="583"/>
    <x v="573"/>
    <x v="582"/>
    <n v="18900"/>
    <n v="60934"/>
    <x v="577"/>
    <x v="1"/>
    <x v="577"/>
    <n v="909"/>
    <x v="1"/>
    <x v="1"/>
    <n v="1329717600"/>
    <n v="1331186400"/>
    <b v="0"/>
    <b v="0"/>
    <x v="4"/>
  </r>
  <r>
    <n v="584"/>
    <x v="8"/>
    <x v="583"/>
    <n v="86400"/>
    <n v="103255"/>
    <x v="578"/>
    <x v="1"/>
    <x v="578"/>
    <n v="1613"/>
    <x v="1"/>
    <x v="1"/>
    <n v="1335330000"/>
    <n v="1336539600"/>
    <b v="0"/>
    <b v="0"/>
    <x v="2"/>
  </r>
  <r>
    <n v="585"/>
    <x v="574"/>
    <x v="584"/>
    <n v="8900"/>
    <n v="13065"/>
    <x v="579"/>
    <x v="1"/>
    <x v="579"/>
    <n v="136"/>
    <x v="1"/>
    <x v="1"/>
    <n v="1268888400"/>
    <n v="1269752400"/>
    <b v="0"/>
    <b v="0"/>
    <x v="5"/>
  </r>
  <r>
    <n v="586"/>
    <x v="575"/>
    <x v="585"/>
    <n v="700"/>
    <n v="6654"/>
    <x v="580"/>
    <x v="1"/>
    <x v="580"/>
    <n v="130"/>
    <x v="1"/>
    <x v="1"/>
    <n v="1289973600"/>
    <n v="1291615200"/>
    <b v="0"/>
    <b v="0"/>
    <x v="1"/>
  </r>
  <r>
    <n v="587"/>
    <x v="576"/>
    <x v="586"/>
    <n v="9400"/>
    <n v="6852"/>
    <x v="581"/>
    <x v="0"/>
    <x v="581"/>
    <n v="156"/>
    <x v="0"/>
    <x v="0"/>
    <n v="1547877600"/>
    <n v="1552366800"/>
    <b v="0"/>
    <b v="1"/>
    <x v="0"/>
  </r>
  <r>
    <n v="588"/>
    <x v="577"/>
    <x v="587"/>
    <n v="157600"/>
    <n v="124517"/>
    <x v="582"/>
    <x v="0"/>
    <x v="582"/>
    <n v="1368"/>
    <x v="4"/>
    <x v="4"/>
    <n v="1269493200"/>
    <n v="1272171600"/>
    <b v="0"/>
    <b v="0"/>
    <x v="3"/>
  </r>
  <r>
    <n v="589"/>
    <x v="578"/>
    <x v="588"/>
    <n v="7900"/>
    <n v="5113"/>
    <x v="583"/>
    <x v="0"/>
    <x v="583"/>
    <n v="102"/>
    <x v="1"/>
    <x v="1"/>
    <n v="1436072400"/>
    <n v="1436677200"/>
    <b v="0"/>
    <b v="0"/>
    <x v="4"/>
  </r>
  <r>
    <n v="590"/>
    <x v="579"/>
    <x v="589"/>
    <n v="7100"/>
    <n v="5824"/>
    <x v="584"/>
    <x v="0"/>
    <x v="584"/>
    <n v="86"/>
    <x v="2"/>
    <x v="2"/>
    <n v="1419141600"/>
    <n v="1420092000"/>
    <b v="0"/>
    <b v="0"/>
    <x v="5"/>
  </r>
  <r>
    <n v="591"/>
    <x v="580"/>
    <x v="590"/>
    <n v="600"/>
    <n v="6226"/>
    <x v="585"/>
    <x v="1"/>
    <x v="585"/>
    <n v="102"/>
    <x v="1"/>
    <x v="1"/>
    <n v="1279083600"/>
    <n v="1279947600"/>
    <b v="0"/>
    <b v="0"/>
    <x v="6"/>
  </r>
  <r>
    <n v="592"/>
    <x v="581"/>
    <x v="591"/>
    <n v="156800"/>
    <n v="20243"/>
    <x v="586"/>
    <x v="0"/>
    <x v="586"/>
    <n v="253"/>
    <x v="1"/>
    <x v="1"/>
    <n v="1401426000"/>
    <n v="1402203600"/>
    <b v="0"/>
    <b v="0"/>
    <x v="3"/>
  </r>
  <r>
    <n v="593"/>
    <x v="582"/>
    <x v="592"/>
    <n v="121600"/>
    <n v="188288"/>
    <x v="587"/>
    <x v="1"/>
    <x v="587"/>
    <n v="4006"/>
    <x v="1"/>
    <x v="1"/>
    <n v="1395810000"/>
    <n v="1396933200"/>
    <b v="0"/>
    <b v="0"/>
    <x v="4"/>
  </r>
  <r>
    <n v="594"/>
    <x v="583"/>
    <x v="593"/>
    <n v="157300"/>
    <n v="11167"/>
    <x v="588"/>
    <x v="0"/>
    <x v="588"/>
    <n v="157"/>
    <x v="1"/>
    <x v="1"/>
    <n v="1467003600"/>
    <n v="1467262800"/>
    <b v="0"/>
    <b v="1"/>
    <x v="3"/>
  </r>
  <r>
    <n v="595"/>
    <x v="584"/>
    <x v="594"/>
    <n v="70300"/>
    <n v="146595"/>
    <x v="589"/>
    <x v="1"/>
    <x v="589"/>
    <n v="1629"/>
    <x v="1"/>
    <x v="1"/>
    <n v="1268715600"/>
    <n v="1270530000"/>
    <b v="0"/>
    <b v="1"/>
    <x v="3"/>
  </r>
  <r>
    <n v="596"/>
    <x v="585"/>
    <x v="595"/>
    <n v="7900"/>
    <n v="7875"/>
    <x v="590"/>
    <x v="0"/>
    <x v="590"/>
    <n v="183"/>
    <x v="1"/>
    <x v="1"/>
    <n v="1457157600"/>
    <n v="1457762400"/>
    <b v="0"/>
    <b v="1"/>
    <x v="4"/>
  </r>
  <r>
    <n v="597"/>
    <x v="586"/>
    <x v="596"/>
    <n v="73800"/>
    <n v="148779"/>
    <x v="591"/>
    <x v="1"/>
    <x v="591"/>
    <n v="2188"/>
    <x v="1"/>
    <x v="1"/>
    <n v="1573970400"/>
    <n v="1575525600"/>
    <b v="0"/>
    <b v="0"/>
    <x v="3"/>
  </r>
  <r>
    <n v="598"/>
    <x v="587"/>
    <x v="597"/>
    <n v="108500"/>
    <n v="175868"/>
    <x v="592"/>
    <x v="1"/>
    <x v="592"/>
    <n v="2409"/>
    <x v="6"/>
    <x v="6"/>
    <n v="1276578000"/>
    <n v="1279083600"/>
    <b v="0"/>
    <b v="0"/>
    <x v="1"/>
  </r>
  <r>
    <n v="599"/>
    <x v="588"/>
    <x v="598"/>
    <n v="140300"/>
    <n v="5112"/>
    <x v="593"/>
    <x v="0"/>
    <x v="593"/>
    <n v="82"/>
    <x v="3"/>
    <x v="3"/>
    <n v="1423720800"/>
    <n v="1424412000"/>
    <b v="0"/>
    <b v="0"/>
    <x v="4"/>
  </r>
  <r>
    <n v="600"/>
    <x v="589"/>
    <x v="599"/>
    <n v="100"/>
    <n v="5"/>
    <x v="298"/>
    <x v="0"/>
    <x v="298"/>
    <n v="1"/>
    <x v="4"/>
    <x v="4"/>
    <n v="1375160400"/>
    <n v="1376197200"/>
    <b v="0"/>
    <b v="0"/>
    <x v="0"/>
  </r>
  <r>
    <n v="601"/>
    <x v="590"/>
    <x v="600"/>
    <n v="6300"/>
    <n v="13018"/>
    <x v="594"/>
    <x v="1"/>
    <x v="594"/>
    <n v="194"/>
    <x v="1"/>
    <x v="1"/>
    <n v="1401426000"/>
    <n v="1402894800"/>
    <b v="1"/>
    <b v="0"/>
    <x v="2"/>
  </r>
  <r>
    <n v="602"/>
    <x v="591"/>
    <x v="601"/>
    <n v="71100"/>
    <n v="91176"/>
    <x v="595"/>
    <x v="1"/>
    <x v="595"/>
    <n v="1140"/>
    <x v="1"/>
    <x v="1"/>
    <n v="1433480400"/>
    <n v="1434430800"/>
    <b v="0"/>
    <b v="0"/>
    <x v="3"/>
  </r>
  <r>
    <n v="603"/>
    <x v="592"/>
    <x v="602"/>
    <n v="5300"/>
    <n v="6342"/>
    <x v="596"/>
    <x v="1"/>
    <x v="596"/>
    <n v="102"/>
    <x v="1"/>
    <x v="1"/>
    <n v="1555563600"/>
    <n v="1557896400"/>
    <b v="0"/>
    <b v="0"/>
    <x v="3"/>
  </r>
  <r>
    <n v="604"/>
    <x v="593"/>
    <x v="603"/>
    <n v="88700"/>
    <n v="151438"/>
    <x v="597"/>
    <x v="1"/>
    <x v="597"/>
    <n v="2857"/>
    <x v="1"/>
    <x v="1"/>
    <n v="1295676000"/>
    <n v="1297490400"/>
    <b v="0"/>
    <b v="0"/>
    <x v="3"/>
  </r>
  <r>
    <n v="605"/>
    <x v="594"/>
    <x v="604"/>
    <n v="3300"/>
    <n v="6178"/>
    <x v="598"/>
    <x v="1"/>
    <x v="598"/>
    <n v="107"/>
    <x v="1"/>
    <x v="1"/>
    <n v="1443848400"/>
    <n v="1447394400"/>
    <b v="0"/>
    <b v="0"/>
    <x v="5"/>
  </r>
  <r>
    <n v="606"/>
    <x v="595"/>
    <x v="605"/>
    <n v="3400"/>
    <n v="6405"/>
    <x v="599"/>
    <x v="1"/>
    <x v="599"/>
    <n v="160"/>
    <x v="4"/>
    <x v="4"/>
    <n v="1457330400"/>
    <n v="1458277200"/>
    <b v="0"/>
    <b v="0"/>
    <x v="1"/>
  </r>
  <r>
    <n v="607"/>
    <x v="596"/>
    <x v="606"/>
    <n v="137600"/>
    <n v="180667"/>
    <x v="600"/>
    <x v="1"/>
    <x v="600"/>
    <n v="2230"/>
    <x v="1"/>
    <x v="1"/>
    <n v="1395550800"/>
    <n v="1395723600"/>
    <b v="0"/>
    <b v="0"/>
    <x v="0"/>
  </r>
  <r>
    <n v="608"/>
    <x v="597"/>
    <x v="607"/>
    <n v="3900"/>
    <n v="11075"/>
    <x v="601"/>
    <x v="1"/>
    <x v="601"/>
    <n v="316"/>
    <x v="1"/>
    <x v="1"/>
    <n v="1551852000"/>
    <n v="1552197600"/>
    <b v="0"/>
    <b v="1"/>
    <x v="1"/>
  </r>
  <r>
    <n v="609"/>
    <x v="598"/>
    <x v="608"/>
    <n v="10000"/>
    <n v="12042"/>
    <x v="602"/>
    <x v="1"/>
    <x v="602"/>
    <n v="117"/>
    <x v="1"/>
    <x v="1"/>
    <n v="1547618400"/>
    <n v="1549087200"/>
    <b v="0"/>
    <b v="0"/>
    <x v="4"/>
  </r>
  <r>
    <n v="610"/>
    <x v="599"/>
    <x v="609"/>
    <n v="42800"/>
    <n v="179356"/>
    <x v="603"/>
    <x v="1"/>
    <x v="603"/>
    <n v="6406"/>
    <x v="1"/>
    <x v="1"/>
    <n v="1355637600"/>
    <n v="1356847200"/>
    <b v="0"/>
    <b v="0"/>
    <x v="3"/>
  </r>
  <r>
    <n v="611"/>
    <x v="600"/>
    <x v="610"/>
    <n v="8200"/>
    <n v="1136"/>
    <x v="604"/>
    <x v="3"/>
    <x v="604"/>
    <n v="15"/>
    <x v="1"/>
    <x v="1"/>
    <n v="1374728400"/>
    <n v="1375765200"/>
    <b v="0"/>
    <b v="0"/>
    <x v="3"/>
  </r>
  <r>
    <n v="612"/>
    <x v="601"/>
    <x v="611"/>
    <n v="6200"/>
    <n v="8645"/>
    <x v="605"/>
    <x v="1"/>
    <x v="605"/>
    <n v="192"/>
    <x v="1"/>
    <x v="1"/>
    <n v="1287810000"/>
    <n v="1289800800"/>
    <b v="0"/>
    <b v="0"/>
    <x v="1"/>
  </r>
  <r>
    <n v="613"/>
    <x v="602"/>
    <x v="612"/>
    <n v="1100"/>
    <n v="1914"/>
    <x v="606"/>
    <x v="1"/>
    <x v="606"/>
    <n v="26"/>
    <x v="0"/>
    <x v="0"/>
    <n v="1503723600"/>
    <n v="1504501200"/>
    <b v="0"/>
    <b v="0"/>
    <x v="3"/>
  </r>
  <r>
    <n v="614"/>
    <x v="603"/>
    <x v="613"/>
    <n v="26500"/>
    <n v="41205"/>
    <x v="607"/>
    <x v="1"/>
    <x v="607"/>
    <n v="723"/>
    <x v="1"/>
    <x v="1"/>
    <n v="1484114400"/>
    <n v="1485669600"/>
    <b v="0"/>
    <b v="0"/>
    <x v="3"/>
  </r>
  <r>
    <n v="615"/>
    <x v="604"/>
    <x v="614"/>
    <n v="8500"/>
    <n v="14488"/>
    <x v="608"/>
    <x v="1"/>
    <x v="608"/>
    <n v="170"/>
    <x v="6"/>
    <x v="6"/>
    <n v="1461906000"/>
    <n v="1462770000"/>
    <b v="0"/>
    <b v="0"/>
    <x v="3"/>
  </r>
  <r>
    <n v="616"/>
    <x v="605"/>
    <x v="615"/>
    <n v="6400"/>
    <n v="12129"/>
    <x v="609"/>
    <x v="1"/>
    <x v="609"/>
    <n v="238"/>
    <x v="4"/>
    <x v="4"/>
    <n v="1379653200"/>
    <n v="1379739600"/>
    <b v="0"/>
    <b v="1"/>
    <x v="1"/>
  </r>
  <r>
    <n v="617"/>
    <x v="606"/>
    <x v="616"/>
    <n v="1400"/>
    <n v="3496"/>
    <x v="610"/>
    <x v="1"/>
    <x v="610"/>
    <n v="55"/>
    <x v="1"/>
    <x v="1"/>
    <n v="1401858000"/>
    <n v="1402722000"/>
    <b v="0"/>
    <b v="0"/>
    <x v="3"/>
  </r>
  <r>
    <n v="618"/>
    <x v="607"/>
    <x v="617"/>
    <n v="198600"/>
    <n v="97037"/>
    <x v="611"/>
    <x v="0"/>
    <x v="611"/>
    <n v="1198"/>
    <x v="1"/>
    <x v="1"/>
    <n v="1367470800"/>
    <n v="1369285200"/>
    <b v="0"/>
    <b v="0"/>
    <x v="5"/>
  </r>
  <r>
    <n v="619"/>
    <x v="608"/>
    <x v="618"/>
    <n v="195900"/>
    <n v="55757"/>
    <x v="612"/>
    <x v="0"/>
    <x v="612"/>
    <n v="648"/>
    <x v="1"/>
    <x v="1"/>
    <n v="1304658000"/>
    <n v="1304744400"/>
    <b v="1"/>
    <b v="1"/>
    <x v="3"/>
  </r>
  <r>
    <n v="620"/>
    <x v="609"/>
    <x v="619"/>
    <n v="4300"/>
    <n v="11525"/>
    <x v="613"/>
    <x v="1"/>
    <x v="613"/>
    <n v="128"/>
    <x v="2"/>
    <x v="2"/>
    <n v="1467954000"/>
    <n v="1468299600"/>
    <b v="0"/>
    <b v="0"/>
    <x v="7"/>
  </r>
  <r>
    <n v="621"/>
    <x v="610"/>
    <x v="620"/>
    <n v="25600"/>
    <n v="158669"/>
    <x v="614"/>
    <x v="1"/>
    <x v="614"/>
    <n v="2144"/>
    <x v="1"/>
    <x v="1"/>
    <n v="1473742800"/>
    <n v="1474174800"/>
    <b v="0"/>
    <b v="0"/>
    <x v="3"/>
  </r>
  <r>
    <n v="622"/>
    <x v="611"/>
    <x v="621"/>
    <n v="189000"/>
    <n v="5916"/>
    <x v="615"/>
    <x v="0"/>
    <x v="615"/>
    <n v="64"/>
    <x v="1"/>
    <x v="1"/>
    <n v="1523768400"/>
    <n v="1526014800"/>
    <b v="0"/>
    <b v="0"/>
    <x v="1"/>
  </r>
  <r>
    <n v="623"/>
    <x v="612"/>
    <x v="622"/>
    <n v="94300"/>
    <n v="150806"/>
    <x v="616"/>
    <x v="1"/>
    <x v="616"/>
    <n v="2693"/>
    <x v="4"/>
    <x v="4"/>
    <n v="1437022800"/>
    <n v="1437454800"/>
    <b v="0"/>
    <b v="0"/>
    <x v="3"/>
  </r>
  <r>
    <n v="624"/>
    <x v="613"/>
    <x v="623"/>
    <n v="5100"/>
    <n v="14249"/>
    <x v="617"/>
    <x v="1"/>
    <x v="617"/>
    <n v="432"/>
    <x v="1"/>
    <x v="1"/>
    <n v="1422165600"/>
    <n v="1422684000"/>
    <b v="0"/>
    <b v="0"/>
    <x v="7"/>
  </r>
  <r>
    <n v="625"/>
    <x v="614"/>
    <x v="624"/>
    <n v="7500"/>
    <n v="5803"/>
    <x v="618"/>
    <x v="0"/>
    <x v="618"/>
    <n v="62"/>
    <x v="1"/>
    <x v="1"/>
    <n v="1580104800"/>
    <n v="1581314400"/>
    <b v="0"/>
    <b v="0"/>
    <x v="3"/>
  </r>
  <r>
    <n v="626"/>
    <x v="615"/>
    <x v="625"/>
    <n v="6400"/>
    <n v="13205"/>
    <x v="619"/>
    <x v="1"/>
    <x v="619"/>
    <n v="189"/>
    <x v="1"/>
    <x v="1"/>
    <n v="1285650000"/>
    <n v="1286427600"/>
    <b v="0"/>
    <b v="1"/>
    <x v="3"/>
  </r>
  <r>
    <n v="627"/>
    <x v="616"/>
    <x v="626"/>
    <n v="1600"/>
    <n v="11108"/>
    <x v="620"/>
    <x v="1"/>
    <x v="620"/>
    <n v="154"/>
    <x v="4"/>
    <x v="4"/>
    <n v="1276664400"/>
    <n v="1278738000"/>
    <b v="1"/>
    <b v="0"/>
    <x v="0"/>
  </r>
  <r>
    <n v="628"/>
    <x v="617"/>
    <x v="627"/>
    <n v="1900"/>
    <n v="2884"/>
    <x v="621"/>
    <x v="1"/>
    <x v="621"/>
    <n v="96"/>
    <x v="1"/>
    <x v="1"/>
    <n v="1286168400"/>
    <n v="1286427600"/>
    <b v="0"/>
    <b v="0"/>
    <x v="1"/>
  </r>
  <r>
    <n v="629"/>
    <x v="618"/>
    <x v="628"/>
    <n v="85900"/>
    <n v="55476"/>
    <x v="622"/>
    <x v="0"/>
    <x v="622"/>
    <n v="750"/>
    <x v="1"/>
    <x v="1"/>
    <n v="1467781200"/>
    <n v="1467954000"/>
    <b v="0"/>
    <b v="1"/>
    <x v="3"/>
  </r>
  <r>
    <n v="630"/>
    <x v="619"/>
    <x v="629"/>
    <n v="9500"/>
    <n v="5973"/>
    <x v="623"/>
    <x v="3"/>
    <x v="623"/>
    <n v="87"/>
    <x v="1"/>
    <x v="1"/>
    <n v="1556686800"/>
    <n v="1557637200"/>
    <b v="0"/>
    <b v="1"/>
    <x v="3"/>
  </r>
  <r>
    <n v="631"/>
    <x v="620"/>
    <x v="630"/>
    <n v="59200"/>
    <n v="183756"/>
    <x v="624"/>
    <x v="1"/>
    <x v="624"/>
    <n v="3063"/>
    <x v="1"/>
    <x v="1"/>
    <n v="1553576400"/>
    <n v="1553922000"/>
    <b v="0"/>
    <b v="0"/>
    <x v="3"/>
  </r>
  <r>
    <n v="632"/>
    <x v="621"/>
    <x v="631"/>
    <n v="72100"/>
    <n v="30902"/>
    <x v="625"/>
    <x v="2"/>
    <x v="625"/>
    <n v="278"/>
    <x v="1"/>
    <x v="1"/>
    <n v="1414904400"/>
    <n v="1416463200"/>
    <b v="0"/>
    <b v="0"/>
    <x v="3"/>
  </r>
  <r>
    <n v="633"/>
    <x v="622"/>
    <x v="632"/>
    <n v="6700"/>
    <n v="5569"/>
    <x v="626"/>
    <x v="0"/>
    <x v="626"/>
    <n v="105"/>
    <x v="1"/>
    <x v="1"/>
    <n v="1446876000"/>
    <n v="1447221600"/>
    <b v="0"/>
    <b v="0"/>
    <x v="4"/>
  </r>
  <r>
    <n v="634"/>
    <x v="623"/>
    <x v="633"/>
    <n v="118200"/>
    <n v="92824"/>
    <x v="627"/>
    <x v="3"/>
    <x v="627"/>
    <n v="1658"/>
    <x v="1"/>
    <x v="1"/>
    <n v="1490418000"/>
    <n v="1491627600"/>
    <b v="0"/>
    <b v="0"/>
    <x v="4"/>
  </r>
  <r>
    <n v="635"/>
    <x v="624"/>
    <x v="634"/>
    <n v="139000"/>
    <n v="158590"/>
    <x v="628"/>
    <x v="1"/>
    <x v="628"/>
    <n v="2266"/>
    <x v="1"/>
    <x v="1"/>
    <n v="1360389600"/>
    <n v="1363150800"/>
    <b v="0"/>
    <b v="0"/>
    <x v="4"/>
  </r>
  <r>
    <n v="636"/>
    <x v="625"/>
    <x v="635"/>
    <n v="197700"/>
    <n v="127591"/>
    <x v="629"/>
    <x v="0"/>
    <x v="629"/>
    <n v="2604"/>
    <x v="3"/>
    <x v="3"/>
    <n v="1326866400"/>
    <n v="1330754400"/>
    <b v="0"/>
    <b v="1"/>
    <x v="4"/>
  </r>
  <r>
    <n v="637"/>
    <x v="626"/>
    <x v="636"/>
    <n v="8500"/>
    <n v="6750"/>
    <x v="630"/>
    <x v="0"/>
    <x v="630"/>
    <n v="65"/>
    <x v="1"/>
    <x v="1"/>
    <n v="1479103200"/>
    <n v="1479794400"/>
    <b v="0"/>
    <b v="0"/>
    <x v="3"/>
  </r>
  <r>
    <n v="638"/>
    <x v="627"/>
    <x v="637"/>
    <n v="81600"/>
    <n v="9318"/>
    <x v="631"/>
    <x v="0"/>
    <x v="631"/>
    <n v="94"/>
    <x v="1"/>
    <x v="1"/>
    <n v="1280206800"/>
    <n v="1281243600"/>
    <b v="0"/>
    <b v="1"/>
    <x v="3"/>
  </r>
  <r>
    <n v="639"/>
    <x v="628"/>
    <x v="638"/>
    <n v="8600"/>
    <n v="4832"/>
    <x v="632"/>
    <x v="2"/>
    <x v="632"/>
    <n v="45"/>
    <x v="1"/>
    <x v="1"/>
    <n v="1532754000"/>
    <n v="1532754000"/>
    <b v="0"/>
    <b v="1"/>
    <x v="4"/>
  </r>
  <r>
    <n v="640"/>
    <x v="629"/>
    <x v="639"/>
    <n v="119800"/>
    <n v="19769"/>
    <x v="633"/>
    <x v="0"/>
    <x v="633"/>
    <n v="257"/>
    <x v="1"/>
    <x v="1"/>
    <n v="1453096800"/>
    <n v="1453356000"/>
    <b v="0"/>
    <b v="0"/>
    <x v="3"/>
  </r>
  <r>
    <n v="641"/>
    <x v="630"/>
    <x v="640"/>
    <n v="9400"/>
    <n v="11277"/>
    <x v="634"/>
    <x v="1"/>
    <x v="634"/>
    <n v="194"/>
    <x v="5"/>
    <x v="5"/>
    <n v="1487570400"/>
    <n v="1489986000"/>
    <b v="0"/>
    <b v="0"/>
    <x v="3"/>
  </r>
  <r>
    <n v="642"/>
    <x v="631"/>
    <x v="641"/>
    <n v="9200"/>
    <n v="13382"/>
    <x v="635"/>
    <x v="1"/>
    <x v="635"/>
    <n v="129"/>
    <x v="0"/>
    <x v="0"/>
    <n v="1545026400"/>
    <n v="1545804000"/>
    <b v="0"/>
    <b v="0"/>
    <x v="2"/>
  </r>
  <r>
    <n v="643"/>
    <x v="632"/>
    <x v="642"/>
    <n v="14900"/>
    <n v="32986"/>
    <x v="636"/>
    <x v="1"/>
    <x v="636"/>
    <n v="375"/>
    <x v="1"/>
    <x v="1"/>
    <n v="1488348000"/>
    <n v="1489899600"/>
    <b v="0"/>
    <b v="0"/>
    <x v="3"/>
  </r>
  <r>
    <n v="644"/>
    <x v="633"/>
    <x v="643"/>
    <n v="169400"/>
    <n v="81984"/>
    <x v="637"/>
    <x v="0"/>
    <x v="637"/>
    <n v="2928"/>
    <x v="0"/>
    <x v="0"/>
    <n v="1545112800"/>
    <n v="1546495200"/>
    <b v="0"/>
    <b v="0"/>
    <x v="3"/>
  </r>
  <r>
    <n v="645"/>
    <x v="634"/>
    <x v="644"/>
    <n v="192100"/>
    <n v="178483"/>
    <x v="638"/>
    <x v="0"/>
    <x v="638"/>
    <n v="4697"/>
    <x v="1"/>
    <x v="1"/>
    <n v="1537938000"/>
    <n v="1539752400"/>
    <b v="0"/>
    <b v="1"/>
    <x v="1"/>
  </r>
  <r>
    <n v="646"/>
    <x v="635"/>
    <x v="645"/>
    <n v="98700"/>
    <n v="87448"/>
    <x v="639"/>
    <x v="0"/>
    <x v="639"/>
    <n v="2915"/>
    <x v="1"/>
    <x v="1"/>
    <n v="1363150800"/>
    <n v="1364101200"/>
    <b v="0"/>
    <b v="0"/>
    <x v="6"/>
  </r>
  <r>
    <n v="647"/>
    <x v="636"/>
    <x v="646"/>
    <n v="4500"/>
    <n v="1863"/>
    <x v="640"/>
    <x v="0"/>
    <x v="640"/>
    <n v="18"/>
    <x v="1"/>
    <x v="1"/>
    <n v="1523250000"/>
    <n v="1525323600"/>
    <b v="0"/>
    <b v="0"/>
    <x v="5"/>
  </r>
  <r>
    <n v="648"/>
    <x v="637"/>
    <x v="647"/>
    <n v="98600"/>
    <n v="62174"/>
    <x v="641"/>
    <x v="3"/>
    <x v="641"/>
    <n v="723"/>
    <x v="1"/>
    <x v="1"/>
    <n v="1499317200"/>
    <n v="1500872400"/>
    <b v="1"/>
    <b v="0"/>
    <x v="0"/>
  </r>
  <r>
    <n v="649"/>
    <x v="638"/>
    <x v="648"/>
    <n v="121700"/>
    <n v="59003"/>
    <x v="642"/>
    <x v="0"/>
    <x v="642"/>
    <n v="602"/>
    <x v="5"/>
    <x v="5"/>
    <n v="1287550800"/>
    <n v="1288501200"/>
    <b v="1"/>
    <b v="1"/>
    <x v="3"/>
  </r>
  <r>
    <n v="650"/>
    <x v="639"/>
    <x v="649"/>
    <n v="100"/>
    <n v="2"/>
    <x v="50"/>
    <x v="0"/>
    <x v="50"/>
    <n v="1"/>
    <x v="1"/>
    <x v="1"/>
    <n v="1404795600"/>
    <n v="1407128400"/>
    <b v="0"/>
    <b v="0"/>
    <x v="1"/>
  </r>
  <r>
    <n v="651"/>
    <x v="640"/>
    <x v="650"/>
    <n v="196700"/>
    <n v="174039"/>
    <x v="643"/>
    <x v="0"/>
    <x v="643"/>
    <n v="3868"/>
    <x v="6"/>
    <x v="6"/>
    <n v="1393048800"/>
    <n v="1394344800"/>
    <b v="0"/>
    <b v="0"/>
    <x v="4"/>
  </r>
  <r>
    <n v="652"/>
    <x v="641"/>
    <x v="651"/>
    <n v="10000"/>
    <n v="12684"/>
    <x v="644"/>
    <x v="1"/>
    <x v="644"/>
    <n v="409"/>
    <x v="1"/>
    <x v="1"/>
    <n v="1470373200"/>
    <n v="1474088400"/>
    <b v="0"/>
    <b v="0"/>
    <x v="2"/>
  </r>
  <r>
    <n v="653"/>
    <x v="642"/>
    <x v="652"/>
    <n v="600"/>
    <n v="14033"/>
    <x v="645"/>
    <x v="1"/>
    <x v="645"/>
    <n v="234"/>
    <x v="1"/>
    <x v="1"/>
    <n v="1460091600"/>
    <n v="1460264400"/>
    <b v="0"/>
    <b v="0"/>
    <x v="2"/>
  </r>
  <r>
    <n v="654"/>
    <x v="643"/>
    <x v="653"/>
    <n v="35000"/>
    <n v="177936"/>
    <x v="646"/>
    <x v="1"/>
    <x v="646"/>
    <n v="3016"/>
    <x v="1"/>
    <x v="1"/>
    <n v="1440392400"/>
    <n v="1440824400"/>
    <b v="0"/>
    <b v="0"/>
    <x v="1"/>
  </r>
  <r>
    <n v="655"/>
    <x v="644"/>
    <x v="654"/>
    <n v="6900"/>
    <n v="13212"/>
    <x v="647"/>
    <x v="1"/>
    <x v="647"/>
    <n v="264"/>
    <x v="1"/>
    <x v="1"/>
    <n v="1488434400"/>
    <n v="1489554000"/>
    <b v="1"/>
    <b v="0"/>
    <x v="7"/>
  </r>
  <r>
    <n v="656"/>
    <x v="645"/>
    <x v="655"/>
    <n v="118400"/>
    <n v="49879"/>
    <x v="648"/>
    <x v="0"/>
    <x v="648"/>
    <n v="504"/>
    <x v="2"/>
    <x v="2"/>
    <n v="1514440800"/>
    <n v="1514872800"/>
    <b v="0"/>
    <b v="0"/>
    <x v="0"/>
  </r>
  <r>
    <n v="657"/>
    <x v="646"/>
    <x v="656"/>
    <n v="10000"/>
    <n v="824"/>
    <x v="649"/>
    <x v="0"/>
    <x v="649"/>
    <n v="14"/>
    <x v="1"/>
    <x v="1"/>
    <n v="1514354400"/>
    <n v="1515736800"/>
    <b v="0"/>
    <b v="0"/>
    <x v="4"/>
  </r>
  <r>
    <n v="658"/>
    <x v="647"/>
    <x v="657"/>
    <n v="52600"/>
    <n v="31594"/>
    <x v="650"/>
    <x v="3"/>
    <x v="650"/>
    <n v="390"/>
    <x v="1"/>
    <x v="1"/>
    <n v="1440910800"/>
    <n v="1442898000"/>
    <b v="0"/>
    <b v="0"/>
    <x v="1"/>
  </r>
  <r>
    <n v="659"/>
    <x v="648"/>
    <x v="658"/>
    <n v="120700"/>
    <n v="57010"/>
    <x v="651"/>
    <x v="0"/>
    <x v="651"/>
    <n v="750"/>
    <x v="4"/>
    <x v="4"/>
    <n v="1296108000"/>
    <n v="1296194400"/>
    <b v="0"/>
    <b v="0"/>
    <x v="4"/>
  </r>
  <r>
    <n v="660"/>
    <x v="649"/>
    <x v="659"/>
    <n v="9100"/>
    <n v="7438"/>
    <x v="652"/>
    <x v="0"/>
    <x v="652"/>
    <n v="77"/>
    <x v="1"/>
    <x v="1"/>
    <n v="1440133200"/>
    <n v="1440910800"/>
    <b v="1"/>
    <b v="0"/>
    <x v="3"/>
  </r>
  <r>
    <n v="661"/>
    <x v="650"/>
    <x v="660"/>
    <n v="106800"/>
    <n v="57872"/>
    <x v="653"/>
    <x v="0"/>
    <x v="653"/>
    <n v="752"/>
    <x v="3"/>
    <x v="3"/>
    <n v="1332910800"/>
    <n v="1335502800"/>
    <b v="0"/>
    <b v="0"/>
    <x v="1"/>
  </r>
  <r>
    <n v="662"/>
    <x v="651"/>
    <x v="661"/>
    <n v="9100"/>
    <n v="8906"/>
    <x v="654"/>
    <x v="0"/>
    <x v="654"/>
    <n v="131"/>
    <x v="1"/>
    <x v="1"/>
    <n v="1544335200"/>
    <n v="1544680800"/>
    <b v="0"/>
    <b v="0"/>
    <x v="3"/>
  </r>
  <r>
    <n v="663"/>
    <x v="652"/>
    <x v="662"/>
    <n v="10000"/>
    <n v="7724"/>
    <x v="655"/>
    <x v="0"/>
    <x v="655"/>
    <n v="87"/>
    <x v="1"/>
    <x v="1"/>
    <n v="1286427600"/>
    <n v="1288414800"/>
    <b v="0"/>
    <b v="0"/>
    <x v="3"/>
  </r>
  <r>
    <n v="664"/>
    <x v="327"/>
    <x v="663"/>
    <n v="79400"/>
    <n v="26571"/>
    <x v="656"/>
    <x v="0"/>
    <x v="656"/>
    <n v="1063"/>
    <x v="1"/>
    <x v="1"/>
    <n v="1329717600"/>
    <n v="1330581600"/>
    <b v="0"/>
    <b v="0"/>
    <x v="1"/>
  </r>
  <r>
    <n v="665"/>
    <x v="653"/>
    <x v="664"/>
    <n v="5100"/>
    <n v="12219"/>
    <x v="657"/>
    <x v="1"/>
    <x v="657"/>
    <n v="272"/>
    <x v="1"/>
    <x v="1"/>
    <n v="1310187600"/>
    <n v="1311397200"/>
    <b v="0"/>
    <b v="1"/>
    <x v="4"/>
  </r>
  <r>
    <n v="666"/>
    <x v="654"/>
    <x v="665"/>
    <n v="3100"/>
    <n v="1985"/>
    <x v="658"/>
    <x v="3"/>
    <x v="658"/>
    <n v="25"/>
    <x v="1"/>
    <x v="1"/>
    <n v="1377838800"/>
    <n v="1378357200"/>
    <b v="0"/>
    <b v="1"/>
    <x v="3"/>
  </r>
  <r>
    <n v="667"/>
    <x v="655"/>
    <x v="666"/>
    <n v="6900"/>
    <n v="12155"/>
    <x v="659"/>
    <x v="1"/>
    <x v="659"/>
    <n v="419"/>
    <x v="1"/>
    <x v="1"/>
    <n v="1410325200"/>
    <n v="1411102800"/>
    <b v="0"/>
    <b v="0"/>
    <x v="8"/>
  </r>
  <r>
    <n v="668"/>
    <x v="656"/>
    <x v="667"/>
    <n v="27500"/>
    <n v="5593"/>
    <x v="660"/>
    <x v="0"/>
    <x v="660"/>
    <n v="76"/>
    <x v="1"/>
    <x v="1"/>
    <n v="1343797200"/>
    <n v="1344834000"/>
    <b v="0"/>
    <b v="0"/>
    <x v="3"/>
  </r>
  <r>
    <n v="669"/>
    <x v="657"/>
    <x v="668"/>
    <n v="48800"/>
    <n v="175020"/>
    <x v="661"/>
    <x v="1"/>
    <x v="661"/>
    <n v="1621"/>
    <x v="6"/>
    <x v="6"/>
    <n v="1498453200"/>
    <n v="1499230800"/>
    <b v="0"/>
    <b v="0"/>
    <x v="3"/>
  </r>
  <r>
    <n v="670"/>
    <x v="635"/>
    <x v="669"/>
    <n v="16200"/>
    <n v="75955"/>
    <x v="662"/>
    <x v="1"/>
    <x v="662"/>
    <n v="1101"/>
    <x v="1"/>
    <x v="1"/>
    <n v="1456380000"/>
    <n v="1457416800"/>
    <b v="0"/>
    <b v="0"/>
    <x v="1"/>
  </r>
  <r>
    <n v="671"/>
    <x v="658"/>
    <x v="670"/>
    <n v="97600"/>
    <n v="119127"/>
    <x v="663"/>
    <x v="1"/>
    <x v="663"/>
    <n v="1073"/>
    <x v="1"/>
    <x v="1"/>
    <n v="1280552400"/>
    <n v="1280898000"/>
    <b v="0"/>
    <b v="1"/>
    <x v="3"/>
  </r>
  <r>
    <n v="672"/>
    <x v="659"/>
    <x v="671"/>
    <n v="197900"/>
    <n v="110689"/>
    <x v="664"/>
    <x v="0"/>
    <x v="664"/>
    <n v="4428"/>
    <x v="2"/>
    <x v="2"/>
    <n v="1521608400"/>
    <n v="1522472400"/>
    <b v="0"/>
    <b v="0"/>
    <x v="3"/>
  </r>
  <r>
    <n v="673"/>
    <x v="660"/>
    <x v="672"/>
    <n v="5600"/>
    <n v="2445"/>
    <x v="665"/>
    <x v="0"/>
    <x v="665"/>
    <n v="58"/>
    <x v="6"/>
    <x v="6"/>
    <n v="1460696400"/>
    <n v="1462510800"/>
    <b v="0"/>
    <b v="0"/>
    <x v="1"/>
  </r>
  <r>
    <n v="674"/>
    <x v="661"/>
    <x v="673"/>
    <n v="170700"/>
    <n v="57250"/>
    <x v="666"/>
    <x v="3"/>
    <x v="666"/>
    <n v="1218"/>
    <x v="1"/>
    <x v="1"/>
    <n v="1313730000"/>
    <n v="1317790800"/>
    <b v="0"/>
    <b v="0"/>
    <x v="7"/>
  </r>
  <r>
    <n v="675"/>
    <x v="662"/>
    <x v="674"/>
    <n v="9700"/>
    <n v="11929"/>
    <x v="667"/>
    <x v="1"/>
    <x v="667"/>
    <n v="331"/>
    <x v="1"/>
    <x v="1"/>
    <n v="1568178000"/>
    <n v="1568782800"/>
    <b v="0"/>
    <b v="0"/>
    <x v="8"/>
  </r>
  <r>
    <n v="676"/>
    <x v="663"/>
    <x v="675"/>
    <n v="62300"/>
    <n v="118214"/>
    <x v="668"/>
    <x v="1"/>
    <x v="668"/>
    <n v="1170"/>
    <x v="1"/>
    <x v="1"/>
    <n v="1348635600"/>
    <n v="1349413200"/>
    <b v="0"/>
    <b v="0"/>
    <x v="7"/>
  </r>
  <r>
    <n v="677"/>
    <x v="664"/>
    <x v="676"/>
    <n v="5300"/>
    <n v="4432"/>
    <x v="669"/>
    <x v="0"/>
    <x v="669"/>
    <n v="111"/>
    <x v="1"/>
    <x v="1"/>
    <n v="1468126800"/>
    <n v="1472446800"/>
    <b v="0"/>
    <b v="0"/>
    <x v="5"/>
  </r>
  <r>
    <n v="678"/>
    <x v="665"/>
    <x v="677"/>
    <n v="99500"/>
    <n v="17879"/>
    <x v="670"/>
    <x v="3"/>
    <x v="670"/>
    <n v="215"/>
    <x v="1"/>
    <x v="1"/>
    <n v="1547877600"/>
    <n v="1548050400"/>
    <b v="0"/>
    <b v="0"/>
    <x v="4"/>
  </r>
  <r>
    <n v="679"/>
    <x v="307"/>
    <x v="678"/>
    <n v="1400"/>
    <n v="14511"/>
    <x v="671"/>
    <x v="1"/>
    <x v="671"/>
    <n v="363"/>
    <x v="1"/>
    <x v="1"/>
    <n v="1571374800"/>
    <n v="1571806800"/>
    <b v="0"/>
    <b v="1"/>
    <x v="0"/>
  </r>
  <r>
    <n v="680"/>
    <x v="666"/>
    <x v="679"/>
    <n v="145600"/>
    <n v="141822"/>
    <x v="672"/>
    <x v="0"/>
    <x v="672"/>
    <n v="2955"/>
    <x v="1"/>
    <x v="1"/>
    <n v="1576303200"/>
    <n v="1576476000"/>
    <b v="0"/>
    <b v="1"/>
    <x v="6"/>
  </r>
  <r>
    <n v="681"/>
    <x v="667"/>
    <x v="680"/>
    <n v="184100"/>
    <n v="159037"/>
    <x v="673"/>
    <x v="0"/>
    <x v="673"/>
    <n v="1657"/>
    <x v="1"/>
    <x v="1"/>
    <n v="1324447200"/>
    <n v="1324965600"/>
    <b v="0"/>
    <b v="0"/>
    <x v="3"/>
  </r>
  <r>
    <n v="682"/>
    <x v="668"/>
    <x v="681"/>
    <n v="5400"/>
    <n v="8109"/>
    <x v="674"/>
    <x v="1"/>
    <x v="674"/>
    <n v="103"/>
    <x v="1"/>
    <x v="1"/>
    <n v="1386741600"/>
    <n v="1387519200"/>
    <b v="0"/>
    <b v="0"/>
    <x v="3"/>
  </r>
  <r>
    <n v="683"/>
    <x v="669"/>
    <x v="682"/>
    <n v="2300"/>
    <n v="8244"/>
    <x v="675"/>
    <x v="1"/>
    <x v="675"/>
    <n v="147"/>
    <x v="1"/>
    <x v="1"/>
    <n v="1537074000"/>
    <n v="1537246800"/>
    <b v="0"/>
    <b v="0"/>
    <x v="3"/>
  </r>
  <r>
    <n v="684"/>
    <x v="670"/>
    <x v="683"/>
    <n v="1400"/>
    <n v="7600"/>
    <x v="676"/>
    <x v="1"/>
    <x v="676"/>
    <n v="110"/>
    <x v="0"/>
    <x v="0"/>
    <n v="1277787600"/>
    <n v="1279515600"/>
    <b v="0"/>
    <b v="0"/>
    <x v="5"/>
  </r>
  <r>
    <n v="685"/>
    <x v="671"/>
    <x v="684"/>
    <n v="140000"/>
    <n v="94501"/>
    <x v="677"/>
    <x v="0"/>
    <x v="677"/>
    <n v="926"/>
    <x v="0"/>
    <x v="0"/>
    <n v="1440306000"/>
    <n v="1442379600"/>
    <b v="0"/>
    <b v="0"/>
    <x v="3"/>
  </r>
  <r>
    <n v="686"/>
    <x v="672"/>
    <x v="685"/>
    <n v="7500"/>
    <n v="14381"/>
    <x v="678"/>
    <x v="1"/>
    <x v="678"/>
    <n v="134"/>
    <x v="1"/>
    <x v="1"/>
    <n v="1522126800"/>
    <n v="1523077200"/>
    <b v="0"/>
    <b v="0"/>
    <x v="2"/>
  </r>
  <r>
    <n v="687"/>
    <x v="673"/>
    <x v="686"/>
    <n v="1500"/>
    <n v="13980"/>
    <x v="679"/>
    <x v="1"/>
    <x v="679"/>
    <n v="269"/>
    <x v="1"/>
    <x v="1"/>
    <n v="1489298400"/>
    <n v="1489554000"/>
    <b v="0"/>
    <b v="0"/>
    <x v="3"/>
  </r>
  <r>
    <n v="688"/>
    <x v="674"/>
    <x v="687"/>
    <n v="2900"/>
    <n v="12449"/>
    <x v="680"/>
    <x v="1"/>
    <x v="680"/>
    <n v="175"/>
    <x v="1"/>
    <x v="1"/>
    <n v="1547100000"/>
    <n v="1548482400"/>
    <b v="0"/>
    <b v="1"/>
    <x v="4"/>
  </r>
  <r>
    <n v="689"/>
    <x v="675"/>
    <x v="688"/>
    <n v="7300"/>
    <n v="7348"/>
    <x v="681"/>
    <x v="1"/>
    <x v="681"/>
    <n v="69"/>
    <x v="1"/>
    <x v="1"/>
    <n v="1383022800"/>
    <n v="1384063200"/>
    <b v="0"/>
    <b v="0"/>
    <x v="2"/>
  </r>
  <r>
    <n v="690"/>
    <x v="676"/>
    <x v="689"/>
    <n v="3600"/>
    <n v="8158"/>
    <x v="682"/>
    <x v="1"/>
    <x v="682"/>
    <n v="190"/>
    <x v="1"/>
    <x v="1"/>
    <n v="1322373600"/>
    <n v="1322892000"/>
    <b v="0"/>
    <b v="1"/>
    <x v="4"/>
  </r>
  <r>
    <n v="691"/>
    <x v="677"/>
    <x v="690"/>
    <n v="5000"/>
    <n v="7119"/>
    <x v="683"/>
    <x v="1"/>
    <x v="683"/>
    <n v="237"/>
    <x v="1"/>
    <x v="1"/>
    <n v="1349240400"/>
    <n v="1350709200"/>
    <b v="1"/>
    <b v="1"/>
    <x v="4"/>
  </r>
  <r>
    <n v="692"/>
    <x v="678"/>
    <x v="691"/>
    <n v="6000"/>
    <n v="5438"/>
    <x v="684"/>
    <x v="0"/>
    <x v="684"/>
    <n v="77"/>
    <x v="4"/>
    <x v="4"/>
    <n v="1562648400"/>
    <n v="1564203600"/>
    <b v="0"/>
    <b v="0"/>
    <x v="1"/>
  </r>
  <r>
    <n v="693"/>
    <x v="679"/>
    <x v="692"/>
    <n v="180400"/>
    <n v="115396"/>
    <x v="685"/>
    <x v="0"/>
    <x v="685"/>
    <n v="1748"/>
    <x v="1"/>
    <x v="1"/>
    <n v="1508216400"/>
    <n v="1509685200"/>
    <b v="0"/>
    <b v="0"/>
    <x v="3"/>
  </r>
  <r>
    <n v="694"/>
    <x v="680"/>
    <x v="693"/>
    <n v="9100"/>
    <n v="7656"/>
    <x v="686"/>
    <x v="0"/>
    <x v="686"/>
    <n v="79"/>
    <x v="1"/>
    <x v="1"/>
    <n v="1511762400"/>
    <n v="1514959200"/>
    <b v="0"/>
    <b v="0"/>
    <x v="3"/>
  </r>
  <r>
    <n v="695"/>
    <x v="681"/>
    <x v="694"/>
    <n v="9200"/>
    <n v="12322"/>
    <x v="687"/>
    <x v="1"/>
    <x v="687"/>
    <n v="196"/>
    <x v="6"/>
    <x v="6"/>
    <n v="1447480800"/>
    <n v="1448863200"/>
    <b v="1"/>
    <b v="0"/>
    <x v="1"/>
  </r>
  <r>
    <n v="696"/>
    <x v="682"/>
    <x v="695"/>
    <n v="164100"/>
    <n v="96888"/>
    <x v="688"/>
    <x v="0"/>
    <x v="688"/>
    <n v="889"/>
    <x v="1"/>
    <x v="1"/>
    <n v="1429506000"/>
    <n v="1429592400"/>
    <b v="0"/>
    <b v="1"/>
    <x v="3"/>
  </r>
  <r>
    <n v="697"/>
    <x v="683"/>
    <x v="696"/>
    <n v="128900"/>
    <n v="196960"/>
    <x v="689"/>
    <x v="1"/>
    <x v="689"/>
    <n v="7295"/>
    <x v="1"/>
    <x v="1"/>
    <n v="1522472400"/>
    <n v="1522645200"/>
    <b v="0"/>
    <b v="0"/>
    <x v="1"/>
  </r>
  <r>
    <n v="698"/>
    <x v="684"/>
    <x v="697"/>
    <n v="42100"/>
    <n v="188057"/>
    <x v="690"/>
    <x v="1"/>
    <x v="690"/>
    <n v="2893"/>
    <x v="0"/>
    <x v="0"/>
    <n v="1322114400"/>
    <n v="1323324000"/>
    <b v="0"/>
    <b v="0"/>
    <x v="2"/>
  </r>
  <r>
    <n v="699"/>
    <x v="196"/>
    <x v="698"/>
    <n v="7400"/>
    <n v="6245"/>
    <x v="691"/>
    <x v="0"/>
    <x v="691"/>
    <n v="56"/>
    <x v="1"/>
    <x v="1"/>
    <n v="1561438800"/>
    <n v="1561525200"/>
    <b v="0"/>
    <b v="0"/>
    <x v="4"/>
  </r>
  <r>
    <n v="700"/>
    <x v="685"/>
    <x v="699"/>
    <n v="100"/>
    <n v="3"/>
    <x v="248"/>
    <x v="0"/>
    <x v="248"/>
    <n v="1"/>
    <x v="1"/>
    <x v="1"/>
    <n v="1264399200"/>
    <n v="1265695200"/>
    <b v="0"/>
    <b v="0"/>
    <x v="2"/>
  </r>
  <r>
    <n v="701"/>
    <x v="686"/>
    <x v="700"/>
    <n v="52000"/>
    <n v="91014"/>
    <x v="692"/>
    <x v="1"/>
    <x v="692"/>
    <n v="820"/>
    <x v="1"/>
    <x v="1"/>
    <n v="1301202000"/>
    <n v="1301806800"/>
    <b v="1"/>
    <b v="0"/>
    <x v="3"/>
  </r>
  <r>
    <n v="702"/>
    <x v="687"/>
    <x v="701"/>
    <n v="8700"/>
    <n v="4710"/>
    <x v="693"/>
    <x v="0"/>
    <x v="693"/>
    <n v="83"/>
    <x v="1"/>
    <x v="1"/>
    <n v="1374469200"/>
    <n v="1374901200"/>
    <b v="0"/>
    <b v="0"/>
    <x v="2"/>
  </r>
  <r>
    <n v="703"/>
    <x v="688"/>
    <x v="702"/>
    <n v="63400"/>
    <n v="197728"/>
    <x v="694"/>
    <x v="1"/>
    <x v="694"/>
    <n v="2038"/>
    <x v="1"/>
    <x v="1"/>
    <n v="1334984400"/>
    <n v="1336453200"/>
    <b v="1"/>
    <b v="1"/>
    <x v="5"/>
  </r>
  <r>
    <n v="704"/>
    <x v="689"/>
    <x v="703"/>
    <n v="8700"/>
    <n v="10682"/>
    <x v="695"/>
    <x v="1"/>
    <x v="695"/>
    <n v="116"/>
    <x v="1"/>
    <x v="1"/>
    <n v="1467608400"/>
    <n v="1468904400"/>
    <b v="0"/>
    <b v="0"/>
    <x v="4"/>
  </r>
  <r>
    <n v="705"/>
    <x v="690"/>
    <x v="704"/>
    <n v="169700"/>
    <n v="168048"/>
    <x v="696"/>
    <x v="0"/>
    <x v="696"/>
    <n v="2025"/>
    <x v="4"/>
    <x v="4"/>
    <n v="1386741600"/>
    <n v="1387087200"/>
    <b v="0"/>
    <b v="0"/>
    <x v="5"/>
  </r>
  <r>
    <n v="706"/>
    <x v="691"/>
    <x v="705"/>
    <n v="108400"/>
    <n v="138586"/>
    <x v="697"/>
    <x v="1"/>
    <x v="697"/>
    <n v="1345"/>
    <x v="2"/>
    <x v="2"/>
    <n v="1546754400"/>
    <n v="1547445600"/>
    <b v="0"/>
    <b v="1"/>
    <x v="2"/>
  </r>
  <r>
    <n v="707"/>
    <x v="692"/>
    <x v="706"/>
    <n v="7300"/>
    <n v="11579"/>
    <x v="698"/>
    <x v="1"/>
    <x v="698"/>
    <n v="168"/>
    <x v="1"/>
    <x v="1"/>
    <n v="1544248800"/>
    <n v="1547359200"/>
    <b v="0"/>
    <b v="0"/>
    <x v="4"/>
  </r>
  <r>
    <n v="708"/>
    <x v="693"/>
    <x v="707"/>
    <n v="1700"/>
    <n v="12020"/>
    <x v="699"/>
    <x v="1"/>
    <x v="699"/>
    <n v="137"/>
    <x v="5"/>
    <x v="5"/>
    <n v="1495429200"/>
    <n v="1496293200"/>
    <b v="0"/>
    <b v="0"/>
    <x v="3"/>
  </r>
  <r>
    <n v="709"/>
    <x v="694"/>
    <x v="708"/>
    <n v="9800"/>
    <n v="13954"/>
    <x v="700"/>
    <x v="1"/>
    <x v="700"/>
    <n v="186"/>
    <x v="6"/>
    <x v="6"/>
    <n v="1334811600"/>
    <n v="1335416400"/>
    <b v="0"/>
    <b v="0"/>
    <x v="3"/>
  </r>
  <r>
    <n v="710"/>
    <x v="695"/>
    <x v="709"/>
    <n v="4300"/>
    <n v="6358"/>
    <x v="701"/>
    <x v="1"/>
    <x v="701"/>
    <n v="125"/>
    <x v="1"/>
    <x v="1"/>
    <n v="1531544400"/>
    <n v="1532149200"/>
    <b v="0"/>
    <b v="1"/>
    <x v="3"/>
  </r>
  <r>
    <n v="711"/>
    <x v="696"/>
    <x v="710"/>
    <n v="6200"/>
    <n v="1260"/>
    <x v="702"/>
    <x v="0"/>
    <x v="702"/>
    <n v="14"/>
    <x v="6"/>
    <x v="6"/>
    <n v="1453615200"/>
    <n v="1453788000"/>
    <b v="1"/>
    <b v="1"/>
    <x v="3"/>
  </r>
  <r>
    <n v="712"/>
    <x v="697"/>
    <x v="711"/>
    <n v="800"/>
    <n v="14725"/>
    <x v="703"/>
    <x v="1"/>
    <x v="703"/>
    <n v="202"/>
    <x v="1"/>
    <x v="1"/>
    <n v="1467954000"/>
    <n v="1471496400"/>
    <b v="0"/>
    <b v="0"/>
    <x v="3"/>
  </r>
  <r>
    <n v="713"/>
    <x v="698"/>
    <x v="712"/>
    <n v="6900"/>
    <n v="11174"/>
    <x v="704"/>
    <x v="1"/>
    <x v="704"/>
    <n v="103"/>
    <x v="1"/>
    <x v="1"/>
    <n v="1471842000"/>
    <n v="1472878800"/>
    <b v="0"/>
    <b v="0"/>
    <x v="5"/>
  </r>
  <r>
    <n v="714"/>
    <x v="699"/>
    <x v="713"/>
    <n v="38500"/>
    <n v="182036"/>
    <x v="705"/>
    <x v="1"/>
    <x v="705"/>
    <n v="1785"/>
    <x v="1"/>
    <x v="1"/>
    <n v="1408424400"/>
    <n v="1408510800"/>
    <b v="0"/>
    <b v="0"/>
    <x v="1"/>
  </r>
  <r>
    <n v="715"/>
    <x v="700"/>
    <x v="714"/>
    <n v="118000"/>
    <n v="28870"/>
    <x v="706"/>
    <x v="0"/>
    <x v="706"/>
    <n v="656"/>
    <x v="1"/>
    <x v="1"/>
    <n v="1281157200"/>
    <n v="1281589200"/>
    <b v="0"/>
    <b v="0"/>
    <x v="6"/>
  </r>
  <r>
    <n v="716"/>
    <x v="701"/>
    <x v="715"/>
    <n v="2000"/>
    <n v="10353"/>
    <x v="707"/>
    <x v="1"/>
    <x v="707"/>
    <n v="157"/>
    <x v="1"/>
    <x v="1"/>
    <n v="1373432400"/>
    <n v="1375851600"/>
    <b v="0"/>
    <b v="1"/>
    <x v="3"/>
  </r>
  <r>
    <n v="717"/>
    <x v="702"/>
    <x v="716"/>
    <n v="5600"/>
    <n v="13868"/>
    <x v="708"/>
    <x v="1"/>
    <x v="708"/>
    <n v="555"/>
    <x v="1"/>
    <x v="1"/>
    <n v="1313989200"/>
    <n v="1315803600"/>
    <b v="0"/>
    <b v="0"/>
    <x v="4"/>
  </r>
  <r>
    <n v="718"/>
    <x v="703"/>
    <x v="717"/>
    <n v="8300"/>
    <n v="8317"/>
    <x v="709"/>
    <x v="1"/>
    <x v="709"/>
    <n v="297"/>
    <x v="1"/>
    <x v="1"/>
    <n v="1371445200"/>
    <n v="1373691600"/>
    <b v="0"/>
    <b v="0"/>
    <x v="2"/>
  </r>
  <r>
    <n v="719"/>
    <x v="704"/>
    <x v="718"/>
    <n v="6900"/>
    <n v="10557"/>
    <x v="710"/>
    <x v="1"/>
    <x v="710"/>
    <n v="123"/>
    <x v="1"/>
    <x v="1"/>
    <n v="1338267600"/>
    <n v="1339218000"/>
    <b v="0"/>
    <b v="0"/>
    <x v="5"/>
  </r>
  <r>
    <n v="720"/>
    <x v="705"/>
    <x v="719"/>
    <n v="8700"/>
    <n v="3227"/>
    <x v="711"/>
    <x v="3"/>
    <x v="711"/>
    <n v="38"/>
    <x v="3"/>
    <x v="3"/>
    <n v="1519192800"/>
    <n v="1520402400"/>
    <b v="0"/>
    <b v="1"/>
    <x v="3"/>
  </r>
  <r>
    <n v="721"/>
    <x v="706"/>
    <x v="720"/>
    <n v="123600"/>
    <n v="5429"/>
    <x v="712"/>
    <x v="3"/>
    <x v="712"/>
    <n v="60"/>
    <x v="1"/>
    <x v="1"/>
    <n v="1522818000"/>
    <n v="1523336400"/>
    <b v="0"/>
    <b v="0"/>
    <x v="1"/>
  </r>
  <r>
    <n v="722"/>
    <x v="707"/>
    <x v="721"/>
    <n v="48500"/>
    <n v="75906"/>
    <x v="713"/>
    <x v="1"/>
    <x v="713"/>
    <n v="3036"/>
    <x v="1"/>
    <x v="1"/>
    <n v="1509948000"/>
    <n v="1512280800"/>
    <b v="0"/>
    <b v="0"/>
    <x v="4"/>
  </r>
  <r>
    <n v="723"/>
    <x v="708"/>
    <x v="722"/>
    <n v="4900"/>
    <n v="13250"/>
    <x v="714"/>
    <x v="1"/>
    <x v="714"/>
    <n v="144"/>
    <x v="2"/>
    <x v="2"/>
    <n v="1456898400"/>
    <n v="1458709200"/>
    <b v="0"/>
    <b v="0"/>
    <x v="3"/>
  </r>
  <r>
    <n v="724"/>
    <x v="709"/>
    <x v="723"/>
    <n v="8400"/>
    <n v="11261"/>
    <x v="715"/>
    <x v="1"/>
    <x v="715"/>
    <n v="121"/>
    <x v="4"/>
    <x v="4"/>
    <n v="1413954000"/>
    <n v="1414126800"/>
    <b v="0"/>
    <b v="1"/>
    <x v="3"/>
  </r>
  <r>
    <n v="725"/>
    <x v="710"/>
    <x v="724"/>
    <n v="193200"/>
    <n v="97369"/>
    <x v="716"/>
    <x v="0"/>
    <x v="716"/>
    <n v="1596"/>
    <x v="1"/>
    <x v="1"/>
    <n v="1416031200"/>
    <n v="1416204000"/>
    <b v="0"/>
    <b v="0"/>
    <x v="6"/>
  </r>
  <r>
    <n v="726"/>
    <x v="711"/>
    <x v="725"/>
    <n v="54300"/>
    <n v="48227"/>
    <x v="717"/>
    <x v="3"/>
    <x v="717"/>
    <n v="524"/>
    <x v="1"/>
    <x v="1"/>
    <n v="1287982800"/>
    <n v="1288501200"/>
    <b v="0"/>
    <b v="1"/>
    <x v="3"/>
  </r>
  <r>
    <n v="727"/>
    <x v="712"/>
    <x v="726"/>
    <n v="8900"/>
    <n v="14685"/>
    <x v="718"/>
    <x v="1"/>
    <x v="718"/>
    <n v="181"/>
    <x v="1"/>
    <x v="1"/>
    <n v="1547964000"/>
    <n v="1552971600"/>
    <b v="0"/>
    <b v="0"/>
    <x v="2"/>
  </r>
  <r>
    <n v="728"/>
    <x v="713"/>
    <x v="727"/>
    <n v="4200"/>
    <n v="735"/>
    <x v="719"/>
    <x v="0"/>
    <x v="719"/>
    <n v="10"/>
    <x v="1"/>
    <x v="1"/>
    <n v="1464152400"/>
    <n v="1465102800"/>
    <b v="0"/>
    <b v="0"/>
    <x v="3"/>
  </r>
  <r>
    <n v="729"/>
    <x v="714"/>
    <x v="728"/>
    <n v="5600"/>
    <n v="10397"/>
    <x v="720"/>
    <x v="1"/>
    <x v="720"/>
    <n v="122"/>
    <x v="1"/>
    <x v="1"/>
    <n v="1359957600"/>
    <n v="1360130400"/>
    <b v="0"/>
    <b v="0"/>
    <x v="4"/>
  </r>
  <r>
    <n v="730"/>
    <x v="715"/>
    <x v="729"/>
    <n v="28800"/>
    <n v="118847"/>
    <x v="721"/>
    <x v="1"/>
    <x v="721"/>
    <n v="1071"/>
    <x v="0"/>
    <x v="0"/>
    <n v="1432357200"/>
    <n v="1432875600"/>
    <b v="0"/>
    <b v="0"/>
    <x v="2"/>
  </r>
  <r>
    <n v="731"/>
    <x v="716"/>
    <x v="730"/>
    <n v="8000"/>
    <n v="7220"/>
    <x v="722"/>
    <x v="3"/>
    <x v="722"/>
    <n v="219"/>
    <x v="1"/>
    <x v="1"/>
    <n v="1500786000"/>
    <n v="1500872400"/>
    <b v="0"/>
    <b v="0"/>
    <x v="2"/>
  </r>
  <r>
    <n v="732"/>
    <x v="717"/>
    <x v="731"/>
    <n v="117000"/>
    <n v="107622"/>
    <x v="723"/>
    <x v="0"/>
    <x v="723"/>
    <n v="1121"/>
    <x v="1"/>
    <x v="1"/>
    <n v="1490158800"/>
    <n v="1492146000"/>
    <b v="0"/>
    <b v="1"/>
    <x v="1"/>
  </r>
  <r>
    <n v="733"/>
    <x v="718"/>
    <x v="732"/>
    <n v="15800"/>
    <n v="83267"/>
    <x v="724"/>
    <x v="1"/>
    <x v="724"/>
    <n v="980"/>
    <x v="1"/>
    <x v="1"/>
    <n v="1406178000"/>
    <n v="1407301200"/>
    <b v="0"/>
    <b v="0"/>
    <x v="1"/>
  </r>
  <r>
    <n v="734"/>
    <x v="719"/>
    <x v="733"/>
    <n v="4200"/>
    <n v="13404"/>
    <x v="725"/>
    <x v="1"/>
    <x v="725"/>
    <n v="536"/>
    <x v="1"/>
    <x v="1"/>
    <n v="1485583200"/>
    <n v="1486620000"/>
    <b v="0"/>
    <b v="1"/>
    <x v="3"/>
  </r>
  <r>
    <n v="735"/>
    <x v="720"/>
    <x v="734"/>
    <n v="37100"/>
    <n v="131404"/>
    <x v="726"/>
    <x v="1"/>
    <x v="726"/>
    <n v="1991"/>
    <x v="1"/>
    <x v="1"/>
    <n v="1459314000"/>
    <n v="1459918800"/>
    <b v="0"/>
    <b v="0"/>
    <x v="7"/>
  </r>
  <r>
    <n v="736"/>
    <x v="721"/>
    <x v="735"/>
    <n v="7700"/>
    <n v="2533"/>
    <x v="727"/>
    <x v="3"/>
    <x v="727"/>
    <n v="29"/>
    <x v="1"/>
    <x v="1"/>
    <n v="1424412000"/>
    <n v="1424757600"/>
    <b v="0"/>
    <b v="0"/>
    <x v="5"/>
  </r>
  <r>
    <n v="737"/>
    <x v="722"/>
    <x v="736"/>
    <n v="3700"/>
    <n v="5028"/>
    <x v="728"/>
    <x v="1"/>
    <x v="728"/>
    <n v="180"/>
    <x v="1"/>
    <x v="1"/>
    <n v="1478844000"/>
    <n v="1479880800"/>
    <b v="0"/>
    <b v="0"/>
    <x v="1"/>
  </r>
  <r>
    <n v="738"/>
    <x v="486"/>
    <x v="737"/>
    <n v="74700"/>
    <n v="1557"/>
    <x v="729"/>
    <x v="0"/>
    <x v="729"/>
    <n v="15"/>
    <x v="1"/>
    <x v="1"/>
    <n v="1416117600"/>
    <n v="1418018400"/>
    <b v="0"/>
    <b v="1"/>
    <x v="3"/>
  </r>
  <r>
    <n v="739"/>
    <x v="723"/>
    <x v="738"/>
    <n v="10000"/>
    <n v="6100"/>
    <x v="730"/>
    <x v="0"/>
    <x v="730"/>
    <n v="191"/>
    <x v="1"/>
    <x v="1"/>
    <n v="1340946000"/>
    <n v="1341032400"/>
    <b v="0"/>
    <b v="0"/>
    <x v="1"/>
  </r>
  <r>
    <n v="740"/>
    <x v="724"/>
    <x v="739"/>
    <n v="5300"/>
    <n v="1592"/>
    <x v="731"/>
    <x v="0"/>
    <x v="731"/>
    <n v="16"/>
    <x v="1"/>
    <x v="1"/>
    <n v="1486101600"/>
    <n v="1486360800"/>
    <b v="0"/>
    <b v="0"/>
    <x v="3"/>
  </r>
  <r>
    <n v="741"/>
    <x v="287"/>
    <x v="740"/>
    <n v="1200"/>
    <n v="14150"/>
    <x v="732"/>
    <x v="1"/>
    <x v="732"/>
    <n v="130"/>
    <x v="1"/>
    <x v="1"/>
    <n v="1274590800"/>
    <n v="1274677200"/>
    <b v="0"/>
    <b v="0"/>
    <x v="3"/>
  </r>
  <r>
    <n v="742"/>
    <x v="725"/>
    <x v="741"/>
    <n v="1200"/>
    <n v="13513"/>
    <x v="733"/>
    <x v="1"/>
    <x v="733"/>
    <n v="122"/>
    <x v="1"/>
    <x v="1"/>
    <n v="1263880800"/>
    <n v="1267509600"/>
    <b v="0"/>
    <b v="0"/>
    <x v="1"/>
  </r>
  <r>
    <n v="743"/>
    <x v="726"/>
    <x v="742"/>
    <n v="3900"/>
    <n v="504"/>
    <x v="734"/>
    <x v="0"/>
    <x v="734"/>
    <n v="17"/>
    <x v="1"/>
    <x v="1"/>
    <n v="1445403600"/>
    <n v="1445922000"/>
    <b v="0"/>
    <b v="1"/>
    <x v="3"/>
  </r>
  <r>
    <n v="744"/>
    <x v="727"/>
    <x v="743"/>
    <n v="2000"/>
    <n v="14240"/>
    <x v="735"/>
    <x v="1"/>
    <x v="735"/>
    <n v="140"/>
    <x v="1"/>
    <x v="1"/>
    <n v="1533877200"/>
    <n v="1534050000"/>
    <b v="0"/>
    <b v="1"/>
    <x v="3"/>
  </r>
  <r>
    <n v="745"/>
    <x v="728"/>
    <x v="744"/>
    <n v="6900"/>
    <n v="2091"/>
    <x v="736"/>
    <x v="0"/>
    <x v="736"/>
    <n v="34"/>
    <x v="1"/>
    <x v="1"/>
    <n v="1275195600"/>
    <n v="1277528400"/>
    <b v="0"/>
    <b v="0"/>
    <x v="2"/>
  </r>
  <r>
    <n v="746"/>
    <x v="729"/>
    <x v="745"/>
    <n v="55800"/>
    <n v="118580"/>
    <x v="737"/>
    <x v="1"/>
    <x v="737"/>
    <n v="3388"/>
    <x v="1"/>
    <x v="1"/>
    <n v="1318136400"/>
    <n v="1318568400"/>
    <b v="0"/>
    <b v="0"/>
    <x v="2"/>
  </r>
  <r>
    <n v="747"/>
    <x v="730"/>
    <x v="746"/>
    <n v="4900"/>
    <n v="11214"/>
    <x v="738"/>
    <x v="1"/>
    <x v="738"/>
    <n v="280"/>
    <x v="1"/>
    <x v="1"/>
    <n v="1283403600"/>
    <n v="1284354000"/>
    <b v="0"/>
    <b v="0"/>
    <x v="3"/>
  </r>
  <r>
    <n v="748"/>
    <x v="731"/>
    <x v="747"/>
    <n v="194900"/>
    <n v="68137"/>
    <x v="739"/>
    <x v="3"/>
    <x v="739"/>
    <n v="614"/>
    <x v="1"/>
    <x v="1"/>
    <n v="1267423200"/>
    <n v="1269579600"/>
    <b v="0"/>
    <b v="1"/>
    <x v="4"/>
  </r>
  <r>
    <n v="749"/>
    <x v="732"/>
    <x v="748"/>
    <n v="8600"/>
    <n v="13527"/>
    <x v="740"/>
    <x v="1"/>
    <x v="740"/>
    <n v="366"/>
    <x v="6"/>
    <x v="6"/>
    <n v="1412744400"/>
    <n v="1413781200"/>
    <b v="0"/>
    <b v="1"/>
    <x v="2"/>
  </r>
  <r>
    <n v="750"/>
    <x v="733"/>
    <x v="749"/>
    <n v="100"/>
    <n v="1"/>
    <x v="100"/>
    <x v="0"/>
    <x v="100"/>
    <n v="1"/>
    <x v="4"/>
    <x v="4"/>
    <n v="1277960400"/>
    <n v="1280120400"/>
    <b v="0"/>
    <b v="0"/>
    <x v="1"/>
  </r>
  <r>
    <n v="751"/>
    <x v="734"/>
    <x v="750"/>
    <n v="3600"/>
    <n v="8363"/>
    <x v="741"/>
    <x v="1"/>
    <x v="741"/>
    <n v="270"/>
    <x v="1"/>
    <x v="1"/>
    <n v="1458190800"/>
    <n v="1459486800"/>
    <b v="1"/>
    <b v="1"/>
    <x v="5"/>
  </r>
  <r>
    <n v="752"/>
    <x v="735"/>
    <x v="751"/>
    <n v="5800"/>
    <n v="5362"/>
    <x v="742"/>
    <x v="3"/>
    <x v="742"/>
    <n v="114"/>
    <x v="1"/>
    <x v="1"/>
    <n v="1280984400"/>
    <n v="1282539600"/>
    <b v="0"/>
    <b v="1"/>
    <x v="3"/>
  </r>
  <r>
    <n v="753"/>
    <x v="736"/>
    <x v="752"/>
    <n v="4700"/>
    <n v="12065"/>
    <x v="743"/>
    <x v="1"/>
    <x v="743"/>
    <n v="137"/>
    <x v="1"/>
    <x v="1"/>
    <n v="1274590800"/>
    <n v="1275886800"/>
    <b v="0"/>
    <b v="0"/>
    <x v="7"/>
  </r>
  <r>
    <n v="754"/>
    <x v="737"/>
    <x v="753"/>
    <n v="70400"/>
    <n v="118603"/>
    <x v="744"/>
    <x v="1"/>
    <x v="744"/>
    <n v="3205"/>
    <x v="1"/>
    <x v="1"/>
    <n v="1351400400"/>
    <n v="1355983200"/>
    <b v="0"/>
    <b v="0"/>
    <x v="3"/>
  </r>
  <r>
    <n v="755"/>
    <x v="738"/>
    <x v="754"/>
    <n v="4500"/>
    <n v="7496"/>
    <x v="745"/>
    <x v="1"/>
    <x v="745"/>
    <n v="288"/>
    <x v="3"/>
    <x v="3"/>
    <n v="1514354400"/>
    <n v="1515391200"/>
    <b v="0"/>
    <b v="1"/>
    <x v="3"/>
  </r>
  <r>
    <n v="756"/>
    <x v="739"/>
    <x v="755"/>
    <n v="1300"/>
    <n v="10037"/>
    <x v="746"/>
    <x v="1"/>
    <x v="746"/>
    <n v="148"/>
    <x v="1"/>
    <x v="1"/>
    <n v="1421733600"/>
    <n v="1422252000"/>
    <b v="0"/>
    <b v="0"/>
    <x v="3"/>
  </r>
  <r>
    <n v="757"/>
    <x v="740"/>
    <x v="756"/>
    <n v="1400"/>
    <n v="5696"/>
    <x v="747"/>
    <x v="1"/>
    <x v="747"/>
    <n v="114"/>
    <x v="1"/>
    <x v="1"/>
    <n v="1305176400"/>
    <n v="1305522000"/>
    <b v="0"/>
    <b v="0"/>
    <x v="4"/>
  </r>
  <r>
    <n v="758"/>
    <x v="741"/>
    <x v="757"/>
    <n v="29600"/>
    <n v="167005"/>
    <x v="748"/>
    <x v="1"/>
    <x v="748"/>
    <n v="1518"/>
    <x v="0"/>
    <x v="0"/>
    <n v="1414126800"/>
    <n v="1414904400"/>
    <b v="0"/>
    <b v="0"/>
    <x v="1"/>
  </r>
  <r>
    <n v="759"/>
    <x v="742"/>
    <x v="758"/>
    <n v="167500"/>
    <n v="114615"/>
    <x v="749"/>
    <x v="0"/>
    <x v="749"/>
    <n v="1274"/>
    <x v="1"/>
    <x v="1"/>
    <n v="1517810400"/>
    <n v="1520402400"/>
    <b v="0"/>
    <b v="0"/>
    <x v="1"/>
  </r>
  <r>
    <n v="760"/>
    <x v="743"/>
    <x v="759"/>
    <n v="48300"/>
    <n v="16592"/>
    <x v="750"/>
    <x v="0"/>
    <x v="750"/>
    <n v="210"/>
    <x v="6"/>
    <x v="6"/>
    <n v="1564635600"/>
    <n v="1567141200"/>
    <b v="0"/>
    <b v="1"/>
    <x v="6"/>
  </r>
  <r>
    <n v="761"/>
    <x v="744"/>
    <x v="760"/>
    <n v="2200"/>
    <n v="14420"/>
    <x v="751"/>
    <x v="1"/>
    <x v="751"/>
    <n v="166"/>
    <x v="1"/>
    <x v="1"/>
    <n v="1500699600"/>
    <n v="1501131600"/>
    <b v="0"/>
    <b v="0"/>
    <x v="1"/>
  </r>
  <r>
    <n v="762"/>
    <x v="307"/>
    <x v="761"/>
    <n v="3500"/>
    <n v="6204"/>
    <x v="752"/>
    <x v="1"/>
    <x v="752"/>
    <n v="100"/>
    <x v="2"/>
    <x v="2"/>
    <n v="1354082400"/>
    <n v="1355032800"/>
    <b v="0"/>
    <b v="0"/>
    <x v="1"/>
  </r>
  <r>
    <n v="763"/>
    <x v="745"/>
    <x v="762"/>
    <n v="5600"/>
    <n v="6338"/>
    <x v="753"/>
    <x v="1"/>
    <x v="753"/>
    <n v="235"/>
    <x v="1"/>
    <x v="1"/>
    <n v="1336453200"/>
    <n v="1339477200"/>
    <b v="0"/>
    <b v="1"/>
    <x v="3"/>
  </r>
  <r>
    <n v="764"/>
    <x v="746"/>
    <x v="763"/>
    <n v="1100"/>
    <n v="8010"/>
    <x v="754"/>
    <x v="1"/>
    <x v="754"/>
    <n v="148"/>
    <x v="1"/>
    <x v="1"/>
    <n v="1305262800"/>
    <n v="1305954000"/>
    <b v="0"/>
    <b v="0"/>
    <x v="1"/>
  </r>
  <r>
    <n v="765"/>
    <x v="747"/>
    <x v="764"/>
    <n v="3900"/>
    <n v="8125"/>
    <x v="755"/>
    <x v="1"/>
    <x v="755"/>
    <n v="198"/>
    <x v="1"/>
    <x v="1"/>
    <n v="1492232400"/>
    <n v="1494392400"/>
    <b v="1"/>
    <b v="1"/>
    <x v="1"/>
  </r>
  <r>
    <n v="766"/>
    <x v="748"/>
    <x v="765"/>
    <n v="43800"/>
    <n v="13653"/>
    <x v="756"/>
    <x v="0"/>
    <x v="756"/>
    <n v="248"/>
    <x v="2"/>
    <x v="2"/>
    <n v="1537333200"/>
    <n v="1537419600"/>
    <b v="0"/>
    <b v="0"/>
    <x v="4"/>
  </r>
  <r>
    <n v="767"/>
    <x v="749"/>
    <x v="766"/>
    <n v="97200"/>
    <n v="55372"/>
    <x v="757"/>
    <x v="0"/>
    <x v="757"/>
    <n v="513"/>
    <x v="1"/>
    <x v="1"/>
    <n v="1444107600"/>
    <n v="1447999200"/>
    <b v="0"/>
    <b v="0"/>
    <x v="5"/>
  </r>
  <r>
    <n v="768"/>
    <x v="750"/>
    <x v="767"/>
    <n v="4800"/>
    <n v="11088"/>
    <x v="758"/>
    <x v="1"/>
    <x v="758"/>
    <n v="150"/>
    <x v="1"/>
    <x v="1"/>
    <n v="1386741600"/>
    <n v="1388037600"/>
    <b v="0"/>
    <b v="0"/>
    <x v="3"/>
  </r>
  <r>
    <n v="769"/>
    <x v="751"/>
    <x v="768"/>
    <n v="125600"/>
    <n v="109106"/>
    <x v="759"/>
    <x v="0"/>
    <x v="759"/>
    <n v="3410"/>
    <x v="1"/>
    <x v="1"/>
    <n v="1376542800"/>
    <n v="1378789200"/>
    <b v="0"/>
    <b v="0"/>
    <x v="6"/>
  </r>
  <r>
    <n v="770"/>
    <x v="752"/>
    <x v="769"/>
    <n v="4300"/>
    <n v="11642"/>
    <x v="760"/>
    <x v="1"/>
    <x v="760"/>
    <n v="216"/>
    <x v="6"/>
    <x v="6"/>
    <n v="1397451600"/>
    <n v="1398056400"/>
    <b v="0"/>
    <b v="1"/>
    <x v="3"/>
  </r>
  <r>
    <n v="771"/>
    <x v="753"/>
    <x v="770"/>
    <n v="5600"/>
    <n v="2769"/>
    <x v="761"/>
    <x v="3"/>
    <x v="761"/>
    <n v="26"/>
    <x v="1"/>
    <x v="1"/>
    <n v="1548482400"/>
    <n v="1550815200"/>
    <b v="0"/>
    <b v="0"/>
    <x v="3"/>
  </r>
  <r>
    <n v="772"/>
    <x v="754"/>
    <x v="771"/>
    <n v="149600"/>
    <n v="169586"/>
    <x v="762"/>
    <x v="1"/>
    <x v="762"/>
    <n v="5139"/>
    <x v="1"/>
    <x v="1"/>
    <n v="1549692000"/>
    <n v="1550037600"/>
    <b v="0"/>
    <b v="0"/>
    <x v="1"/>
  </r>
  <r>
    <n v="773"/>
    <x v="755"/>
    <x v="772"/>
    <n v="53100"/>
    <n v="101185"/>
    <x v="763"/>
    <x v="1"/>
    <x v="763"/>
    <n v="2353"/>
    <x v="1"/>
    <x v="1"/>
    <n v="1492059600"/>
    <n v="1492923600"/>
    <b v="0"/>
    <b v="0"/>
    <x v="3"/>
  </r>
  <r>
    <n v="774"/>
    <x v="756"/>
    <x v="773"/>
    <n v="5000"/>
    <n v="6775"/>
    <x v="764"/>
    <x v="1"/>
    <x v="764"/>
    <n v="78"/>
    <x v="6"/>
    <x v="6"/>
    <n v="1463979600"/>
    <n v="1467522000"/>
    <b v="0"/>
    <b v="0"/>
    <x v="2"/>
  </r>
  <r>
    <n v="775"/>
    <x v="757"/>
    <x v="774"/>
    <n v="9400"/>
    <n v="968"/>
    <x v="765"/>
    <x v="0"/>
    <x v="765"/>
    <n v="10"/>
    <x v="1"/>
    <x v="1"/>
    <n v="1415253600"/>
    <n v="1416117600"/>
    <b v="0"/>
    <b v="0"/>
    <x v="1"/>
  </r>
  <r>
    <n v="776"/>
    <x v="758"/>
    <x v="775"/>
    <n v="110800"/>
    <n v="72623"/>
    <x v="766"/>
    <x v="0"/>
    <x v="766"/>
    <n v="2201"/>
    <x v="1"/>
    <x v="1"/>
    <n v="1562216400"/>
    <n v="1563771600"/>
    <b v="0"/>
    <b v="0"/>
    <x v="3"/>
  </r>
  <r>
    <n v="777"/>
    <x v="759"/>
    <x v="776"/>
    <n v="93800"/>
    <n v="45987"/>
    <x v="767"/>
    <x v="0"/>
    <x v="767"/>
    <n v="676"/>
    <x v="1"/>
    <x v="1"/>
    <n v="1316754000"/>
    <n v="1319259600"/>
    <b v="0"/>
    <b v="0"/>
    <x v="3"/>
  </r>
  <r>
    <n v="778"/>
    <x v="760"/>
    <x v="777"/>
    <n v="1300"/>
    <n v="10243"/>
    <x v="768"/>
    <x v="1"/>
    <x v="768"/>
    <n v="174"/>
    <x v="5"/>
    <x v="5"/>
    <n v="1313211600"/>
    <n v="1313643600"/>
    <b v="0"/>
    <b v="0"/>
    <x v="4"/>
  </r>
  <r>
    <n v="779"/>
    <x v="761"/>
    <x v="778"/>
    <n v="108700"/>
    <n v="87293"/>
    <x v="769"/>
    <x v="0"/>
    <x v="769"/>
    <n v="831"/>
    <x v="1"/>
    <x v="1"/>
    <n v="1439528400"/>
    <n v="1440306000"/>
    <b v="0"/>
    <b v="1"/>
    <x v="3"/>
  </r>
  <r>
    <n v="780"/>
    <x v="762"/>
    <x v="779"/>
    <n v="5100"/>
    <n v="5421"/>
    <x v="770"/>
    <x v="1"/>
    <x v="770"/>
    <n v="164"/>
    <x v="1"/>
    <x v="1"/>
    <n v="1469163600"/>
    <n v="1470805200"/>
    <b v="0"/>
    <b v="1"/>
    <x v="4"/>
  </r>
  <r>
    <n v="781"/>
    <x v="763"/>
    <x v="780"/>
    <n v="8700"/>
    <n v="4414"/>
    <x v="771"/>
    <x v="3"/>
    <x v="771"/>
    <n v="56"/>
    <x v="5"/>
    <x v="5"/>
    <n v="1288501200"/>
    <n v="1292911200"/>
    <b v="0"/>
    <b v="0"/>
    <x v="3"/>
  </r>
  <r>
    <n v="782"/>
    <x v="764"/>
    <x v="781"/>
    <n v="5100"/>
    <n v="10981"/>
    <x v="772"/>
    <x v="1"/>
    <x v="772"/>
    <n v="161"/>
    <x v="1"/>
    <x v="1"/>
    <n v="1298959200"/>
    <n v="1301374800"/>
    <b v="0"/>
    <b v="1"/>
    <x v="4"/>
  </r>
  <r>
    <n v="783"/>
    <x v="765"/>
    <x v="782"/>
    <n v="7400"/>
    <n v="10451"/>
    <x v="773"/>
    <x v="1"/>
    <x v="773"/>
    <n v="138"/>
    <x v="1"/>
    <x v="1"/>
    <n v="1387260000"/>
    <n v="1387864800"/>
    <b v="0"/>
    <b v="0"/>
    <x v="1"/>
  </r>
  <r>
    <n v="784"/>
    <x v="766"/>
    <x v="783"/>
    <n v="88900"/>
    <n v="102535"/>
    <x v="774"/>
    <x v="1"/>
    <x v="774"/>
    <n v="3308"/>
    <x v="1"/>
    <x v="1"/>
    <n v="1457244000"/>
    <n v="1458190800"/>
    <b v="0"/>
    <b v="0"/>
    <x v="2"/>
  </r>
  <r>
    <n v="785"/>
    <x v="767"/>
    <x v="784"/>
    <n v="6700"/>
    <n v="12939"/>
    <x v="775"/>
    <x v="1"/>
    <x v="775"/>
    <n v="127"/>
    <x v="2"/>
    <x v="2"/>
    <n v="1556341200"/>
    <n v="1559278800"/>
    <b v="0"/>
    <b v="1"/>
    <x v="4"/>
  </r>
  <r>
    <n v="786"/>
    <x v="768"/>
    <x v="785"/>
    <n v="1500"/>
    <n v="10946"/>
    <x v="776"/>
    <x v="1"/>
    <x v="776"/>
    <n v="207"/>
    <x v="6"/>
    <x v="6"/>
    <n v="1522126800"/>
    <n v="1522731600"/>
    <b v="0"/>
    <b v="1"/>
    <x v="1"/>
  </r>
  <r>
    <n v="787"/>
    <x v="769"/>
    <x v="786"/>
    <n v="61200"/>
    <n v="60994"/>
    <x v="777"/>
    <x v="0"/>
    <x v="777"/>
    <n v="859"/>
    <x v="0"/>
    <x v="0"/>
    <n v="1305954000"/>
    <n v="1306731600"/>
    <b v="0"/>
    <b v="0"/>
    <x v="1"/>
  </r>
  <r>
    <n v="788"/>
    <x v="770"/>
    <x v="787"/>
    <n v="3600"/>
    <n v="3174"/>
    <x v="778"/>
    <x v="2"/>
    <x v="778"/>
    <n v="31"/>
    <x v="1"/>
    <x v="1"/>
    <n v="1350709200"/>
    <n v="1352527200"/>
    <b v="0"/>
    <b v="0"/>
    <x v="4"/>
  </r>
  <r>
    <n v="789"/>
    <x v="771"/>
    <x v="788"/>
    <n v="9000"/>
    <n v="3351"/>
    <x v="779"/>
    <x v="0"/>
    <x v="779"/>
    <n v="45"/>
    <x v="1"/>
    <x v="1"/>
    <n v="1401166800"/>
    <n v="1404363600"/>
    <b v="0"/>
    <b v="0"/>
    <x v="3"/>
  </r>
  <r>
    <n v="790"/>
    <x v="772"/>
    <x v="789"/>
    <n v="185900"/>
    <n v="56774"/>
    <x v="780"/>
    <x v="3"/>
    <x v="780"/>
    <n v="1113"/>
    <x v="1"/>
    <x v="1"/>
    <n v="1266127200"/>
    <n v="1266645600"/>
    <b v="0"/>
    <b v="0"/>
    <x v="3"/>
  </r>
  <r>
    <n v="791"/>
    <x v="773"/>
    <x v="790"/>
    <n v="2100"/>
    <n v="540"/>
    <x v="781"/>
    <x v="0"/>
    <x v="781"/>
    <n v="6"/>
    <x v="1"/>
    <x v="1"/>
    <n v="1481436000"/>
    <n v="1482818400"/>
    <b v="0"/>
    <b v="0"/>
    <x v="0"/>
  </r>
  <r>
    <n v="792"/>
    <x v="774"/>
    <x v="791"/>
    <n v="2000"/>
    <n v="680"/>
    <x v="782"/>
    <x v="0"/>
    <x v="782"/>
    <n v="7"/>
    <x v="1"/>
    <x v="1"/>
    <n v="1372222800"/>
    <n v="1374642000"/>
    <b v="0"/>
    <b v="1"/>
    <x v="3"/>
  </r>
  <r>
    <n v="793"/>
    <x v="775"/>
    <x v="792"/>
    <n v="1100"/>
    <n v="13045"/>
    <x v="783"/>
    <x v="1"/>
    <x v="783"/>
    <n v="181"/>
    <x v="5"/>
    <x v="5"/>
    <n v="1372136400"/>
    <n v="1372482000"/>
    <b v="0"/>
    <b v="0"/>
    <x v="5"/>
  </r>
  <r>
    <n v="794"/>
    <x v="776"/>
    <x v="793"/>
    <n v="6600"/>
    <n v="8276"/>
    <x v="784"/>
    <x v="1"/>
    <x v="784"/>
    <n v="110"/>
    <x v="1"/>
    <x v="1"/>
    <n v="1513922400"/>
    <n v="1514959200"/>
    <b v="0"/>
    <b v="0"/>
    <x v="1"/>
  </r>
  <r>
    <n v="795"/>
    <x v="777"/>
    <x v="794"/>
    <n v="7100"/>
    <n v="1022"/>
    <x v="785"/>
    <x v="0"/>
    <x v="785"/>
    <n v="31"/>
    <x v="1"/>
    <x v="1"/>
    <n v="1477976400"/>
    <n v="1478235600"/>
    <b v="0"/>
    <b v="0"/>
    <x v="4"/>
  </r>
  <r>
    <n v="796"/>
    <x v="778"/>
    <x v="795"/>
    <n v="7800"/>
    <n v="4275"/>
    <x v="786"/>
    <x v="0"/>
    <x v="786"/>
    <n v="78"/>
    <x v="1"/>
    <x v="1"/>
    <n v="1407474000"/>
    <n v="1408078800"/>
    <b v="0"/>
    <b v="1"/>
    <x v="6"/>
  </r>
  <r>
    <n v="797"/>
    <x v="779"/>
    <x v="796"/>
    <n v="7600"/>
    <n v="8332"/>
    <x v="787"/>
    <x v="1"/>
    <x v="787"/>
    <n v="185"/>
    <x v="1"/>
    <x v="1"/>
    <n v="1546149600"/>
    <n v="1548136800"/>
    <b v="0"/>
    <b v="0"/>
    <x v="2"/>
  </r>
  <r>
    <n v="798"/>
    <x v="780"/>
    <x v="797"/>
    <n v="3400"/>
    <n v="6408"/>
    <x v="788"/>
    <x v="1"/>
    <x v="788"/>
    <n v="121"/>
    <x v="1"/>
    <x v="1"/>
    <n v="1338440400"/>
    <n v="1340859600"/>
    <b v="0"/>
    <b v="1"/>
    <x v="3"/>
  </r>
  <r>
    <n v="799"/>
    <x v="781"/>
    <x v="798"/>
    <n v="84500"/>
    <n v="73522"/>
    <x v="789"/>
    <x v="0"/>
    <x v="789"/>
    <n v="1225"/>
    <x v="4"/>
    <x v="4"/>
    <n v="1454133600"/>
    <n v="1454479200"/>
    <b v="0"/>
    <b v="0"/>
    <x v="3"/>
  </r>
  <r>
    <n v="800"/>
    <x v="782"/>
    <x v="799"/>
    <n v="100"/>
    <n v="1"/>
    <x v="100"/>
    <x v="0"/>
    <x v="100"/>
    <n v="1"/>
    <x v="5"/>
    <x v="5"/>
    <n v="1434085200"/>
    <n v="1434430800"/>
    <b v="0"/>
    <b v="0"/>
    <x v="1"/>
  </r>
  <r>
    <n v="801"/>
    <x v="783"/>
    <x v="800"/>
    <n v="2300"/>
    <n v="4667"/>
    <x v="790"/>
    <x v="1"/>
    <x v="790"/>
    <n v="106"/>
    <x v="1"/>
    <x v="1"/>
    <n v="1577772000"/>
    <n v="1579672800"/>
    <b v="0"/>
    <b v="1"/>
    <x v="7"/>
  </r>
  <r>
    <n v="802"/>
    <x v="784"/>
    <x v="801"/>
    <n v="6200"/>
    <n v="12216"/>
    <x v="791"/>
    <x v="1"/>
    <x v="791"/>
    <n v="142"/>
    <x v="1"/>
    <x v="1"/>
    <n v="1562216400"/>
    <n v="1562389200"/>
    <b v="0"/>
    <b v="0"/>
    <x v="7"/>
  </r>
  <r>
    <n v="803"/>
    <x v="785"/>
    <x v="802"/>
    <n v="6100"/>
    <n v="6527"/>
    <x v="792"/>
    <x v="1"/>
    <x v="792"/>
    <n v="233"/>
    <x v="1"/>
    <x v="1"/>
    <n v="1548568800"/>
    <n v="1551506400"/>
    <b v="0"/>
    <b v="0"/>
    <x v="3"/>
  </r>
  <r>
    <n v="804"/>
    <x v="786"/>
    <x v="803"/>
    <n v="2600"/>
    <n v="6987"/>
    <x v="793"/>
    <x v="1"/>
    <x v="793"/>
    <n v="218"/>
    <x v="1"/>
    <x v="1"/>
    <n v="1514872800"/>
    <n v="1516600800"/>
    <b v="0"/>
    <b v="0"/>
    <x v="1"/>
  </r>
  <r>
    <n v="805"/>
    <x v="787"/>
    <x v="804"/>
    <n v="9700"/>
    <n v="4932"/>
    <x v="794"/>
    <x v="0"/>
    <x v="794"/>
    <n v="67"/>
    <x v="2"/>
    <x v="2"/>
    <n v="1416031200"/>
    <n v="1420437600"/>
    <b v="0"/>
    <b v="0"/>
    <x v="4"/>
  </r>
  <r>
    <n v="806"/>
    <x v="788"/>
    <x v="805"/>
    <n v="700"/>
    <n v="8262"/>
    <x v="795"/>
    <x v="1"/>
    <x v="795"/>
    <n v="76"/>
    <x v="1"/>
    <x v="1"/>
    <n v="1330927200"/>
    <n v="1332997200"/>
    <b v="0"/>
    <b v="1"/>
    <x v="4"/>
  </r>
  <r>
    <n v="807"/>
    <x v="789"/>
    <x v="806"/>
    <n v="700"/>
    <n v="1848"/>
    <x v="796"/>
    <x v="1"/>
    <x v="796"/>
    <n v="43"/>
    <x v="1"/>
    <x v="1"/>
    <n v="1571115600"/>
    <n v="1574920800"/>
    <b v="0"/>
    <b v="1"/>
    <x v="3"/>
  </r>
  <r>
    <n v="808"/>
    <x v="790"/>
    <x v="807"/>
    <n v="5200"/>
    <n v="1583"/>
    <x v="797"/>
    <x v="0"/>
    <x v="797"/>
    <n v="19"/>
    <x v="1"/>
    <x v="1"/>
    <n v="1463461200"/>
    <n v="1464930000"/>
    <b v="0"/>
    <b v="0"/>
    <x v="0"/>
  </r>
  <r>
    <n v="809"/>
    <x v="764"/>
    <x v="808"/>
    <n v="140800"/>
    <n v="88536"/>
    <x v="798"/>
    <x v="0"/>
    <x v="798"/>
    <n v="2108"/>
    <x v="5"/>
    <x v="5"/>
    <n v="1344920400"/>
    <n v="1345006800"/>
    <b v="0"/>
    <b v="0"/>
    <x v="4"/>
  </r>
  <r>
    <n v="810"/>
    <x v="791"/>
    <x v="809"/>
    <n v="6400"/>
    <n v="12360"/>
    <x v="799"/>
    <x v="1"/>
    <x v="799"/>
    <n v="221"/>
    <x v="1"/>
    <x v="1"/>
    <n v="1511848800"/>
    <n v="1512712800"/>
    <b v="0"/>
    <b v="1"/>
    <x v="3"/>
  </r>
  <r>
    <n v="811"/>
    <x v="792"/>
    <x v="810"/>
    <n v="92500"/>
    <n v="71320"/>
    <x v="800"/>
    <x v="0"/>
    <x v="800"/>
    <n v="679"/>
    <x v="1"/>
    <x v="1"/>
    <n v="1452319200"/>
    <n v="1452492000"/>
    <b v="0"/>
    <b v="1"/>
    <x v="6"/>
  </r>
  <r>
    <n v="812"/>
    <x v="793"/>
    <x v="811"/>
    <n v="59700"/>
    <n v="134640"/>
    <x v="801"/>
    <x v="1"/>
    <x v="801"/>
    <n v="2805"/>
    <x v="0"/>
    <x v="0"/>
    <n v="1523854800"/>
    <n v="1524286800"/>
    <b v="0"/>
    <b v="0"/>
    <x v="5"/>
  </r>
  <r>
    <n v="813"/>
    <x v="794"/>
    <x v="812"/>
    <n v="3200"/>
    <n v="7661"/>
    <x v="802"/>
    <x v="1"/>
    <x v="802"/>
    <n v="68"/>
    <x v="1"/>
    <x v="1"/>
    <n v="1346043600"/>
    <n v="1346907600"/>
    <b v="0"/>
    <b v="0"/>
    <x v="6"/>
  </r>
  <r>
    <n v="814"/>
    <x v="795"/>
    <x v="813"/>
    <n v="3200"/>
    <n v="2950"/>
    <x v="803"/>
    <x v="0"/>
    <x v="803"/>
    <n v="36"/>
    <x v="3"/>
    <x v="3"/>
    <n v="1464325200"/>
    <n v="1464498000"/>
    <b v="0"/>
    <b v="1"/>
    <x v="1"/>
  </r>
  <r>
    <n v="815"/>
    <x v="796"/>
    <x v="814"/>
    <n v="9000"/>
    <n v="11721"/>
    <x v="804"/>
    <x v="1"/>
    <x v="804"/>
    <n v="183"/>
    <x v="0"/>
    <x v="0"/>
    <n v="1511935200"/>
    <n v="1514181600"/>
    <b v="0"/>
    <b v="0"/>
    <x v="1"/>
  </r>
  <r>
    <n v="816"/>
    <x v="797"/>
    <x v="815"/>
    <n v="2300"/>
    <n v="14150"/>
    <x v="805"/>
    <x v="1"/>
    <x v="805"/>
    <n v="133"/>
    <x v="1"/>
    <x v="1"/>
    <n v="1392012000"/>
    <n v="1392184800"/>
    <b v="1"/>
    <b v="1"/>
    <x v="3"/>
  </r>
  <r>
    <n v="817"/>
    <x v="798"/>
    <x v="816"/>
    <n v="51300"/>
    <n v="189192"/>
    <x v="806"/>
    <x v="1"/>
    <x v="806"/>
    <n v="2489"/>
    <x v="6"/>
    <x v="6"/>
    <n v="1556946000"/>
    <n v="1559365200"/>
    <b v="0"/>
    <b v="1"/>
    <x v="5"/>
  </r>
  <r>
    <n v="818"/>
    <x v="311"/>
    <x v="817"/>
    <n v="700"/>
    <n v="7664"/>
    <x v="807"/>
    <x v="1"/>
    <x v="807"/>
    <n v="69"/>
    <x v="1"/>
    <x v="1"/>
    <n v="1548050400"/>
    <n v="1549173600"/>
    <b v="0"/>
    <b v="1"/>
    <x v="3"/>
  </r>
  <r>
    <n v="819"/>
    <x v="799"/>
    <x v="818"/>
    <n v="8900"/>
    <n v="4509"/>
    <x v="808"/>
    <x v="0"/>
    <x v="808"/>
    <n v="47"/>
    <x v="1"/>
    <x v="1"/>
    <n v="1353736800"/>
    <n v="1355032800"/>
    <b v="1"/>
    <b v="0"/>
    <x v="6"/>
  </r>
  <r>
    <n v="820"/>
    <x v="800"/>
    <x v="819"/>
    <n v="1500"/>
    <n v="12009"/>
    <x v="809"/>
    <x v="1"/>
    <x v="809"/>
    <n v="279"/>
    <x v="4"/>
    <x v="4"/>
    <n v="1532840400"/>
    <n v="1533963600"/>
    <b v="0"/>
    <b v="1"/>
    <x v="1"/>
  </r>
  <r>
    <n v="821"/>
    <x v="801"/>
    <x v="820"/>
    <n v="4900"/>
    <n v="14273"/>
    <x v="810"/>
    <x v="1"/>
    <x v="810"/>
    <n v="210"/>
    <x v="1"/>
    <x v="1"/>
    <n v="1488261600"/>
    <n v="1489381200"/>
    <b v="0"/>
    <b v="0"/>
    <x v="4"/>
  </r>
  <r>
    <n v="822"/>
    <x v="802"/>
    <x v="821"/>
    <n v="54000"/>
    <n v="188982"/>
    <x v="811"/>
    <x v="1"/>
    <x v="811"/>
    <n v="2100"/>
    <x v="1"/>
    <x v="1"/>
    <n v="1393567200"/>
    <n v="1395032400"/>
    <b v="0"/>
    <b v="0"/>
    <x v="1"/>
  </r>
  <r>
    <n v="823"/>
    <x v="803"/>
    <x v="822"/>
    <n v="4100"/>
    <n v="14640"/>
    <x v="812"/>
    <x v="1"/>
    <x v="812"/>
    <n v="252"/>
    <x v="1"/>
    <x v="1"/>
    <n v="1410325200"/>
    <n v="1412485200"/>
    <b v="1"/>
    <b v="1"/>
    <x v="1"/>
  </r>
  <r>
    <n v="824"/>
    <x v="804"/>
    <x v="823"/>
    <n v="85000"/>
    <n v="107516"/>
    <x v="813"/>
    <x v="1"/>
    <x v="813"/>
    <n v="1280"/>
    <x v="1"/>
    <x v="1"/>
    <n v="1276923600"/>
    <n v="1279688400"/>
    <b v="0"/>
    <b v="1"/>
    <x v="5"/>
  </r>
  <r>
    <n v="825"/>
    <x v="805"/>
    <x v="824"/>
    <n v="3600"/>
    <n v="13950"/>
    <x v="814"/>
    <x v="1"/>
    <x v="814"/>
    <n v="157"/>
    <x v="4"/>
    <x v="4"/>
    <n v="1500958800"/>
    <n v="1501995600"/>
    <b v="0"/>
    <b v="0"/>
    <x v="4"/>
  </r>
  <r>
    <n v="826"/>
    <x v="806"/>
    <x v="825"/>
    <n v="2800"/>
    <n v="12797"/>
    <x v="815"/>
    <x v="1"/>
    <x v="815"/>
    <n v="194"/>
    <x v="1"/>
    <x v="1"/>
    <n v="1292220000"/>
    <n v="1294639200"/>
    <b v="0"/>
    <b v="1"/>
    <x v="3"/>
  </r>
  <r>
    <n v="827"/>
    <x v="807"/>
    <x v="826"/>
    <n v="2300"/>
    <n v="6134"/>
    <x v="816"/>
    <x v="1"/>
    <x v="816"/>
    <n v="82"/>
    <x v="2"/>
    <x v="2"/>
    <n v="1304398800"/>
    <n v="1305435600"/>
    <b v="0"/>
    <b v="1"/>
    <x v="4"/>
  </r>
  <r>
    <n v="828"/>
    <x v="808"/>
    <x v="827"/>
    <n v="7100"/>
    <n v="4899"/>
    <x v="817"/>
    <x v="0"/>
    <x v="817"/>
    <n v="70"/>
    <x v="1"/>
    <x v="1"/>
    <n v="1535432400"/>
    <n v="1537592400"/>
    <b v="0"/>
    <b v="0"/>
    <x v="3"/>
  </r>
  <r>
    <n v="829"/>
    <x v="809"/>
    <x v="828"/>
    <n v="9600"/>
    <n v="4929"/>
    <x v="818"/>
    <x v="0"/>
    <x v="818"/>
    <n v="154"/>
    <x v="1"/>
    <x v="1"/>
    <n v="1433826000"/>
    <n v="1435122000"/>
    <b v="0"/>
    <b v="0"/>
    <x v="3"/>
  </r>
  <r>
    <n v="830"/>
    <x v="810"/>
    <x v="829"/>
    <n v="121600"/>
    <n v="1424"/>
    <x v="819"/>
    <x v="0"/>
    <x v="819"/>
    <n v="22"/>
    <x v="1"/>
    <x v="1"/>
    <n v="1514959200"/>
    <n v="1520056800"/>
    <b v="0"/>
    <b v="0"/>
    <x v="3"/>
  </r>
  <r>
    <n v="831"/>
    <x v="811"/>
    <x v="830"/>
    <n v="97100"/>
    <n v="105817"/>
    <x v="820"/>
    <x v="1"/>
    <x v="820"/>
    <n v="4233"/>
    <x v="1"/>
    <x v="1"/>
    <n v="1332738000"/>
    <n v="1335675600"/>
    <b v="0"/>
    <b v="0"/>
    <x v="7"/>
  </r>
  <r>
    <n v="832"/>
    <x v="812"/>
    <x v="831"/>
    <n v="43200"/>
    <n v="136156"/>
    <x v="821"/>
    <x v="1"/>
    <x v="821"/>
    <n v="1297"/>
    <x v="3"/>
    <x v="3"/>
    <n v="1445490000"/>
    <n v="1448431200"/>
    <b v="1"/>
    <b v="0"/>
    <x v="5"/>
  </r>
  <r>
    <n v="833"/>
    <x v="813"/>
    <x v="832"/>
    <n v="6800"/>
    <n v="10723"/>
    <x v="822"/>
    <x v="1"/>
    <x v="822"/>
    <n v="165"/>
    <x v="3"/>
    <x v="3"/>
    <n v="1297663200"/>
    <n v="1298613600"/>
    <b v="0"/>
    <b v="0"/>
    <x v="5"/>
  </r>
  <r>
    <n v="834"/>
    <x v="814"/>
    <x v="833"/>
    <n v="7300"/>
    <n v="11228"/>
    <x v="823"/>
    <x v="1"/>
    <x v="823"/>
    <n v="119"/>
    <x v="1"/>
    <x v="1"/>
    <n v="1371963600"/>
    <n v="1372482000"/>
    <b v="0"/>
    <b v="0"/>
    <x v="3"/>
  </r>
  <r>
    <n v="835"/>
    <x v="815"/>
    <x v="834"/>
    <n v="86200"/>
    <n v="77355"/>
    <x v="824"/>
    <x v="0"/>
    <x v="824"/>
    <n v="1758"/>
    <x v="1"/>
    <x v="1"/>
    <n v="1425103200"/>
    <n v="1425621600"/>
    <b v="0"/>
    <b v="0"/>
    <x v="2"/>
  </r>
  <r>
    <n v="836"/>
    <x v="816"/>
    <x v="835"/>
    <n v="8100"/>
    <n v="6086"/>
    <x v="825"/>
    <x v="0"/>
    <x v="825"/>
    <n v="94"/>
    <x v="1"/>
    <x v="1"/>
    <n v="1265349600"/>
    <n v="1266300000"/>
    <b v="0"/>
    <b v="0"/>
    <x v="1"/>
  </r>
  <r>
    <n v="837"/>
    <x v="817"/>
    <x v="836"/>
    <n v="17700"/>
    <n v="150960"/>
    <x v="826"/>
    <x v="1"/>
    <x v="826"/>
    <n v="1797"/>
    <x v="1"/>
    <x v="1"/>
    <n v="1301202000"/>
    <n v="1305867600"/>
    <b v="0"/>
    <b v="0"/>
    <x v="1"/>
  </r>
  <r>
    <n v="838"/>
    <x v="818"/>
    <x v="837"/>
    <n v="6400"/>
    <n v="8890"/>
    <x v="827"/>
    <x v="1"/>
    <x v="827"/>
    <n v="261"/>
    <x v="1"/>
    <x v="1"/>
    <n v="1538024400"/>
    <n v="1538802000"/>
    <b v="0"/>
    <b v="0"/>
    <x v="3"/>
  </r>
  <r>
    <n v="839"/>
    <x v="819"/>
    <x v="838"/>
    <n v="7700"/>
    <n v="14644"/>
    <x v="828"/>
    <x v="1"/>
    <x v="828"/>
    <n v="157"/>
    <x v="1"/>
    <x v="1"/>
    <n v="1395032400"/>
    <n v="1398920400"/>
    <b v="0"/>
    <b v="1"/>
    <x v="4"/>
  </r>
  <r>
    <n v="840"/>
    <x v="820"/>
    <x v="839"/>
    <n v="116300"/>
    <n v="116583"/>
    <x v="829"/>
    <x v="1"/>
    <x v="829"/>
    <n v="3533"/>
    <x v="1"/>
    <x v="1"/>
    <n v="1405486800"/>
    <n v="1405659600"/>
    <b v="0"/>
    <b v="1"/>
    <x v="3"/>
  </r>
  <r>
    <n v="841"/>
    <x v="821"/>
    <x v="840"/>
    <n v="9100"/>
    <n v="12991"/>
    <x v="830"/>
    <x v="1"/>
    <x v="830"/>
    <n v="155"/>
    <x v="1"/>
    <x v="1"/>
    <n v="1455861600"/>
    <n v="1457244000"/>
    <b v="0"/>
    <b v="0"/>
    <x v="2"/>
  </r>
  <r>
    <n v="842"/>
    <x v="822"/>
    <x v="841"/>
    <n v="1500"/>
    <n v="8447"/>
    <x v="831"/>
    <x v="1"/>
    <x v="831"/>
    <n v="132"/>
    <x v="6"/>
    <x v="6"/>
    <n v="1529038800"/>
    <n v="1529298000"/>
    <b v="0"/>
    <b v="0"/>
    <x v="2"/>
  </r>
  <r>
    <n v="843"/>
    <x v="823"/>
    <x v="842"/>
    <n v="8800"/>
    <n v="2703"/>
    <x v="832"/>
    <x v="0"/>
    <x v="832"/>
    <n v="33"/>
    <x v="1"/>
    <x v="1"/>
    <n v="1535259600"/>
    <n v="1535778000"/>
    <b v="0"/>
    <b v="0"/>
    <x v="7"/>
  </r>
  <r>
    <n v="844"/>
    <x v="824"/>
    <x v="843"/>
    <n v="8800"/>
    <n v="8747"/>
    <x v="833"/>
    <x v="3"/>
    <x v="833"/>
    <n v="94"/>
    <x v="1"/>
    <x v="1"/>
    <n v="1327212000"/>
    <n v="1327471200"/>
    <b v="0"/>
    <b v="0"/>
    <x v="4"/>
  </r>
  <r>
    <n v="845"/>
    <x v="825"/>
    <x v="844"/>
    <n v="69900"/>
    <n v="138087"/>
    <x v="834"/>
    <x v="1"/>
    <x v="834"/>
    <n v="1354"/>
    <x v="4"/>
    <x v="4"/>
    <n v="1526360400"/>
    <n v="1529557200"/>
    <b v="0"/>
    <b v="0"/>
    <x v="2"/>
  </r>
  <r>
    <n v="846"/>
    <x v="826"/>
    <x v="845"/>
    <n v="1000"/>
    <n v="5085"/>
    <x v="835"/>
    <x v="1"/>
    <x v="835"/>
    <n v="48"/>
    <x v="1"/>
    <x v="1"/>
    <n v="1532149200"/>
    <n v="1535259600"/>
    <b v="1"/>
    <b v="1"/>
    <x v="2"/>
  </r>
  <r>
    <n v="847"/>
    <x v="827"/>
    <x v="846"/>
    <n v="4700"/>
    <n v="11174"/>
    <x v="836"/>
    <x v="1"/>
    <x v="836"/>
    <n v="110"/>
    <x v="1"/>
    <x v="1"/>
    <n v="1515304800"/>
    <n v="1515564000"/>
    <b v="0"/>
    <b v="0"/>
    <x v="0"/>
  </r>
  <r>
    <n v="848"/>
    <x v="828"/>
    <x v="847"/>
    <n v="3200"/>
    <n v="10831"/>
    <x v="837"/>
    <x v="1"/>
    <x v="837"/>
    <n v="172"/>
    <x v="1"/>
    <x v="1"/>
    <n v="1276318800"/>
    <n v="1277096400"/>
    <b v="0"/>
    <b v="0"/>
    <x v="4"/>
  </r>
  <r>
    <n v="849"/>
    <x v="829"/>
    <x v="848"/>
    <n v="6700"/>
    <n v="8917"/>
    <x v="838"/>
    <x v="1"/>
    <x v="838"/>
    <n v="307"/>
    <x v="1"/>
    <x v="1"/>
    <n v="1328767200"/>
    <n v="1329026400"/>
    <b v="0"/>
    <b v="1"/>
    <x v="1"/>
  </r>
  <r>
    <n v="850"/>
    <x v="830"/>
    <x v="849"/>
    <n v="100"/>
    <n v="1"/>
    <x v="100"/>
    <x v="0"/>
    <x v="100"/>
    <n v="1"/>
    <x v="1"/>
    <x v="1"/>
    <n v="1321682400"/>
    <n v="1322978400"/>
    <b v="1"/>
    <b v="0"/>
    <x v="1"/>
  </r>
  <r>
    <n v="851"/>
    <x v="831"/>
    <x v="850"/>
    <n v="6000"/>
    <n v="12468"/>
    <x v="839"/>
    <x v="1"/>
    <x v="839"/>
    <n v="160"/>
    <x v="1"/>
    <x v="1"/>
    <n v="1335934800"/>
    <n v="1338786000"/>
    <b v="0"/>
    <b v="0"/>
    <x v="1"/>
  </r>
  <r>
    <n v="852"/>
    <x v="832"/>
    <x v="851"/>
    <n v="4900"/>
    <n v="2505"/>
    <x v="840"/>
    <x v="0"/>
    <x v="840"/>
    <n v="31"/>
    <x v="1"/>
    <x v="1"/>
    <n v="1310792400"/>
    <n v="1311656400"/>
    <b v="0"/>
    <b v="1"/>
    <x v="6"/>
  </r>
  <r>
    <n v="853"/>
    <x v="833"/>
    <x v="852"/>
    <n v="17100"/>
    <n v="111502"/>
    <x v="841"/>
    <x v="1"/>
    <x v="841"/>
    <n v="1467"/>
    <x v="0"/>
    <x v="0"/>
    <n v="1308546000"/>
    <n v="1308978000"/>
    <b v="0"/>
    <b v="1"/>
    <x v="1"/>
  </r>
  <r>
    <n v="854"/>
    <x v="834"/>
    <x v="853"/>
    <n v="171000"/>
    <n v="194309"/>
    <x v="842"/>
    <x v="1"/>
    <x v="842"/>
    <n v="2662"/>
    <x v="0"/>
    <x v="0"/>
    <n v="1574056800"/>
    <n v="1576389600"/>
    <b v="0"/>
    <b v="0"/>
    <x v="5"/>
  </r>
  <r>
    <n v="855"/>
    <x v="835"/>
    <x v="854"/>
    <n v="23400"/>
    <n v="23956"/>
    <x v="843"/>
    <x v="1"/>
    <x v="843"/>
    <n v="452"/>
    <x v="2"/>
    <x v="2"/>
    <n v="1308373200"/>
    <n v="1311051600"/>
    <b v="0"/>
    <b v="0"/>
    <x v="3"/>
  </r>
  <r>
    <n v="856"/>
    <x v="764"/>
    <x v="855"/>
    <n v="2400"/>
    <n v="8558"/>
    <x v="844"/>
    <x v="1"/>
    <x v="844"/>
    <n v="158"/>
    <x v="1"/>
    <x v="1"/>
    <n v="1335243600"/>
    <n v="1336712400"/>
    <b v="0"/>
    <b v="0"/>
    <x v="0"/>
  </r>
  <r>
    <n v="857"/>
    <x v="836"/>
    <x v="856"/>
    <n v="5300"/>
    <n v="7413"/>
    <x v="845"/>
    <x v="1"/>
    <x v="845"/>
    <n v="225"/>
    <x v="5"/>
    <x v="5"/>
    <n v="1328421600"/>
    <n v="1330408800"/>
    <b v="1"/>
    <b v="0"/>
    <x v="4"/>
  </r>
  <r>
    <n v="858"/>
    <x v="837"/>
    <x v="857"/>
    <n v="4000"/>
    <n v="2778"/>
    <x v="846"/>
    <x v="0"/>
    <x v="846"/>
    <n v="35"/>
    <x v="1"/>
    <x v="1"/>
    <n v="1524286800"/>
    <n v="1524891600"/>
    <b v="1"/>
    <b v="0"/>
    <x v="0"/>
  </r>
  <r>
    <n v="859"/>
    <x v="838"/>
    <x v="858"/>
    <n v="7300"/>
    <n v="2594"/>
    <x v="847"/>
    <x v="0"/>
    <x v="847"/>
    <n v="63"/>
    <x v="1"/>
    <x v="1"/>
    <n v="1362117600"/>
    <n v="1363669200"/>
    <b v="0"/>
    <b v="1"/>
    <x v="3"/>
  </r>
  <r>
    <n v="860"/>
    <x v="839"/>
    <x v="859"/>
    <n v="2000"/>
    <n v="5033"/>
    <x v="848"/>
    <x v="1"/>
    <x v="848"/>
    <n v="65"/>
    <x v="1"/>
    <x v="1"/>
    <n v="1550556000"/>
    <n v="1551420000"/>
    <b v="0"/>
    <b v="1"/>
    <x v="2"/>
  </r>
  <r>
    <n v="861"/>
    <x v="840"/>
    <x v="860"/>
    <n v="8800"/>
    <n v="9317"/>
    <x v="849"/>
    <x v="1"/>
    <x v="849"/>
    <n v="163"/>
    <x v="1"/>
    <x v="1"/>
    <n v="1269147600"/>
    <n v="1269838800"/>
    <b v="0"/>
    <b v="0"/>
    <x v="3"/>
  </r>
  <r>
    <n v="862"/>
    <x v="841"/>
    <x v="861"/>
    <n v="3500"/>
    <n v="6560"/>
    <x v="850"/>
    <x v="1"/>
    <x v="850"/>
    <n v="85"/>
    <x v="1"/>
    <x v="1"/>
    <n v="1312174800"/>
    <n v="1312520400"/>
    <b v="0"/>
    <b v="0"/>
    <x v="3"/>
  </r>
  <r>
    <n v="863"/>
    <x v="842"/>
    <x v="862"/>
    <n v="1400"/>
    <n v="5415"/>
    <x v="851"/>
    <x v="1"/>
    <x v="851"/>
    <n v="217"/>
    <x v="1"/>
    <x v="1"/>
    <n v="1434517200"/>
    <n v="1436504400"/>
    <b v="0"/>
    <b v="1"/>
    <x v="4"/>
  </r>
  <r>
    <n v="864"/>
    <x v="843"/>
    <x v="863"/>
    <n v="4200"/>
    <n v="14577"/>
    <x v="852"/>
    <x v="1"/>
    <x v="852"/>
    <n v="150"/>
    <x v="1"/>
    <x v="1"/>
    <n v="1471582800"/>
    <n v="1472014800"/>
    <b v="0"/>
    <b v="0"/>
    <x v="4"/>
  </r>
  <r>
    <n v="865"/>
    <x v="844"/>
    <x v="864"/>
    <n v="81000"/>
    <n v="150515"/>
    <x v="853"/>
    <x v="1"/>
    <x v="853"/>
    <n v="3272"/>
    <x v="1"/>
    <x v="1"/>
    <n v="1410757200"/>
    <n v="1411534800"/>
    <b v="0"/>
    <b v="0"/>
    <x v="3"/>
  </r>
  <r>
    <n v="866"/>
    <x v="845"/>
    <x v="865"/>
    <n v="182800"/>
    <n v="79045"/>
    <x v="854"/>
    <x v="3"/>
    <x v="854"/>
    <n v="898"/>
    <x v="1"/>
    <x v="1"/>
    <n v="1304830800"/>
    <n v="1304917200"/>
    <b v="0"/>
    <b v="0"/>
    <x v="7"/>
  </r>
  <r>
    <n v="867"/>
    <x v="846"/>
    <x v="866"/>
    <n v="4800"/>
    <n v="7797"/>
    <x v="855"/>
    <x v="1"/>
    <x v="855"/>
    <n v="300"/>
    <x v="1"/>
    <x v="1"/>
    <n v="1539061200"/>
    <n v="1539579600"/>
    <b v="0"/>
    <b v="0"/>
    <x v="0"/>
  </r>
  <r>
    <n v="868"/>
    <x v="847"/>
    <x v="867"/>
    <n v="7000"/>
    <n v="12939"/>
    <x v="856"/>
    <x v="1"/>
    <x v="856"/>
    <n v="126"/>
    <x v="1"/>
    <x v="1"/>
    <n v="1381554000"/>
    <n v="1382504400"/>
    <b v="0"/>
    <b v="0"/>
    <x v="3"/>
  </r>
  <r>
    <n v="869"/>
    <x v="848"/>
    <x v="868"/>
    <n v="161900"/>
    <n v="38376"/>
    <x v="857"/>
    <x v="0"/>
    <x v="857"/>
    <n v="526"/>
    <x v="1"/>
    <x v="1"/>
    <n v="1277096400"/>
    <n v="1278306000"/>
    <b v="0"/>
    <b v="0"/>
    <x v="4"/>
  </r>
  <r>
    <n v="870"/>
    <x v="849"/>
    <x v="869"/>
    <n v="7700"/>
    <n v="6920"/>
    <x v="858"/>
    <x v="0"/>
    <x v="858"/>
    <n v="121"/>
    <x v="1"/>
    <x v="1"/>
    <n v="1440392400"/>
    <n v="1442552400"/>
    <b v="0"/>
    <b v="0"/>
    <x v="3"/>
  </r>
  <r>
    <n v="871"/>
    <x v="850"/>
    <x v="870"/>
    <n v="71500"/>
    <n v="194912"/>
    <x v="859"/>
    <x v="1"/>
    <x v="859"/>
    <n v="2320"/>
    <x v="1"/>
    <x v="1"/>
    <n v="1509512400"/>
    <n v="1511071200"/>
    <b v="0"/>
    <b v="1"/>
    <x v="3"/>
  </r>
  <r>
    <n v="872"/>
    <x v="851"/>
    <x v="871"/>
    <n v="4700"/>
    <n v="7992"/>
    <x v="860"/>
    <x v="1"/>
    <x v="860"/>
    <n v="81"/>
    <x v="2"/>
    <x v="2"/>
    <n v="1535950800"/>
    <n v="1536382800"/>
    <b v="0"/>
    <b v="0"/>
    <x v="4"/>
  </r>
  <r>
    <n v="873"/>
    <x v="852"/>
    <x v="872"/>
    <n v="42100"/>
    <n v="79268"/>
    <x v="861"/>
    <x v="1"/>
    <x v="861"/>
    <n v="1887"/>
    <x v="1"/>
    <x v="1"/>
    <n v="1389160800"/>
    <n v="1389592800"/>
    <b v="0"/>
    <b v="0"/>
    <x v="7"/>
  </r>
  <r>
    <n v="874"/>
    <x v="853"/>
    <x v="873"/>
    <n v="40200"/>
    <n v="139468"/>
    <x v="862"/>
    <x v="1"/>
    <x v="862"/>
    <n v="4358"/>
    <x v="1"/>
    <x v="1"/>
    <n v="1271998800"/>
    <n v="1275282000"/>
    <b v="0"/>
    <b v="1"/>
    <x v="7"/>
  </r>
  <r>
    <n v="875"/>
    <x v="854"/>
    <x v="874"/>
    <n v="7900"/>
    <n v="5465"/>
    <x v="863"/>
    <x v="0"/>
    <x v="863"/>
    <n v="67"/>
    <x v="1"/>
    <x v="1"/>
    <n v="1294898400"/>
    <n v="1294984800"/>
    <b v="0"/>
    <b v="0"/>
    <x v="1"/>
  </r>
  <r>
    <n v="876"/>
    <x v="855"/>
    <x v="875"/>
    <n v="8300"/>
    <n v="2111"/>
    <x v="864"/>
    <x v="0"/>
    <x v="864"/>
    <n v="57"/>
    <x v="0"/>
    <x v="0"/>
    <n v="1559970000"/>
    <n v="1562043600"/>
    <b v="0"/>
    <b v="0"/>
    <x v="7"/>
  </r>
  <r>
    <n v="877"/>
    <x v="856"/>
    <x v="876"/>
    <n v="163600"/>
    <n v="126628"/>
    <x v="865"/>
    <x v="0"/>
    <x v="865"/>
    <n v="1229"/>
    <x v="1"/>
    <x v="1"/>
    <n v="1469509200"/>
    <n v="1469595600"/>
    <b v="0"/>
    <b v="0"/>
    <x v="0"/>
  </r>
  <r>
    <n v="878"/>
    <x v="857"/>
    <x v="877"/>
    <n v="2700"/>
    <n v="1012"/>
    <x v="866"/>
    <x v="0"/>
    <x v="866"/>
    <n v="12"/>
    <x v="6"/>
    <x v="6"/>
    <n v="1579068000"/>
    <n v="1581141600"/>
    <b v="0"/>
    <b v="0"/>
    <x v="1"/>
  </r>
  <r>
    <n v="879"/>
    <x v="858"/>
    <x v="878"/>
    <n v="1000"/>
    <n v="5438"/>
    <x v="867"/>
    <x v="1"/>
    <x v="867"/>
    <n v="53"/>
    <x v="1"/>
    <x v="1"/>
    <n v="1487743200"/>
    <n v="1488520800"/>
    <b v="0"/>
    <b v="0"/>
    <x v="5"/>
  </r>
  <r>
    <n v="880"/>
    <x v="859"/>
    <x v="879"/>
    <n v="84500"/>
    <n v="193101"/>
    <x v="868"/>
    <x v="1"/>
    <x v="868"/>
    <n v="2414"/>
    <x v="1"/>
    <x v="1"/>
    <n v="1563685200"/>
    <n v="1563858000"/>
    <b v="0"/>
    <b v="0"/>
    <x v="1"/>
  </r>
  <r>
    <n v="881"/>
    <x v="860"/>
    <x v="880"/>
    <n v="81300"/>
    <n v="31665"/>
    <x v="869"/>
    <x v="0"/>
    <x v="869"/>
    <n v="452"/>
    <x v="1"/>
    <x v="1"/>
    <n v="1436418000"/>
    <n v="1438923600"/>
    <b v="0"/>
    <b v="1"/>
    <x v="3"/>
  </r>
  <r>
    <n v="882"/>
    <x v="861"/>
    <x v="881"/>
    <n v="800"/>
    <n v="2960"/>
    <x v="870"/>
    <x v="1"/>
    <x v="870"/>
    <n v="80"/>
    <x v="1"/>
    <x v="1"/>
    <n v="1421820000"/>
    <n v="1422165600"/>
    <b v="0"/>
    <b v="0"/>
    <x v="3"/>
  </r>
  <r>
    <n v="883"/>
    <x v="862"/>
    <x v="882"/>
    <n v="3400"/>
    <n v="8089"/>
    <x v="871"/>
    <x v="1"/>
    <x v="871"/>
    <n v="193"/>
    <x v="1"/>
    <x v="1"/>
    <n v="1274763600"/>
    <n v="1277874000"/>
    <b v="0"/>
    <b v="0"/>
    <x v="4"/>
  </r>
  <r>
    <n v="884"/>
    <x v="863"/>
    <x v="883"/>
    <n v="170800"/>
    <n v="109374"/>
    <x v="872"/>
    <x v="0"/>
    <x v="872"/>
    <n v="1886"/>
    <x v="1"/>
    <x v="1"/>
    <n v="1399179600"/>
    <n v="1399352400"/>
    <b v="0"/>
    <b v="1"/>
    <x v="3"/>
  </r>
  <r>
    <n v="885"/>
    <x v="864"/>
    <x v="884"/>
    <n v="1800"/>
    <n v="2129"/>
    <x v="873"/>
    <x v="1"/>
    <x v="873"/>
    <n v="52"/>
    <x v="1"/>
    <x v="1"/>
    <n v="1275800400"/>
    <n v="1279083600"/>
    <b v="0"/>
    <b v="0"/>
    <x v="3"/>
  </r>
  <r>
    <n v="886"/>
    <x v="865"/>
    <x v="885"/>
    <n v="150600"/>
    <n v="127745"/>
    <x v="874"/>
    <x v="0"/>
    <x v="874"/>
    <n v="1825"/>
    <x v="1"/>
    <x v="1"/>
    <n v="1282798800"/>
    <n v="1284354000"/>
    <b v="0"/>
    <b v="0"/>
    <x v="1"/>
  </r>
  <r>
    <n v="887"/>
    <x v="866"/>
    <x v="886"/>
    <n v="7800"/>
    <n v="2289"/>
    <x v="875"/>
    <x v="0"/>
    <x v="875"/>
    <n v="31"/>
    <x v="1"/>
    <x v="1"/>
    <n v="1437109200"/>
    <n v="1441170000"/>
    <b v="0"/>
    <b v="1"/>
    <x v="3"/>
  </r>
  <r>
    <n v="888"/>
    <x v="867"/>
    <x v="887"/>
    <n v="5800"/>
    <n v="12174"/>
    <x v="876"/>
    <x v="1"/>
    <x v="876"/>
    <n v="290"/>
    <x v="1"/>
    <x v="1"/>
    <n v="1491886800"/>
    <n v="1493528400"/>
    <b v="0"/>
    <b v="0"/>
    <x v="3"/>
  </r>
  <r>
    <n v="889"/>
    <x v="868"/>
    <x v="888"/>
    <n v="5600"/>
    <n v="9508"/>
    <x v="877"/>
    <x v="1"/>
    <x v="877"/>
    <n v="122"/>
    <x v="1"/>
    <x v="1"/>
    <n v="1394600400"/>
    <n v="1395205200"/>
    <b v="0"/>
    <b v="1"/>
    <x v="1"/>
  </r>
  <r>
    <n v="890"/>
    <x v="869"/>
    <x v="889"/>
    <n v="134400"/>
    <n v="155849"/>
    <x v="878"/>
    <x v="1"/>
    <x v="878"/>
    <n v="1470"/>
    <x v="1"/>
    <x v="1"/>
    <n v="1561352400"/>
    <n v="1561438800"/>
    <b v="0"/>
    <b v="0"/>
    <x v="1"/>
  </r>
  <r>
    <n v="891"/>
    <x v="870"/>
    <x v="890"/>
    <n v="3000"/>
    <n v="7758"/>
    <x v="879"/>
    <x v="1"/>
    <x v="879"/>
    <n v="165"/>
    <x v="0"/>
    <x v="0"/>
    <n v="1322892000"/>
    <n v="1326693600"/>
    <b v="0"/>
    <b v="0"/>
    <x v="4"/>
  </r>
  <r>
    <n v="892"/>
    <x v="871"/>
    <x v="891"/>
    <n v="6000"/>
    <n v="13835"/>
    <x v="880"/>
    <x v="1"/>
    <x v="880"/>
    <n v="182"/>
    <x v="1"/>
    <x v="1"/>
    <n v="1274418000"/>
    <n v="1277960400"/>
    <b v="0"/>
    <b v="0"/>
    <x v="5"/>
  </r>
  <r>
    <n v="893"/>
    <x v="872"/>
    <x v="892"/>
    <n v="8400"/>
    <n v="10770"/>
    <x v="881"/>
    <x v="1"/>
    <x v="881"/>
    <n v="199"/>
    <x v="6"/>
    <x v="6"/>
    <n v="1434344400"/>
    <n v="1434690000"/>
    <b v="0"/>
    <b v="1"/>
    <x v="4"/>
  </r>
  <r>
    <n v="894"/>
    <x v="873"/>
    <x v="893"/>
    <n v="1700"/>
    <n v="3208"/>
    <x v="882"/>
    <x v="1"/>
    <x v="882"/>
    <n v="56"/>
    <x v="4"/>
    <x v="4"/>
    <n v="1373518800"/>
    <n v="1376110800"/>
    <b v="0"/>
    <b v="1"/>
    <x v="4"/>
  </r>
  <r>
    <n v="895"/>
    <x v="874"/>
    <x v="894"/>
    <n v="159800"/>
    <n v="11108"/>
    <x v="883"/>
    <x v="0"/>
    <x v="883"/>
    <n v="107"/>
    <x v="1"/>
    <x v="1"/>
    <n v="1517637600"/>
    <n v="1518415200"/>
    <b v="0"/>
    <b v="0"/>
    <x v="3"/>
  </r>
  <r>
    <n v="896"/>
    <x v="875"/>
    <x v="895"/>
    <n v="19800"/>
    <n v="153338"/>
    <x v="884"/>
    <x v="1"/>
    <x v="884"/>
    <n v="1460"/>
    <x v="2"/>
    <x v="2"/>
    <n v="1310619600"/>
    <n v="1310878800"/>
    <b v="0"/>
    <b v="1"/>
    <x v="0"/>
  </r>
  <r>
    <n v="897"/>
    <x v="876"/>
    <x v="896"/>
    <n v="8800"/>
    <n v="2437"/>
    <x v="885"/>
    <x v="0"/>
    <x v="885"/>
    <n v="27"/>
    <x v="1"/>
    <x v="1"/>
    <n v="1556427600"/>
    <n v="1556600400"/>
    <b v="0"/>
    <b v="0"/>
    <x v="3"/>
  </r>
  <r>
    <n v="898"/>
    <x v="877"/>
    <x v="897"/>
    <n v="179100"/>
    <n v="93991"/>
    <x v="886"/>
    <x v="0"/>
    <x v="886"/>
    <n v="1221"/>
    <x v="1"/>
    <x v="1"/>
    <n v="1576476000"/>
    <n v="1576994400"/>
    <b v="0"/>
    <b v="0"/>
    <x v="4"/>
  </r>
  <r>
    <n v="899"/>
    <x v="878"/>
    <x v="898"/>
    <n v="3100"/>
    <n v="12620"/>
    <x v="887"/>
    <x v="1"/>
    <x v="887"/>
    <n v="123"/>
    <x v="5"/>
    <x v="5"/>
    <n v="1381122000"/>
    <n v="1382677200"/>
    <b v="0"/>
    <b v="0"/>
    <x v="1"/>
  </r>
  <r>
    <n v="900"/>
    <x v="879"/>
    <x v="899"/>
    <n v="100"/>
    <n v="2"/>
    <x v="50"/>
    <x v="0"/>
    <x v="50"/>
    <n v="1"/>
    <x v="1"/>
    <x v="1"/>
    <n v="1411102800"/>
    <n v="1411189200"/>
    <b v="0"/>
    <b v="1"/>
    <x v="2"/>
  </r>
  <r>
    <n v="901"/>
    <x v="880"/>
    <x v="900"/>
    <n v="5600"/>
    <n v="8746"/>
    <x v="888"/>
    <x v="1"/>
    <x v="888"/>
    <n v="159"/>
    <x v="1"/>
    <x v="1"/>
    <n v="1531803600"/>
    <n v="1534654800"/>
    <b v="0"/>
    <b v="1"/>
    <x v="1"/>
  </r>
  <r>
    <n v="902"/>
    <x v="881"/>
    <x v="901"/>
    <n v="1400"/>
    <n v="3534"/>
    <x v="889"/>
    <x v="1"/>
    <x v="889"/>
    <n v="110"/>
    <x v="1"/>
    <x v="1"/>
    <n v="1454133600"/>
    <n v="1457762400"/>
    <b v="0"/>
    <b v="0"/>
    <x v="2"/>
  </r>
  <r>
    <n v="903"/>
    <x v="882"/>
    <x v="902"/>
    <n v="41000"/>
    <n v="709"/>
    <x v="890"/>
    <x v="2"/>
    <x v="890"/>
    <n v="14"/>
    <x v="1"/>
    <x v="1"/>
    <n v="1336194000"/>
    <n v="1337490000"/>
    <b v="0"/>
    <b v="1"/>
    <x v="5"/>
  </r>
  <r>
    <n v="904"/>
    <x v="883"/>
    <x v="903"/>
    <n v="6500"/>
    <n v="795"/>
    <x v="891"/>
    <x v="0"/>
    <x v="891"/>
    <n v="16"/>
    <x v="1"/>
    <x v="1"/>
    <n v="1349326800"/>
    <n v="1349672400"/>
    <b v="0"/>
    <b v="0"/>
    <x v="5"/>
  </r>
  <r>
    <n v="905"/>
    <x v="884"/>
    <x v="904"/>
    <n v="7900"/>
    <n v="12955"/>
    <x v="892"/>
    <x v="1"/>
    <x v="892"/>
    <n v="236"/>
    <x v="1"/>
    <x v="1"/>
    <n v="1379566800"/>
    <n v="1379826000"/>
    <b v="0"/>
    <b v="0"/>
    <x v="3"/>
  </r>
  <r>
    <n v="906"/>
    <x v="885"/>
    <x v="905"/>
    <n v="5500"/>
    <n v="8964"/>
    <x v="893"/>
    <x v="1"/>
    <x v="893"/>
    <n v="191"/>
    <x v="1"/>
    <x v="1"/>
    <n v="1494651600"/>
    <n v="1497762000"/>
    <b v="1"/>
    <b v="1"/>
    <x v="4"/>
  </r>
  <r>
    <n v="907"/>
    <x v="886"/>
    <x v="906"/>
    <n v="9100"/>
    <n v="1843"/>
    <x v="894"/>
    <x v="0"/>
    <x v="894"/>
    <n v="41"/>
    <x v="1"/>
    <x v="1"/>
    <n v="1303880400"/>
    <n v="1304485200"/>
    <b v="0"/>
    <b v="0"/>
    <x v="3"/>
  </r>
  <r>
    <n v="908"/>
    <x v="887"/>
    <x v="907"/>
    <n v="38200"/>
    <n v="121950"/>
    <x v="895"/>
    <x v="1"/>
    <x v="895"/>
    <n v="3934"/>
    <x v="1"/>
    <x v="1"/>
    <n v="1335934800"/>
    <n v="1336885200"/>
    <b v="0"/>
    <b v="0"/>
    <x v="6"/>
  </r>
  <r>
    <n v="909"/>
    <x v="888"/>
    <x v="908"/>
    <n v="1800"/>
    <n v="8621"/>
    <x v="896"/>
    <x v="1"/>
    <x v="896"/>
    <n v="80"/>
    <x v="0"/>
    <x v="0"/>
    <n v="1528088400"/>
    <n v="1530421200"/>
    <b v="0"/>
    <b v="1"/>
    <x v="3"/>
  </r>
  <r>
    <n v="910"/>
    <x v="889"/>
    <x v="909"/>
    <n v="154500"/>
    <n v="30215"/>
    <x v="897"/>
    <x v="3"/>
    <x v="897"/>
    <n v="296"/>
    <x v="1"/>
    <x v="1"/>
    <n v="1421906400"/>
    <n v="1421992800"/>
    <b v="0"/>
    <b v="0"/>
    <x v="3"/>
  </r>
  <r>
    <n v="911"/>
    <x v="890"/>
    <x v="910"/>
    <n v="5800"/>
    <n v="11539"/>
    <x v="898"/>
    <x v="1"/>
    <x v="898"/>
    <n v="462"/>
    <x v="1"/>
    <x v="1"/>
    <n v="1568005200"/>
    <n v="1568178000"/>
    <b v="1"/>
    <b v="0"/>
    <x v="2"/>
  </r>
  <r>
    <n v="912"/>
    <x v="891"/>
    <x v="911"/>
    <n v="1800"/>
    <n v="14310"/>
    <x v="899"/>
    <x v="1"/>
    <x v="899"/>
    <n v="179"/>
    <x v="1"/>
    <x v="1"/>
    <n v="1346821200"/>
    <n v="1347944400"/>
    <b v="1"/>
    <b v="0"/>
    <x v="4"/>
  </r>
  <r>
    <n v="913"/>
    <x v="892"/>
    <x v="912"/>
    <n v="70200"/>
    <n v="35536"/>
    <x v="900"/>
    <x v="0"/>
    <x v="900"/>
    <n v="523"/>
    <x v="2"/>
    <x v="2"/>
    <n v="1557637200"/>
    <n v="1558760400"/>
    <b v="0"/>
    <b v="0"/>
    <x v="4"/>
  </r>
  <r>
    <n v="914"/>
    <x v="893"/>
    <x v="913"/>
    <n v="6400"/>
    <n v="3676"/>
    <x v="901"/>
    <x v="0"/>
    <x v="901"/>
    <n v="141"/>
    <x v="4"/>
    <x v="4"/>
    <n v="1375592400"/>
    <n v="1376629200"/>
    <b v="0"/>
    <b v="0"/>
    <x v="3"/>
  </r>
  <r>
    <n v="915"/>
    <x v="894"/>
    <x v="914"/>
    <n v="125900"/>
    <n v="195936"/>
    <x v="902"/>
    <x v="1"/>
    <x v="902"/>
    <n v="1866"/>
    <x v="4"/>
    <x v="4"/>
    <n v="1503982800"/>
    <n v="1504760400"/>
    <b v="0"/>
    <b v="0"/>
    <x v="4"/>
  </r>
  <r>
    <n v="916"/>
    <x v="895"/>
    <x v="915"/>
    <n v="3700"/>
    <n v="1343"/>
    <x v="903"/>
    <x v="0"/>
    <x v="903"/>
    <n v="52"/>
    <x v="1"/>
    <x v="1"/>
    <n v="1418882400"/>
    <n v="1419660000"/>
    <b v="0"/>
    <b v="0"/>
    <x v="7"/>
  </r>
  <r>
    <n v="917"/>
    <x v="896"/>
    <x v="916"/>
    <n v="3600"/>
    <n v="2097"/>
    <x v="904"/>
    <x v="2"/>
    <x v="904"/>
    <n v="27"/>
    <x v="4"/>
    <x v="4"/>
    <n v="1309237200"/>
    <n v="1311310800"/>
    <b v="0"/>
    <b v="1"/>
    <x v="4"/>
  </r>
  <r>
    <n v="918"/>
    <x v="897"/>
    <x v="917"/>
    <n v="3800"/>
    <n v="9021"/>
    <x v="905"/>
    <x v="1"/>
    <x v="905"/>
    <n v="156"/>
    <x v="5"/>
    <x v="5"/>
    <n v="1343365200"/>
    <n v="1344315600"/>
    <b v="0"/>
    <b v="0"/>
    <x v="5"/>
  </r>
  <r>
    <n v="919"/>
    <x v="898"/>
    <x v="918"/>
    <n v="35600"/>
    <n v="20915"/>
    <x v="906"/>
    <x v="0"/>
    <x v="906"/>
    <n v="225"/>
    <x v="2"/>
    <x v="2"/>
    <n v="1507957200"/>
    <n v="1510725600"/>
    <b v="0"/>
    <b v="1"/>
    <x v="3"/>
  </r>
  <r>
    <n v="920"/>
    <x v="899"/>
    <x v="919"/>
    <n v="5300"/>
    <n v="9676"/>
    <x v="907"/>
    <x v="1"/>
    <x v="907"/>
    <n v="255"/>
    <x v="1"/>
    <x v="1"/>
    <n v="1549519200"/>
    <n v="1551247200"/>
    <b v="1"/>
    <b v="0"/>
    <x v="4"/>
  </r>
  <r>
    <n v="921"/>
    <x v="900"/>
    <x v="920"/>
    <n v="160400"/>
    <n v="1210"/>
    <x v="908"/>
    <x v="0"/>
    <x v="908"/>
    <n v="38"/>
    <x v="1"/>
    <x v="1"/>
    <n v="1329026400"/>
    <n v="1330236000"/>
    <b v="0"/>
    <b v="0"/>
    <x v="2"/>
  </r>
  <r>
    <n v="922"/>
    <x v="901"/>
    <x v="921"/>
    <n v="51400"/>
    <n v="90440"/>
    <x v="909"/>
    <x v="1"/>
    <x v="909"/>
    <n v="2261"/>
    <x v="1"/>
    <x v="1"/>
    <n v="1544335200"/>
    <n v="1545112800"/>
    <b v="0"/>
    <b v="1"/>
    <x v="1"/>
  </r>
  <r>
    <n v="923"/>
    <x v="902"/>
    <x v="922"/>
    <n v="1700"/>
    <n v="4044"/>
    <x v="910"/>
    <x v="1"/>
    <x v="910"/>
    <n v="40"/>
    <x v="1"/>
    <x v="1"/>
    <n v="1279083600"/>
    <n v="1279170000"/>
    <b v="0"/>
    <b v="0"/>
    <x v="3"/>
  </r>
  <r>
    <n v="924"/>
    <x v="903"/>
    <x v="923"/>
    <n v="39400"/>
    <n v="192292"/>
    <x v="911"/>
    <x v="1"/>
    <x v="911"/>
    <n v="2289"/>
    <x v="6"/>
    <x v="6"/>
    <n v="1572498000"/>
    <n v="1573452000"/>
    <b v="0"/>
    <b v="0"/>
    <x v="3"/>
  </r>
  <r>
    <n v="925"/>
    <x v="904"/>
    <x v="924"/>
    <n v="3000"/>
    <n v="6722"/>
    <x v="912"/>
    <x v="1"/>
    <x v="912"/>
    <n v="65"/>
    <x v="1"/>
    <x v="1"/>
    <n v="1506056400"/>
    <n v="1507093200"/>
    <b v="0"/>
    <b v="0"/>
    <x v="3"/>
  </r>
  <r>
    <n v="926"/>
    <x v="905"/>
    <x v="925"/>
    <n v="8700"/>
    <n v="1577"/>
    <x v="913"/>
    <x v="0"/>
    <x v="913"/>
    <n v="15"/>
    <x v="1"/>
    <x v="1"/>
    <n v="1463029200"/>
    <n v="1463374800"/>
    <b v="0"/>
    <b v="0"/>
    <x v="0"/>
  </r>
  <r>
    <n v="927"/>
    <x v="906"/>
    <x v="926"/>
    <n v="7200"/>
    <n v="3301"/>
    <x v="914"/>
    <x v="0"/>
    <x v="914"/>
    <n v="37"/>
    <x v="1"/>
    <x v="1"/>
    <n v="1342069200"/>
    <n v="1344574800"/>
    <b v="0"/>
    <b v="0"/>
    <x v="3"/>
  </r>
  <r>
    <n v="928"/>
    <x v="907"/>
    <x v="927"/>
    <n v="167400"/>
    <n v="196386"/>
    <x v="915"/>
    <x v="1"/>
    <x v="915"/>
    <n v="3777"/>
    <x v="6"/>
    <x v="6"/>
    <n v="1388296800"/>
    <n v="1389074400"/>
    <b v="0"/>
    <b v="0"/>
    <x v="2"/>
  </r>
  <r>
    <n v="929"/>
    <x v="908"/>
    <x v="928"/>
    <n v="5500"/>
    <n v="11952"/>
    <x v="916"/>
    <x v="1"/>
    <x v="916"/>
    <n v="184"/>
    <x v="4"/>
    <x v="4"/>
    <n v="1493787600"/>
    <n v="1494997200"/>
    <b v="0"/>
    <b v="0"/>
    <x v="3"/>
  </r>
  <r>
    <n v="930"/>
    <x v="909"/>
    <x v="929"/>
    <n v="3500"/>
    <n v="3930"/>
    <x v="917"/>
    <x v="1"/>
    <x v="917"/>
    <n v="85"/>
    <x v="1"/>
    <x v="1"/>
    <n v="1424844000"/>
    <n v="1425448800"/>
    <b v="0"/>
    <b v="1"/>
    <x v="3"/>
  </r>
  <r>
    <n v="931"/>
    <x v="910"/>
    <x v="930"/>
    <n v="7900"/>
    <n v="5729"/>
    <x v="918"/>
    <x v="0"/>
    <x v="918"/>
    <n v="112"/>
    <x v="1"/>
    <x v="1"/>
    <n v="1403931600"/>
    <n v="1404104400"/>
    <b v="0"/>
    <b v="1"/>
    <x v="3"/>
  </r>
  <r>
    <n v="932"/>
    <x v="911"/>
    <x v="931"/>
    <n v="2300"/>
    <n v="4883"/>
    <x v="919"/>
    <x v="1"/>
    <x v="919"/>
    <n v="144"/>
    <x v="1"/>
    <x v="1"/>
    <n v="1394514000"/>
    <n v="1394773200"/>
    <b v="0"/>
    <b v="0"/>
    <x v="1"/>
  </r>
  <r>
    <n v="933"/>
    <x v="912"/>
    <x v="932"/>
    <n v="73000"/>
    <n v="175015"/>
    <x v="920"/>
    <x v="1"/>
    <x v="920"/>
    <n v="1902"/>
    <x v="1"/>
    <x v="1"/>
    <n v="1365397200"/>
    <n v="1366520400"/>
    <b v="0"/>
    <b v="0"/>
    <x v="3"/>
  </r>
  <r>
    <n v="934"/>
    <x v="913"/>
    <x v="933"/>
    <n v="6200"/>
    <n v="11280"/>
    <x v="921"/>
    <x v="1"/>
    <x v="921"/>
    <n v="105"/>
    <x v="1"/>
    <x v="1"/>
    <n v="1456120800"/>
    <n v="1456639200"/>
    <b v="0"/>
    <b v="0"/>
    <x v="3"/>
  </r>
  <r>
    <n v="935"/>
    <x v="914"/>
    <x v="934"/>
    <n v="6100"/>
    <n v="10012"/>
    <x v="922"/>
    <x v="1"/>
    <x v="922"/>
    <n v="132"/>
    <x v="1"/>
    <x v="1"/>
    <n v="1437714000"/>
    <n v="1438318800"/>
    <b v="0"/>
    <b v="0"/>
    <x v="3"/>
  </r>
  <r>
    <n v="936"/>
    <x v="591"/>
    <x v="935"/>
    <n v="103200"/>
    <n v="1690"/>
    <x v="923"/>
    <x v="0"/>
    <x v="923"/>
    <n v="21"/>
    <x v="1"/>
    <x v="1"/>
    <n v="1563771600"/>
    <n v="1564030800"/>
    <b v="1"/>
    <b v="0"/>
    <x v="3"/>
  </r>
  <r>
    <n v="937"/>
    <x v="915"/>
    <x v="936"/>
    <n v="171000"/>
    <n v="84891"/>
    <x v="924"/>
    <x v="3"/>
    <x v="924"/>
    <n v="976"/>
    <x v="1"/>
    <x v="1"/>
    <n v="1448517600"/>
    <n v="1449295200"/>
    <b v="0"/>
    <b v="0"/>
    <x v="4"/>
  </r>
  <r>
    <n v="938"/>
    <x v="916"/>
    <x v="937"/>
    <n v="9200"/>
    <n v="10093"/>
    <x v="925"/>
    <x v="1"/>
    <x v="925"/>
    <n v="96"/>
    <x v="1"/>
    <x v="1"/>
    <n v="1528779600"/>
    <n v="1531890000"/>
    <b v="0"/>
    <b v="1"/>
    <x v="5"/>
  </r>
  <r>
    <n v="939"/>
    <x v="917"/>
    <x v="938"/>
    <n v="7800"/>
    <n v="3839"/>
    <x v="926"/>
    <x v="0"/>
    <x v="926"/>
    <n v="67"/>
    <x v="1"/>
    <x v="1"/>
    <n v="1304744400"/>
    <n v="1306213200"/>
    <b v="0"/>
    <b v="1"/>
    <x v="6"/>
  </r>
  <r>
    <n v="940"/>
    <x v="918"/>
    <x v="939"/>
    <n v="9900"/>
    <n v="6161"/>
    <x v="927"/>
    <x v="2"/>
    <x v="927"/>
    <n v="66"/>
    <x v="0"/>
    <x v="0"/>
    <n v="1354341600"/>
    <n v="1356242400"/>
    <b v="0"/>
    <b v="0"/>
    <x v="2"/>
  </r>
  <r>
    <n v="941"/>
    <x v="919"/>
    <x v="940"/>
    <n v="43000"/>
    <n v="5615"/>
    <x v="928"/>
    <x v="0"/>
    <x v="928"/>
    <n v="78"/>
    <x v="1"/>
    <x v="1"/>
    <n v="1294552800"/>
    <n v="1297576800"/>
    <b v="1"/>
    <b v="0"/>
    <x v="3"/>
  </r>
  <r>
    <n v="942"/>
    <x v="916"/>
    <x v="941"/>
    <n v="9600"/>
    <n v="6205"/>
    <x v="929"/>
    <x v="0"/>
    <x v="929"/>
    <n v="67"/>
    <x v="2"/>
    <x v="2"/>
    <n v="1295935200"/>
    <n v="1296194400"/>
    <b v="0"/>
    <b v="0"/>
    <x v="3"/>
  </r>
  <r>
    <n v="943"/>
    <x v="920"/>
    <x v="942"/>
    <n v="7500"/>
    <n v="11969"/>
    <x v="930"/>
    <x v="1"/>
    <x v="930"/>
    <n v="114"/>
    <x v="1"/>
    <x v="1"/>
    <n v="1411534800"/>
    <n v="1414558800"/>
    <b v="0"/>
    <b v="0"/>
    <x v="0"/>
  </r>
  <r>
    <n v="944"/>
    <x v="921"/>
    <x v="943"/>
    <n v="10000"/>
    <n v="8142"/>
    <x v="931"/>
    <x v="0"/>
    <x v="931"/>
    <n v="263"/>
    <x v="2"/>
    <x v="2"/>
    <n v="1486706400"/>
    <n v="1488348000"/>
    <b v="0"/>
    <b v="0"/>
    <x v="7"/>
  </r>
  <r>
    <n v="945"/>
    <x v="922"/>
    <x v="944"/>
    <n v="172000"/>
    <n v="55805"/>
    <x v="932"/>
    <x v="0"/>
    <x v="932"/>
    <n v="1691"/>
    <x v="1"/>
    <x v="1"/>
    <n v="1333602000"/>
    <n v="1334898000"/>
    <b v="1"/>
    <b v="0"/>
    <x v="7"/>
  </r>
  <r>
    <n v="946"/>
    <x v="923"/>
    <x v="945"/>
    <n v="153700"/>
    <n v="15238"/>
    <x v="933"/>
    <x v="0"/>
    <x v="933"/>
    <n v="181"/>
    <x v="1"/>
    <x v="1"/>
    <n v="1308200400"/>
    <n v="1308373200"/>
    <b v="0"/>
    <b v="0"/>
    <x v="3"/>
  </r>
  <r>
    <n v="947"/>
    <x v="924"/>
    <x v="946"/>
    <n v="3600"/>
    <n v="961"/>
    <x v="934"/>
    <x v="0"/>
    <x v="934"/>
    <n v="13"/>
    <x v="1"/>
    <x v="1"/>
    <n v="1411707600"/>
    <n v="1412312400"/>
    <b v="0"/>
    <b v="0"/>
    <x v="3"/>
  </r>
  <r>
    <n v="948"/>
    <x v="925"/>
    <x v="947"/>
    <n v="9400"/>
    <n v="5918"/>
    <x v="935"/>
    <x v="3"/>
    <x v="935"/>
    <n v="160"/>
    <x v="1"/>
    <x v="1"/>
    <n v="1418364000"/>
    <n v="1419228000"/>
    <b v="1"/>
    <b v="1"/>
    <x v="4"/>
  </r>
  <r>
    <n v="949"/>
    <x v="926"/>
    <x v="948"/>
    <n v="5900"/>
    <n v="9520"/>
    <x v="936"/>
    <x v="1"/>
    <x v="936"/>
    <n v="203"/>
    <x v="1"/>
    <x v="1"/>
    <n v="1429333200"/>
    <n v="1430974800"/>
    <b v="0"/>
    <b v="0"/>
    <x v="2"/>
  </r>
  <r>
    <n v="950"/>
    <x v="927"/>
    <x v="949"/>
    <n v="100"/>
    <n v="5"/>
    <x v="298"/>
    <x v="0"/>
    <x v="298"/>
    <n v="1"/>
    <x v="1"/>
    <x v="1"/>
    <n v="1555390800"/>
    <n v="1555822800"/>
    <b v="0"/>
    <b v="1"/>
    <x v="3"/>
  </r>
  <r>
    <n v="951"/>
    <x v="928"/>
    <x v="950"/>
    <n v="14500"/>
    <n v="159056"/>
    <x v="937"/>
    <x v="1"/>
    <x v="937"/>
    <n v="1559"/>
    <x v="1"/>
    <x v="1"/>
    <n v="1482732000"/>
    <n v="1482818400"/>
    <b v="0"/>
    <b v="1"/>
    <x v="1"/>
  </r>
  <r>
    <n v="952"/>
    <x v="929"/>
    <x v="951"/>
    <n v="145500"/>
    <n v="101987"/>
    <x v="938"/>
    <x v="3"/>
    <x v="938"/>
    <n v="2266"/>
    <x v="1"/>
    <x v="1"/>
    <n v="1470718800"/>
    <n v="1471928400"/>
    <b v="0"/>
    <b v="0"/>
    <x v="4"/>
  </r>
  <r>
    <n v="953"/>
    <x v="930"/>
    <x v="952"/>
    <n v="3300"/>
    <n v="1980"/>
    <x v="939"/>
    <x v="0"/>
    <x v="939"/>
    <n v="21"/>
    <x v="1"/>
    <x v="1"/>
    <n v="1450591200"/>
    <n v="1453701600"/>
    <b v="0"/>
    <b v="1"/>
    <x v="4"/>
  </r>
  <r>
    <n v="954"/>
    <x v="931"/>
    <x v="953"/>
    <n v="42600"/>
    <n v="156384"/>
    <x v="940"/>
    <x v="1"/>
    <x v="940"/>
    <n v="1548"/>
    <x v="2"/>
    <x v="2"/>
    <n v="1348290000"/>
    <n v="1350363600"/>
    <b v="0"/>
    <b v="0"/>
    <x v="2"/>
  </r>
  <r>
    <n v="955"/>
    <x v="932"/>
    <x v="954"/>
    <n v="700"/>
    <n v="7763"/>
    <x v="941"/>
    <x v="1"/>
    <x v="941"/>
    <n v="80"/>
    <x v="1"/>
    <x v="1"/>
    <n v="1353823200"/>
    <n v="1353996000"/>
    <b v="0"/>
    <b v="0"/>
    <x v="3"/>
  </r>
  <r>
    <n v="956"/>
    <x v="933"/>
    <x v="955"/>
    <n v="187600"/>
    <n v="35698"/>
    <x v="942"/>
    <x v="0"/>
    <x v="942"/>
    <n v="830"/>
    <x v="1"/>
    <x v="1"/>
    <n v="1450764000"/>
    <n v="1451109600"/>
    <b v="0"/>
    <b v="0"/>
    <x v="4"/>
  </r>
  <r>
    <n v="957"/>
    <x v="934"/>
    <x v="956"/>
    <n v="9800"/>
    <n v="12434"/>
    <x v="943"/>
    <x v="1"/>
    <x v="943"/>
    <n v="131"/>
    <x v="1"/>
    <x v="1"/>
    <n v="1329372000"/>
    <n v="1329631200"/>
    <b v="0"/>
    <b v="0"/>
    <x v="3"/>
  </r>
  <r>
    <n v="958"/>
    <x v="935"/>
    <x v="957"/>
    <n v="1100"/>
    <n v="8081"/>
    <x v="944"/>
    <x v="1"/>
    <x v="944"/>
    <n v="112"/>
    <x v="1"/>
    <x v="1"/>
    <n v="1277096400"/>
    <n v="1278997200"/>
    <b v="0"/>
    <b v="0"/>
    <x v="4"/>
  </r>
  <r>
    <n v="959"/>
    <x v="936"/>
    <x v="958"/>
    <n v="145000"/>
    <n v="6631"/>
    <x v="945"/>
    <x v="0"/>
    <x v="945"/>
    <n v="130"/>
    <x v="1"/>
    <x v="1"/>
    <n v="1277701200"/>
    <n v="1280120400"/>
    <b v="0"/>
    <b v="0"/>
    <x v="5"/>
  </r>
  <r>
    <n v="960"/>
    <x v="937"/>
    <x v="959"/>
    <n v="5500"/>
    <n v="4678"/>
    <x v="946"/>
    <x v="0"/>
    <x v="946"/>
    <n v="55"/>
    <x v="1"/>
    <x v="1"/>
    <n v="1454911200"/>
    <n v="1458104400"/>
    <b v="0"/>
    <b v="0"/>
    <x v="2"/>
  </r>
  <r>
    <n v="961"/>
    <x v="938"/>
    <x v="960"/>
    <n v="5700"/>
    <n v="6800"/>
    <x v="947"/>
    <x v="1"/>
    <x v="947"/>
    <n v="155"/>
    <x v="1"/>
    <x v="1"/>
    <n v="1297922400"/>
    <n v="1298268000"/>
    <b v="0"/>
    <b v="0"/>
    <x v="5"/>
  </r>
  <r>
    <n v="962"/>
    <x v="939"/>
    <x v="961"/>
    <n v="3600"/>
    <n v="10657"/>
    <x v="948"/>
    <x v="1"/>
    <x v="948"/>
    <n v="266"/>
    <x v="1"/>
    <x v="1"/>
    <n v="1384408800"/>
    <n v="1386223200"/>
    <b v="0"/>
    <b v="0"/>
    <x v="0"/>
  </r>
  <r>
    <n v="963"/>
    <x v="940"/>
    <x v="962"/>
    <n v="5900"/>
    <n v="4997"/>
    <x v="949"/>
    <x v="0"/>
    <x v="949"/>
    <n v="114"/>
    <x v="6"/>
    <x v="6"/>
    <n v="1299304800"/>
    <n v="1299823200"/>
    <b v="0"/>
    <b v="1"/>
    <x v="7"/>
  </r>
  <r>
    <n v="964"/>
    <x v="941"/>
    <x v="963"/>
    <n v="3700"/>
    <n v="13164"/>
    <x v="950"/>
    <x v="1"/>
    <x v="950"/>
    <n v="155"/>
    <x v="1"/>
    <x v="1"/>
    <n v="1431320400"/>
    <n v="1431752400"/>
    <b v="0"/>
    <b v="0"/>
    <x v="3"/>
  </r>
  <r>
    <n v="965"/>
    <x v="942"/>
    <x v="964"/>
    <n v="2200"/>
    <n v="8501"/>
    <x v="951"/>
    <x v="1"/>
    <x v="951"/>
    <n v="207"/>
    <x v="4"/>
    <x v="4"/>
    <n v="1264399200"/>
    <n v="1267855200"/>
    <b v="0"/>
    <b v="0"/>
    <x v="1"/>
  </r>
  <r>
    <n v="966"/>
    <x v="411"/>
    <x v="965"/>
    <n v="1700"/>
    <n v="13468"/>
    <x v="952"/>
    <x v="1"/>
    <x v="952"/>
    <n v="245"/>
    <x v="1"/>
    <x v="1"/>
    <n v="1497502800"/>
    <n v="1497675600"/>
    <b v="0"/>
    <b v="0"/>
    <x v="3"/>
  </r>
  <r>
    <n v="967"/>
    <x v="943"/>
    <x v="966"/>
    <n v="88400"/>
    <n v="121138"/>
    <x v="953"/>
    <x v="1"/>
    <x v="953"/>
    <n v="1573"/>
    <x v="1"/>
    <x v="1"/>
    <n v="1333688400"/>
    <n v="1336885200"/>
    <b v="0"/>
    <b v="0"/>
    <x v="1"/>
  </r>
  <r>
    <n v="968"/>
    <x v="944"/>
    <x v="967"/>
    <n v="2400"/>
    <n v="8117"/>
    <x v="954"/>
    <x v="1"/>
    <x v="954"/>
    <n v="114"/>
    <x v="1"/>
    <x v="1"/>
    <n v="1293861600"/>
    <n v="1295157600"/>
    <b v="0"/>
    <b v="0"/>
    <x v="0"/>
  </r>
  <r>
    <n v="969"/>
    <x v="945"/>
    <x v="968"/>
    <n v="7900"/>
    <n v="8550"/>
    <x v="955"/>
    <x v="1"/>
    <x v="955"/>
    <n v="93"/>
    <x v="1"/>
    <x v="1"/>
    <n v="1576994400"/>
    <n v="1577599200"/>
    <b v="0"/>
    <b v="0"/>
    <x v="3"/>
  </r>
  <r>
    <n v="970"/>
    <x v="946"/>
    <x v="969"/>
    <n v="94900"/>
    <n v="57659"/>
    <x v="956"/>
    <x v="0"/>
    <x v="956"/>
    <n v="594"/>
    <x v="1"/>
    <x v="1"/>
    <n v="1304917200"/>
    <n v="1305003600"/>
    <b v="0"/>
    <b v="0"/>
    <x v="3"/>
  </r>
  <r>
    <n v="971"/>
    <x v="947"/>
    <x v="970"/>
    <n v="5100"/>
    <n v="1414"/>
    <x v="957"/>
    <x v="0"/>
    <x v="957"/>
    <n v="24"/>
    <x v="1"/>
    <x v="1"/>
    <n v="1381208400"/>
    <n v="1381726800"/>
    <b v="0"/>
    <b v="0"/>
    <x v="4"/>
  </r>
  <r>
    <n v="972"/>
    <x v="948"/>
    <x v="971"/>
    <n v="42700"/>
    <n v="97524"/>
    <x v="958"/>
    <x v="1"/>
    <x v="958"/>
    <n v="1681"/>
    <x v="1"/>
    <x v="1"/>
    <n v="1401685200"/>
    <n v="1402462800"/>
    <b v="0"/>
    <b v="1"/>
    <x v="2"/>
  </r>
  <r>
    <n v="973"/>
    <x v="949"/>
    <x v="972"/>
    <n v="121100"/>
    <n v="26176"/>
    <x v="959"/>
    <x v="0"/>
    <x v="959"/>
    <n v="252"/>
    <x v="1"/>
    <x v="1"/>
    <n v="1291960800"/>
    <n v="1292133600"/>
    <b v="0"/>
    <b v="1"/>
    <x v="3"/>
  </r>
  <r>
    <n v="974"/>
    <x v="950"/>
    <x v="973"/>
    <n v="800"/>
    <n v="2991"/>
    <x v="960"/>
    <x v="1"/>
    <x v="960"/>
    <n v="32"/>
    <x v="1"/>
    <x v="1"/>
    <n v="1368853200"/>
    <n v="1368939600"/>
    <b v="0"/>
    <b v="0"/>
    <x v="1"/>
  </r>
  <r>
    <n v="975"/>
    <x v="951"/>
    <x v="974"/>
    <n v="5400"/>
    <n v="8366"/>
    <x v="961"/>
    <x v="1"/>
    <x v="961"/>
    <n v="135"/>
    <x v="1"/>
    <x v="1"/>
    <n v="1448776800"/>
    <n v="1452146400"/>
    <b v="0"/>
    <b v="1"/>
    <x v="3"/>
  </r>
  <r>
    <n v="976"/>
    <x v="952"/>
    <x v="975"/>
    <n v="4000"/>
    <n v="12886"/>
    <x v="962"/>
    <x v="1"/>
    <x v="962"/>
    <n v="140"/>
    <x v="1"/>
    <x v="1"/>
    <n v="1296194400"/>
    <n v="1296712800"/>
    <b v="0"/>
    <b v="1"/>
    <x v="3"/>
  </r>
  <r>
    <n v="977"/>
    <x v="597"/>
    <x v="976"/>
    <n v="7000"/>
    <n v="5177"/>
    <x v="963"/>
    <x v="0"/>
    <x v="963"/>
    <n v="67"/>
    <x v="1"/>
    <x v="1"/>
    <n v="1517983200"/>
    <n v="1520748000"/>
    <b v="0"/>
    <b v="0"/>
    <x v="0"/>
  </r>
  <r>
    <n v="978"/>
    <x v="953"/>
    <x v="977"/>
    <n v="1000"/>
    <n v="8641"/>
    <x v="964"/>
    <x v="1"/>
    <x v="964"/>
    <n v="92"/>
    <x v="1"/>
    <x v="1"/>
    <n v="1478930400"/>
    <n v="1480831200"/>
    <b v="0"/>
    <b v="0"/>
    <x v="6"/>
  </r>
  <r>
    <n v="979"/>
    <x v="954"/>
    <x v="978"/>
    <n v="60200"/>
    <n v="86244"/>
    <x v="965"/>
    <x v="1"/>
    <x v="965"/>
    <n v="1015"/>
    <x v="4"/>
    <x v="4"/>
    <n v="1426395600"/>
    <n v="1426914000"/>
    <b v="0"/>
    <b v="0"/>
    <x v="3"/>
  </r>
  <r>
    <n v="980"/>
    <x v="955"/>
    <x v="979"/>
    <n v="195200"/>
    <n v="78630"/>
    <x v="966"/>
    <x v="0"/>
    <x v="966"/>
    <n v="742"/>
    <x v="1"/>
    <x v="1"/>
    <n v="1446181200"/>
    <n v="1446616800"/>
    <b v="1"/>
    <b v="0"/>
    <x v="5"/>
  </r>
  <r>
    <n v="981"/>
    <x v="956"/>
    <x v="980"/>
    <n v="6700"/>
    <n v="11941"/>
    <x v="967"/>
    <x v="1"/>
    <x v="967"/>
    <n v="323"/>
    <x v="1"/>
    <x v="1"/>
    <n v="1514181600"/>
    <n v="1517032800"/>
    <b v="0"/>
    <b v="0"/>
    <x v="2"/>
  </r>
  <r>
    <n v="982"/>
    <x v="957"/>
    <x v="981"/>
    <n v="7200"/>
    <n v="6115"/>
    <x v="968"/>
    <x v="0"/>
    <x v="968"/>
    <n v="75"/>
    <x v="1"/>
    <x v="1"/>
    <n v="1311051600"/>
    <n v="1311224400"/>
    <b v="0"/>
    <b v="1"/>
    <x v="4"/>
  </r>
  <r>
    <n v="983"/>
    <x v="958"/>
    <x v="982"/>
    <n v="129100"/>
    <n v="188404"/>
    <x v="969"/>
    <x v="1"/>
    <x v="969"/>
    <n v="2326"/>
    <x v="1"/>
    <x v="1"/>
    <n v="1564894800"/>
    <n v="1566190800"/>
    <b v="0"/>
    <b v="0"/>
    <x v="4"/>
  </r>
  <r>
    <n v="984"/>
    <x v="959"/>
    <x v="983"/>
    <n v="6500"/>
    <n v="9910"/>
    <x v="970"/>
    <x v="1"/>
    <x v="970"/>
    <n v="381"/>
    <x v="1"/>
    <x v="1"/>
    <n v="1567918800"/>
    <n v="1570165200"/>
    <b v="0"/>
    <b v="0"/>
    <x v="3"/>
  </r>
  <r>
    <n v="985"/>
    <x v="960"/>
    <x v="984"/>
    <n v="170600"/>
    <n v="114523"/>
    <x v="971"/>
    <x v="0"/>
    <x v="971"/>
    <n v="4405"/>
    <x v="1"/>
    <x v="1"/>
    <n v="1386309600"/>
    <n v="1388556000"/>
    <b v="0"/>
    <b v="1"/>
    <x v="1"/>
  </r>
  <r>
    <n v="986"/>
    <x v="961"/>
    <x v="985"/>
    <n v="7800"/>
    <n v="3144"/>
    <x v="972"/>
    <x v="0"/>
    <x v="972"/>
    <n v="92"/>
    <x v="1"/>
    <x v="1"/>
    <n v="1301979600"/>
    <n v="1303189200"/>
    <b v="0"/>
    <b v="0"/>
    <x v="1"/>
  </r>
  <r>
    <n v="987"/>
    <x v="962"/>
    <x v="986"/>
    <n v="6200"/>
    <n v="13441"/>
    <x v="973"/>
    <x v="1"/>
    <x v="973"/>
    <n v="480"/>
    <x v="1"/>
    <x v="1"/>
    <n v="1493269200"/>
    <n v="1494478800"/>
    <b v="0"/>
    <b v="0"/>
    <x v="4"/>
  </r>
  <r>
    <n v="988"/>
    <x v="963"/>
    <x v="987"/>
    <n v="9400"/>
    <n v="4899"/>
    <x v="974"/>
    <x v="0"/>
    <x v="974"/>
    <n v="64"/>
    <x v="1"/>
    <x v="1"/>
    <n v="1478930400"/>
    <n v="1480744800"/>
    <b v="0"/>
    <b v="0"/>
    <x v="5"/>
  </r>
  <r>
    <n v="989"/>
    <x v="964"/>
    <x v="988"/>
    <n v="2400"/>
    <n v="11990"/>
    <x v="975"/>
    <x v="1"/>
    <x v="975"/>
    <n v="226"/>
    <x v="1"/>
    <x v="1"/>
    <n v="1555390800"/>
    <n v="1555822800"/>
    <b v="0"/>
    <b v="0"/>
    <x v="5"/>
  </r>
  <r>
    <n v="990"/>
    <x v="965"/>
    <x v="989"/>
    <n v="7800"/>
    <n v="6839"/>
    <x v="976"/>
    <x v="0"/>
    <x v="976"/>
    <n v="64"/>
    <x v="1"/>
    <x v="1"/>
    <n v="1456984800"/>
    <n v="1458882000"/>
    <b v="0"/>
    <b v="1"/>
    <x v="4"/>
  </r>
  <r>
    <n v="991"/>
    <x v="509"/>
    <x v="990"/>
    <n v="9800"/>
    <n v="11091"/>
    <x v="977"/>
    <x v="1"/>
    <x v="977"/>
    <n v="241"/>
    <x v="1"/>
    <x v="1"/>
    <n v="1411621200"/>
    <n v="1411966800"/>
    <b v="0"/>
    <b v="1"/>
    <x v="1"/>
  </r>
  <r>
    <n v="992"/>
    <x v="966"/>
    <x v="991"/>
    <n v="3100"/>
    <n v="13223"/>
    <x v="978"/>
    <x v="1"/>
    <x v="978"/>
    <n v="132"/>
    <x v="1"/>
    <x v="1"/>
    <n v="1525669200"/>
    <n v="1526878800"/>
    <b v="0"/>
    <b v="1"/>
    <x v="4"/>
  </r>
  <r>
    <n v="993"/>
    <x v="967"/>
    <x v="992"/>
    <n v="9800"/>
    <n v="7608"/>
    <x v="979"/>
    <x v="3"/>
    <x v="979"/>
    <n v="75"/>
    <x v="6"/>
    <x v="6"/>
    <n v="1450936800"/>
    <n v="1452405600"/>
    <b v="0"/>
    <b v="1"/>
    <x v="7"/>
  </r>
  <r>
    <n v="994"/>
    <x v="968"/>
    <x v="993"/>
    <n v="141100"/>
    <n v="74073"/>
    <x v="980"/>
    <x v="0"/>
    <x v="980"/>
    <n v="842"/>
    <x v="1"/>
    <x v="1"/>
    <n v="1413522000"/>
    <n v="1414040400"/>
    <b v="0"/>
    <b v="1"/>
    <x v="5"/>
  </r>
  <r>
    <n v="995"/>
    <x v="969"/>
    <x v="994"/>
    <n v="97300"/>
    <n v="153216"/>
    <x v="981"/>
    <x v="1"/>
    <x v="981"/>
    <n v="2043"/>
    <x v="1"/>
    <x v="1"/>
    <n v="1541307600"/>
    <n v="1543816800"/>
    <b v="0"/>
    <b v="1"/>
    <x v="0"/>
  </r>
  <r>
    <n v="996"/>
    <x v="970"/>
    <x v="995"/>
    <n v="6600"/>
    <n v="4814"/>
    <x v="982"/>
    <x v="0"/>
    <x v="982"/>
    <n v="112"/>
    <x v="1"/>
    <x v="1"/>
    <n v="1357106400"/>
    <n v="1359698400"/>
    <b v="0"/>
    <b v="0"/>
    <x v="3"/>
  </r>
  <r>
    <n v="997"/>
    <x v="971"/>
    <x v="996"/>
    <n v="7600"/>
    <n v="4603"/>
    <x v="983"/>
    <x v="3"/>
    <x v="983"/>
    <n v="139"/>
    <x v="6"/>
    <x v="6"/>
    <n v="1390197600"/>
    <n v="1390629600"/>
    <b v="0"/>
    <b v="0"/>
    <x v="3"/>
  </r>
  <r>
    <n v="998"/>
    <x v="972"/>
    <x v="997"/>
    <n v="66600"/>
    <n v="37823"/>
    <x v="984"/>
    <x v="0"/>
    <x v="984"/>
    <n v="374"/>
    <x v="1"/>
    <x v="1"/>
    <n v="1265868000"/>
    <n v="1267077600"/>
    <b v="0"/>
    <b v="1"/>
    <x v="1"/>
  </r>
  <r>
    <n v="999"/>
    <x v="973"/>
    <x v="998"/>
    <n v="111100"/>
    <n v="62819"/>
    <x v="985"/>
    <x v="3"/>
    <x v="985"/>
    <n v="1122"/>
    <x v="1"/>
    <x v="1"/>
    <n v="1467176400"/>
    <n v="1467781200"/>
    <b v="0"/>
    <b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x v="0"/>
    <e v="#DIV/0!"/>
    <x v="0"/>
    <s v="CA"/>
    <s v="CAD"/>
    <n v="1448690400"/>
    <n v="1450159200"/>
    <b v="0"/>
    <b v="0"/>
    <x v="0"/>
    <s v="food trucks"/>
    <x v="0"/>
    <x v="0"/>
  </r>
  <r>
    <n v="1"/>
    <s v="Odom Inc"/>
    <s v="Managed bottom-line architecture"/>
    <n v="1400"/>
    <n v="14560"/>
    <x v="1"/>
    <x v="1"/>
    <n v="9.6153846153846159E-2"/>
    <x v="1"/>
    <s v="US"/>
    <s v="USD"/>
    <n v="1408424400"/>
    <n v="1408597200"/>
    <b v="0"/>
    <b v="1"/>
    <x v="1"/>
    <s v="rock"/>
    <x v="1"/>
    <x v="1"/>
  </r>
  <r>
    <n v="2"/>
    <s v="Melton, Robinson and Fritz"/>
    <s v="Function-based leadingedge pricing structure"/>
    <n v="108400"/>
    <n v="142523"/>
    <x v="2"/>
    <x v="1"/>
    <n v="0.7605789942675919"/>
    <x v="2"/>
    <s v="AU"/>
    <s v="AUD"/>
    <n v="1384668000"/>
    <n v="1384840800"/>
    <b v="0"/>
    <b v="0"/>
    <x v="2"/>
    <s v="web"/>
    <x v="2"/>
    <x v="2"/>
  </r>
  <r>
    <n v="3"/>
    <s v="Mcdonald, Gonzalez and Ross"/>
    <s v="Vision-oriented fresh-thinking conglomeration"/>
    <n v="4200"/>
    <n v="2477"/>
    <x v="3"/>
    <x v="0"/>
    <n v="1.6955995155429955"/>
    <x v="3"/>
    <s v="US"/>
    <s v="USD"/>
    <n v="1565499600"/>
    <n v="1568955600"/>
    <b v="0"/>
    <b v="0"/>
    <x v="1"/>
    <s v="rock"/>
    <x v="3"/>
    <x v="3"/>
  </r>
  <r>
    <n v="4"/>
    <s v="Larson-Little"/>
    <s v="Proactive foreground core"/>
    <n v="7600"/>
    <n v="5265"/>
    <x v="4"/>
    <x v="0"/>
    <n v="1.4434947768281101"/>
    <x v="4"/>
    <s v="US"/>
    <s v="USD"/>
    <n v="1547964000"/>
    <n v="1548309600"/>
    <b v="0"/>
    <b v="0"/>
    <x v="3"/>
    <s v="plays"/>
    <x v="4"/>
    <x v="4"/>
  </r>
  <r>
    <n v="5"/>
    <s v="Harris Group"/>
    <s v="Open-source optimizing database"/>
    <n v="7600"/>
    <n v="13195"/>
    <x v="5"/>
    <x v="1"/>
    <n v="0.57597574838954146"/>
    <x v="5"/>
    <s v="DK"/>
    <s v="DKK"/>
    <n v="1346130000"/>
    <n v="1347080400"/>
    <b v="0"/>
    <b v="0"/>
    <x v="3"/>
    <s v="plays"/>
    <x v="5"/>
    <x v="5"/>
  </r>
  <r>
    <n v="6"/>
    <s v="Ortiz, Coleman and Mitchell"/>
    <s v="Operative upward-trending algorithm"/>
    <n v="5200"/>
    <n v="1090"/>
    <x v="6"/>
    <x v="0"/>
    <n v="4.7706422018348622"/>
    <x v="6"/>
    <s v="GB"/>
    <s v="GBP"/>
    <n v="1505278800"/>
    <n v="1505365200"/>
    <b v="0"/>
    <b v="0"/>
    <x v="4"/>
    <s v="documentary"/>
    <x v="6"/>
    <x v="6"/>
  </r>
  <r>
    <n v="7"/>
    <s v="Carter-Guzman"/>
    <s v="Centralized cohesive challenge"/>
    <n v="4500"/>
    <n v="14741"/>
    <x v="7"/>
    <x v="1"/>
    <n v="0.30527101282138253"/>
    <x v="7"/>
    <s v="DK"/>
    <s v="DKK"/>
    <n v="1439442000"/>
    <n v="1439614800"/>
    <b v="0"/>
    <b v="0"/>
    <x v="3"/>
    <s v="plays"/>
    <x v="7"/>
    <x v="7"/>
  </r>
  <r>
    <n v="8"/>
    <s v="Nunez-Richards"/>
    <s v="Exclusive attitude-oriented intranet"/>
    <n v="110100"/>
    <n v="21946"/>
    <x v="8"/>
    <x v="2"/>
    <n v="5.0168595643853093"/>
    <x v="8"/>
    <s v="DK"/>
    <s v="DKK"/>
    <n v="1281330000"/>
    <n v="1281502800"/>
    <b v="0"/>
    <b v="0"/>
    <x v="3"/>
    <s v="plays"/>
    <x v="8"/>
    <x v="8"/>
  </r>
  <r>
    <n v="9"/>
    <s v="Rangel, Holt and Jones"/>
    <s v="Open-source fresh-thinking model"/>
    <n v="6200"/>
    <n v="3208"/>
    <x v="9"/>
    <x v="0"/>
    <n v="1.9326683291770574"/>
    <x v="9"/>
    <s v="US"/>
    <s v="USD"/>
    <n v="1379566800"/>
    <n v="1383804000"/>
    <b v="0"/>
    <b v="0"/>
    <x v="1"/>
    <s v="electric music"/>
    <x v="9"/>
    <x v="9"/>
  </r>
  <r>
    <n v="10"/>
    <s v="Green Ltd"/>
    <s v="Monitored empowering installation"/>
    <n v="5200"/>
    <n v="13838"/>
    <x v="10"/>
    <x v="1"/>
    <n v="0.37577684636508168"/>
    <x v="10"/>
    <s v="US"/>
    <s v="USD"/>
    <n v="1281762000"/>
    <n v="1285909200"/>
    <b v="0"/>
    <b v="0"/>
    <x v="4"/>
    <s v="drama"/>
    <x v="10"/>
    <x v="10"/>
  </r>
  <r>
    <n v="11"/>
    <s v="Perez, Johnson and Gardner"/>
    <s v="Grass-roots zero administration system engine"/>
    <n v="6300"/>
    <n v="3030"/>
    <x v="11"/>
    <x v="0"/>
    <n v="2.0792079207920793"/>
    <x v="11"/>
    <s v="US"/>
    <s v="USD"/>
    <n v="1285045200"/>
    <n v="1285563600"/>
    <b v="0"/>
    <b v="1"/>
    <x v="3"/>
    <s v="plays"/>
    <x v="11"/>
    <x v="11"/>
  </r>
  <r>
    <n v="12"/>
    <s v="Kim Ltd"/>
    <s v="Assimilated hybrid intranet"/>
    <n v="6300"/>
    <n v="5629"/>
    <x v="12"/>
    <x v="0"/>
    <n v="1.1192041215135904"/>
    <x v="12"/>
    <s v="US"/>
    <s v="USD"/>
    <n v="1571720400"/>
    <n v="1572411600"/>
    <b v="0"/>
    <b v="0"/>
    <x v="4"/>
    <s v="drama"/>
    <x v="12"/>
    <x v="12"/>
  </r>
  <r>
    <n v="13"/>
    <s v="Walker, Taylor and Coleman"/>
    <s v="Multi-tiered directional open architecture"/>
    <n v="4200"/>
    <n v="10295"/>
    <x v="13"/>
    <x v="1"/>
    <n v="0.40796503156872266"/>
    <x v="13"/>
    <s v="US"/>
    <s v="USD"/>
    <n v="1465621200"/>
    <n v="1466658000"/>
    <b v="0"/>
    <b v="0"/>
    <x v="1"/>
    <s v="indie rock"/>
    <x v="13"/>
    <x v="13"/>
  </r>
  <r>
    <n v="14"/>
    <s v="Rodriguez, Rose and Stewart"/>
    <s v="Cloned directional synergy"/>
    <n v="28200"/>
    <n v="18829"/>
    <x v="14"/>
    <x v="0"/>
    <n v="1.4976897339210793"/>
    <x v="14"/>
    <s v="US"/>
    <s v="USD"/>
    <n v="1331013600"/>
    <n v="1333342800"/>
    <b v="0"/>
    <b v="0"/>
    <x v="1"/>
    <s v="indie rock"/>
    <x v="14"/>
    <x v="14"/>
  </r>
  <r>
    <n v="15"/>
    <s v="Wright, Hunt and Rowe"/>
    <s v="Extended eco-centric pricing structure"/>
    <n v="81200"/>
    <n v="38414"/>
    <x v="15"/>
    <x v="0"/>
    <n v="2.1138126724631645"/>
    <x v="15"/>
    <s v="US"/>
    <s v="USD"/>
    <n v="1575957600"/>
    <n v="1576303200"/>
    <b v="0"/>
    <b v="0"/>
    <x v="2"/>
    <s v="wearables"/>
    <x v="15"/>
    <x v="15"/>
  </r>
  <r>
    <n v="16"/>
    <s v="Hines Inc"/>
    <s v="Cross-platform systemic adapter"/>
    <n v="1700"/>
    <n v="11041"/>
    <x v="16"/>
    <x v="1"/>
    <n v="0.15397156054705191"/>
    <x v="16"/>
    <s v="US"/>
    <s v="USD"/>
    <n v="1390370400"/>
    <n v="1392271200"/>
    <b v="0"/>
    <b v="0"/>
    <x v="5"/>
    <s v="nonfiction"/>
    <x v="16"/>
    <x v="16"/>
  </r>
  <r>
    <n v="17"/>
    <s v="Cochran-Nguyen"/>
    <s v="Seamless 4thgeneration methodology"/>
    <n v="84600"/>
    <n v="134845"/>
    <x v="17"/>
    <x v="1"/>
    <n v="0.62738699988876112"/>
    <x v="17"/>
    <s v="US"/>
    <s v="USD"/>
    <n v="1294812000"/>
    <n v="1294898400"/>
    <b v="0"/>
    <b v="0"/>
    <x v="4"/>
    <s v="animation"/>
    <x v="17"/>
    <x v="17"/>
  </r>
  <r>
    <n v="18"/>
    <s v="Johnson-Gould"/>
    <s v="Exclusive needs-based adapter"/>
    <n v="9100"/>
    <n v="6089"/>
    <x v="18"/>
    <x v="3"/>
    <n v="1.4944982755789127"/>
    <x v="18"/>
    <s v="US"/>
    <s v="USD"/>
    <n v="1536382800"/>
    <n v="1537074000"/>
    <b v="0"/>
    <b v="0"/>
    <x v="3"/>
    <s v="plays"/>
    <x v="18"/>
    <x v="18"/>
  </r>
  <r>
    <n v="19"/>
    <s v="Perez-Hess"/>
    <s v="Down-sized cohesive archive"/>
    <n v="62500"/>
    <n v="30331"/>
    <x v="19"/>
    <x v="0"/>
    <n v="2.0605980679832516"/>
    <x v="19"/>
    <s v="US"/>
    <s v="USD"/>
    <n v="1551679200"/>
    <n v="1553490000"/>
    <b v="0"/>
    <b v="1"/>
    <x v="3"/>
    <s v="plays"/>
    <x v="19"/>
    <x v="19"/>
  </r>
  <r>
    <n v="20"/>
    <s v="Reeves, Thompson and Richardson"/>
    <s v="Proactive composite alliance"/>
    <n v="131800"/>
    <n v="147936"/>
    <x v="20"/>
    <x v="1"/>
    <n v="0.89092580575383951"/>
    <x v="20"/>
    <s v="US"/>
    <s v="USD"/>
    <n v="1406523600"/>
    <n v="1406523600"/>
    <b v="0"/>
    <b v="0"/>
    <x v="4"/>
    <s v="drama"/>
    <x v="20"/>
    <x v="20"/>
  </r>
  <r>
    <n v="21"/>
    <s v="Simmons-Reynolds"/>
    <s v="Re-engineered intangible definition"/>
    <n v="94000"/>
    <n v="38533"/>
    <x v="21"/>
    <x v="0"/>
    <n v="2.4394674694417771"/>
    <x v="21"/>
    <s v="US"/>
    <s v="USD"/>
    <n v="1313384400"/>
    <n v="1316322000"/>
    <b v="0"/>
    <b v="0"/>
    <x v="3"/>
    <s v="plays"/>
    <x v="21"/>
    <x v="21"/>
  </r>
  <r>
    <n v="22"/>
    <s v="Collier Inc"/>
    <s v="Enhanced dynamic definition"/>
    <n v="59100"/>
    <n v="75690"/>
    <x v="22"/>
    <x v="1"/>
    <n v="0.78081648830757033"/>
    <x v="22"/>
    <s v="US"/>
    <s v="USD"/>
    <n v="1522731600"/>
    <n v="1524027600"/>
    <b v="0"/>
    <b v="0"/>
    <x v="3"/>
    <s v="plays"/>
    <x v="22"/>
    <x v="22"/>
  </r>
  <r>
    <n v="23"/>
    <s v="Gray-Jenkins"/>
    <s v="Devolved next generation adapter"/>
    <n v="4500"/>
    <n v="14942"/>
    <x v="23"/>
    <x v="1"/>
    <n v="0.30116450274394324"/>
    <x v="23"/>
    <s v="GB"/>
    <s v="GBP"/>
    <n v="1550124000"/>
    <n v="1554699600"/>
    <b v="0"/>
    <b v="0"/>
    <x v="4"/>
    <s v="documentary"/>
    <x v="23"/>
    <x v="23"/>
  </r>
  <r>
    <n v="24"/>
    <s v="Scott, Wilson and Martin"/>
    <s v="Cross-platform intermediate frame"/>
    <n v="92400"/>
    <n v="104257"/>
    <x v="24"/>
    <x v="1"/>
    <n v="0.88627142541987591"/>
    <x v="24"/>
    <s v="US"/>
    <s v="USD"/>
    <n v="1403326800"/>
    <n v="1403499600"/>
    <b v="0"/>
    <b v="0"/>
    <x v="2"/>
    <s v="wearables"/>
    <x v="24"/>
    <x v="24"/>
  </r>
  <r>
    <n v="25"/>
    <s v="Caldwell, Velazquez and Wilson"/>
    <s v="Monitored impactful analyzer"/>
    <n v="5500"/>
    <n v="11904"/>
    <x v="25"/>
    <x v="1"/>
    <n v="0.46202956989247312"/>
    <x v="25"/>
    <s v="US"/>
    <s v="USD"/>
    <n v="1305694800"/>
    <n v="1307422800"/>
    <b v="0"/>
    <b v="1"/>
    <x v="6"/>
    <s v="video games"/>
    <x v="25"/>
    <x v="25"/>
  </r>
  <r>
    <n v="26"/>
    <s v="Spencer-Bates"/>
    <s v="Optional responsive customer loyalty"/>
    <n v="107500"/>
    <n v="51814"/>
    <x v="26"/>
    <x v="3"/>
    <n v="2.0747288377658548"/>
    <x v="26"/>
    <s v="US"/>
    <s v="USD"/>
    <n v="1533013200"/>
    <n v="1535346000"/>
    <b v="0"/>
    <b v="0"/>
    <x v="3"/>
    <s v="plays"/>
    <x v="26"/>
    <x v="26"/>
  </r>
  <r>
    <n v="27"/>
    <s v="Best, Carr and Williams"/>
    <s v="Diverse transitional migration"/>
    <n v="2000"/>
    <n v="1599"/>
    <x v="27"/>
    <x v="0"/>
    <n v="1.2507817385866167"/>
    <x v="27"/>
    <s v="US"/>
    <s v="USD"/>
    <n v="1443848400"/>
    <n v="1444539600"/>
    <b v="0"/>
    <b v="0"/>
    <x v="1"/>
    <s v="rock"/>
    <x v="27"/>
    <x v="27"/>
  </r>
  <r>
    <n v="28"/>
    <s v="Campbell, Brown and Powell"/>
    <s v="Synchronized global task-force"/>
    <n v="130800"/>
    <n v="137635"/>
    <x v="28"/>
    <x v="1"/>
    <n v="0.95033966650924551"/>
    <x v="28"/>
    <s v="US"/>
    <s v="USD"/>
    <n v="1265695200"/>
    <n v="1267682400"/>
    <b v="0"/>
    <b v="1"/>
    <x v="3"/>
    <s v="plays"/>
    <x v="28"/>
    <x v="28"/>
  </r>
  <r>
    <n v="29"/>
    <s v="Johnson, Parker and Haynes"/>
    <s v="Focused 6thgeneration forecast"/>
    <n v="45900"/>
    <n v="150965"/>
    <x v="29"/>
    <x v="1"/>
    <n v="0.30404398370483227"/>
    <x v="29"/>
    <s v="CH"/>
    <s v="CHF"/>
    <n v="1532062800"/>
    <n v="1535518800"/>
    <b v="0"/>
    <b v="0"/>
    <x v="4"/>
    <s v="shorts"/>
    <x v="29"/>
    <x v="29"/>
  </r>
  <r>
    <n v="30"/>
    <s v="Clark-Cooke"/>
    <s v="Down-sized analyzing challenge"/>
    <n v="9000"/>
    <n v="14455"/>
    <x v="30"/>
    <x v="1"/>
    <n v="0.62262193012798339"/>
    <x v="30"/>
    <s v="US"/>
    <s v="USD"/>
    <n v="1558674000"/>
    <n v="1559106000"/>
    <b v="0"/>
    <b v="0"/>
    <x v="4"/>
    <s v="animation"/>
    <x v="30"/>
    <x v="30"/>
  </r>
  <r>
    <n v="31"/>
    <s v="Schroeder Ltd"/>
    <s v="Progressive needs-based focus group"/>
    <n v="3500"/>
    <n v="10850"/>
    <x v="31"/>
    <x v="1"/>
    <n v="0.32258064516129031"/>
    <x v="31"/>
    <s v="GB"/>
    <s v="GBP"/>
    <n v="1451973600"/>
    <n v="1454392800"/>
    <b v="0"/>
    <b v="0"/>
    <x v="6"/>
    <s v="video games"/>
    <x v="31"/>
    <x v="31"/>
  </r>
  <r>
    <n v="32"/>
    <s v="Jackson PLC"/>
    <s v="Ergonomic 6thgeneration success"/>
    <n v="101000"/>
    <n v="87676"/>
    <x v="32"/>
    <x v="0"/>
    <n v="1.1519686117067385"/>
    <x v="32"/>
    <s v="IT"/>
    <s v="EUR"/>
    <n v="1515564000"/>
    <n v="1517896800"/>
    <b v="0"/>
    <b v="0"/>
    <x v="4"/>
    <s v="documentary"/>
    <x v="32"/>
    <x v="32"/>
  </r>
  <r>
    <n v="33"/>
    <s v="Blair, Collins and Carter"/>
    <s v="Exclusive interactive approach"/>
    <n v="50200"/>
    <n v="189666"/>
    <x v="33"/>
    <x v="1"/>
    <n v="0.26467579850895784"/>
    <x v="33"/>
    <s v="US"/>
    <s v="USD"/>
    <n v="1412485200"/>
    <n v="1415685600"/>
    <b v="0"/>
    <b v="0"/>
    <x v="3"/>
    <s v="plays"/>
    <x v="33"/>
    <x v="33"/>
  </r>
  <r>
    <n v="34"/>
    <s v="Maldonado and Sons"/>
    <s v="Reverse-engineered asynchronous archive"/>
    <n v="9300"/>
    <n v="14025"/>
    <x v="34"/>
    <x v="1"/>
    <n v="0.66310160427807485"/>
    <x v="34"/>
    <s v="US"/>
    <s v="USD"/>
    <n v="1490245200"/>
    <n v="1490677200"/>
    <b v="0"/>
    <b v="0"/>
    <x v="4"/>
    <s v="documentary"/>
    <x v="34"/>
    <x v="34"/>
  </r>
  <r>
    <n v="35"/>
    <s v="Mitchell and Sons"/>
    <s v="Synergized intangible challenge"/>
    <n v="125500"/>
    <n v="188628"/>
    <x v="35"/>
    <x v="1"/>
    <n v="0.66533070381915727"/>
    <x v="35"/>
    <s v="DK"/>
    <s v="DKK"/>
    <n v="1547877600"/>
    <n v="1551506400"/>
    <b v="0"/>
    <b v="1"/>
    <x v="4"/>
    <s v="drama"/>
    <x v="35"/>
    <x v="35"/>
  </r>
  <r>
    <n v="36"/>
    <s v="Jackson-Lewis"/>
    <s v="Monitored multi-state encryption"/>
    <n v="700"/>
    <n v="1101"/>
    <x v="36"/>
    <x v="1"/>
    <n v="0.63578564940962756"/>
    <x v="36"/>
    <s v="US"/>
    <s v="USD"/>
    <n v="1298700000"/>
    <n v="1300856400"/>
    <b v="0"/>
    <b v="0"/>
    <x v="3"/>
    <s v="plays"/>
    <x v="36"/>
    <x v="36"/>
  </r>
  <r>
    <n v="37"/>
    <s v="Black, Armstrong and Anderson"/>
    <s v="Profound attitude-oriented functionalities"/>
    <n v="8100"/>
    <n v="11339"/>
    <x v="37"/>
    <x v="1"/>
    <n v="0.71434870799894168"/>
    <x v="37"/>
    <s v="US"/>
    <s v="USD"/>
    <n v="1570338000"/>
    <n v="1573192800"/>
    <b v="0"/>
    <b v="1"/>
    <x v="5"/>
    <s v="fiction"/>
    <x v="37"/>
    <x v="37"/>
  </r>
  <r>
    <n v="38"/>
    <s v="Maldonado-Gonzalez"/>
    <s v="Digitized client-driven database"/>
    <n v="3100"/>
    <n v="10085"/>
    <x v="38"/>
    <x v="1"/>
    <n v="0.30738720872583042"/>
    <x v="38"/>
    <s v="US"/>
    <s v="USD"/>
    <n v="1287378000"/>
    <n v="1287810000"/>
    <b v="0"/>
    <b v="0"/>
    <x v="7"/>
    <s v="photography books"/>
    <x v="38"/>
    <x v="38"/>
  </r>
  <r>
    <n v="39"/>
    <s v="Kim-Rice"/>
    <s v="Organized bi-directional function"/>
    <n v="9900"/>
    <n v="5027"/>
    <x v="39"/>
    <x v="0"/>
    <n v="1.9693654266958425"/>
    <x v="39"/>
    <s v="DK"/>
    <s v="DKK"/>
    <n v="1361772000"/>
    <n v="1362978000"/>
    <b v="0"/>
    <b v="0"/>
    <x v="3"/>
    <s v="plays"/>
    <x v="39"/>
    <x v="39"/>
  </r>
  <r>
    <n v="40"/>
    <s v="Garcia, Garcia and Lopez"/>
    <s v="Reduced stable middleware"/>
    <n v="8800"/>
    <n v="14878"/>
    <x v="40"/>
    <x v="1"/>
    <n v="0.59147734910606264"/>
    <x v="40"/>
    <s v="US"/>
    <s v="USD"/>
    <n v="1275714000"/>
    <n v="1277355600"/>
    <b v="0"/>
    <b v="1"/>
    <x v="2"/>
    <s v="wearables"/>
    <x v="40"/>
    <x v="40"/>
  </r>
  <r>
    <n v="41"/>
    <s v="Watts Group"/>
    <s v="Universal 5thgeneration neural-net"/>
    <n v="5600"/>
    <n v="11924"/>
    <x v="41"/>
    <x v="1"/>
    <n v="0.4696410600469641"/>
    <x v="41"/>
    <s v="IT"/>
    <s v="EUR"/>
    <n v="1346734800"/>
    <n v="1348981200"/>
    <b v="0"/>
    <b v="1"/>
    <x v="1"/>
    <s v="rock"/>
    <x v="41"/>
    <x v="41"/>
  </r>
  <r>
    <n v="42"/>
    <s v="Werner-Bryant"/>
    <s v="Virtual uniform frame"/>
    <n v="1800"/>
    <n v="7991"/>
    <x v="42"/>
    <x v="1"/>
    <n v="0.22525341008634714"/>
    <x v="42"/>
    <s v="US"/>
    <s v="USD"/>
    <n v="1309755600"/>
    <n v="1310533200"/>
    <b v="0"/>
    <b v="0"/>
    <x v="0"/>
    <s v="food trucks"/>
    <x v="42"/>
    <x v="42"/>
  </r>
  <r>
    <n v="43"/>
    <s v="Schmitt-Mendoza"/>
    <s v="Profound explicit paradigm"/>
    <n v="90200"/>
    <n v="167717"/>
    <x v="43"/>
    <x v="1"/>
    <n v="0.53781071686233362"/>
    <x v="43"/>
    <s v="US"/>
    <s v="USD"/>
    <n v="1406178000"/>
    <n v="1407560400"/>
    <b v="0"/>
    <b v="0"/>
    <x v="5"/>
    <s v="radio &amp; podcasts"/>
    <x v="43"/>
    <x v="43"/>
  </r>
  <r>
    <n v="44"/>
    <s v="Reid-Mccullough"/>
    <s v="Visionary real-time groupware"/>
    <n v="1600"/>
    <n v="10541"/>
    <x v="44"/>
    <x v="1"/>
    <n v="0.15178825538373969"/>
    <x v="13"/>
    <s v="DK"/>
    <s v="DKK"/>
    <n v="1552798800"/>
    <n v="1552885200"/>
    <b v="0"/>
    <b v="0"/>
    <x v="5"/>
    <s v="fiction"/>
    <x v="44"/>
    <x v="44"/>
  </r>
  <r>
    <n v="45"/>
    <s v="Woods-Clark"/>
    <s v="Networked tertiary Graphical User Interface"/>
    <n v="9500"/>
    <n v="4530"/>
    <x v="45"/>
    <x v="0"/>
    <n v="2.0971302428256071"/>
    <x v="44"/>
    <s v="US"/>
    <s v="USD"/>
    <n v="1478062800"/>
    <n v="1479362400"/>
    <b v="0"/>
    <b v="1"/>
    <x v="3"/>
    <s v="plays"/>
    <x v="45"/>
    <x v="45"/>
  </r>
  <r>
    <n v="46"/>
    <s v="Vaughn, Hunt and Caldwell"/>
    <s v="Virtual grid-enabled task-force"/>
    <n v="3700"/>
    <n v="4247"/>
    <x v="46"/>
    <x v="1"/>
    <n v="0.87120320226041914"/>
    <x v="45"/>
    <s v="US"/>
    <s v="USD"/>
    <n v="1278565200"/>
    <n v="1280552400"/>
    <b v="0"/>
    <b v="0"/>
    <x v="1"/>
    <s v="rock"/>
    <x v="46"/>
    <x v="46"/>
  </r>
  <r>
    <n v="47"/>
    <s v="Bennett and Sons"/>
    <s v="Function-based multi-state software"/>
    <n v="1500"/>
    <n v="7129"/>
    <x v="47"/>
    <x v="1"/>
    <n v="0.210408191892271"/>
    <x v="46"/>
    <s v="US"/>
    <s v="USD"/>
    <n v="1396069200"/>
    <n v="1398661200"/>
    <b v="0"/>
    <b v="0"/>
    <x v="3"/>
    <s v="plays"/>
    <x v="47"/>
    <x v="47"/>
  </r>
  <r>
    <n v="48"/>
    <s v="Lamb Inc"/>
    <s v="Optimized leadingedge concept"/>
    <n v="33300"/>
    <n v="128862"/>
    <x v="48"/>
    <x v="1"/>
    <n v="0.25841597988545884"/>
    <x v="47"/>
    <s v="US"/>
    <s v="USD"/>
    <n v="1435208400"/>
    <n v="1436245200"/>
    <b v="0"/>
    <b v="0"/>
    <x v="3"/>
    <s v="plays"/>
    <x v="48"/>
    <x v="48"/>
  </r>
  <r>
    <n v="49"/>
    <s v="Casey-Kelly"/>
    <s v="Sharable holistic interface"/>
    <n v="7200"/>
    <n v="13653"/>
    <x v="49"/>
    <x v="1"/>
    <n v="0.52735662491760049"/>
    <x v="48"/>
    <s v="US"/>
    <s v="USD"/>
    <n v="1571547600"/>
    <n v="1575439200"/>
    <b v="0"/>
    <b v="0"/>
    <x v="1"/>
    <s v="rock"/>
    <x v="49"/>
    <x v="49"/>
  </r>
  <r>
    <n v="50"/>
    <s v="Jones, Taylor and Moore"/>
    <s v="Down-sized system-worthy secured line"/>
    <n v="100"/>
    <n v="2"/>
    <x v="50"/>
    <x v="0"/>
    <n v="50"/>
    <x v="49"/>
    <s v="IT"/>
    <s v="EUR"/>
    <n v="1375333200"/>
    <n v="1377752400"/>
    <b v="0"/>
    <b v="0"/>
    <x v="1"/>
    <s v="metal"/>
    <x v="50"/>
    <x v="50"/>
  </r>
  <r>
    <n v="51"/>
    <s v="Bradshaw, Gill and Donovan"/>
    <s v="Inverse secondary infrastructure"/>
    <n v="158100"/>
    <n v="145243"/>
    <x v="51"/>
    <x v="0"/>
    <n v="1.0885206171726003"/>
    <x v="50"/>
    <s v="GB"/>
    <s v="GBP"/>
    <n v="1332824400"/>
    <n v="1334206800"/>
    <b v="0"/>
    <b v="1"/>
    <x v="2"/>
    <s v="wearables"/>
    <x v="51"/>
    <x v="51"/>
  </r>
  <r>
    <n v="52"/>
    <s v="Hernandez, Rodriguez and Clark"/>
    <s v="Organic foreground leverage"/>
    <n v="7200"/>
    <n v="2459"/>
    <x v="52"/>
    <x v="0"/>
    <n v="2.928019520130134"/>
    <x v="51"/>
    <s v="US"/>
    <s v="USD"/>
    <n v="1284526800"/>
    <n v="1284872400"/>
    <b v="0"/>
    <b v="0"/>
    <x v="3"/>
    <s v="plays"/>
    <x v="52"/>
    <x v="52"/>
  </r>
  <r>
    <n v="53"/>
    <s v="Smith-Jones"/>
    <s v="Reverse-engineered static concept"/>
    <n v="8800"/>
    <n v="12356"/>
    <x v="53"/>
    <x v="1"/>
    <n v="0.71220459695694405"/>
    <x v="52"/>
    <s v="US"/>
    <s v="USD"/>
    <n v="1400562000"/>
    <n v="1403931600"/>
    <b v="0"/>
    <b v="0"/>
    <x v="4"/>
    <s v="drama"/>
    <x v="53"/>
    <x v="53"/>
  </r>
  <r>
    <n v="54"/>
    <s v="Roy PLC"/>
    <s v="Multi-channeled neutral customer loyalty"/>
    <n v="6000"/>
    <n v="5392"/>
    <x v="54"/>
    <x v="0"/>
    <n v="1.1127596439169138"/>
    <x v="53"/>
    <s v="US"/>
    <s v="USD"/>
    <n v="1520748000"/>
    <n v="1521262800"/>
    <b v="0"/>
    <b v="0"/>
    <x v="2"/>
    <s v="wearables"/>
    <x v="54"/>
    <x v="54"/>
  </r>
  <r>
    <n v="55"/>
    <s v="Wright, Brooks and Villarreal"/>
    <s v="Reverse-engineered bifurcated strategy"/>
    <n v="6600"/>
    <n v="11746"/>
    <x v="55"/>
    <x v="1"/>
    <n v="0.56189341052273112"/>
    <x v="54"/>
    <s v="US"/>
    <s v="USD"/>
    <n v="1532926800"/>
    <n v="1533358800"/>
    <b v="0"/>
    <b v="0"/>
    <x v="1"/>
    <s v="jazz"/>
    <x v="55"/>
    <x v="55"/>
  </r>
  <r>
    <n v="56"/>
    <s v="Flores, Miller and Johnson"/>
    <s v="Horizontal context-sensitive knowledge user"/>
    <n v="8000"/>
    <n v="11493"/>
    <x v="56"/>
    <x v="1"/>
    <n v="0.69607587227007739"/>
    <x v="55"/>
    <s v="US"/>
    <s v="USD"/>
    <n v="1420869600"/>
    <n v="1421474400"/>
    <b v="0"/>
    <b v="0"/>
    <x v="2"/>
    <s v="wearables"/>
    <x v="56"/>
    <x v="56"/>
  </r>
  <r>
    <n v="57"/>
    <s v="Bridges, Freeman and Kim"/>
    <s v="Cross-group multi-state task-force"/>
    <n v="2900"/>
    <n v="6243"/>
    <x v="57"/>
    <x v="1"/>
    <n v="0.46452026269421753"/>
    <x v="56"/>
    <s v="US"/>
    <s v="USD"/>
    <n v="1504242000"/>
    <n v="1505278800"/>
    <b v="0"/>
    <b v="0"/>
    <x v="6"/>
    <s v="video games"/>
    <x v="57"/>
    <x v="57"/>
  </r>
  <r>
    <n v="58"/>
    <s v="Anderson-Perez"/>
    <s v="Expanded 3rdgeneration strategy"/>
    <n v="2700"/>
    <n v="6132"/>
    <x v="58"/>
    <x v="1"/>
    <n v="0.44031311154598823"/>
    <x v="57"/>
    <s v="US"/>
    <s v="USD"/>
    <n v="1442811600"/>
    <n v="1443934800"/>
    <b v="0"/>
    <b v="0"/>
    <x v="3"/>
    <s v="plays"/>
    <x v="58"/>
    <x v="58"/>
  </r>
  <r>
    <n v="59"/>
    <s v="Wright, Fox and Marks"/>
    <s v="Assimilated real-time support"/>
    <n v="1400"/>
    <n v="3851"/>
    <x v="59"/>
    <x v="1"/>
    <n v="0.36354193715917943"/>
    <x v="58"/>
    <s v="US"/>
    <s v="USD"/>
    <n v="1497243600"/>
    <n v="1498539600"/>
    <b v="0"/>
    <b v="1"/>
    <x v="3"/>
    <s v="plays"/>
    <x v="59"/>
    <x v="59"/>
  </r>
  <r>
    <n v="60"/>
    <s v="Crawford-Peters"/>
    <s v="User-centric regional database"/>
    <n v="94200"/>
    <n v="135997"/>
    <x v="60"/>
    <x v="1"/>
    <n v="0.69266233813981193"/>
    <x v="59"/>
    <s v="CA"/>
    <s v="CAD"/>
    <n v="1342501200"/>
    <n v="1342760400"/>
    <b v="0"/>
    <b v="0"/>
    <x v="3"/>
    <s v="plays"/>
    <x v="60"/>
    <x v="60"/>
  </r>
  <r>
    <n v="61"/>
    <s v="Romero-Hoffman"/>
    <s v="Open-source zero administration complexity"/>
    <n v="199200"/>
    <n v="184750"/>
    <x v="61"/>
    <x v="0"/>
    <n v="1.078213802435724"/>
    <x v="60"/>
    <s v="CA"/>
    <s v="CAD"/>
    <n v="1298268000"/>
    <n v="1301720400"/>
    <b v="0"/>
    <b v="0"/>
    <x v="3"/>
    <s v="plays"/>
    <x v="61"/>
    <x v="61"/>
  </r>
  <r>
    <n v="62"/>
    <s v="Sparks-West"/>
    <s v="Organized incremental standardization"/>
    <n v="2000"/>
    <n v="14452"/>
    <x v="62"/>
    <x v="1"/>
    <n v="0.13838915029061721"/>
    <x v="61"/>
    <s v="US"/>
    <s v="USD"/>
    <n v="1433480400"/>
    <n v="1433566800"/>
    <b v="0"/>
    <b v="0"/>
    <x v="2"/>
    <s v="web"/>
    <x v="62"/>
    <x v="62"/>
  </r>
  <r>
    <n v="63"/>
    <s v="Baker, Morgan and Brown"/>
    <s v="Assimilated didactic open system"/>
    <n v="4700"/>
    <n v="557"/>
    <x v="63"/>
    <x v="0"/>
    <n v="8.4380610412926398"/>
    <x v="62"/>
    <s v="US"/>
    <s v="USD"/>
    <n v="1493355600"/>
    <n v="1493874000"/>
    <b v="0"/>
    <b v="0"/>
    <x v="3"/>
    <s v="plays"/>
    <x v="63"/>
    <x v="63"/>
  </r>
  <r>
    <n v="64"/>
    <s v="Mosley-Gilbert"/>
    <s v="Vision-oriented logistical intranet"/>
    <n v="2800"/>
    <n v="2734"/>
    <x v="64"/>
    <x v="0"/>
    <n v="1.0241404535479151"/>
    <x v="63"/>
    <s v="US"/>
    <s v="USD"/>
    <n v="1530507600"/>
    <n v="1531803600"/>
    <b v="0"/>
    <b v="1"/>
    <x v="2"/>
    <s v="web"/>
    <x v="64"/>
    <x v="64"/>
  </r>
  <r>
    <n v="65"/>
    <s v="Berry-Boyer"/>
    <s v="Mandatory incremental projection"/>
    <n v="6100"/>
    <n v="14405"/>
    <x v="65"/>
    <x v="1"/>
    <n v="0.42346407497396737"/>
    <x v="64"/>
    <s v="US"/>
    <s v="USD"/>
    <n v="1296108000"/>
    <n v="1296712800"/>
    <b v="0"/>
    <b v="0"/>
    <x v="3"/>
    <s v="plays"/>
    <x v="65"/>
    <x v="65"/>
  </r>
  <r>
    <n v="66"/>
    <s v="Sanders-Allen"/>
    <s v="Grass-roots needs-based encryption"/>
    <n v="2900"/>
    <n v="1307"/>
    <x v="66"/>
    <x v="0"/>
    <n v="2.2188217291507271"/>
    <x v="65"/>
    <s v="US"/>
    <s v="USD"/>
    <n v="1428469200"/>
    <n v="1428901200"/>
    <b v="0"/>
    <b v="1"/>
    <x v="3"/>
    <s v="plays"/>
    <x v="66"/>
    <x v="66"/>
  </r>
  <r>
    <n v="67"/>
    <s v="Lopez Inc"/>
    <s v="Team-oriented 6thgeneration middleware"/>
    <n v="72600"/>
    <n v="117892"/>
    <x v="67"/>
    <x v="1"/>
    <n v="0.61581786720048859"/>
    <x v="66"/>
    <s v="GB"/>
    <s v="GBP"/>
    <n v="1264399200"/>
    <n v="1264831200"/>
    <b v="0"/>
    <b v="1"/>
    <x v="2"/>
    <s v="wearables"/>
    <x v="67"/>
    <x v="67"/>
  </r>
  <r>
    <n v="68"/>
    <s v="Moreno-Turner"/>
    <s v="Inverse multi-tasking installation"/>
    <n v="5700"/>
    <n v="14508"/>
    <x v="68"/>
    <x v="1"/>
    <n v="0.39288668320926384"/>
    <x v="67"/>
    <s v="IT"/>
    <s v="EUR"/>
    <n v="1501131600"/>
    <n v="1505192400"/>
    <b v="0"/>
    <b v="1"/>
    <x v="3"/>
    <s v="plays"/>
    <x v="68"/>
    <x v="68"/>
  </r>
  <r>
    <n v="69"/>
    <s v="Jones-Watson"/>
    <s v="Switchable disintermediate moderator"/>
    <n v="7900"/>
    <n v="1901"/>
    <x v="69"/>
    <x v="3"/>
    <n v="4.1557075223566544"/>
    <x v="68"/>
    <s v="US"/>
    <s v="USD"/>
    <n v="1292738400"/>
    <n v="1295676000"/>
    <b v="0"/>
    <b v="0"/>
    <x v="3"/>
    <s v="plays"/>
    <x v="69"/>
    <x v="69"/>
  </r>
  <r>
    <n v="70"/>
    <s v="Barker Inc"/>
    <s v="Re-engineered 24/7 task-force"/>
    <n v="128000"/>
    <n v="158389"/>
    <x v="70"/>
    <x v="1"/>
    <n v="0.80813692870085674"/>
    <x v="69"/>
    <s v="IT"/>
    <s v="EUR"/>
    <n v="1288674000"/>
    <n v="1292911200"/>
    <b v="0"/>
    <b v="1"/>
    <x v="3"/>
    <s v="plays"/>
    <x v="70"/>
    <x v="70"/>
  </r>
  <r>
    <n v="71"/>
    <s v="Tate, Bass and House"/>
    <s v="Organic object-oriented budgetary management"/>
    <n v="6000"/>
    <n v="6484"/>
    <x v="71"/>
    <x v="1"/>
    <n v="0.92535471930906843"/>
    <x v="70"/>
    <s v="US"/>
    <s v="USD"/>
    <n v="1575093600"/>
    <n v="1575439200"/>
    <b v="0"/>
    <b v="0"/>
    <x v="3"/>
    <s v="plays"/>
    <x v="71"/>
    <x v="49"/>
  </r>
  <r>
    <n v="72"/>
    <s v="Hampton, Lewis and Ray"/>
    <s v="Seamless coherent parallelism"/>
    <n v="600"/>
    <n v="4022"/>
    <x v="72"/>
    <x v="1"/>
    <n v="0.14917951268025859"/>
    <x v="71"/>
    <s v="US"/>
    <s v="USD"/>
    <n v="1435726800"/>
    <n v="1438837200"/>
    <b v="0"/>
    <b v="0"/>
    <x v="4"/>
    <s v="animation"/>
    <x v="72"/>
    <x v="71"/>
  </r>
  <r>
    <n v="73"/>
    <s v="Collins-Goodman"/>
    <s v="Cross-platform even-keeled initiative"/>
    <n v="1400"/>
    <n v="9253"/>
    <x v="73"/>
    <x v="1"/>
    <n v="0.15130228034151086"/>
    <x v="39"/>
    <s v="US"/>
    <s v="USD"/>
    <n v="1480226400"/>
    <n v="1480485600"/>
    <b v="0"/>
    <b v="0"/>
    <x v="1"/>
    <s v="jazz"/>
    <x v="73"/>
    <x v="72"/>
  </r>
  <r>
    <n v="74"/>
    <s v="Davis-Michael"/>
    <s v="Progressive tertiary framework"/>
    <n v="3900"/>
    <n v="4776"/>
    <x v="74"/>
    <x v="1"/>
    <n v="0.81658291457286436"/>
    <x v="72"/>
    <s v="GB"/>
    <s v="GBP"/>
    <n v="1459054800"/>
    <n v="1459141200"/>
    <b v="0"/>
    <b v="0"/>
    <x v="1"/>
    <s v="metal"/>
    <x v="74"/>
    <x v="73"/>
  </r>
  <r>
    <n v="75"/>
    <s v="White, Torres and Bishop"/>
    <s v="Multi-layered dynamic protocol"/>
    <n v="9700"/>
    <n v="14606"/>
    <x v="75"/>
    <x v="1"/>
    <n v="0.66411063946323434"/>
    <x v="73"/>
    <s v="US"/>
    <s v="USD"/>
    <n v="1531630800"/>
    <n v="1532322000"/>
    <b v="0"/>
    <b v="0"/>
    <x v="7"/>
    <s v="photography books"/>
    <x v="75"/>
    <x v="74"/>
  </r>
  <r>
    <n v="76"/>
    <s v="Martin, Conway and Larsen"/>
    <s v="Horizontal next generation function"/>
    <n v="122900"/>
    <n v="95993"/>
    <x v="76"/>
    <x v="0"/>
    <n v="1.2803016886647984"/>
    <x v="74"/>
    <s v="US"/>
    <s v="USD"/>
    <n v="1421992800"/>
    <n v="1426222800"/>
    <b v="1"/>
    <b v="1"/>
    <x v="3"/>
    <s v="plays"/>
    <x v="76"/>
    <x v="75"/>
  </r>
  <r>
    <n v="77"/>
    <s v="Acevedo-Huffman"/>
    <s v="Pre-emptive impactful model"/>
    <n v="9500"/>
    <n v="4460"/>
    <x v="77"/>
    <x v="0"/>
    <n v="2.1300448430493275"/>
    <x v="75"/>
    <s v="US"/>
    <s v="USD"/>
    <n v="1285563600"/>
    <n v="1286773200"/>
    <b v="0"/>
    <b v="1"/>
    <x v="4"/>
    <s v="animation"/>
    <x v="77"/>
    <x v="76"/>
  </r>
  <r>
    <n v="78"/>
    <s v="Montgomery, Larson and Spencer"/>
    <s v="User-centric bifurcated knowledge user"/>
    <n v="4500"/>
    <n v="13536"/>
    <x v="78"/>
    <x v="1"/>
    <n v="0.33244680851063829"/>
    <x v="76"/>
    <s v="US"/>
    <s v="USD"/>
    <n v="1523854800"/>
    <n v="1523941200"/>
    <b v="0"/>
    <b v="0"/>
    <x v="5"/>
    <s v="translations"/>
    <x v="78"/>
    <x v="77"/>
  </r>
  <r>
    <n v="79"/>
    <s v="Soto LLC"/>
    <s v="Triple-buffered reciprocal project"/>
    <n v="57800"/>
    <n v="40228"/>
    <x v="79"/>
    <x v="0"/>
    <n v="1.4368101819628121"/>
    <x v="77"/>
    <s v="US"/>
    <s v="USD"/>
    <n v="1529125200"/>
    <n v="1529557200"/>
    <b v="0"/>
    <b v="0"/>
    <x v="3"/>
    <s v="plays"/>
    <x v="79"/>
    <x v="78"/>
  </r>
  <r>
    <n v="80"/>
    <s v="Sutton, Barrett and Tucker"/>
    <s v="Cross-platform needs-based approach"/>
    <n v="1100"/>
    <n v="7012"/>
    <x v="80"/>
    <x v="1"/>
    <n v="0.15687393040501996"/>
    <x v="78"/>
    <s v="US"/>
    <s v="USD"/>
    <n v="1503982800"/>
    <n v="1506574800"/>
    <b v="0"/>
    <b v="0"/>
    <x v="6"/>
    <s v="video games"/>
    <x v="80"/>
    <x v="79"/>
  </r>
  <r>
    <n v="81"/>
    <s v="Gomez, Bailey and Flores"/>
    <s v="User-friendly static contingency"/>
    <n v="16800"/>
    <n v="37857"/>
    <x v="81"/>
    <x v="1"/>
    <n v="0.44377525952928126"/>
    <x v="79"/>
    <s v="US"/>
    <s v="USD"/>
    <n v="1511416800"/>
    <n v="1513576800"/>
    <b v="0"/>
    <b v="0"/>
    <x v="1"/>
    <s v="rock"/>
    <x v="81"/>
    <x v="80"/>
  </r>
  <r>
    <n v="82"/>
    <s v="Porter-George"/>
    <s v="Reactive content-based framework"/>
    <n v="1000"/>
    <n v="14973"/>
    <x v="82"/>
    <x v="1"/>
    <n v="6.678688305616777E-2"/>
    <x v="80"/>
    <s v="GB"/>
    <s v="GBP"/>
    <n v="1547704800"/>
    <n v="1548309600"/>
    <b v="0"/>
    <b v="1"/>
    <x v="6"/>
    <s v="video games"/>
    <x v="82"/>
    <x v="4"/>
  </r>
  <r>
    <n v="83"/>
    <s v="Fitzgerald PLC"/>
    <s v="Realigned user-facing concept"/>
    <n v="106400"/>
    <n v="39996"/>
    <x v="83"/>
    <x v="0"/>
    <n v="2.6602660266026601"/>
    <x v="81"/>
    <s v="US"/>
    <s v="USD"/>
    <n v="1469682000"/>
    <n v="1471582800"/>
    <b v="0"/>
    <b v="0"/>
    <x v="1"/>
    <s v="electric music"/>
    <x v="83"/>
    <x v="81"/>
  </r>
  <r>
    <n v="84"/>
    <s v="Cisneros-Burton"/>
    <s v="Public-key zero tolerance orchestration"/>
    <n v="31400"/>
    <n v="41564"/>
    <x v="84"/>
    <x v="1"/>
    <n v="0.75546145703012224"/>
    <x v="82"/>
    <s v="US"/>
    <s v="USD"/>
    <n v="1343451600"/>
    <n v="1344315600"/>
    <b v="0"/>
    <b v="0"/>
    <x v="2"/>
    <s v="wearables"/>
    <x v="84"/>
    <x v="82"/>
  </r>
  <r>
    <n v="85"/>
    <s v="Hill, Lawson and Wilkinson"/>
    <s v="Multi-tiered eco-centric architecture"/>
    <n v="4900"/>
    <n v="6430"/>
    <x v="85"/>
    <x v="1"/>
    <n v="0.76205287713841363"/>
    <x v="83"/>
    <s v="AU"/>
    <s v="AUD"/>
    <n v="1315717200"/>
    <n v="1316408400"/>
    <b v="0"/>
    <b v="0"/>
    <x v="1"/>
    <s v="indie rock"/>
    <x v="85"/>
    <x v="83"/>
  </r>
  <r>
    <n v="86"/>
    <s v="Davis-Smith"/>
    <s v="Organic motivating firmware"/>
    <n v="7400"/>
    <n v="12405"/>
    <x v="86"/>
    <x v="1"/>
    <n v="0.59653365578395812"/>
    <x v="84"/>
    <s v="US"/>
    <s v="USD"/>
    <n v="1430715600"/>
    <n v="1431838800"/>
    <b v="1"/>
    <b v="0"/>
    <x v="3"/>
    <s v="plays"/>
    <x v="86"/>
    <x v="84"/>
  </r>
  <r>
    <n v="87"/>
    <s v="Farrell and Sons"/>
    <s v="Synergized 4thgeneration conglomeration"/>
    <n v="198500"/>
    <n v="123040"/>
    <x v="87"/>
    <x v="0"/>
    <n v="1.6132964889466841"/>
    <x v="85"/>
    <s v="AU"/>
    <s v="AUD"/>
    <n v="1299564000"/>
    <n v="1300510800"/>
    <b v="0"/>
    <b v="1"/>
    <x v="1"/>
    <s v="rock"/>
    <x v="87"/>
    <x v="85"/>
  </r>
  <r>
    <n v="88"/>
    <s v="Clark Group"/>
    <s v="Grass-roots fault-tolerant policy"/>
    <n v="4800"/>
    <n v="12516"/>
    <x v="88"/>
    <x v="1"/>
    <n v="0.38350910834132312"/>
    <x v="86"/>
    <s v="US"/>
    <s v="USD"/>
    <n v="1429160400"/>
    <n v="1431061200"/>
    <b v="0"/>
    <b v="0"/>
    <x v="5"/>
    <s v="translations"/>
    <x v="88"/>
    <x v="86"/>
  </r>
  <r>
    <n v="89"/>
    <s v="White, Singleton and Zimmerman"/>
    <s v="Monitored scalable knowledgebase"/>
    <n v="3400"/>
    <n v="8588"/>
    <x v="89"/>
    <x v="1"/>
    <n v="0.39590125756870054"/>
    <x v="87"/>
    <s v="US"/>
    <s v="USD"/>
    <n v="1271307600"/>
    <n v="1271480400"/>
    <b v="0"/>
    <b v="0"/>
    <x v="3"/>
    <s v="plays"/>
    <x v="89"/>
    <x v="87"/>
  </r>
  <r>
    <n v="90"/>
    <s v="Kramer Group"/>
    <s v="Synergistic explicit parallelism"/>
    <n v="7800"/>
    <n v="6132"/>
    <x v="90"/>
    <x v="0"/>
    <n v="1.2720156555772995"/>
    <x v="88"/>
    <s v="US"/>
    <s v="USD"/>
    <n v="1456380000"/>
    <n v="1456380000"/>
    <b v="0"/>
    <b v="1"/>
    <x v="3"/>
    <s v="plays"/>
    <x v="90"/>
    <x v="88"/>
  </r>
  <r>
    <n v="91"/>
    <s v="Frazier, Patrick and Smith"/>
    <s v="Enhanced systemic analyzer"/>
    <n v="154300"/>
    <n v="74688"/>
    <x v="91"/>
    <x v="0"/>
    <n v="2.0659275921165383"/>
    <x v="89"/>
    <s v="IT"/>
    <s v="EUR"/>
    <n v="1470459600"/>
    <n v="1472878800"/>
    <b v="0"/>
    <b v="0"/>
    <x v="5"/>
    <s v="translations"/>
    <x v="91"/>
    <x v="89"/>
  </r>
  <r>
    <n v="92"/>
    <s v="Santos, Bell and Lloyd"/>
    <s v="Object-based analyzing knowledge user"/>
    <n v="20000"/>
    <n v="51775"/>
    <x v="92"/>
    <x v="1"/>
    <n v="0.38628681796233705"/>
    <x v="90"/>
    <s v="CH"/>
    <s v="CHF"/>
    <n v="1277269200"/>
    <n v="1277355600"/>
    <b v="0"/>
    <b v="1"/>
    <x v="6"/>
    <s v="video games"/>
    <x v="92"/>
    <x v="40"/>
  </r>
  <r>
    <n v="93"/>
    <s v="Hall and Sons"/>
    <s v="Pre-emptive radical architecture"/>
    <n v="108800"/>
    <n v="65877"/>
    <x v="93"/>
    <x v="3"/>
    <n v="1.6515627609028949"/>
    <x v="91"/>
    <s v="US"/>
    <s v="USD"/>
    <n v="1350709200"/>
    <n v="1351054800"/>
    <b v="0"/>
    <b v="1"/>
    <x v="3"/>
    <s v="plays"/>
    <x v="93"/>
    <x v="90"/>
  </r>
  <r>
    <n v="94"/>
    <s v="Hanson Inc"/>
    <s v="Grass-roots web-enabled contingency"/>
    <n v="2900"/>
    <n v="8807"/>
    <x v="94"/>
    <x v="1"/>
    <n v="0.32928352446917225"/>
    <x v="80"/>
    <s v="GB"/>
    <s v="GBP"/>
    <n v="1554613200"/>
    <n v="1555563600"/>
    <b v="0"/>
    <b v="0"/>
    <x v="2"/>
    <s v="web"/>
    <x v="94"/>
    <x v="91"/>
  </r>
  <r>
    <n v="95"/>
    <s v="Sanchez LLC"/>
    <s v="Stand-alone system-worthy standardization"/>
    <n v="900"/>
    <n v="1017"/>
    <x v="95"/>
    <x v="1"/>
    <n v="0.88495575221238942"/>
    <x v="11"/>
    <s v="US"/>
    <s v="USD"/>
    <n v="1571029200"/>
    <n v="1571634000"/>
    <b v="0"/>
    <b v="0"/>
    <x v="4"/>
    <s v="documentary"/>
    <x v="95"/>
    <x v="92"/>
  </r>
  <r>
    <n v="96"/>
    <s v="Howard Ltd"/>
    <s v="Down-sized systematic policy"/>
    <n v="69700"/>
    <n v="151513"/>
    <x v="96"/>
    <x v="1"/>
    <n v="0.46002653237675972"/>
    <x v="92"/>
    <s v="US"/>
    <s v="USD"/>
    <n v="1299736800"/>
    <n v="1300856400"/>
    <b v="0"/>
    <b v="0"/>
    <x v="3"/>
    <s v="plays"/>
    <x v="96"/>
    <x v="36"/>
  </r>
  <r>
    <n v="97"/>
    <s v="Stewart LLC"/>
    <s v="Cloned bi-directional architecture"/>
    <n v="1300"/>
    <n v="12047"/>
    <x v="97"/>
    <x v="1"/>
    <n v="0.10791068315763261"/>
    <x v="86"/>
    <s v="US"/>
    <s v="USD"/>
    <n v="1435208400"/>
    <n v="1439874000"/>
    <b v="0"/>
    <b v="0"/>
    <x v="0"/>
    <s v="food trucks"/>
    <x v="48"/>
    <x v="93"/>
  </r>
  <r>
    <n v="98"/>
    <s v="Arias, Allen and Miller"/>
    <s v="Seamless transitional portal"/>
    <n v="97800"/>
    <n v="32951"/>
    <x v="98"/>
    <x v="0"/>
    <n v="2.9680434584686353"/>
    <x v="93"/>
    <s v="AU"/>
    <s v="AUD"/>
    <n v="1437973200"/>
    <n v="1438318800"/>
    <b v="0"/>
    <b v="0"/>
    <x v="6"/>
    <s v="video games"/>
    <x v="97"/>
    <x v="94"/>
  </r>
  <r>
    <n v="99"/>
    <s v="Baker-Morris"/>
    <s v="Fully-configurable motivating approach"/>
    <n v="7600"/>
    <n v="14951"/>
    <x v="99"/>
    <x v="1"/>
    <n v="0.50832720219383321"/>
    <x v="55"/>
    <s v="US"/>
    <s v="USD"/>
    <n v="1416895200"/>
    <n v="1419400800"/>
    <b v="0"/>
    <b v="0"/>
    <x v="3"/>
    <s v="plays"/>
    <x v="98"/>
    <x v="95"/>
  </r>
  <r>
    <n v="100"/>
    <s v="Tucker, Fox and Green"/>
    <s v="Upgradable fault-tolerant approach"/>
    <n v="100"/>
    <n v="1"/>
    <x v="100"/>
    <x v="0"/>
    <n v="100"/>
    <x v="49"/>
    <s v="US"/>
    <s v="USD"/>
    <n v="1319000400"/>
    <n v="1320555600"/>
    <b v="0"/>
    <b v="0"/>
    <x v="3"/>
    <s v="plays"/>
    <x v="99"/>
    <x v="96"/>
  </r>
  <r>
    <n v="101"/>
    <s v="Douglas LLC"/>
    <s v="Reduced heuristic moratorium"/>
    <n v="900"/>
    <n v="9193"/>
    <x v="101"/>
    <x v="1"/>
    <n v="9.7900576525617317E-2"/>
    <x v="55"/>
    <s v="US"/>
    <s v="USD"/>
    <n v="1424498400"/>
    <n v="1425103200"/>
    <b v="0"/>
    <b v="1"/>
    <x v="1"/>
    <s v="electric music"/>
    <x v="100"/>
    <x v="97"/>
  </r>
  <r>
    <n v="102"/>
    <s v="Garcia Inc"/>
    <s v="Front-line web-enabled model"/>
    <n v="3700"/>
    <n v="10422"/>
    <x v="102"/>
    <x v="1"/>
    <n v="0.35501823066589905"/>
    <x v="94"/>
    <s v="US"/>
    <s v="USD"/>
    <n v="1526274000"/>
    <n v="1526878800"/>
    <b v="0"/>
    <b v="1"/>
    <x v="2"/>
    <s v="wearables"/>
    <x v="101"/>
    <x v="98"/>
  </r>
  <r>
    <n v="103"/>
    <s v="Frye, Hunt and Powell"/>
    <s v="Polarized incremental emulation"/>
    <n v="10000"/>
    <n v="2461"/>
    <x v="103"/>
    <x v="0"/>
    <n v="4.0633888663145061"/>
    <x v="95"/>
    <s v="IT"/>
    <s v="EUR"/>
    <n v="1287896400"/>
    <n v="1288674000"/>
    <b v="0"/>
    <b v="0"/>
    <x v="1"/>
    <s v="electric music"/>
    <x v="102"/>
    <x v="99"/>
  </r>
  <r>
    <n v="104"/>
    <s v="Smith, Wells and Nguyen"/>
    <s v="Self-enabling grid-enabled initiative"/>
    <n v="119200"/>
    <n v="170623"/>
    <x v="104"/>
    <x v="1"/>
    <n v="0.69861624751645446"/>
    <x v="96"/>
    <s v="US"/>
    <s v="USD"/>
    <n v="1495515600"/>
    <n v="1495602000"/>
    <b v="0"/>
    <b v="0"/>
    <x v="1"/>
    <s v="indie rock"/>
    <x v="103"/>
    <x v="100"/>
  </r>
  <r>
    <n v="105"/>
    <s v="Charles-Johnson"/>
    <s v="Total fresh-thinking system engine"/>
    <n v="6800"/>
    <n v="9829"/>
    <x v="105"/>
    <x v="1"/>
    <n v="0.69183029809746666"/>
    <x v="97"/>
    <s v="US"/>
    <s v="USD"/>
    <n v="1364878800"/>
    <n v="1366434000"/>
    <b v="0"/>
    <b v="0"/>
    <x v="2"/>
    <s v="web"/>
    <x v="104"/>
    <x v="101"/>
  </r>
  <r>
    <n v="106"/>
    <s v="Brandt, Carter and Wood"/>
    <s v="Ameliorated clear-thinking circuit"/>
    <n v="3900"/>
    <n v="14006"/>
    <x v="106"/>
    <x v="1"/>
    <n v="0.27845209196058834"/>
    <x v="98"/>
    <s v="US"/>
    <s v="USD"/>
    <n v="1567918800"/>
    <n v="1568350800"/>
    <b v="0"/>
    <b v="0"/>
    <x v="3"/>
    <s v="plays"/>
    <x v="105"/>
    <x v="102"/>
  </r>
  <r>
    <n v="107"/>
    <s v="Tucker, Schmidt and Reid"/>
    <s v="Multi-layered encompassing installation"/>
    <n v="3500"/>
    <n v="6527"/>
    <x v="107"/>
    <x v="1"/>
    <n v="0.53623410448904552"/>
    <x v="99"/>
    <s v="US"/>
    <s v="USD"/>
    <n v="1524459600"/>
    <n v="1525928400"/>
    <b v="0"/>
    <b v="1"/>
    <x v="3"/>
    <s v="plays"/>
    <x v="106"/>
    <x v="103"/>
  </r>
  <r>
    <n v="108"/>
    <s v="Decker Inc"/>
    <s v="Universal encompassing implementation"/>
    <n v="1500"/>
    <n v="8929"/>
    <x v="108"/>
    <x v="1"/>
    <n v="0.16799193638705343"/>
    <x v="100"/>
    <s v="US"/>
    <s v="USD"/>
    <n v="1333688400"/>
    <n v="1336885200"/>
    <b v="0"/>
    <b v="0"/>
    <x v="4"/>
    <s v="documentary"/>
    <x v="107"/>
    <x v="104"/>
  </r>
  <r>
    <n v="109"/>
    <s v="Romero and Sons"/>
    <s v="Object-based client-server application"/>
    <n v="5200"/>
    <n v="3079"/>
    <x v="109"/>
    <x v="0"/>
    <n v="1.6888600194868464"/>
    <x v="101"/>
    <s v="US"/>
    <s v="USD"/>
    <n v="1389506400"/>
    <n v="1389679200"/>
    <b v="0"/>
    <b v="0"/>
    <x v="4"/>
    <s v="television"/>
    <x v="108"/>
    <x v="105"/>
  </r>
  <r>
    <n v="110"/>
    <s v="Castillo-Carey"/>
    <s v="Cross-platform solution-oriented process improvement"/>
    <n v="142400"/>
    <n v="21307"/>
    <x v="110"/>
    <x v="0"/>
    <n v="6.6832496362697702"/>
    <x v="102"/>
    <s v="US"/>
    <s v="USD"/>
    <n v="1536642000"/>
    <n v="1538283600"/>
    <b v="0"/>
    <b v="0"/>
    <x v="0"/>
    <s v="food trucks"/>
    <x v="109"/>
    <x v="106"/>
  </r>
  <r>
    <n v="111"/>
    <s v="Hart-Briggs"/>
    <s v="Re-engineered user-facing approach"/>
    <n v="61400"/>
    <n v="73653"/>
    <x v="111"/>
    <x v="1"/>
    <n v="0.83363881987155986"/>
    <x v="103"/>
    <s v="US"/>
    <s v="USD"/>
    <n v="1348290000"/>
    <n v="1348808400"/>
    <b v="0"/>
    <b v="0"/>
    <x v="5"/>
    <s v="radio &amp; podcasts"/>
    <x v="110"/>
    <x v="107"/>
  </r>
  <r>
    <n v="112"/>
    <s v="Jones-Meyer"/>
    <s v="Re-engineered client-driven hub"/>
    <n v="4700"/>
    <n v="12635"/>
    <x v="112"/>
    <x v="1"/>
    <n v="0.37198258804907003"/>
    <x v="104"/>
    <s v="AU"/>
    <s v="AUD"/>
    <n v="1408856400"/>
    <n v="1410152400"/>
    <b v="0"/>
    <b v="0"/>
    <x v="2"/>
    <s v="web"/>
    <x v="111"/>
    <x v="108"/>
  </r>
  <r>
    <n v="113"/>
    <s v="Wright, Hartman and Yu"/>
    <s v="User-friendly tertiary array"/>
    <n v="3300"/>
    <n v="12437"/>
    <x v="113"/>
    <x v="1"/>
    <n v="0.26533729999195949"/>
    <x v="54"/>
    <s v="US"/>
    <s v="USD"/>
    <n v="1505192400"/>
    <n v="1505797200"/>
    <b v="0"/>
    <b v="0"/>
    <x v="0"/>
    <s v="food trucks"/>
    <x v="112"/>
    <x v="109"/>
  </r>
  <r>
    <n v="114"/>
    <s v="Harper-Davis"/>
    <s v="Robust heuristic encoding"/>
    <n v="1900"/>
    <n v="13816"/>
    <x v="114"/>
    <x v="1"/>
    <n v="0.13752171395483498"/>
    <x v="105"/>
    <s v="US"/>
    <s v="USD"/>
    <n v="1554786000"/>
    <n v="1554872400"/>
    <b v="0"/>
    <b v="1"/>
    <x v="2"/>
    <s v="wearables"/>
    <x v="113"/>
    <x v="110"/>
  </r>
  <r>
    <n v="115"/>
    <s v="Barrett PLC"/>
    <s v="Team-oriented clear-thinking capacity"/>
    <n v="166700"/>
    <n v="145382"/>
    <x v="115"/>
    <x v="0"/>
    <n v="1.1466343838989697"/>
    <x v="106"/>
    <s v="IT"/>
    <s v="EUR"/>
    <n v="1510898400"/>
    <n v="1513922400"/>
    <b v="0"/>
    <b v="0"/>
    <x v="5"/>
    <s v="fiction"/>
    <x v="114"/>
    <x v="111"/>
  </r>
  <r>
    <n v="116"/>
    <s v="David-Clark"/>
    <s v="De-engineered motivating standardization"/>
    <n v="7200"/>
    <n v="6336"/>
    <x v="116"/>
    <x v="0"/>
    <n v="1.1363636363636365"/>
    <x v="107"/>
    <s v="US"/>
    <s v="USD"/>
    <n v="1442552400"/>
    <n v="1442638800"/>
    <b v="0"/>
    <b v="0"/>
    <x v="3"/>
    <s v="plays"/>
    <x v="115"/>
    <x v="112"/>
  </r>
  <r>
    <n v="117"/>
    <s v="Chaney-Dennis"/>
    <s v="Business-focused 24hour groupware"/>
    <n v="4900"/>
    <n v="8523"/>
    <x v="117"/>
    <x v="1"/>
    <n v="0.57491493605537958"/>
    <x v="108"/>
    <s v="US"/>
    <s v="USD"/>
    <n v="1316667600"/>
    <n v="1317186000"/>
    <b v="0"/>
    <b v="0"/>
    <x v="4"/>
    <s v="television"/>
    <x v="116"/>
    <x v="113"/>
  </r>
  <r>
    <n v="118"/>
    <s v="Robinson, Lopez and Christensen"/>
    <s v="Organic next generation protocol"/>
    <n v="5400"/>
    <n v="6351"/>
    <x v="118"/>
    <x v="1"/>
    <n v="0.85025980160604631"/>
    <x v="109"/>
    <s v="US"/>
    <s v="USD"/>
    <n v="1390716000"/>
    <n v="1391234400"/>
    <b v="0"/>
    <b v="0"/>
    <x v="7"/>
    <s v="photography books"/>
    <x v="117"/>
    <x v="114"/>
  </r>
  <r>
    <n v="119"/>
    <s v="Clark and Sons"/>
    <s v="Reverse-engineered full-range Internet solution"/>
    <n v="5000"/>
    <n v="10748"/>
    <x v="119"/>
    <x v="1"/>
    <n v="0.46520282843319688"/>
    <x v="110"/>
    <s v="US"/>
    <s v="USD"/>
    <n v="1402894800"/>
    <n v="1404363600"/>
    <b v="0"/>
    <b v="1"/>
    <x v="4"/>
    <s v="documentary"/>
    <x v="118"/>
    <x v="115"/>
  </r>
  <r>
    <n v="120"/>
    <s v="Vega Group"/>
    <s v="Synchronized regional synergy"/>
    <n v="75100"/>
    <n v="112272"/>
    <x v="120"/>
    <x v="1"/>
    <n v="0.66891121561921052"/>
    <x v="111"/>
    <s v="US"/>
    <s v="USD"/>
    <n v="1429246800"/>
    <n v="1429592400"/>
    <b v="0"/>
    <b v="1"/>
    <x v="6"/>
    <s v="mobile games"/>
    <x v="119"/>
    <x v="116"/>
  </r>
  <r>
    <n v="121"/>
    <s v="Brown-Brown"/>
    <s v="Multi-lateral homogeneous success"/>
    <n v="45300"/>
    <n v="99361"/>
    <x v="121"/>
    <x v="1"/>
    <n v="0.45591328589688107"/>
    <x v="112"/>
    <s v="US"/>
    <s v="USD"/>
    <n v="1412485200"/>
    <n v="1413608400"/>
    <b v="0"/>
    <b v="0"/>
    <x v="6"/>
    <s v="video games"/>
    <x v="33"/>
    <x v="117"/>
  </r>
  <r>
    <n v="122"/>
    <s v="Taylor PLC"/>
    <s v="Seamless zero-defect solution"/>
    <n v="136800"/>
    <n v="88055"/>
    <x v="122"/>
    <x v="0"/>
    <n v="1.5535744705013912"/>
    <x v="113"/>
    <s v="US"/>
    <s v="USD"/>
    <n v="1417068000"/>
    <n v="1419400800"/>
    <b v="0"/>
    <b v="0"/>
    <x v="5"/>
    <s v="fiction"/>
    <x v="120"/>
    <x v="95"/>
  </r>
  <r>
    <n v="123"/>
    <s v="Edwards-Lewis"/>
    <s v="Enhanced scalable concept"/>
    <n v="177700"/>
    <n v="33092"/>
    <x v="123"/>
    <x v="0"/>
    <n v="5.3698779161126557"/>
    <x v="114"/>
    <s v="CA"/>
    <s v="CAD"/>
    <n v="1448344800"/>
    <n v="1448604000"/>
    <b v="1"/>
    <b v="0"/>
    <x v="3"/>
    <s v="plays"/>
    <x v="121"/>
    <x v="118"/>
  </r>
  <r>
    <n v="124"/>
    <s v="Stanton, Neal and Rodriguez"/>
    <s v="Polarized uniform software"/>
    <n v="2600"/>
    <n v="9562"/>
    <x v="124"/>
    <x v="1"/>
    <n v="0.2719096423342397"/>
    <x v="115"/>
    <s v="IT"/>
    <s v="EUR"/>
    <n v="1557723600"/>
    <n v="1562302800"/>
    <b v="0"/>
    <b v="0"/>
    <x v="7"/>
    <s v="photography books"/>
    <x v="122"/>
    <x v="119"/>
  </r>
  <r>
    <n v="125"/>
    <s v="Pratt LLC"/>
    <s v="Stand-alone web-enabled moderator"/>
    <n v="5300"/>
    <n v="8475"/>
    <x v="125"/>
    <x v="1"/>
    <n v="0.62536873156342188"/>
    <x v="80"/>
    <s v="US"/>
    <s v="USD"/>
    <n v="1537333200"/>
    <n v="1537678800"/>
    <b v="0"/>
    <b v="0"/>
    <x v="3"/>
    <s v="plays"/>
    <x v="123"/>
    <x v="120"/>
  </r>
  <r>
    <n v="126"/>
    <s v="Gross PLC"/>
    <s v="Proactive methodical benchmark"/>
    <n v="180200"/>
    <n v="69617"/>
    <x v="126"/>
    <x v="0"/>
    <n v="2.5884482238533693"/>
    <x v="116"/>
    <s v="US"/>
    <s v="USD"/>
    <n v="1471150800"/>
    <n v="1473570000"/>
    <b v="0"/>
    <b v="1"/>
    <x v="3"/>
    <s v="plays"/>
    <x v="124"/>
    <x v="121"/>
  </r>
  <r>
    <n v="127"/>
    <s v="Martinez, Gomez and Dalton"/>
    <s v="Team-oriented 6thgeneration matrix"/>
    <n v="103200"/>
    <n v="53067"/>
    <x v="127"/>
    <x v="0"/>
    <n v="1.9447114025665668"/>
    <x v="117"/>
    <s v="CA"/>
    <s v="CAD"/>
    <n v="1273640400"/>
    <n v="1273899600"/>
    <b v="0"/>
    <b v="0"/>
    <x v="3"/>
    <s v="plays"/>
    <x v="125"/>
    <x v="122"/>
  </r>
  <r>
    <n v="128"/>
    <s v="Allen-Curtis"/>
    <s v="Phased human-resource core"/>
    <n v="70600"/>
    <n v="42596"/>
    <x v="128"/>
    <x v="3"/>
    <n v="1.6574326227814817"/>
    <x v="118"/>
    <s v="US"/>
    <s v="USD"/>
    <n v="1282885200"/>
    <n v="1284008400"/>
    <b v="0"/>
    <b v="0"/>
    <x v="1"/>
    <s v="rock"/>
    <x v="126"/>
    <x v="123"/>
  </r>
  <r>
    <n v="129"/>
    <s v="Morgan-Martinez"/>
    <s v="Mandatory tertiary implementation"/>
    <n v="148500"/>
    <n v="4756"/>
    <x v="129"/>
    <x v="3"/>
    <n v="31.223717409587888"/>
    <x v="12"/>
    <s v="AU"/>
    <s v="AUD"/>
    <n v="1422943200"/>
    <n v="1425103200"/>
    <b v="0"/>
    <b v="0"/>
    <x v="0"/>
    <s v="food trucks"/>
    <x v="127"/>
    <x v="97"/>
  </r>
  <r>
    <n v="130"/>
    <s v="Luna, Anderson and Fox"/>
    <s v="Secured directional encryption"/>
    <n v="9600"/>
    <n v="14925"/>
    <x v="130"/>
    <x v="1"/>
    <n v="0.64321608040201006"/>
    <x v="119"/>
    <s v="DK"/>
    <s v="DKK"/>
    <n v="1319605200"/>
    <n v="1320991200"/>
    <b v="0"/>
    <b v="0"/>
    <x v="4"/>
    <s v="drama"/>
    <x v="128"/>
    <x v="124"/>
  </r>
  <r>
    <n v="131"/>
    <s v="Fleming, Zhang and Henderson"/>
    <s v="Distributed 5thgeneration implementation"/>
    <n v="164700"/>
    <n v="166116"/>
    <x v="131"/>
    <x v="1"/>
    <n v="0.99147583616268153"/>
    <x v="120"/>
    <s v="GB"/>
    <s v="GBP"/>
    <n v="1385704800"/>
    <n v="1386828000"/>
    <b v="0"/>
    <b v="0"/>
    <x v="2"/>
    <s v="web"/>
    <x v="129"/>
    <x v="125"/>
  </r>
  <r>
    <n v="132"/>
    <s v="Flowers and Sons"/>
    <s v="Virtual static core"/>
    <n v="3300"/>
    <n v="3834"/>
    <x v="132"/>
    <x v="1"/>
    <n v="0.86071987480438183"/>
    <x v="121"/>
    <s v="US"/>
    <s v="USD"/>
    <n v="1515736800"/>
    <n v="1517119200"/>
    <b v="0"/>
    <b v="1"/>
    <x v="3"/>
    <s v="plays"/>
    <x v="130"/>
    <x v="126"/>
  </r>
  <r>
    <n v="133"/>
    <s v="Gates PLC"/>
    <s v="Secured content-based product"/>
    <n v="4500"/>
    <n v="13985"/>
    <x v="133"/>
    <x v="1"/>
    <n v="0.32177332856632107"/>
    <x v="122"/>
    <s v="US"/>
    <s v="USD"/>
    <n v="1313125200"/>
    <n v="1315026000"/>
    <b v="0"/>
    <b v="0"/>
    <x v="1"/>
    <s v="world music"/>
    <x v="131"/>
    <x v="127"/>
  </r>
  <r>
    <n v="134"/>
    <s v="Caldwell LLC"/>
    <s v="Secured executive concept"/>
    <n v="99500"/>
    <n v="89288"/>
    <x v="134"/>
    <x v="0"/>
    <n v="1.1143714720903144"/>
    <x v="123"/>
    <s v="CH"/>
    <s v="CHF"/>
    <n v="1308459600"/>
    <n v="1312693200"/>
    <b v="0"/>
    <b v="1"/>
    <x v="4"/>
    <s v="documentary"/>
    <x v="132"/>
    <x v="128"/>
  </r>
  <r>
    <n v="135"/>
    <s v="Le, Burton and Evans"/>
    <s v="Balanced zero-defect software"/>
    <n v="7700"/>
    <n v="5488"/>
    <x v="135"/>
    <x v="0"/>
    <n v="1.403061224489796"/>
    <x v="124"/>
    <s v="US"/>
    <s v="USD"/>
    <n v="1362636000"/>
    <n v="1363064400"/>
    <b v="0"/>
    <b v="1"/>
    <x v="3"/>
    <s v="plays"/>
    <x v="133"/>
    <x v="129"/>
  </r>
  <r>
    <n v="136"/>
    <s v="Briggs PLC"/>
    <s v="Distributed context-sensitive flexibility"/>
    <n v="82800"/>
    <n v="2721"/>
    <x v="136"/>
    <x v="3"/>
    <n v="30.429988974641677"/>
    <x v="125"/>
    <s v="US"/>
    <s v="USD"/>
    <n v="1402117200"/>
    <n v="1403154000"/>
    <b v="0"/>
    <b v="1"/>
    <x v="4"/>
    <s v="drama"/>
    <x v="134"/>
    <x v="130"/>
  </r>
  <r>
    <n v="137"/>
    <s v="Hudson-Nguyen"/>
    <s v="Down-sized disintermediate support"/>
    <n v="1800"/>
    <n v="4712"/>
    <x v="137"/>
    <x v="1"/>
    <n v="0.38200339558573854"/>
    <x v="126"/>
    <s v="US"/>
    <s v="USD"/>
    <n v="1286341200"/>
    <n v="1286859600"/>
    <b v="0"/>
    <b v="0"/>
    <x v="5"/>
    <s v="nonfiction"/>
    <x v="135"/>
    <x v="131"/>
  </r>
  <r>
    <n v="138"/>
    <s v="Hogan Ltd"/>
    <s v="Stand-alone mission-critical moratorium"/>
    <n v="9600"/>
    <n v="9216"/>
    <x v="138"/>
    <x v="0"/>
    <n v="1.0416666666666667"/>
    <x v="127"/>
    <s v="US"/>
    <s v="USD"/>
    <n v="1348808400"/>
    <n v="1349326800"/>
    <b v="0"/>
    <b v="0"/>
    <x v="6"/>
    <s v="mobile games"/>
    <x v="136"/>
    <x v="132"/>
  </r>
  <r>
    <n v="139"/>
    <s v="Hamilton, Wright and Chavez"/>
    <s v="Down-sized empowering protocol"/>
    <n v="92100"/>
    <n v="19246"/>
    <x v="139"/>
    <x v="0"/>
    <n v="4.7854099553153899"/>
    <x v="128"/>
    <s v="US"/>
    <s v="USD"/>
    <n v="1429592400"/>
    <n v="1430974800"/>
    <b v="0"/>
    <b v="1"/>
    <x v="2"/>
    <s v="wearables"/>
    <x v="137"/>
    <x v="133"/>
  </r>
  <r>
    <n v="140"/>
    <s v="Bautista-Cross"/>
    <s v="Fully-configurable coherent Internet solution"/>
    <n v="5500"/>
    <n v="12274"/>
    <x v="140"/>
    <x v="1"/>
    <n v="0.44810167834446796"/>
    <x v="129"/>
    <s v="US"/>
    <s v="USD"/>
    <n v="1519538400"/>
    <n v="1519970400"/>
    <b v="0"/>
    <b v="0"/>
    <x v="4"/>
    <s v="documentary"/>
    <x v="138"/>
    <x v="134"/>
  </r>
  <r>
    <n v="141"/>
    <s v="Jackson LLC"/>
    <s v="Distributed motivating algorithm"/>
    <n v="64300"/>
    <n v="65323"/>
    <x v="141"/>
    <x v="1"/>
    <n v="0.98433935979670251"/>
    <x v="130"/>
    <s v="US"/>
    <s v="USD"/>
    <n v="1434085200"/>
    <n v="1434603600"/>
    <b v="0"/>
    <b v="0"/>
    <x v="2"/>
    <s v="web"/>
    <x v="139"/>
    <x v="135"/>
  </r>
  <r>
    <n v="142"/>
    <s v="Figueroa Ltd"/>
    <s v="Expanded solution-oriented benchmark"/>
    <n v="5000"/>
    <n v="11502"/>
    <x v="142"/>
    <x v="1"/>
    <n v="0.43470700747696051"/>
    <x v="124"/>
    <s v="US"/>
    <s v="USD"/>
    <n v="1333688400"/>
    <n v="1337230800"/>
    <b v="0"/>
    <b v="0"/>
    <x v="2"/>
    <s v="web"/>
    <x v="107"/>
    <x v="136"/>
  </r>
  <r>
    <n v="143"/>
    <s v="Avila-Jones"/>
    <s v="Implemented discrete secured line"/>
    <n v="5400"/>
    <n v="7322"/>
    <x v="143"/>
    <x v="1"/>
    <n v="0.73750341436765909"/>
    <x v="131"/>
    <s v="US"/>
    <s v="USD"/>
    <n v="1277701200"/>
    <n v="1279429200"/>
    <b v="0"/>
    <b v="0"/>
    <x v="1"/>
    <s v="indie rock"/>
    <x v="140"/>
    <x v="137"/>
  </r>
  <r>
    <n v="144"/>
    <s v="Martin, Lopez and Hunter"/>
    <s v="Multi-lateral actuating installation"/>
    <n v="9000"/>
    <n v="11619"/>
    <x v="144"/>
    <x v="1"/>
    <n v="0.77459333849728895"/>
    <x v="18"/>
    <s v="US"/>
    <s v="USD"/>
    <n v="1560747600"/>
    <n v="1561438800"/>
    <b v="0"/>
    <b v="0"/>
    <x v="3"/>
    <s v="plays"/>
    <x v="141"/>
    <x v="138"/>
  </r>
  <r>
    <n v="145"/>
    <s v="Fields-Moore"/>
    <s v="Secured reciprocal array"/>
    <n v="25000"/>
    <n v="59128"/>
    <x v="145"/>
    <x v="1"/>
    <n v="0.42281152753348666"/>
    <x v="132"/>
    <s v="CH"/>
    <s v="CHF"/>
    <n v="1410066000"/>
    <n v="1410498000"/>
    <b v="0"/>
    <b v="0"/>
    <x v="2"/>
    <s v="wearables"/>
    <x v="142"/>
    <x v="139"/>
  </r>
  <r>
    <n v="146"/>
    <s v="Harris-Golden"/>
    <s v="Optional bandwidth-monitored middleware"/>
    <n v="8800"/>
    <n v="1518"/>
    <x v="146"/>
    <x v="3"/>
    <n v="5.7971014492753623"/>
    <x v="133"/>
    <s v="US"/>
    <s v="USD"/>
    <n v="1320732000"/>
    <n v="1322460000"/>
    <b v="0"/>
    <b v="0"/>
    <x v="3"/>
    <s v="plays"/>
    <x v="143"/>
    <x v="140"/>
  </r>
  <r>
    <n v="147"/>
    <s v="Moss, Norman and Dunlap"/>
    <s v="Upgradable upward-trending workforce"/>
    <n v="8300"/>
    <n v="9337"/>
    <x v="147"/>
    <x v="1"/>
    <n v="0.88893648923637147"/>
    <x v="134"/>
    <s v="US"/>
    <s v="USD"/>
    <n v="1465794000"/>
    <n v="1466312400"/>
    <b v="0"/>
    <b v="1"/>
    <x v="3"/>
    <s v="plays"/>
    <x v="144"/>
    <x v="141"/>
  </r>
  <r>
    <n v="148"/>
    <s v="White, Larson and Wright"/>
    <s v="Upgradable hybrid capability"/>
    <n v="9300"/>
    <n v="11255"/>
    <x v="148"/>
    <x v="1"/>
    <n v="0.82629942247889832"/>
    <x v="37"/>
    <s v="US"/>
    <s v="USD"/>
    <n v="1500958800"/>
    <n v="1501736400"/>
    <b v="0"/>
    <b v="0"/>
    <x v="2"/>
    <s v="wearables"/>
    <x v="145"/>
    <x v="142"/>
  </r>
  <r>
    <n v="149"/>
    <s v="Payne, Oliver and Burch"/>
    <s v="Managed fresh-thinking flexibility"/>
    <n v="6200"/>
    <n v="13632"/>
    <x v="149"/>
    <x v="1"/>
    <n v="0.45481220657276994"/>
    <x v="135"/>
    <s v="US"/>
    <s v="USD"/>
    <n v="1357020000"/>
    <n v="1361512800"/>
    <b v="0"/>
    <b v="0"/>
    <x v="1"/>
    <s v="indie rock"/>
    <x v="146"/>
    <x v="143"/>
  </r>
  <r>
    <n v="150"/>
    <s v="Brown, Palmer and Pace"/>
    <s v="Networked stable workforce"/>
    <n v="100"/>
    <n v="1"/>
    <x v="100"/>
    <x v="0"/>
    <n v="100"/>
    <x v="49"/>
    <s v="US"/>
    <s v="USD"/>
    <n v="1544940000"/>
    <n v="1545026400"/>
    <b v="0"/>
    <b v="0"/>
    <x v="1"/>
    <s v="rock"/>
    <x v="147"/>
    <x v="144"/>
  </r>
  <r>
    <n v="151"/>
    <s v="Parker LLC"/>
    <s v="Customizable intermediate extranet"/>
    <n v="137200"/>
    <n v="88037"/>
    <x v="150"/>
    <x v="0"/>
    <n v="1.558435657734816"/>
    <x v="50"/>
    <s v="US"/>
    <s v="USD"/>
    <n v="1402290000"/>
    <n v="1406696400"/>
    <b v="0"/>
    <b v="0"/>
    <x v="1"/>
    <s v="electric music"/>
    <x v="148"/>
    <x v="145"/>
  </r>
  <r>
    <n v="152"/>
    <s v="Bowen, Mcdonald and Hall"/>
    <s v="User-centric fault-tolerant task-force"/>
    <n v="41500"/>
    <n v="175573"/>
    <x v="151"/>
    <x v="1"/>
    <n v="0.23636891777209479"/>
    <x v="136"/>
    <s v="US"/>
    <s v="USD"/>
    <n v="1487311200"/>
    <n v="1487916000"/>
    <b v="0"/>
    <b v="0"/>
    <x v="1"/>
    <s v="indie rock"/>
    <x v="149"/>
    <x v="146"/>
  </r>
  <r>
    <n v="153"/>
    <s v="Whitehead, Bell and Hughes"/>
    <s v="Multi-tiered radical definition"/>
    <n v="189400"/>
    <n v="176112"/>
    <x v="152"/>
    <x v="0"/>
    <n v="1.0754519851003908"/>
    <x v="137"/>
    <s v="US"/>
    <s v="USD"/>
    <n v="1350622800"/>
    <n v="1351141200"/>
    <b v="0"/>
    <b v="0"/>
    <x v="3"/>
    <s v="plays"/>
    <x v="150"/>
    <x v="147"/>
  </r>
  <r>
    <n v="154"/>
    <s v="Rodriguez-Brown"/>
    <s v="Devolved foreground benchmark"/>
    <n v="171300"/>
    <n v="100650"/>
    <x v="153"/>
    <x v="0"/>
    <n v="1.7019374068554396"/>
    <x v="138"/>
    <s v="US"/>
    <s v="USD"/>
    <n v="1463029200"/>
    <n v="1465016400"/>
    <b v="0"/>
    <b v="1"/>
    <x v="1"/>
    <s v="indie rock"/>
    <x v="151"/>
    <x v="148"/>
  </r>
  <r>
    <n v="155"/>
    <s v="Hall-Schaefer"/>
    <s v="Distributed eco-centric methodology"/>
    <n v="139500"/>
    <n v="90706"/>
    <x v="154"/>
    <x v="0"/>
    <n v="1.5379357484620642"/>
    <x v="139"/>
    <s v="US"/>
    <s v="USD"/>
    <n v="1269493200"/>
    <n v="1270789200"/>
    <b v="0"/>
    <b v="0"/>
    <x v="3"/>
    <s v="plays"/>
    <x v="152"/>
    <x v="149"/>
  </r>
  <r>
    <n v="156"/>
    <s v="Meza-Rogers"/>
    <s v="Streamlined encompassing encryption"/>
    <n v="36400"/>
    <n v="26914"/>
    <x v="155"/>
    <x v="3"/>
    <n v="1.3524559708701791"/>
    <x v="140"/>
    <s v="AU"/>
    <s v="AUD"/>
    <n v="1570251600"/>
    <n v="1572325200"/>
    <b v="0"/>
    <b v="0"/>
    <x v="1"/>
    <s v="rock"/>
    <x v="153"/>
    <x v="150"/>
  </r>
  <r>
    <n v="157"/>
    <s v="Curtis-Curtis"/>
    <s v="User-friendly reciprocal initiative"/>
    <n v="4200"/>
    <n v="2212"/>
    <x v="156"/>
    <x v="0"/>
    <n v="1.8987341772151898"/>
    <x v="141"/>
    <s v="AU"/>
    <s v="AUD"/>
    <n v="1388383200"/>
    <n v="1389420000"/>
    <b v="0"/>
    <b v="0"/>
    <x v="7"/>
    <s v="photography books"/>
    <x v="154"/>
    <x v="151"/>
  </r>
  <r>
    <n v="158"/>
    <s v="Carlson Inc"/>
    <s v="Ergonomic fresh-thinking installation"/>
    <n v="2100"/>
    <n v="4640"/>
    <x v="157"/>
    <x v="1"/>
    <n v="0.45258620689655171"/>
    <x v="142"/>
    <s v="US"/>
    <s v="USD"/>
    <n v="1449554400"/>
    <n v="1449640800"/>
    <b v="0"/>
    <b v="0"/>
    <x v="1"/>
    <s v="rock"/>
    <x v="155"/>
    <x v="152"/>
  </r>
  <r>
    <n v="159"/>
    <s v="Clarke, Anderson and Lee"/>
    <s v="Robust explicit hardware"/>
    <n v="191200"/>
    <n v="191222"/>
    <x v="158"/>
    <x v="1"/>
    <n v="0.99988495047640957"/>
    <x v="143"/>
    <s v="US"/>
    <s v="USD"/>
    <n v="1553662800"/>
    <n v="1555218000"/>
    <b v="0"/>
    <b v="1"/>
    <x v="3"/>
    <s v="plays"/>
    <x v="156"/>
    <x v="153"/>
  </r>
  <r>
    <n v="160"/>
    <s v="Evans Group"/>
    <s v="Stand-alone actuating support"/>
    <n v="8000"/>
    <n v="12985"/>
    <x v="159"/>
    <x v="1"/>
    <n v="0.61609549480169423"/>
    <x v="55"/>
    <s v="US"/>
    <s v="USD"/>
    <n v="1556341200"/>
    <n v="1557723600"/>
    <b v="0"/>
    <b v="0"/>
    <x v="2"/>
    <s v="wearables"/>
    <x v="157"/>
    <x v="154"/>
  </r>
  <r>
    <n v="161"/>
    <s v="Bruce Group"/>
    <s v="Cross-platform methodical process improvement"/>
    <n v="5500"/>
    <n v="4300"/>
    <x v="160"/>
    <x v="0"/>
    <n v="1.2790697674418605"/>
    <x v="51"/>
    <s v="US"/>
    <s v="USD"/>
    <n v="1442984400"/>
    <n v="1443502800"/>
    <b v="0"/>
    <b v="1"/>
    <x v="2"/>
    <s v="web"/>
    <x v="158"/>
    <x v="155"/>
  </r>
  <r>
    <n v="162"/>
    <s v="Keith, Alvarez and Potter"/>
    <s v="Extended bottom-line open architecture"/>
    <n v="6100"/>
    <n v="9134"/>
    <x v="161"/>
    <x v="1"/>
    <n v="0.66783446463761764"/>
    <x v="144"/>
    <s v="CH"/>
    <s v="CHF"/>
    <n v="1544248800"/>
    <n v="1546840800"/>
    <b v="0"/>
    <b v="0"/>
    <x v="1"/>
    <s v="rock"/>
    <x v="159"/>
    <x v="156"/>
  </r>
  <r>
    <n v="163"/>
    <s v="Burton-Watkins"/>
    <s v="Extended reciprocal circuit"/>
    <n v="3500"/>
    <n v="8864"/>
    <x v="162"/>
    <x v="1"/>
    <n v="0.39485559566787004"/>
    <x v="67"/>
    <s v="US"/>
    <s v="USD"/>
    <n v="1508475600"/>
    <n v="1512712800"/>
    <b v="0"/>
    <b v="1"/>
    <x v="7"/>
    <s v="photography books"/>
    <x v="160"/>
    <x v="157"/>
  </r>
  <r>
    <n v="164"/>
    <s v="Lopez and Sons"/>
    <s v="Polarized human-resource protocol"/>
    <n v="150500"/>
    <n v="150755"/>
    <x v="163"/>
    <x v="1"/>
    <n v="0.99830851381380381"/>
    <x v="20"/>
    <s v="US"/>
    <s v="USD"/>
    <n v="1507438800"/>
    <n v="1507525200"/>
    <b v="0"/>
    <b v="0"/>
    <x v="3"/>
    <s v="plays"/>
    <x v="161"/>
    <x v="158"/>
  </r>
  <r>
    <n v="165"/>
    <s v="Cordova Ltd"/>
    <s v="Synergized radical product"/>
    <n v="90400"/>
    <n v="110279"/>
    <x v="164"/>
    <x v="1"/>
    <n v="0.81973902556243705"/>
    <x v="145"/>
    <s v="US"/>
    <s v="USD"/>
    <n v="1501563600"/>
    <n v="1504328400"/>
    <b v="0"/>
    <b v="0"/>
    <x v="2"/>
    <s v="web"/>
    <x v="162"/>
    <x v="159"/>
  </r>
  <r>
    <n v="166"/>
    <s v="Brown-Vang"/>
    <s v="Robust heuristic artificial intelligence"/>
    <n v="9800"/>
    <n v="13439"/>
    <x v="165"/>
    <x v="1"/>
    <n v="0.72922092417590589"/>
    <x v="146"/>
    <s v="US"/>
    <s v="USD"/>
    <n v="1292997600"/>
    <n v="1293343200"/>
    <b v="0"/>
    <b v="0"/>
    <x v="7"/>
    <s v="photography books"/>
    <x v="163"/>
    <x v="160"/>
  </r>
  <r>
    <n v="167"/>
    <s v="Cruz-Ward"/>
    <s v="Robust content-based emulation"/>
    <n v="2600"/>
    <n v="10804"/>
    <x v="166"/>
    <x v="1"/>
    <n v="0.24065161051462422"/>
    <x v="147"/>
    <s v="AU"/>
    <s v="AUD"/>
    <n v="1370840400"/>
    <n v="1371704400"/>
    <b v="0"/>
    <b v="0"/>
    <x v="3"/>
    <s v="plays"/>
    <x v="164"/>
    <x v="161"/>
  </r>
  <r>
    <n v="168"/>
    <s v="Hernandez Group"/>
    <s v="Ergonomic uniform open system"/>
    <n v="128100"/>
    <n v="40107"/>
    <x v="167"/>
    <x v="0"/>
    <n v="3.1939561672525993"/>
    <x v="148"/>
    <s v="DK"/>
    <s v="DKK"/>
    <n v="1550815200"/>
    <n v="1552798800"/>
    <b v="0"/>
    <b v="1"/>
    <x v="1"/>
    <s v="indie rock"/>
    <x v="165"/>
    <x v="162"/>
  </r>
  <r>
    <n v="169"/>
    <s v="Tran, Steele and Wilson"/>
    <s v="Profit-focused modular product"/>
    <n v="23300"/>
    <n v="98811"/>
    <x v="168"/>
    <x v="1"/>
    <n v="0.23580370606511422"/>
    <x v="149"/>
    <s v="US"/>
    <s v="USD"/>
    <n v="1339909200"/>
    <n v="1342328400"/>
    <b v="0"/>
    <b v="1"/>
    <x v="4"/>
    <s v="shorts"/>
    <x v="166"/>
    <x v="163"/>
  </r>
  <r>
    <n v="170"/>
    <s v="Summers, Gallegos and Stein"/>
    <s v="Mandatory mobile product"/>
    <n v="188100"/>
    <n v="5528"/>
    <x v="169"/>
    <x v="0"/>
    <n v="34.026772793053546"/>
    <x v="109"/>
    <s v="US"/>
    <s v="USD"/>
    <n v="1501736400"/>
    <n v="1502341200"/>
    <b v="0"/>
    <b v="0"/>
    <x v="1"/>
    <s v="indie rock"/>
    <x v="167"/>
    <x v="164"/>
  </r>
  <r>
    <n v="171"/>
    <s v="Blair Group"/>
    <s v="Public-key 3rdgeneration budgetary management"/>
    <n v="4900"/>
    <n v="521"/>
    <x v="170"/>
    <x v="0"/>
    <n v="9.4049904030710181"/>
    <x v="62"/>
    <s v="US"/>
    <s v="USD"/>
    <n v="1395291600"/>
    <n v="1397192400"/>
    <b v="0"/>
    <b v="0"/>
    <x v="5"/>
    <s v="translations"/>
    <x v="168"/>
    <x v="165"/>
  </r>
  <r>
    <n v="172"/>
    <s v="Nixon Inc"/>
    <s v="Centralized national firmware"/>
    <n v="800"/>
    <n v="663"/>
    <x v="171"/>
    <x v="0"/>
    <n v="1.2066365007541477"/>
    <x v="150"/>
    <s v="US"/>
    <s v="USD"/>
    <n v="1405746000"/>
    <n v="1407042000"/>
    <b v="0"/>
    <b v="1"/>
    <x v="4"/>
    <s v="documentary"/>
    <x v="169"/>
    <x v="166"/>
  </r>
  <r>
    <n v="173"/>
    <s v="White LLC"/>
    <s v="Cross-group 4thgeneration middleware"/>
    <n v="96700"/>
    <n v="157635"/>
    <x v="172"/>
    <x v="1"/>
    <n v="0.61344244615726207"/>
    <x v="151"/>
    <s v="US"/>
    <s v="USD"/>
    <n v="1368853200"/>
    <n v="1369371600"/>
    <b v="0"/>
    <b v="0"/>
    <x v="3"/>
    <s v="plays"/>
    <x v="170"/>
    <x v="167"/>
  </r>
  <r>
    <n v="174"/>
    <s v="Santos, Black and Donovan"/>
    <s v="Pre-emptive scalable access"/>
    <n v="600"/>
    <n v="5368"/>
    <x v="173"/>
    <x v="1"/>
    <n v="0.11177347242921014"/>
    <x v="44"/>
    <s v="US"/>
    <s v="USD"/>
    <n v="1444021200"/>
    <n v="1444107600"/>
    <b v="0"/>
    <b v="1"/>
    <x v="2"/>
    <s v="wearables"/>
    <x v="171"/>
    <x v="168"/>
  </r>
  <r>
    <n v="175"/>
    <s v="Jones, Contreras and Burnett"/>
    <s v="Sharable intangible migration"/>
    <n v="181200"/>
    <n v="47459"/>
    <x v="174"/>
    <x v="0"/>
    <n v="3.8180324069196572"/>
    <x v="152"/>
    <s v="US"/>
    <s v="USD"/>
    <n v="1472619600"/>
    <n v="1474261200"/>
    <b v="0"/>
    <b v="0"/>
    <x v="3"/>
    <s v="plays"/>
    <x v="172"/>
    <x v="169"/>
  </r>
  <r>
    <n v="176"/>
    <s v="Stone-Orozco"/>
    <s v="Proactive scalable Graphical User Interface"/>
    <n v="115000"/>
    <n v="86060"/>
    <x v="175"/>
    <x v="0"/>
    <n v="1.3362770160353241"/>
    <x v="153"/>
    <s v="US"/>
    <s v="USD"/>
    <n v="1472878800"/>
    <n v="1473656400"/>
    <b v="0"/>
    <b v="0"/>
    <x v="3"/>
    <s v="plays"/>
    <x v="173"/>
    <x v="170"/>
  </r>
  <r>
    <n v="177"/>
    <s v="Lee, Gibson and Morgan"/>
    <s v="Digitized solution-oriented product"/>
    <n v="38800"/>
    <n v="161593"/>
    <x v="176"/>
    <x v="1"/>
    <n v="0.24010941067991806"/>
    <x v="154"/>
    <s v="US"/>
    <s v="USD"/>
    <n v="1289800800"/>
    <n v="1291960800"/>
    <b v="0"/>
    <b v="0"/>
    <x v="3"/>
    <s v="plays"/>
    <x v="174"/>
    <x v="171"/>
  </r>
  <r>
    <n v="178"/>
    <s v="Alexander-Williams"/>
    <s v="Triple-buffered cohesive structure"/>
    <n v="7200"/>
    <n v="6927"/>
    <x v="177"/>
    <x v="0"/>
    <n v="1.0394110004330879"/>
    <x v="155"/>
    <s v="US"/>
    <s v="USD"/>
    <n v="1505970000"/>
    <n v="1506747600"/>
    <b v="0"/>
    <b v="0"/>
    <x v="0"/>
    <s v="food trucks"/>
    <x v="175"/>
    <x v="172"/>
  </r>
  <r>
    <n v="179"/>
    <s v="Marks Ltd"/>
    <s v="Realigned human-resource orchestration"/>
    <n v="44500"/>
    <n v="159185"/>
    <x v="178"/>
    <x v="1"/>
    <n v="0.2795489524766781"/>
    <x v="156"/>
    <s v="CA"/>
    <s v="CAD"/>
    <n v="1363496400"/>
    <n v="1363582800"/>
    <b v="0"/>
    <b v="1"/>
    <x v="3"/>
    <s v="plays"/>
    <x v="176"/>
    <x v="173"/>
  </r>
  <r>
    <n v="180"/>
    <s v="Olsen, Edwards and Reid"/>
    <s v="Optional clear-thinking software"/>
    <n v="56000"/>
    <n v="172736"/>
    <x v="179"/>
    <x v="1"/>
    <n v="0.32419414597999258"/>
    <x v="157"/>
    <s v="AU"/>
    <s v="AUD"/>
    <n v="1269234000"/>
    <n v="1269666000"/>
    <b v="0"/>
    <b v="0"/>
    <x v="2"/>
    <s v="wearables"/>
    <x v="177"/>
    <x v="174"/>
  </r>
  <r>
    <n v="181"/>
    <s v="Daniels, Rose and Tyler"/>
    <s v="Centralized global approach"/>
    <n v="8600"/>
    <n v="5315"/>
    <x v="180"/>
    <x v="0"/>
    <n v="1.6180620884289747"/>
    <x v="158"/>
    <s v="US"/>
    <s v="USD"/>
    <n v="1507093200"/>
    <n v="1508648400"/>
    <b v="0"/>
    <b v="0"/>
    <x v="2"/>
    <s v="web"/>
    <x v="178"/>
    <x v="175"/>
  </r>
  <r>
    <n v="182"/>
    <s v="Adams Group"/>
    <s v="Reverse-engineered bandwidth-monitored contingency"/>
    <n v="27100"/>
    <n v="195750"/>
    <x v="181"/>
    <x v="1"/>
    <n v="0.13844189016602809"/>
    <x v="159"/>
    <s v="DK"/>
    <s v="DKK"/>
    <n v="1560574800"/>
    <n v="1561957200"/>
    <b v="0"/>
    <b v="0"/>
    <x v="3"/>
    <s v="plays"/>
    <x v="179"/>
    <x v="176"/>
  </r>
  <r>
    <n v="183"/>
    <s v="Rogers, Huerta and Medina"/>
    <s v="Pre-emptive bandwidth-monitored instruction set"/>
    <n v="5100"/>
    <n v="3525"/>
    <x v="182"/>
    <x v="0"/>
    <n v="1.446808510638298"/>
    <x v="99"/>
    <s v="CA"/>
    <s v="CAD"/>
    <n v="1284008400"/>
    <n v="1285131600"/>
    <b v="0"/>
    <b v="0"/>
    <x v="1"/>
    <s v="rock"/>
    <x v="180"/>
    <x v="177"/>
  </r>
  <r>
    <n v="184"/>
    <s v="Howard, Carter and Griffith"/>
    <s v="Adaptive asynchronous emulation"/>
    <n v="3600"/>
    <n v="10550"/>
    <x v="183"/>
    <x v="1"/>
    <n v="0.34123222748815168"/>
    <x v="160"/>
    <s v="US"/>
    <s v="USD"/>
    <n v="1556859600"/>
    <n v="1556946000"/>
    <b v="0"/>
    <b v="0"/>
    <x v="3"/>
    <s v="plays"/>
    <x v="181"/>
    <x v="178"/>
  </r>
  <r>
    <n v="185"/>
    <s v="Bailey PLC"/>
    <s v="Innovative actuating conglomeration"/>
    <n v="1000"/>
    <n v="718"/>
    <x v="184"/>
    <x v="0"/>
    <n v="1.392757660167131"/>
    <x v="161"/>
    <s v="US"/>
    <s v="USD"/>
    <n v="1526187600"/>
    <n v="1527138000"/>
    <b v="0"/>
    <b v="0"/>
    <x v="4"/>
    <s v="television"/>
    <x v="182"/>
    <x v="179"/>
  </r>
  <r>
    <n v="186"/>
    <s v="Parker Group"/>
    <s v="Grass-roots foreground policy"/>
    <n v="88800"/>
    <n v="28358"/>
    <x v="185"/>
    <x v="0"/>
    <n v="3.1313914944636436"/>
    <x v="162"/>
    <s v="US"/>
    <s v="USD"/>
    <n v="1400821200"/>
    <n v="1402117200"/>
    <b v="0"/>
    <b v="0"/>
    <x v="3"/>
    <s v="plays"/>
    <x v="183"/>
    <x v="180"/>
  </r>
  <r>
    <n v="187"/>
    <s v="Fox Group"/>
    <s v="Horizontal transitional paradigm"/>
    <n v="60200"/>
    <n v="138384"/>
    <x v="186"/>
    <x v="1"/>
    <n v="0.43502138975604115"/>
    <x v="163"/>
    <s v="CA"/>
    <s v="CAD"/>
    <n v="1361599200"/>
    <n v="1364014800"/>
    <b v="0"/>
    <b v="1"/>
    <x v="4"/>
    <s v="shorts"/>
    <x v="184"/>
    <x v="181"/>
  </r>
  <r>
    <n v="188"/>
    <s v="Walker, Jones and Rodriguez"/>
    <s v="Networked didactic info-mediaries"/>
    <n v="8200"/>
    <n v="2625"/>
    <x v="187"/>
    <x v="0"/>
    <n v="3.1238095238095238"/>
    <x v="164"/>
    <s v="IT"/>
    <s v="EUR"/>
    <n v="1417500000"/>
    <n v="1417586400"/>
    <b v="0"/>
    <b v="0"/>
    <x v="3"/>
    <s v="plays"/>
    <x v="185"/>
    <x v="182"/>
  </r>
  <r>
    <n v="189"/>
    <s v="Anthony-Shaw"/>
    <s v="Switchable contextually-based access"/>
    <n v="191300"/>
    <n v="45004"/>
    <x v="188"/>
    <x v="3"/>
    <n v="4.250733268153942"/>
    <x v="165"/>
    <s v="US"/>
    <s v="USD"/>
    <n v="1457071200"/>
    <n v="1457071200"/>
    <b v="0"/>
    <b v="0"/>
    <x v="3"/>
    <s v="plays"/>
    <x v="186"/>
    <x v="183"/>
  </r>
  <r>
    <n v="190"/>
    <s v="Cook LLC"/>
    <s v="Up-sized dynamic throughput"/>
    <n v="3700"/>
    <n v="2538"/>
    <x v="189"/>
    <x v="0"/>
    <n v="1.4578408195429473"/>
    <x v="3"/>
    <s v="US"/>
    <s v="USD"/>
    <n v="1370322000"/>
    <n v="1370408400"/>
    <b v="0"/>
    <b v="1"/>
    <x v="3"/>
    <s v="plays"/>
    <x v="187"/>
    <x v="184"/>
  </r>
  <r>
    <n v="191"/>
    <s v="Sutton PLC"/>
    <s v="Mandatory reciprocal superstructure"/>
    <n v="8400"/>
    <n v="3188"/>
    <x v="190"/>
    <x v="0"/>
    <n v="2.6348808030112925"/>
    <x v="99"/>
    <s v="IT"/>
    <s v="EUR"/>
    <n v="1552366800"/>
    <n v="1552626000"/>
    <b v="0"/>
    <b v="0"/>
    <x v="3"/>
    <s v="plays"/>
    <x v="188"/>
    <x v="185"/>
  </r>
  <r>
    <n v="192"/>
    <s v="Long, Morgan and Mitchell"/>
    <s v="Upgradable 4thgeneration productivity"/>
    <n v="42600"/>
    <n v="8517"/>
    <x v="191"/>
    <x v="0"/>
    <n v="5.0017611835153222"/>
    <x v="166"/>
    <s v="US"/>
    <s v="USD"/>
    <n v="1403845200"/>
    <n v="1404190800"/>
    <b v="0"/>
    <b v="0"/>
    <x v="1"/>
    <s v="rock"/>
    <x v="189"/>
    <x v="186"/>
  </r>
  <r>
    <n v="193"/>
    <s v="Calhoun, Rogers and Long"/>
    <s v="Progressive discrete hub"/>
    <n v="6600"/>
    <n v="3012"/>
    <x v="192"/>
    <x v="0"/>
    <n v="2.191235059760956"/>
    <x v="167"/>
    <s v="US"/>
    <s v="USD"/>
    <n v="1523163600"/>
    <n v="1523509200"/>
    <b v="1"/>
    <b v="0"/>
    <x v="1"/>
    <s v="indie rock"/>
    <x v="190"/>
    <x v="187"/>
  </r>
  <r>
    <n v="194"/>
    <s v="Sandoval Group"/>
    <s v="Assimilated multi-tasking archive"/>
    <n v="7100"/>
    <n v="8716"/>
    <x v="193"/>
    <x v="1"/>
    <n v="0.81459385039008725"/>
    <x v="105"/>
    <s v="US"/>
    <s v="USD"/>
    <n v="1442206800"/>
    <n v="1443589200"/>
    <b v="0"/>
    <b v="0"/>
    <x v="1"/>
    <s v="metal"/>
    <x v="191"/>
    <x v="188"/>
  </r>
  <r>
    <n v="195"/>
    <s v="Smith and Sons"/>
    <s v="Upgradable high-level solution"/>
    <n v="15800"/>
    <n v="57157"/>
    <x v="194"/>
    <x v="1"/>
    <n v="0.27643158318316219"/>
    <x v="168"/>
    <s v="US"/>
    <s v="USD"/>
    <n v="1532840400"/>
    <n v="1533445200"/>
    <b v="0"/>
    <b v="0"/>
    <x v="1"/>
    <s v="electric music"/>
    <x v="192"/>
    <x v="189"/>
  </r>
  <r>
    <n v="196"/>
    <s v="King Inc"/>
    <s v="Organic bandwidth-monitored frame"/>
    <n v="8200"/>
    <n v="5178"/>
    <x v="195"/>
    <x v="0"/>
    <n v="1.5836230204712245"/>
    <x v="16"/>
    <s v="DK"/>
    <s v="DKK"/>
    <n v="1472878800"/>
    <n v="1474520400"/>
    <b v="0"/>
    <b v="0"/>
    <x v="2"/>
    <s v="wearables"/>
    <x v="173"/>
    <x v="190"/>
  </r>
  <r>
    <n v="197"/>
    <s v="Perry and Sons"/>
    <s v="Business-focused logistical framework"/>
    <n v="54700"/>
    <n v="163118"/>
    <x v="196"/>
    <x v="1"/>
    <n v="0.33534006056964899"/>
    <x v="169"/>
    <s v="US"/>
    <s v="USD"/>
    <n v="1498194000"/>
    <n v="1499403600"/>
    <b v="0"/>
    <b v="0"/>
    <x v="4"/>
    <s v="drama"/>
    <x v="193"/>
    <x v="191"/>
  </r>
  <r>
    <n v="198"/>
    <s v="Palmer Inc"/>
    <s v="Universal multi-state capability"/>
    <n v="63200"/>
    <n v="6041"/>
    <x v="197"/>
    <x v="0"/>
    <n v="10.461844065552061"/>
    <x v="170"/>
    <s v="US"/>
    <s v="USD"/>
    <n v="1281070800"/>
    <n v="1283576400"/>
    <b v="0"/>
    <b v="0"/>
    <x v="1"/>
    <s v="electric music"/>
    <x v="194"/>
    <x v="192"/>
  </r>
  <r>
    <n v="199"/>
    <s v="Hull, Baker and Martinez"/>
    <s v="Digitized reciprocal infrastructure"/>
    <n v="1800"/>
    <n v="968"/>
    <x v="198"/>
    <x v="0"/>
    <n v="1.859504132231405"/>
    <x v="171"/>
    <s v="US"/>
    <s v="USD"/>
    <n v="1436245200"/>
    <n v="1436590800"/>
    <b v="0"/>
    <b v="0"/>
    <x v="1"/>
    <s v="rock"/>
    <x v="195"/>
    <x v="193"/>
  </r>
  <r>
    <n v="200"/>
    <s v="Becker, Rice and White"/>
    <s v="Reduced dedicated capability"/>
    <n v="100"/>
    <n v="2"/>
    <x v="50"/>
    <x v="0"/>
    <n v="50"/>
    <x v="49"/>
    <s v="CA"/>
    <s v="CAD"/>
    <n v="1269493200"/>
    <n v="1270443600"/>
    <b v="0"/>
    <b v="0"/>
    <x v="3"/>
    <s v="plays"/>
    <x v="152"/>
    <x v="194"/>
  </r>
  <r>
    <n v="201"/>
    <s v="Osborne, Perkins and Knox"/>
    <s v="Cross-platform bi-directional workforce"/>
    <n v="2100"/>
    <n v="14305"/>
    <x v="199"/>
    <x v="1"/>
    <n v="0.14680181754631247"/>
    <x v="144"/>
    <s v="US"/>
    <s v="USD"/>
    <n v="1406264400"/>
    <n v="1407819600"/>
    <b v="0"/>
    <b v="0"/>
    <x v="2"/>
    <s v="web"/>
    <x v="196"/>
    <x v="195"/>
  </r>
  <r>
    <n v="202"/>
    <s v="Mcknight-Freeman"/>
    <s v="Upgradable scalable methodology"/>
    <n v="8300"/>
    <n v="6543"/>
    <x v="200"/>
    <x v="3"/>
    <n v="1.2685312547760965"/>
    <x v="172"/>
    <s v="US"/>
    <s v="USD"/>
    <n v="1317531600"/>
    <n v="1317877200"/>
    <b v="0"/>
    <b v="0"/>
    <x v="0"/>
    <s v="food trucks"/>
    <x v="197"/>
    <x v="196"/>
  </r>
  <r>
    <n v="203"/>
    <s v="Hayden, Shannon and Stein"/>
    <s v="Customer-focused client-server service-desk"/>
    <n v="143900"/>
    <n v="193413"/>
    <x v="201"/>
    <x v="1"/>
    <n v="0.74400376396622769"/>
    <x v="173"/>
    <s v="AU"/>
    <s v="AUD"/>
    <n v="1484632800"/>
    <n v="1484805600"/>
    <b v="0"/>
    <b v="0"/>
    <x v="3"/>
    <s v="plays"/>
    <x v="198"/>
    <x v="197"/>
  </r>
  <r>
    <n v="204"/>
    <s v="Daniel-Luna"/>
    <s v="Mandatory multimedia leverage"/>
    <n v="75000"/>
    <n v="2529"/>
    <x v="202"/>
    <x v="0"/>
    <n v="29.655990510083036"/>
    <x v="174"/>
    <s v="US"/>
    <s v="USD"/>
    <n v="1301806800"/>
    <n v="1302670800"/>
    <b v="0"/>
    <b v="0"/>
    <x v="1"/>
    <s v="jazz"/>
    <x v="199"/>
    <x v="198"/>
  </r>
  <r>
    <n v="205"/>
    <s v="Weaver-Marquez"/>
    <s v="Focused analyzing circuit"/>
    <n v="1300"/>
    <n v="5614"/>
    <x v="203"/>
    <x v="1"/>
    <n v="0.23156394727467047"/>
    <x v="175"/>
    <s v="US"/>
    <s v="USD"/>
    <n v="1539752400"/>
    <n v="1540789200"/>
    <b v="1"/>
    <b v="0"/>
    <x v="3"/>
    <s v="plays"/>
    <x v="200"/>
    <x v="199"/>
  </r>
  <r>
    <n v="206"/>
    <s v="Austin, Baker and Kelley"/>
    <s v="Fundamental grid-enabled strategy"/>
    <n v="9000"/>
    <n v="3496"/>
    <x v="204"/>
    <x v="3"/>
    <n v="2.5743707093821508"/>
    <x v="176"/>
    <s v="US"/>
    <s v="USD"/>
    <n v="1267250400"/>
    <n v="1268028000"/>
    <b v="0"/>
    <b v="0"/>
    <x v="5"/>
    <s v="fiction"/>
    <x v="201"/>
    <x v="200"/>
  </r>
  <r>
    <n v="207"/>
    <s v="Carney-Anderson"/>
    <s v="Digitized 5thgeneration knowledgebase"/>
    <n v="1000"/>
    <n v="4257"/>
    <x v="205"/>
    <x v="1"/>
    <n v="0.23490721165139769"/>
    <x v="177"/>
    <s v="US"/>
    <s v="USD"/>
    <n v="1535432400"/>
    <n v="1537160400"/>
    <b v="0"/>
    <b v="1"/>
    <x v="1"/>
    <s v="rock"/>
    <x v="202"/>
    <x v="201"/>
  </r>
  <r>
    <n v="208"/>
    <s v="Jackson Inc"/>
    <s v="Mandatory multi-tasking encryption"/>
    <n v="196900"/>
    <n v="199110"/>
    <x v="206"/>
    <x v="1"/>
    <n v="0.98890060770428412"/>
    <x v="178"/>
    <s v="US"/>
    <s v="USD"/>
    <n v="1510207200"/>
    <n v="1512280800"/>
    <b v="0"/>
    <b v="0"/>
    <x v="4"/>
    <s v="documentary"/>
    <x v="203"/>
    <x v="202"/>
  </r>
  <r>
    <n v="209"/>
    <s v="Warren Ltd"/>
    <s v="Distributed system-worthy application"/>
    <n v="194500"/>
    <n v="41212"/>
    <x v="207"/>
    <x v="2"/>
    <n v="4.7194991749975737"/>
    <x v="179"/>
    <s v="AU"/>
    <s v="AUD"/>
    <n v="1462510800"/>
    <n v="1463115600"/>
    <b v="0"/>
    <b v="0"/>
    <x v="4"/>
    <s v="documentary"/>
    <x v="204"/>
    <x v="203"/>
  </r>
  <r>
    <n v="210"/>
    <s v="Schultz Inc"/>
    <s v="Synergistic tertiary time-frame"/>
    <n v="9400"/>
    <n v="6338"/>
    <x v="208"/>
    <x v="0"/>
    <n v="1.4831177027453455"/>
    <x v="31"/>
    <s v="DK"/>
    <s v="DKK"/>
    <n v="1488520800"/>
    <n v="1490850000"/>
    <b v="0"/>
    <b v="0"/>
    <x v="4"/>
    <s v="science fiction"/>
    <x v="205"/>
    <x v="204"/>
  </r>
  <r>
    <n v="211"/>
    <s v="Thompson LLC"/>
    <s v="Customer-focused impactful benchmark"/>
    <n v="104400"/>
    <n v="99100"/>
    <x v="209"/>
    <x v="0"/>
    <n v="1.0534813319878911"/>
    <x v="180"/>
    <s v="US"/>
    <s v="USD"/>
    <n v="1377579600"/>
    <n v="1379653200"/>
    <b v="0"/>
    <b v="0"/>
    <x v="3"/>
    <s v="plays"/>
    <x v="206"/>
    <x v="205"/>
  </r>
  <r>
    <n v="212"/>
    <s v="Johnson Inc"/>
    <s v="Profound next generation infrastructure"/>
    <n v="8100"/>
    <n v="12300"/>
    <x v="210"/>
    <x v="1"/>
    <n v="0.65853658536585369"/>
    <x v="170"/>
    <s v="US"/>
    <s v="USD"/>
    <n v="1576389600"/>
    <n v="1580364000"/>
    <b v="0"/>
    <b v="0"/>
    <x v="3"/>
    <s v="plays"/>
    <x v="207"/>
    <x v="206"/>
  </r>
  <r>
    <n v="213"/>
    <s v="Morgan-Warren"/>
    <s v="Face-to-face encompassing info-mediaries"/>
    <n v="87900"/>
    <n v="171549"/>
    <x v="211"/>
    <x v="1"/>
    <n v="0.51239004599269011"/>
    <x v="181"/>
    <s v="US"/>
    <s v="USD"/>
    <n v="1289019600"/>
    <n v="1289714400"/>
    <b v="0"/>
    <b v="1"/>
    <x v="1"/>
    <s v="indie rock"/>
    <x v="208"/>
    <x v="207"/>
  </r>
  <r>
    <n v="214"/>
    <s v="Sullivan Group"/>
    <s v="Open-source fresh-thinking policy"/>
    <n v="1400"/>
    <n v="14324"/>
    <x v="212"/>
    <x v="1"/>
    <n v="9.773806199385647E-2"/>
    <x v="34"/>
    <s v="US"/>
    <s v="USD"/>
    <n v="1282194000"/>
    <n v="1282712400"/>
    <b v="0"/>
    <b v="0"/>
    <x v="1"/>
    <s v="rock"/>
    <x v="209"/>
    <x v="208"/>
  </r>
  <r>
    <n v="215"/>
    <s v="Vargas, Banks and Palmer"/>
    <s v="Extended 24/7 implementation"/>
    <n v="156800"/>
    <n v="6024"/>
    <x v="213"/>
    <x v="0"/>
    <n v="26.029216467463481"/>
    <x v="182"/>
    <s v="US"/>
    <s v="USD"/>
    <n v="1550037600"/>
    <n v="1550210400"/>
    <b v="0"/>
    <b v="0"/>
    <x v="3"/>
    <s v="plays"/>
    <x v="210"/>
    <x v="209"/>
  </r>
  <r>
    <n v="216"/>
    <s v="Johnson, Dixon and Zimmerman"/>
    <s v="Organic dynamic algorithm"/>
    <n v="121700"/>
    <n v="188721"/>
    <x v="214"/>
    <x v="1"/>
    <n v="0.64486729086853078"/>
    <x v="183"/>
    <s v="US"/>
    <s v="USD"/>
    <n v="1321941600"/>
    <n v="1322114400"/>
    <b v="0"/>
    <b v="0"/>
    <x v="3"/>
    <s v="plays"/>
    <x v="211"/>
    <x v="210"/>
  </r>
  <r>
    <n v="217"/>
    <s v="Moore, Dudley and Navarro"/>
    <s v="Organic multi-tasking focus group"/>
    <n v="129400"/>
    <n v="57911"/>
    <x v="215"/>
    <x v="0"/>
    <n v="2.2344632280568457"/>
    <x v="184"/>
    <s v="US"/>
    <s v="USD"/>
    <n v="1556427600"/>
    <n v="1557205200"/>
    <b v="0"/>
    <b v="0"/>
    <x v="4"/>
    <s v="science fiction"/>
    <x v="212"/>
    <x v="211"/>
  </r>
  <r>
    <n v="218"/>
    <s v="Price-Rodriguez"/>
    <s v="Adaptive logistical initiative"/>
    <n v="5700"/>
    <n v="12309"/>
    <x v="216"/>
    <x v="1"/>
    <n v="0.46307579819644162"/>
    <x v="185"/>
    <s v="GB"/>
    <s v="GBP"/>
    <n v="1320991200"/>
    <n v="1323928800"/>
    <b v="0"/>
    <b v="1"/>
    <x v="4"/>
    <s v="shorts"/>
    <x v="213"/>
    <x v="212"/>
  </r>
  <r>
    <n v="219"/>
    <s v="Huang-Henderson"/>
    <s v="Stand-alone mobile customer loyalty"/>
    <n v="41700"/>
    <n v="138497"/>
    <x v="217"/>
    <x v="1"/>
    <n v="0.30108955428637446"/>
    <x v="186"/>
    <s v="US"/>
    <s v="USD"/>
    <n v="1345093200"/>
    <n v="1346130000"/>
    <b v="0"/>
    <b v="0"/>
    <x v="4"/>
    <s v="animation"/>
    <x v="214"/>
    <x v="213"/>
  </r>
  <r>
    <n v="220"/>
    <s v="Owens-Le"/>
    <s v="Focused composite approach"/>
    <n v="7900"/>
    <n v="667"/>
    <x v="218"/>
    <x v="0"/>
    <n v="11.84407796101949"/>
    <x v="68"/>
    <s v="US"/>
    <s v="USD"/>
    <n v="1309496400"/>
    <n v="1311051600"/>
    <b v="1"/>
    <b v="0"/>
    <x v="3"/>
    <s v="plays"/>
    <x v="215"/>
    <x v="214"/>
  </r>
  <r>
    <n v="221"/>
    <s v="Huff LLC"/>
    <s v="Face-to-face clear-thinking Local Area Network"/>
    <n v="121500"/>
    <n v="119830"/>
    <x v="219"/>
    <x v="0"/>
    <n v="1.0139364099140449"/>
    <x v="187"/>
    <s v="US"/>
    <s v="USD"/>
    <n v="1340254800"/>
    <n v="1340427600"/>
    <b v="1"/>
    <b v="0"/>
    <x v="0"/>
    <s v="food trucks"/>
    <x v="216"/>
    <x v="215"/>
  </r>
  <r>
    <n v="222"/>
    <s v="Johnson LLC"/>
    <s v="Cross-group cohesive circuit"/>
    <n v="4800"/>
    <n v="6623"/>
    <x v="220"/>
    <x v="1"/>
    <n v="0.72474709346217725"/>
    <x v="188"/>
    <s v="US"/>
    <s v="USD"/>
    <n v="1412226000"/>
    <n v="1412312400"/>
    <b v="0"/>
    <b v="0"/>
    <x v="7"/>
    <s v="photography books"/>
    <x v="217"/>
    <x v="216"/>
  </r>
  <r>
    <n v="223"/>
    <s v="Chavez, Garcia and Cantu"/>
    <s v="Synergistic explicit capability"/>
    <n v="87300"/>
    <n v="81897"/>
    <x v="221"/>
    <x v="0"/>
    <n v="1.0659731125682259"/>
    <x v="189"/>
    <s v="US"/>
    <s v="USD"/>
    <n v="1458104400"/>
    <n v="1459314000"/>
    <b v="0"/>
    <b v="0"/>
    <x v="3"/>
    <s v="plays"/>
    <x v="218"/>
    <x v="217"/>
  </r>
  <r>
    <n v="224"/>
    <s v="Lester-Moore"/>
    <s v="Diverse analyzing definition"/>
    <n v="46300"/>
    <n v="186885"/>
    <x v="222"/>
    <x v="1"/>
    <n v="0.24774594001658773"/>
    <x v="190"/>
    <s v="US"/>
    <s v="USD"/>
    <n v="1411534800"/>
    <n v="1415426400"/>
    <b v="0"/>
    <b v="0"/>
    <x v="4"/>
    <s v="science fiction"/>
    <x v="219"/>
    <x v="218"/>
  </r>
  <r>
    <n v="225"/>
    <s v="Fox-Quinn"/>
    <s v="Enterprise-wide reciprocal success"/>
    <n v="67800"/>
    <n v="176398"/>
    <x v="223"/>
    <x v="1"/>
    <n v="0.38435809929817799"/>
    <x v="191"/>
    <s v="US"/>
    <s v="USD"/>
    <n v="1399093200"/>
    <n v="1399093200"/>
    <b v="1"/>
    <b v="0"/>
    <x v="1"/>
    <s v="rock"/>
    <x v="220"/>
    <x v="219"/>
  </r>
  <r>
    <n v="226"/>
    <s v="Garcia Inc"/>
    <s v="Progressive neutral middleware"/>
    <n v="3000"/>
    <n v="10999"/>
    <x v="224"/>
    <x v="1"/>
    <n v="0.27275206836985183"/>
    <x v="192"/>
    <s v="US"/>
    <s v="USD"/>
    <n v="1270702800"/>
    <n v="1273899600"/>
    <b v="0"/>
    <b v="0"/>
    <x v="7"/>
    <s v="photography books"/>
    <x v="221"/>
    <x v="122"/>
  </r>
  <r>
    <n v="227"/>
    <s v="Johnson-Lee"/>
    <s v="Intuitive exuding process improvement"/>
    <n v="60900"/>
    <n v="102751"/>
    <x v="225"/>
    <x v="1"/>
    <n v="0.59269496160621304"/>
    <x v="193"/>
    <s v="US"/>
    <s v="USD"/>
    <n v="1431666000"/>
    <n v="1432184400"/>
    <b v="0"/>
    <b v="0"/>
    <x v="6"/>
    <s v="mobile games"/>
    <x v="222"/>
    <x v="220"/>
  </r>
  <r>
    <n v="228"/>
    <s v="Pineda Group"/>
    <s v="Exclusive real-time protocol"/>
    <n v="137900"/>
    <n v="165352"/>
    <x v="226"/>
    <x v="1"/>
    <n v="0.83397842179108805"/>
    <x v="194"/>
    <s v="US"/>
    <s v="USD"/>
    <n v="1472619600"/>
    <n v="1474779600"/>
    <b v="0"/>
    <b v="0"/>
    <x v="4"/>
    <s v="animation"/>
    <x v="172"/>
    <x v="221"/>
  </r>
  <r>
    <n v="229"/>
    <s v="Hoffman-Howard"/>
    <s v="Extended encompassing application"/>
    <n v="85600"/>
    <n v="165798"/>
    <x v="227"/>
    <x v="1"/>
    <n v="0.51629090821360935"/>
    <x v="195"/>
    <s v="US"/>
    <s v="USD"/>
    <n v="1496293200"/>
    <n v="1500440400"/>
    <b v="0"/>
    <b v="1"/>
    <x v="6"/>
    <s v="mobile games"/>
    <x v="223"/>
    <x v="222"/>
  </r>
  <r>
    <n v="230"/>
    <s v="Miranda, Hall and Mcgrath"/>
    <s v="Progressive value-added ability"/>
    <n v="2400"/>
    <n v="10084"/>
    <x v="228"/>
    <x v="1"/>
    <n v="0.23800079333597779"/>
    <x v="196"/>
    <s v="US"/>
    <s v="USD"/>
    <n v="1575612000"/>
    <n v="1575612000"/>
    <b v="0"/>
    <b v="0"/>
    <x v="6"/>
    <s v="video games"/>
    <x v="224"/>
    <x v="223"/>
  </r>
  <r>
    <n v="231"/>
    <s v="Williams, Carter and Gonzalez"/>
    <s v="Cross-platform uniform hardware"/>
    <n v="7200"/>
    <n v="5523"/>
    <x v="229"/>
    <x v="3"/>
    <n v="1.3036393264530146"/>
    <x v="109"/>
    <s v="US"/>
    <s v="USD"/>
    <n v="1369112400"/>
    <n v="1374123600"/>
    <b v="0"/>
    <b v="0"/>
    <x v="3"/>
    <s v="plays"/>
    <x v="225"/>
    <x v="224"/>
  </r>
  <r>
    <n v="232"/>
    <s v="Davis-Rodriguez"/>
    <s v="Progressive secondary portal"/>
    <n v="3400"/>
    <n v="5823"/>
    <x v="230"/>
    <x v="1"/>
    <n v="0.58389146488064569"/>
    <x v="45"/>
    <s v="US"/>
    <s v="USD"/>
    <n v="1469422800"/>
    <n v="1469509200"/>
    <b v="0"/>
    <b v="0"/>
    <x v="3"/>
    <s v="plays"/>
    <x v="226"/>
    <x v="225"/>
  </r>
  <r>
    <n v="233"/>
    <s v="Reid, Rivera and Perry"/>
    <s v="Multi-lateral national adapter"/>
    <n v="3800"/>
    <n v="6000"/>
    <x v="231"/>
    <x v="1"/>
    <n v="0.6333333333333333"/>
    <x v="197"/>
    <s v="US"/>
    <s v="USD"/>
    <n v="1307854800"/>
    <n v="1309237200"/>
    <b v="0"/>
    <b v="0"/>
    <x v="4"/>
    <s v="animation"/>
    <x v="227"/>
    <x v="226"/>
  </r>
  <r>
    <n v="234"/>
    <s v="Mendoza-Parker"/>
    <s v="Enterprise-wide motivating matrices"/>
    <n v="7500"/>
    <n v="8181"/>
    <x v="232"/>
    <x v="1"/>
    <n v="0.91675834250091681"/>
    <x v="46"/>
    <s v="IT"/>
    <s v="EUR"/>
    <n v="1503378000"/>
    <n v="1503982800"/>
    <b v="0"/>
    <b v="1"/>
    <x v="6"/>
    <s v="video games"/>
    <x v="228"/>
    <x v="227"/>
  </r>
  <r>
    <n v="235"/>
    <s v="Lee, Ali and Guzman"/>
    <s v="Polarized upward-trending Local Area Network"/>
    <n v="8600"/>
    <n v="3589"/>
    <x v="233"/>
    <x v="0"/>
    <n v="2.3962106436333239"/>
    <x v="45"/>
    <s v="US"/>
    <s v="USD"/>
    <n v="1486965600"/>
    <n v="1487397600"/>
    <b v="0"/>
    <b v="0"/>
    <x v="4"/>
    <s v="animation"/>
    <x v="229"/>
    <x v="228"/>
  </r>
  <r>
    <n v="236"/>
    <s v="Gallegos-Cobb"/>
    <s v="Object-based directional function"/>
    <n v="39500"/>
    <n v="4323"/>
    <x v="234"/>
    <x v="0"/>
    <n v="9.1371732593106643"/>
    <x v="176"/>
    <s v="AU"/>
    <s v="AUD"/>
    <n v="1561438800"/>
    <n v="1562043600"/>
    <b v="0"/>
    <b v="1"/>
    <x v="1"/>
    <s v="rock"/>
    <x v="230"/>
    <x v="229"/>
  </r>
  <r>
    <n v="237"/>
    <s v="Ellison PLC"/>
    <s v="Re-contextualized tangible open architecture"/>
    <n v="9300"/>
    <n v="14822"/>
    <x v="235"/>
    <x v="1"/>
    <n v="0.62744568884091212"/>
    <x v="198"/>
    <s v="US"/>
    <s v="USD"/>
    <n v="1398402000"/>
    <n v="1398574800"/>
    <b v="0"/>
    <b v="0"/>
    <x v="4"/>
    <s v="animation"/>
    <x v="231"/>
    <x v="230"/>
  </r>
  <r>
    <n v="238"/>
    <s v="Bolton, Sanchez and Carrillo"/>
    <s v="Distributed systemic adapter"/>
    <n v="2400"/>
    <n v="10138"/>
    <x v="236"/>
    <x v="1"/>
    <n v="0.2367330834484119"/>
    <x v="199"/>
    <s v="DK"/>
    <s v="DKK"/>
    <n v="1513231200"/>
    <n v="1515391200"/>
    <b v="0"/>
    <b v="1"/>
    <x v="3"/>
    <s v="plays"/>
    <x v="232"/>
    <x v="231"/>
  </r>
  <r>
    <n v="239"/>
    <s v="Mason-Sanders"/>
    <s v="Networked web-enabled instruction set"/>
    <n v="3200"/>
    <n v="3127"/>
    <x v="237"/>
    <x v="0"/>
    <n v="1.0233450591621363"/>
    <x v="142"/>
    <s v="US"/>
    <s v="USD"/>
    <n v="1440824400"/>
    <n v="1441170000"/>
    <b v="0"/>
    <b v="0"/>
    <x v="2"/>
    <s v="wearables"/>
    <x v="233"/>
    <x v="232"/>
  </r>
  <r>
    <n v="240"/>
    <s v="Pitts-Reed"/>
    <s v="Vision-oriented dynamic service-desk"/>
    <n v="29400"/>
    <n v="123124"/>
    <x v="238"/>
    <x v="1"/>
    <n v="0.23878366524804262"/>
    <x v="200"/>
    <s v="US"/>
    <s v="USD"/>
    <n v="1281070800"/>
    <n v="1281157200"/>
    <b v="0"/>
    <b v="0"/>
    <x v="3"/>
    <s v="plays"/>
    <x v="194"/>
    <x v="233"/>
  </r>
  <r>
    <n v="241"/>
    <s v="Gonzalez-Martinez"/>
    <s v="Vision-oriented actuating open system"/>
    <n v="168500"/>
    <n v="171729"/>
    <x v="239"/>
    <x v="1"/>
    <n v="0.9811971187161167"/>
    <x v="74"/>
    <s v="AU"/>
    <s v="AUD"/>
    <n v="1397365200"/>
    <n v="1398229200"/>
    <b v="0"/>
    <b v="1"/>
    <x v="5"/>
    <s v="nonfiction"/>
    <x v="234"/>
    <x v="234"/>
  </r>
  <r>
    <n v="242"/>
    <s v="Hill, Martin and Garcia"/>
    <s v="Sharable scalable core"/>
    <n v="8400"/>
    <n v="10729"/>
    <x v="240"/>
    <x v="1"/>
    <n v="0.78292478329760462"/>
    <x v="201"/>
    <s v="US"/>
    <s v="USD"/>
    <n v="1494392400"/>
    <n v="1495256400"/>
    <b v="0"/>
    <b v="1"/>
    <x v="1"/>
    <s v="rock"/>
    <x v="235"/>
    <x v="235"/>
  </r>
  <r>
    <n v="243"/>
    <s v="Garcia PLC"/>
    <s v="Customer-focused attitude-oriented function"/>
    <n v="2300"/>
    <n v="10240"/>
    <x v="241"/>
    <x v="1"/>
    <n v="0.224609375"/>
    <x v="202"/>
    <s v="US"/>
    <s v="USD"/>
    <n v="1520143200"/>
    <n v="1520402400"/>
    <b v="0"/>
    <b v="0"/>
    <x v="3"/>
    <s v="plays"/>
    <x v="236"/>
    <x v="236"/>
  </r>
  <r>
    <n v="244"/>
    <s v="Herring-Bailey"/>
    <s v="Reverse-engineered system-worthy extranet"/>
    <n v="700"/>
    <n v="3988"/>
    <x v="242"/>
    <x v="1"/>
    <n v="0.17552657973921765"/>
    <x v="4"/>
    <s v="US"/>
    <s v="USD"/>
    <n v="1405314000"/>
    <n v="1409806800"/>
    <b v="0"/>
    <b v="0"/>
    <x v="3"/>
    <s v="plays"/>
    <x v="237"/>
    <x v="237"/>
  </r>
  <r>
    <n v="245"/>
    <s v="Russell-Gardner"/>
    <s v="Re-engineered systematic monitoring"/>
    <n v="2900"/>
    <n v="14771"/>
    <x v="243"/>
    <x v="1"/>
    <n v="0.19633064789113805"/>
    <x v="203"/>
    <s v="US"/>
    <s v="USD"/>
    <n v="1396846800"/>
    <n v="1396933200"/>
    <b v="0"/>
    <b v="0"/>
    <x v="3"/>
    <s v="plays"/>
    <x v="238"/>
    <x v="238"/>
  </r>
  <r>
    <n v="246"/>
    <s v="Walters-Carter"/>
    <s v="Seamless value-added standardization"/>
    <n v="4500"/>
    <n v="14649"/>
    <x v="244"/>
    <x v="1"/>
    <n v="0.30718820397296742"/>
    <x v="42"/>
    <s v="US"/>
    <s v="USD"/>
    <n v="1375678800"/>
    <n v="1376024400"/>
    <b v="0"/>
    <b v="0"/>
    <x v="2"/>
    <s v="web"/>
    <x v="239"/>
    <x v="239"/>
  </r>
  <r>
    <n v="247"/>
    <s v="Johnson, Patterson and Montoya"/>
    <s v="Triple-buffered fresh-thinking frame"/>
    <n v="19800"/>
    <n v="184658"/>
    <x v="245"/>
    <x v="1"/>
    <n v="0.10722524883839314"/>
    <x v="204"/>
    <s v="US"/>
    <s v="USD"/>
    <n v="1482386400"/>
    <n v="1483682400"/>
    <b v="0"/>
    <b v="1"/>
    <x v="5"/>
    <s v="fiction"/>
    <x v="240"/>
    <x v="240"/>
  </r>
  <r>
    <n v="248"/>
    <s v="Roberts and Sons"/>
    <s v="Streamlined holistic knowledgebase"/>
    <n v="6200"/>
    <n v="13103"/>
    <x v="246"/>
    <x v="1"/>
    <n v="0.47317408227123559"/>
    <x v="205"/>
    <s v="AU"/>
    <s v="AUD"/>
    <n v="1420005600"/>
    <n v="1420437600"/>
    <b v="0"/>
    <b v="0"/>
    <x v="6"/>
    <s v="mobile games"/>
    <x v="241"/>
    <x v="241"/>
  </r>
  <r>
    <n v="249"/>
    <s v="Avila-Nelson"/>
    <s v="Up-sized intermediate website"/>
    <n v="61500"/>
    <n v="168095"/>
    <x v="247"/>
    <x v="1"/>
    <n v="0.36586454088461884"/>
    <x v="206"/>
    <s v="US"/>
    <s v="USD"/>
    <n v="1420178400"/>
    <n v="1420783200"/>
    <b v="0"/>
    <b v="0"/>
    <x v="5"/>
    <s v="translations"/>
    <x v="242"/>
    <x v="242"/>
  </r>
  <r>
    <n v="250"/>
    <s v="Robbins and Sons"/>
    <s v="Future-proofed directional synergy"/>
    <n v="100"/>
    <n v="3"/>
    <x v="248"/>
    <x v="0"/>
    <n v="33.333333333333336"/>
    <x v="49"/>
    <s v="US"/>
    <s v="USD"/>
    <n v="1264399200"/>
    <n v="1267423200"/>
    <b v="0"/>
    <b v="0"/>
    <x v="1"/>
    <s v="rock"/>
    <x v="67"/>
    <x v="243"/>
  </r>
  <r>
    <n v="251"/>
    <s v="Singleton Ltd"/>
    <s v="Enhanced user-facing function"/>
    <n v="7100"/>
    <n v="3840"/>
    <x v="249"/>
    <x v="0"/>
    <n v="1.8489583333333333"/>
    <x v="196"/>
    <s v="US"/>
    <s v="USD"/>
    <n v="1355032800"/>
    <n v="1355205600"/>
    <b v="0"/>
    <b v="0"/>
    <x v="3"/>
    <s v="plays"/>
    <x v="243"/>
    <x v="244"/>
  </r>
  <r>
    <n v="252"/>
    <s v="Perez PLC"/>
    <s v="Operative bandwidth-monitored interface"/>
    <n v="1000"/>
    <n v="6263"/>
    <x v="250"/>
    <x v="1"/>
    <n v="0.1596678907871627"/>
    <x v="207"/>
    <s v="US"/>
    <s v="USD"/>
    <n v="1382677200"/>
    <n v="1383109200"/>
    <b v="0"/>
    <b v="0"/>
    <x v="3"/>
    <s v="plays"/>
    <x v="244"/>
    <x v="245"/>
  </r>
  <r>
    <n v="253"/>
    <s v="Rogers, Jacobs and Jackson"/>
    <s v="Upgradable multi-state instruction set"/>
    <n v="121500"/>
    <n v="108161"/>
    <x v="251"/>
    <x v="0"/>
    <n v="1.1233254130416694"/>
    <x v="208"/>
    <s v="CA"/>
    <s v="CAD"/>
    <n v="1302238800"/>
    <n v="1303275600"/>
    <b v="0"/>
    <b v="0"/>
    <x v="4"/>
    <s v="drama"/>
    <x v="245"/>
    <x v="246"/>
  </r>
  <r>
    <n v="254"/>
    <s v="Barry Group"/>
    <s v="De-engineered static Local Area Network"/>
    <n v="4600"/>
    <n v="8505"/>
    <x v="252"/>
    <x v="1"/>
    <n v="0.54085831863609646"/>
    <x v="39"/>
    <s v="US"/>
    <s v="USD"/>
    <n v="1487656800"/>
    <n v="1487829600"/>
    <b v="0"/>
    <b v="0"/>
    <x v="5"/>
    <s v="nonfiction"/>
    <x v="246"/>
    <x v="247"/>
  </r>
  <r>
    <n v="255"/>
    <s v="Rosales, Branch and Harmon"/>
    <s v="Upgradable grid-enabled superstructure"/>
    <n v="80500"/>
    <n v="96735"/>
    <x v="253"/>
    <x v="1"/>
    <n v="0.83217036233007702"/>
    <x v="209"/>
    <s v="US"/>
    <s v="USD"/>
    <n v="1297836000"/>
    <n v="1298268000"/>
    <b v="0"/>
    <b v="1"/>
    <x v="1"/>
    <s v="rock"/>
    <x v="247"/>
    <x v="248"/>
  </r>
  <r>
    <n v="256"/>
    <s v="Smith-Reid"/>
    <s v="Optimized actuating toolset"/>
    <n v="4100"/>
    <n v="959"/>
    <x v="254"/>
    <x v="0"/>
    <n v="4.2752867570385815"/>
    <x v="27"/>
    <s v="GB"/>
    <s v="GBP"/>
    <n v="1453615200"/>
    <n v="1456812000"/>
    <b v="0"/>
    <b v="0"/>
    <x v="1"/>
    <s v="rock"/>
    <x v="248"/>
    <x v="249"/>
  </r>
  <r>
    <n v="257"/>
    <s v="Williams Inc"/>
    <s v="Decentralized exuding strategy"/>
    <n v="5700"/>
    <n v="8322"/>
    <x v="255"/>
    <x v="1"/>
    <n v="0.68493150684931503"/>
    <x v="45"/>
    <s v="US"/>
    <s v="USD"/>
    <n v="1362463200"/>
    <n v="1363669200"/>
    <b v="0"/>
    <b v="0"/>
    <x v="3"/>
    <s v="plays"/>
    <x v="249"/>
    <x v="250"/>
  </r>
  <r>
    <n v="258"/>
    <s v="Duncan, Mcdonald and Miller"/>
    <s v="Assimilated coherent hardware"/>
    <n v="5000"/>
    <n v="13424"/>
    <x v="256"/>
    <x v="1"/>
    <n v="0.37246722288438616"/>
    <x v="129"/>
    <s v="US"/>
    <s v="USD"/>
    <n v="1481176800"/>
    <n v="1482904800"/>
    <b v="0"/>
    <b v="1"/>
    <x v="3"/>
    <s v="plays"/>
    <x v="250"/>
    <x v="251"/>
  </r>
  <r>
    <n v="259"/>
    <s v="Watkins Ltd"/>
    <s v="Multi-channeled responsive implementation"/>
    <n v="1800"/>
    <n v="10755"/>
    <x v="257"/>
    <x v="1"/>
    <n v="0.16736401673640167"/>
    <x v="188"/>
    <s v="US"/>
    <s v="USD"/>
    <n v="1354946400"/>
    <n v="1356588000"/>
    <b v="1"/>
    <b v="0"/>
    <x v="7"/>
    <s v="photography books"/>
    <x v="251"/>
    <x v="252"/>
  </r>
  <r>
    <n v="260"/>
    <s v="Allen-Jones"/>
    <s v="Centralized modular initiative"/>
    <n v="6300"/>
    <n v="9935"/>
    <x v="258"/>
    <x v="1"/>
    <n v="0.63412179164569704"/>
    <x v="210"/>
    <s v="US"/>
    <s v="USD"/>
    <n v="1348808400"/>
    <n v="1349845200"/>
    <b v="0"/>
    <b v="0"/>
    <x v="1"/>
    <s v="rock"/>
    <x v="136"/>
    <x v="253"/>
  </r>
  <r>
    <n v="261"/>
    <s v="Mason-Smith"/>
    <s v="Reverse-engineered cohesive migration"/>
    <n v="84300"/>
    <n v="26303"/>
    <x v="259"/>
    <x v="0"/>
    <n v="3.2049576093981673"/>
    <x v="211"/>
    <s v="US"/>
    <s v="USD"/>
    <n v="1282712400"/>
    <n v="1283058000"/>
    <b v="0"/>
    <b v="1"/>
    <x v="1"/>
    <s v="rock"/>
    <x v="252"/>
    <x v="254"/>
  </r>
  <r>
    <n v="262"/>
    <s v="Lloyd, Kennedy and Davis"/>
    <s v="Compatible multimedia hub"/>
    <n v="1700"/>
    <n v="5328"/>
    <x v="260"/>
    <x v="1"/>
    <n v="0.31906906906906907"/>
    <x v="37"/>
    <s v="US"/>
    <s v="USD"/>
    <n v="1301979600"/>
    <n v="1304226000"/>
    <b v="0"/>
    <b v="1"/>
    <x v="1"/>
    <s v="indie rock"/>
    <x v="253"/>
    <x v="255"/>
  </r>
  <r>
    <n v="263"/>
    <s v="Walker Ltd"/>
    <s v="Organic eco-centric success"/>
    <n v="2900"/>
    <n v="10756"/>
    <x v="261"/>
    <x v="1"/>
    <n v="0.26961695797694313"/>
    <x v="134"/>
    <s v="US"/>
    <s v="USD"/>
    <n v="1263016800"/>
    <n v="1263016800"/>
    <b v="0"/>
    <b v="0"/>
    <x v="7"/>
    <s v="photography books"/>
    <x v="254"/>
    <x v="256"/>
  </r>
  <r>
    <n v="264"/>
    <s v="Gordon PLC"/>
    <s v="Virtual reciprocal policy"/>
    <n v="45600"/>
    <n v="165375"/>
    <x v="262"/>
    <x v="1"/>
    <n v="0.27573696145124715"/>
    <x v="212"/>
    <s v="US"/>
    <s v="USD"/>
    <n v="1360648800"/>
    <n v="1362031200"/>
    <b v="0"/>
    <b v="0"/>
    <x v="3"/>
    <s v="plays"/>
    <x v="255"/>
    <x v="257"/>
  </r>
  <r>
    <n v="265"/>
    <s v="Lee and Sons"/>
    <s v="Persevering interactive emulation"/>
    <n v="4900"/>
    <n v="6031"/>
    <x v="263"/>
    <x v="1"/>
    <n v="0.81246891062841986"/>
    <x v="99"/>
    <s v="US"/>
    <s v="USD"/>
    <n v="1451800800"/>
    <n v="1455602400"/>
    <b v="0"/>
    <b v="0"/>
    <x v="3"/>
    <s v="plays"/>
    <x v="256"/>
    <x v="258"/>
  </r>
  <r>
    <n v="266"/>
    <s v="Cole LLC"/>
    <s v="Proactive responsive emulation"/>
    <n v="111900"/>
    <n v="85902"/>
    <x v="264"/>
    <x v="0"/>
    <n v="1.3026472026262486"/>
    <x v="213"/>
    <s v="IT"/>
    <s v="EUR"/>
    <n v="1415340000"/>
    <n v="1418191200"/>
    <b v="0"/>
    <b v="1"/>
    <x v="1"/>
    <s v="jazz"/>
    <x v="257"/>
    <x v="259"/>
  </r>
  <r>
    <n v="267"/>
    <s v="Acosta PLC"/>
    <s v="Extended eco-centric function"/>
    <n v="61600"/>
    <n v="143910"/>
    <x v="265"/>
    <x v="1"/>
    <n v="0.42804530609408659"/>
    <x v="214"/>
    <s v="AU"/>
    <s v="AUD"/>
    <n v="1351054800"/>
    <n v="1352440800"/>
    <b v="0"/>
    <b v="0"/>
    <x v="3"/>
    <s v="plays"/>
    <x v="258"/>
    <x v="260"/>
  </r>
  <r>
    <n v="268"/>
    <s v="Brown-Mckee"/>
    <s v="Networked optimal productivity"/>
    <n v="1500"/>
    <n v="2708"/>
    <x v="266"/>
    <x v="1"/>
    <n v="0.55391432791728212"/>
    <x v="44"/>
    <s v="US"/>
    <s v="USD"/>
    <n v="1349326800"/>
    <n v="1353304800"/>
    <b v="0"/>
    <b v="0"/>
    <x v="4"/>
    <s v="documentary"/>
    <x v="259"/>
    <x v="261"/>
  </r>
  <r>
    <n v="269"/>
    <s v="Miles and Sons"/>
    <s v="Persistent attitude-oriented approach"/>
    <n v="3500"/>
    <n v="8842"/>
    <x v="267"/>
    <x v="1"/>
    <n v="0.39583804569102016"/>
    <x v="215"/>
    <s v="US"/>
    <s v="USD"/>
    <n v="1548914400"/>
    <n v="1550728800"/>
    <b v="0"/>
    <b v="0"/>
    <x v="4"/>
    <s v="television"/>
    <x v="260"/>
    <x v="262"/>
  </r>
  <r>
    <n v="270"/>
    <s v="Sawyer, Horton and Williams"/>
    <s v="Triple-buffered 4thgeneration toolset"/>
    <n v="173900"/>
    <n v="47260"/>
    <x v="268"/>
    <x v="3"/>
    <n v="3.6796445196783751"/>
    <x v="216"/>
    <s v="US"/>
    <s v="USD"/>
    <n v="1291269600"/>
    <n v="1291442400"/>
    <b v="0"/>
    <b v="0"/>
    <x v="6"/>
    <s v="video games"/>
    <x v="261"/>
    <x v="263"/>
  </r>
  <r>
    <n v="271"/>
    <s v="Foley-Cox"/>
    <s v="Progressive zero administration leverage"/>
    <n v="153700"/>
    <n v="1953"/>
    <x v="269"/>
    <x v="2"/>
    <n v="78.699436763952889"/>
    <x v="217"/>
    <s v="US"/>
    <s v="USD"/>
    <n v="1449468000"/>
    <n v="1452146400"/>
    <b v="0"/>
    <b v="0"/>
    <x v="7"/>
    <s v="photography books"/>
    <x v="262"/>
    <x v="264"/>
  </r>
  <r>
    <n v="272"/>
    <s v="Horton, Morrison and Clark"/>
    <s v="Networked radical neural-net"/>
    <n v="51100"/>
    <n v="155349"/>
    <x v="270"/>
    <x v="1"/>
    <n v="0.32893678105427138"/>
    <x v="218"/>
    <s v="US"/>
    <s v="USD"/>
    <n v="1562734800"/>
    <n v="1564894800"/>
    <b v="0"/>
    <b v="1"/>
    <x v="3"/>
    <s v="plays"/>
    <x v="263"/>
    <x v="265"/>
  </r>
  <r>
    <n v="273"/>
    <s v="Thomas and Sons"/>
    <s v="Re-engineered heuristic forecast"/>
    <n v="7800"/>
    <n v="10704"/>
    <x v="271"/>
    <x v="1"/>
    <n v="0.72869955156950672"/>
    <x v="219"/>
    <s v="CA"/>
    <s v="CAD"/>
    <n v="1505624400"/>
    <n v="1505883600"/>
    <b v="0"/>
    <b v="0"/>
    <x v="3"/>
    <s v="plays"/>
    <x v="264"/>
    <x v="266"/>
  </r>
  <r>
    <n v="274"/>
    <s v="Morgan-Jenkins"/>
    <s v="Fully-configurable background algorithm"/>
    <n v="2400"/>
    <n v="773"/>
    <x v="272"/>
    <x v="0"/>
    <n v="3.1047865459249677"/>
    <x v="27"/>
    <s v="US"/>
    <s v="USD"/>
    <n v="1509948000"/>
    <n v="1510380000"/>
    <b v="0"/>
    <b v="0"/>
    <x v="3"/>
    <s v="plays"/>
    <x v="265"/>
    <x v="267"/>
  </r>
  <r>
    <n v="275"/>
    <s v="Ward, Sanchez and Kemp"/>
    <s v="Stand-alone discrete Graphical User Interface"/>
    <n v="3900"/>
    <n v="9419"/>
    <x v="273"/>
    <x v="1"/>
    <n v="0.41405669391655164"/>
    <x v="220"/>
    <s v="US"/>
    <s v="USD"/>
    <n v="1554526800"/>
    <n v="1555218000"/>
    <b v="0"/>
    <b v="0"/>
    <x v="5"/>
    <s v="translations"/>
    <x v="266"/>
    <x v="153"/>
  </r>
  <r>
    <n v="276"/>
    <s v="Fields Ltd"/>
    <s v="Front-line foreground project"/>
    <n v="5500"/>
    <n v="5324"/>
    <x v="274"/>
    <x v="0"/>
    <n v="1.0330578512396693"/>
    <x v="221"/>
    <s v="US"/>
    <s v="USD"/>
    <n v="1334811600"/>
    <n v="1335243600"/>
    <b v="0"/>
    <b v="1"/>
    <x v="6"/>
    <s v="video games"/>
    <x v="267"/>
    <x v="268"/>
  </r>
  <r>
    <n v="277"/>
    <s v="Ramos-Mitchell"/>
    <s v="Persevering system-worthy info-mediaries"/>
    <n v="700"/>
    <n v="7465"/>
    <x v="275"/>
    <x v="1"/>
    <n v="9.3770931011386477E-2"/>
    <x v="100"/>
    <s v="US"/>
    <s v="USD"/>
    <n v="1279515600"/>
    <n v="1279688400"/>
    <b v="0"/>
    <b v="0"/>
    <x v="3"/>
    <s v="plays"/>
    <x v="268"/>
    <x v="269"/>
  </r>
  <r>
    <n v="278"/>
    <s v="Higgins, Davis and Salazar"/>
    <s v="Distributed multi-tasking strategy"/>
    <n v="2700"/>
    <n v="8799"/>
    <x v="276"/>
    <x v="1"/>
    <n v="0.30685305148312308"/>
    <x v="222"/>
    <s v="US"/>
    <s v="USD"/>
    <n v="1353909600"/>
    <n v="1356069600"/>
    <b v="0"/>
    <b v="0"/>
    <x v="2"/>
    <s v="web"/>
    <x v="269"/>
    <x v="270"/>
  </r>
  <r>
    <n v="279"/>
    <s v="Smith-Jenkins"/>
    <s v="Vision-oriented methodical application"/>
    <n v="8000"/>
    <n v="13656"/>
    <x v="277"/>
    <x v="1"/>
    <n v="0.58582308142940831"/>
    <x v="223"/>
    <s v="US"/>
    <s v="USD"/>
    <n v="1535950800"/>
    <n v="1536210000"/>
    <b v="0"/>
    <b v="0"/>
    <x v="3"/>
    <s v="plays"/>
    <x v="270"/>
    <x v="271"/>
  </r>
  <r>
    <n v="280"/>
    <s v="Braun PLC"/>
    <s v="Function-based high-level infrastructure"/>
    <n v="2500"/>
    <n v="14536"/>
    <x v="278"/>
    <x v="1"/>
    <n v="0.17198679141441936"/>
    <x v="224"/>
    <s v="US"/>
    <s v="USD"/>
    <n v="1511244000"/>
    <n v="1511762400"/>
    <b v="0"/>
    <b v="0"/>
    <x v="4"/>
    <s v="animation"/>
    <x v="271"/>
    <x v="272"/>
  </r>
  <r>
    <n v="281"/>
    <s v="Drake PLC"/>
    <s v="Profound object-oriented paradigm"/>
    <n v="164500"/>
    <n v="150552"/>
    <x v="279"/>
    <x v="0"/>
    <n v="1.0926457303788724"/>
    <x v="225"/>
    <s v="US"/>
    <s v="USD"/>
    <n v="1331445600"/>
    <n v="1333256400"/>
    <b v="0"/>
    <b v="1"/>
    <x v="3"/>
    <s v="plays"/>
    <x v="272"/>
    <x v="273"/>
  </r>
  <r>
    <n v="282"/>
    <s v="Ross, Kelly and Brown"/>
    <s v="Virtual contextually-based circuit"/>
    <n v="8400"/>
    <n v="9076"/>
    <x v="280"/>
    <x v="1"/>
    <n v="0.92551784927280745"/>
    <x v="221"/>
    <s v="US"/>
    <s v="USD"/>
    <n v="1480226400"/>
    <n v="1480744800"/>
    <b v="0"/>
    <b v="1"/>
    <x v="4"/>
    <s v="television"/>
    <x v="73"/>
    <x v="274"/>
  </r>
  <r>
    <n v="283"/>
    <s v="Lucas-Mullins"/>
    <s v="Business-focused dynamic instruction set"/>
    <n v="8100"/>
    <n v="1517"/>
    <x v="281"/>
    <x v="0"/>
    <n v="5.3394858272907051"/>
    <x v="226"/>
    <s v="DK"/>
    <s v="DKK"/>
    <n v="1464584400"/>
    <n v="1465016400"/>
    <b v="0"/>
    <b v="0"/>
    <x v="1"/>
    <s v="rock"/>
    <x v="273"/>
    <x v="148"/>
  </r>
  <r>
    <n v="284"/>
    <s v="Tran LLC"/>
    <s v="Ameliorated fresh-thinking protocol"/>
    <n v="9800"/>
    <n v="8153"/>
    <x v="282"/>
    <x v="0"/>
    <n v="1.2020115294983442"/>
    <x v="227"/>
    <s v="US"/>
    <s v="USD"/>
    <n v="1335848400"/>
    <n v="1336280400"/>
    <b v="0"/>
    <b v="0"/>
    <x v="2"/>
    <s v="web"/>
    <x v="274"/>
    <x v="275"/>
  </r>
  <r>
    <n v="285"/>
    <s v="Dawson, Brady and Gilbert"/>
    <s v="Front-line optimizing emulation"/>
    <n v="900"/>
    <n v="6357"/>
    <x v="283"/>
    <x v="1"/>
    <n v="0.14157621519584709"/>
    <x v="228"/>
    <s v="US"/>
    <s v="USD"/>
    <n v="1473483600"/>
    <n v="1476766800"/>
    <b v="0"/>
    <b v="0"/>
    <x v="3"/>
    <s v="plays"/>
    <x v="275"/>
    <x v="276"/>
  </r>
  <r>
    <n v="286"/>
    <s v="Obrien-Aguirre"/>
    <s v="Devolved uniform complexity"/>
    <n v="112100"/>
    <n v="19557"/>
    <x v="284"/>
    <x v="3"/>
    <n v="5.7319629800071583"/>
    <x v="229"/>
    <s v="US"/>
    <s v="USD"/>
    <n v="1479880800"/>
    <n v="1480485600"/>
    <b v="0"/>
    <b v="0"/>
    <x v="3"/>
    <s v="plays"/>
    <x v="276"/>
    <x v="72"/>
  </r>
  <r>
    <n v="287"/>
    <s v="Ferguson PLC"/>
    <s v="Public-key intangible superstructure"/>
    <n v="6300"/>
    <n v="13213"/>
    <x v="285"/>
    <x v="1"/>
    <n v="0.47680314841444033"/>
    <x v="230"/>
    <s v="US"/>
    <s v="USD"/>
    <n v="1430197200"/>
    <n v="1430197200"/>
    <b v="0"/>
    <b v="0"/>
    <x v="1"/>
    <s v="electric music"/>
    <x v="277"/>
    <x v="277"/>
  </r>
  <r>
    <n v="288"/>
    <s v="Garcia Ltd"/>
    <s v="Secured global success"/>
    <n v="5600"/>
    <n v="5476"/>
    <x v="286"/>
    <x v="0"/>
    <n v="1.0226442658875092"/>
    <x v="231"/>
    <s v="DK"/>
    <s v="DKK"/>
    <n v="1331701200"/>
    <n v="1331787600"/>
    <b v="0"/>
    <b v="1"/>
    <x v="1"/>
    <s v="metal"/>
    <x v="278"/>
    <x v="278"/>
  </r>
  <r>
    <n v="289"/>
    <s v="Smith, Love and Smith"/>
    <s v="Grass-roots mission-critical capability"/>
    <n v="800"/>
    <n v="13474"/>
    <x v="287"/>
    <x v="1"/>
    <n v="5.9373608431052396E-2"/>
    <x v="232"/>
    <s v="CA"/>
    <s v="CAD"/>
    <n v="1438578000"/>
    <n v="1438837200"/>
    <b v="0"/>
    <b v="0"/>
    <x v="3"/>
    <s v="plays"/>
    <x v="279"/>
    <x v="71"/>
  </r>
  <r>
    <n v="290"/>
    <s v="Wilson, Hall and Osborne"/>
    <s v="Advanced global data-warehouse"/>
    <n v="168600"/>
    <n v="91722"/>
    <x v="288"/>
    <x v="0"/>
    <n v="1.838163145156015"/>
    <x v="233"/>
    <s v="US"/>
    <s v="USD"/>
    <n v="1368162000"/>
    <n v="1370926800"/>
    <b v="0"/>
    <b v="1"/>
    <x v="4"/>
    <s v="documentary"/>
    <x v="280"/>
    <x v="279"/>
  </r>
  <r>
    <n v="291"/>
    <s v="Bell, Grimes and Kerr"/>
    <s v="Self-enabling uniform complexity"/>
    <n v="1800"/>
    <n v="8219"/>
    <x v="289"/>
    <x v="1"/>
    <n v="0.21900474510281057"/>
    <x v="37"/>
    <s v="US"/>
    <s v="USD"/>
    <n v="1318654800"/>
    <n v="1319000400"/>
    <b v="1"/>
    <b v="0"/>
    <x v="2"/>
    <s v="web"/>
    <x v="281"/>
    <x v="280"/>
  </r>
  <r>
    <n v="292"/>
    <s v="Ho-Harris"/>
    <s v="Versatile cohesive encoding"/>
    <n v="7300"/>
    <n v="717"/>
    <x v="290"/>
    <x v="0"/>
    <n v="10.181311018131101"/>
    <x v="234"/>
    <s v="US"/>
    <s v="USD"/>
    <n v="1331874000"/>
    <n v="1333429200"/>
    <b v="0"/>
    <b v="0"/>
    <x v="0"/>
    <s v="food trucks"/>
    <x v="282"/>
    <x v="281"/>
  </r>
  <r>
    <n v="293"/>
    <s v="Ross Group"/>
    <s v="Organized executive solution"/>
    <n v="6500"/>
    <n v="1065"/>
    <x v="291"/>
    <x v="3"/>
    <n v="6.103286384976526"/>
    <x v="235"/>
    <s v="IT"/>
    <s v="EUR"/>
    <n v="1286254800"/>
    <n v="1287032400"/>
    <b v="0"/>
    <b v="0"/>
    <x v="3"/>
    <s v="plays"/>
    <x v="283"/>
    <x v="282"/>
  </r>
  <r>
    <n v="294"/>
    <s v="Turner-Davis"/>
    <s v="Automated local emulation"/>
    <n v="600"/>
    <n v="8038"/>
    <x v="292"/>
    <x v="1"/>
    <n v="7.4645434187608856E-2"/>
    <x v="236"/>
    <s v="US"/>
    <s v="USD"/>
    <n v="1540530000"/>
    <n v="1541570400"/>
    <b v="0"/>
    <b v="0"/>
    <x v="3"/>
    <s v="plays"/>
    <x v="284"/>
    <x v="283"/>
  </r>
  <r>
    <n v="295"/>
    <s v="Smith, Jackson and Herrera"/>
    <s v="Enterprise-wide intermediate middleware"/>
    <n v="192900"/>
    <n v="68769"/>
    <x v="293"/>
    <x v="0"/>
    <n v="2.8050429699428521"/>
    <x v="237"/>
    <s v="CH"/>
    <s v="CHF"/>
    <n v="1381813200"/>
    <n v="1383976800"/>
    <b v="0"/>
    <b v="0"/>
    <x v="3"/>
    <s v="plays"/>
    <x v="285"/>
    <x v="284"/>
  </r>
  <r>
    <n v="296"/>
    <s v="Smith-Hess"/>
    <s v="Grass-roots real-time Local Area Network"/>
    <n v="6100"/>
    <n v="3352"/>
    <x v="294"/>
    <x v="0"/>
    <n v="1.8198090692124105"/>
    <x v="63"/>
    <s v="AU"/>
    <s v="AUD"/>
    <n v="1548655200"/>
    <n v="1550556000"/>
    <b v="0"/>
    <b v="0"/>
    <x v="3"/>
    <s v="plays"/>
    <x v="286"/>
    <x v="285"/>
  </r>
  <r>
    <n v="297"/>
    <s v="Brown, Herring and Bass"/>
    <s v="Organized client-driven capacity"/>
    <n v="7200"/>
    <n v="6785"/>
    <x v="295"/>
    <x v="0"/>
    <n v="1.0611643330876934"/>
    <x v="238"/>
    <s v="AU"/>
    <s v="AUD"/>
    <n v="1389679200"/>
    <n v="1390456800"/>
    <b v="0"/>
    <b v="1"/>
    <x v="3"/>
    <s v="plays"/>
    <x v="287"/>
    <x v="286"/>
  </r>
  <r>
    <n v="298"/>
    <s v="Chase, Garcia and Johnson"/>
    <s v="Adaptive intangible database"/>
    <n v="3500"/>
    <n v="5037"/>
    <x v="296"/>
    <x v="1"/>
    <n v="0.69485805042684134"/>
    <x v="239"/>
    <s v="US"/>
    <s v="USD"/>
    <n v="1456466400"/>
    <n v="1458018000"/>
    <b v="0"/>
    <b v="1"/>
    <x v="1"/>
    <s v="rock"/>
    <x v="288"/>
    <x v="287"/>
  </r>
  <r>
    <n v="299"/>
    <s v="Ramsey and Sons"/>
    <s v="Grass-roots contextually-based algorithm"/>
    <n v="3800"/>
    <n v="1954"/>
    <x v="297"/>
    <x v="0"/>
    <n v="1.9447287615148414"/>
    <x v="240"/>
    <s v="US"/>
    <s v="USD"/>
    <n v="1456984800"/>
    <n v="1461819600"/>
    <b v="0"/>
    <b v="0"/>
    <x v="0"/>
    <s v="food trucks"/>
    <x v="289"/>
    <x v="288"/>
  </r>
  <r>
    <n v="300"/>
    <s v="Cooke PLC"/>
    <s v="Focused executive core"/>
    <n v="100"/>
    <n v="5"/>
    <x v="298"/>
    <x v="0"/>
    <n v="20"/>
    <x v="49"/>
    <s v="DK"/>
    <s v="DKK"/>
    <n v="1504069200"/>
    <n v="1504155600"/>
    <b v="0"/>
    <b v="1"/>
    <x v="5"/>
    <s v="nonfiction"/>
    <x v="290"/>
    <x v="289"/>
  </r>
  <r>
    <n v="301"/>
    <s v="Wong-Walker"/>
    <s v="Multi-channeled disintermediate policy"/>
    <n v="900"/>
    <n v="12102"/>
    <x v="299"/>
    <x v="1"/>
    <n v="7.4367873078829944E-2"/>
    <x v="241"/>
    <s v="US"/>
    <s v="USD"/>
    <n v="1424930400"/>
    <n v="1426395600"/>
    <b v="0"/>
    <b v="0"/>
    <x v="4"/>
    <s v="documentary"/>
    <x v="291"/>
    <x v="290"/>
  </r>
  <r>
    <n v="302"/>
    <s v="Ferguson, Collins and Mata"/>
    <s v="Customizable bi-directional hardware"/>
    <n v="76100"/>
    <n v="24234"/>
    <x v="300"/>
    <x v="0"/>
    <n v="3.1402162251382357"/>
    <x v="242"/>
    <s v="US"/>
    <s v="USD"/>
    <n v="1535864400"/>
    <n v="1537074000"/>
    <b v="0"/>
    <b v="0"/>
    <x v="3"/>
    <s v="plays"/>
    <x v="292"/>
    <x v="18"/>
  </r>
  <r>
    <n v="303"/>
    <s v="Guerrero, Flores and Jenkins"/>
    <s v="Networked optimal architecture"/>
    <n v="3400"/>
    <n v="2809"/>
    <x v="301"/>
    <x v="0"/>
    <n v="1.2103951584193664"/>
    <x v="235"/>
    <s v="US"/>
    <s v="USD"/>
    <n v="1452146400"/>
    <n v="1452578400"/>
    <b v="0"/>
    <b v="0"/>
    <x v="1"/>
    <s v="indie rock"/>
    <x v="293"/>
    <x v="291"/>
  </r>
  <r>
    <n v="304"/>
    <s v="Peterson PLC"/>
    <s v="User-friendly discrete benchmark"/>
    <n v="2100"/>
    <n v="11469"/>
    <x v="302"/>
    <x v="1"/>
    <n v="0.18310227569971227"/>
    <x v="23"/>
    <s v="US"/>
    <s v="USD"/>
    <n v="1470546000"/>
    <n v="1474088400"/>
    <b v="0"/>
    <b v="0"/>
    <x v="4"/>
    <s v="documentary"/>
    <x v="294"/>
    <x v="292"/>
  </r>
  <r>
    <n v="305"/>
    <s v="Townsend Ltd"/>
    <s v="Grass-roots actuating policy"/>
    <n v="2800"/>
    <n v="8014"/>
    <x v="303"/>
    <x v="1"/>
    <n v="0.34938857000249562"/>
    <x v="72"/>
    <s v="US"/>
    <s v="USD"/>
    <n v="1458363600"/>
    <n v="1461906000"/>
    <b v="0"/>
    <b v="0"/>
    <x v="3"/>
    <s v="plays"/>
    <x v="295"/>
    <x v="293"/>
  </r>
  <r>
    <n v="306"/>
    <s v="Rush, Reed and Hall"/>
    <s v="Enterprise-wide 3rdgeneration knowledge user"/>
    <n v="6500"/>
    <n v="514"/>
    <x v="304"/>
    <x v="0"/>
    <n v="12.645914396887159"/>
    <x v="243"/>
    <s v="US"/>
    <s v="USD"/>
    <n v="1500008400"/>
    <n v="1500267600"/>
    <b v="0"/>
    <b v="1"/>
    <x v="3"/>
    <s v="plays"/>
    <x v="296"/>
    <x v="294"/>
  </r>
  <r>
    <n v="307"/>
    <s v="Salazar-Dodson"/>
    <s v="Face-to-face zero tolerance moderator"/>
    <n v="32900"/>
    <n v="43473"/>
    <x v="305"/>
    <x v="1"/>
    <n v="0.75679157178018541"/>
    <x v="244"/>
    <s v="DK"/>
    <s v="DKK"/>
    <n v="1338958800"/>
    <n v="1340686800"/>
    <b v="0"/>
    <b v="1"/>
    <x v="5"/>
    <s v="fiction"/>
    <x v="297"/>
    <x v="295"/>
  </r>
  <r>
    <n v="308"/>
    <s v="Davis Ltd"/>
    <s v="Grass-roots optimizing projection"/>
    <n v="118200"/>
    <n v="87560"/>
    <x v="306"/>
    <x v="0"/>
    <n v="1.3499314755596163"/>
    <x v="245"/>
    <s v="US"/>
    <s v="USD"/>
    <n v="1303102800"/>
    <n v="1303189200"/>
    <b v="0"/>
    <b v="0"/>
    <x v="3"/>
    <s v="plays"/>
    <x v="298"/>
    <x v="296"/>
  </r>
  <r>
    <n v="309"/>
    <s v="Harris-Perry"/>
    <s v="User-centric 6thgeneration attitude"/>
    <n v="4100"/>
    <n v="3087"/>
    <x v="307"/>
    <x v="3"/>
    <n v="1.3281503077421444"/>
    <x v="51"/>
    <s v="US"/>
    <s v="USD"/>
    <n v="1316581200"/>
    <n v="1318309200"/>
    <b v="0"/>
    <b v="1"/>
    <x v="1"/>
    <s v="indie rock"/>
    <x v="299"/>
    <x v="297"/>
  </r>
  <r>
    <n v="310"/>
    <s v="Velazquez, Hunt and Ortiz"/>
    <s v="Switchable zero tolerance website"/>
    <n v="7800"/>
    <n v="1586"/>
    <x v="308"/>
    <x v="0"/>
    <n v="4.918032786885246"/>
    <x v="36"/>
    <s v="US"/>
    <s v="USD"/>
    <n v="1270789200"/>
    <n v="1272171600"/>
    <b v="0"/>
    <b v="0"/>
    <x v="6"/>
    <s v="video games"/>
    <x v="300"/>
    <x v="298"/>
  </r>
  <r>
    <n v="311"/>
    <s v="Flores PLC"/>
    <s v="Focused real-time help-desk"/>
    <n v="6300"/>
    <n v="12812"/>
    <x v="309"/>
    <x v="1"/>
    <n v="0.49172650640024979"/>
    <x v="246"/>
    <s v="US"/>
    <s v="USD"/>
    <n v="1297836000"/>
    <n v="1298872800"/>
    <b v="0"/>
    <b v="0"/>
    <x v="3"/>
    <s v="plays"/>
    <x v="247"/>
    <x v="299"/>
  </r>
  <r>
    <n v="312"/>
    <s v="Martinez LLC"/>
    <s v="Robust impactful approach"/>
    <n v="59100"/>
    <n v="183345"/>
    <x v="310"/>
    <x v="1"/>
    <n v="0.32234312361940604"/>
    <x v="247"/>
    <s v="US"/>
    <s v="USD"/>
    <n v="1382677200"/>
    <n v="1383282000"/>
    <b v="0"/>
    <b v="0"/>
    <x v="3"/>
    <s v="plays"/>
    <x v="244"/>
    <x v="300"/>
  </r>
  <r>
    <n v="313"/>
    <s v="Miller-Irwin"/>
    <s v="Secured maximized policy"/>
    <n v="2200"/>
    <n v="8697"/>
    <x v="311"/>
    <x v="1"/>
    <n v="0.25296079107738301"/>
    <x v="248"/>
    <s v="US"/>
    <s v="USD"/>
    <n v="1330322400"/>
    <n v="1330495200"/>
    <b v="0"/>
    <b v="0"/>
    <x v="1"/>
    <s v="rock"/>
    <x v="301"/>
    <x v="301"/>
  </r>
  <r>
    <n v="314"/>
    <s v="Sanchez-Morgan"/>
    <s v="Realigned upward-trending strategy"/>
    <n v="1400"/>
    <n v="4126"/>
    <x v="312"/>
    <x v="1"/>
    <n v="0.33931168201648088"/>
    <x v="221"/>
    <s v="US"/>
    <s v="USD"/>
    <n v="1552366800"/>
    <n v="1552798800"/>
    <b v="0"/>
    <b v="1"/>
    <x v="4"/>
    <s v="documentary"/>
    <x v="188"/>
    <x v="162"/>
  </r>
  <r>
    <n v="315"/>
    <s v="Lopez, Adams and Johnson"/>
    <s v="Open-source interactive knowledge user"/>
    <n v="9500"/>
    <n v="3220"/>
    <x v="313"/>
    <x v="0"/>
    <n v="2.9503105590062111"/>
    <x v="249"/>
    <s v="US"/>
    <s v="USD"/>
    <n v="1400907600"/>
    <n v="1403413200"/>
    <b v="0"/>
    <b v="0"/>
    <x v="3"/>
    <s v="plays"/>
    <x v="302"/>
    <x v="302"/>
  </r>
  <r>
    <n v="316"/>
    <s v="Martin-Marshall"/>
    <s v="Configurable demand-driven matrix"/>
    <n v="9600"/>
    <n v="6401"/>
    <x v="314"/>
    <x v="0"/>
    <n v="1.4997656616153725"/>
    <x v="250"/>
    <s v="IT"/>
    <s v="EUR"/>
    <n v="1574143200"/>
    <n v="1574229600"/>
    <b v="0"/>
    <b v="1"/>
    <x v="0"/>
    <s v="food trucks"/>
    <x v="303"/>
    <x v="303"/>
  </r>
  <r>
    <n v="317"/>
    <s v="Summers PLC"/>
    <s v="Cross-group coherent hierarchy"/>
    <n v="6600"/>
    <n v="1269"/>
    <x v="315"/>
    <x v="0"/>
    <n v="5.2009456264775418"/>
    <x v="141"/>
    <s v="US"/>
    <s v="USD"/>
    <n v="1494738000"/>
    <n v="1495861200"/>
    <b v="0"/>
    <b v="0"/>
    <x v="3"/>
    <s v="plays"/>
    <x v="304"/>
    <x v="304"/>
  </r>
  <r>
    <n v="318"/>
    <s v="Young, Hart and Ryan"/>
    <s v="Decentralized demand-driven open system"/>
    <n v="5700"/>
    <n v="903"/>
    <x v="316"/>
    <x v="0"/>
    <n v="6.3122923588039868"/>
    <x v="68"/>
    <s v="US"/>
    <s v="USD"/>
    <n v="1392357600"/>
    <n v="1392530400"/>
    <b v="0"/>
    <b v="0"/>
    <x v="1"/>
    <s v="rock"/>
    <x v="305"/>
    <x v="305"/>
  </r>
  <r>
    <n v="319"/>
    <s v="Mills Group"/>
    <s v="Advanced empowering matrix"/>
    <n v="8400"/>
    <n v="3251"/>
    <x v="317"/>
    <x v="3"/>
    <n v="2.5838203629652416"/>
    <x v="251"/>
    <s v="US"/>
    <s v="USD"/>
    <n v="1281589200"/>
    <n v="1283662800"/>
    <b v="0"/>
    <b v="0"/>
    <x v="2"/>
    <s v="web"/>
    <x v="306"/>
    <x v="306"/>
  </r>
  <r>
    <n v="320"/>
    <s v="Sandoval-Powell"/>
    <s v="Phased holistic implementation"/>
    <n v="84400"/>
    <n v="8092"/>
    <x v="318"/>
    <x v="0"/>
    <n v="10.430054374691053"/>
    <x v="175"/>
    <s v="US"/>
    <s v="USD"/>
    <n v="1305003600"/>
    <n v="1305781200"/>
    <b v="0"/>
    <b v="0"/>
    <x v="5"/>
    <s v="fiction"/>
    <x v="307"/>
    <x v="307"/>
  </r>
  <r>
    <n v="321"/>
    <s v="Mills, Frazier and Perez"/>
    <s v="Proactive attitude-oriented knowledge user"/>
    <n v="170400"/>
    <n v="160422"/>
    <x v="319"/>
    <x v="0"/>
    <n v="1.0621984515839473"/>
    <x v="194"/>
    <s v="US"/>
    <s v="USD"/>
    <n v="1301634000"/>
    <n v="1302325200"/>
    <b v="0"/>
    <b v="0"/>
    <x v="4"/>
    <s v="shorts"/>
    <x v="308"/>
    <x v="308"/>
  </r>
  <r>
    <n v="322"/>
    <s v="Hebert Group"/>
    <s v="Visionary asymmetric Graphical User Interface"/>
    <n v="117900"/>
    <n v="196377"/>
    <x v="320"/>
    <x v="1"/>
    <n v="0.60037580775752764"/>
    <x v="252"/>
    <s v="US"/>
    <s v="USD"/>
    <n v="1290664800"/>
    <n v="1291788000"/>
    <b v="0"/>
    <b v="0"/>
    <x v="3"/>
    <s v="plays"/>
    <x v="309"/>
    <x v="309"/>
  </r>
  <r>
    <n v="323"/>
    <s v="Cole, Smith and Wood"/>
    <s v="Integrated zero-defect help-desk"/>
    <n v="8900"/>
    <n v="2148"/>
    <x v="321"/>
    <x v="0"/>
    <n v="4.1433891992551208"/>
    <x v="150"/>
    <s v="GB"/>
    <s v="GBP"/>
    <n v="1395896400"/>
    <n v="1396069200"/>
    <b v="0"/>
    <b v="0"/>
    <x v="4"/>
    <s v="documentary"/>
    <x v="310"/>
    <x v="310"/>
  </r>
  <r>
    <n v="324"/>
    <s v="Harris, Hall and Harris"/>
    <s v="Inverse analyzing matrices"/>
    <n v="7100"/>
    <n v="11648"/>
    <x v="322"/>
    <x v="1"/>
    <n v="0.60954670329670335"/>
    <x v="253"/>
    <s v="US"/>
    <s v="USD"/>
    <n v="1434862800"/>
    <n v="1435899600"/>
    <b v="0"/>
    <b v="1"/>
    <x v="3"/>
    <s v="plays"/>
    <x v="311"/>
    <x v="311"/>
  </r>
  <r>
    <n v="325"/>
    <s v="Saunders Group"/>
    <s v="Programmable systemic implementation"/>
    <n v="6500"/>
    <n v="5897"/>
    <x v="323"/>
    <x v="0"/>
    <n v="1.1022553840936069"/>
    <x v="107"/>
    <s v="US"/>
    <s v="USD"/>
    <n v="1529125200"/>
    <n v="1531112400"/>
    <b v="0"/>
    <b v="1"/>
    <x v="3"/>
    <s v="plays"/>
    <x v="79"/>
    <x v="312"/>
  </r>
  <r>
    <n v="326"/>
    <s v="Pham, Avila and Nash"/>
    <s v="Multi-channeled next generation architecture"/>
    <n v="7200"/>
    <n v="3326"/>
    <x v="324"/>
    <x v="0"/>
    <n v="2.1647624774503909"/>
    <x v="58"/>
    <s v="US"/>
    <s v="USD"/>
    <n v="1451109600"/>
    <n v="1451628000"/>
    <b v="0"/>
    <b v="0"/>
    <x v="4"/>
    <s v="animation"/>
    <x v="312"/>
    <x v="313"/>
  </r>
  <r>
    <n v="327"/>
    <s v="Patterson, Salinas and Lucas"/>
    <s v="Digitized 3rdgeneration encoding"/>
    <n v="2600"/>
    <n v="1002"/>
    <x v="325"/>
    <x v="0"/>
    <n v="2.5948103792415171"/>
    <x v="254"/>
    <s v="US"/>
    <s v="USD"/>
    <n v="1566968400"/>
    <n v="1567314000"/>
    <b v="0"/>
    <b v="1"/>
    <x v="3"/>
    <s v="plays"/>
    <x v="313"/>
    <x v="314"/>
  </r>
  <r>
    <n v="328"/>
    <s v="Young PLC"/>
    <s v="Innovative well-modulated functionalities"/>
    <n v="98700"/>
    <n v="131826"/>
    <x v="326"/>
    <x v="1"/>
    <n v="0.74871421419143414"/>
    <x v="255"/>
    <s v="US"/>
    <s v="USD"/>
    <n v="1543557600"/>
    <n v="1544508000"/>
    <b v="0"/>
    <b v="0"/>
    <x v="1"/>
    <s v="rock"/>
    <x v="314"/>
    <x v="315"/>
  </r>
  <r>
    <n v="329"/>
    <s v="Willis and Sons"/>
    <s v="Fundamental incremental database"/>
    <n v="93800"/>
    <n v="21477"/>
    <x v="327"/>
    <x v="2"/>
    <n v="4.3674628672533409"/>
    <x v="57"/>
    <s v="US"/>
    <s v="USD"/>
    <n v="1481522400"/>
    <n v="1482472800"/>
    <b v="0"/>
    <b v="0"/>
    <x v="6"/>
    <s v="video games"/>
    <x v="315"/>
    <x v="316"/>
  </r>
  <r>
    <n v="330"/>
    <s v="Thompson-Bates"/>
    <s v="Expanded encompassing open architecture"/>
    <n v="33700"/>
    <n v="62330"/>
    <x v="328"/>
    <x v="1"/>
    <n v="0.54067062409754529"/>
    <x v="256"/>
    <s v="GB"/>
    <s v="GBP"/>
    <n v="1512712800"/>
    <n v="1512799200"/>
    <b v="0"/>
    <b v="0"/>
    <x v="4"/>
    <s v="documentary"/>
    <x v="316"/>
    <x v="317"/>
  </r>
  <r>
    <n v="331"/>
    <s v="Rose-Silva"/>
    <s v="Intuitive static portal"/>
    <n v="3300"/>
    <n v="14643"/>
    <x v="329"/>
    <x v="1"/>
    <n v="0.22536365498873182"/>
    <x v="257"/>
    <s v="US"/>
    <s v="USD"/>
    <n v="1324274400"/>
    <n v="1324360800"/>
    <b v="0"/>
    <b v="0"/>
    <x v="0"/>
    <s v="food trucks"/>
    <x v="317"/>
    <x v="318"/>
  </r>
  <r>
    <n v="332"/>
    <s v="Pacheco, Johnson and Torres"/>
    <s v="Optional bandwidth-monitored definition"/>
    <n v="20700"/>
    <n v="41396"/>
    <x v="330"/>
    <x v="1"/>
    <n v="0.50004831384674853"/>
    <x v="258"/>
    <s v="US"/>
    <s v="USD"/>
    <n v="1364446800"/>
    <n v="1364533200"/>
    <b v="0"/>
    <b v="0"/>
    <x v="2"/>
    <s v="wearables"/>
    <x v="318"/>
    <x v="319"/>
  </r>
  <r>
    <n v="333"/>
    <s v="Carlson, Dixon and Jones"/>
    <s v="Persistent well-modulated synergy"/>
    <n v="9600"/>
    <n v="11900"/>
    <x v="331"/>
    <x v="1"/>
    <n v="0.80672268907563027"/>
    <x v="259"/>
    <s v="US"/>
    <s v="USD"/>
    <n v="1542693600"/>
    <n v="1545112800"/>
    <b v="0"/>
    <b v="0"/>
    <x v="3"/>
    <s v="plays"/>
    <x v="319"/>
    <x v="320"/>
  </r>
  <r>
    <n v="334"/>
    <s v="Mcgee Group"/>
    <s v="Assimilated discrete algorithm"/>
    <n v="66200"/>
    <n v="123538"/>
    <x v="332"/>
    <x v="1"/>
    <n v="0.53586750635432012"/>
    <x v="260"/>
    <s v="US"/>
    <s v="USD"/>
    <n v="1515564000"/>
    <n v="1516168800"/>
    <b v="0"/>
    <b v="0"/>
    <x v="1"/>
    <s v="rock"/>
    <x v="32"/>
    <x v="321"/>
  </r>
  <r>
    <n v="335"/>
    <s v="Jordan-Acosta"/>
    <s v="Operative uniform hub"/>
    <n v="173800"/>
    <n v="198628"/>
    <x v="333"/>
    <x v="1"/>
    <n v="0.87500251726846168"/>
    <x v="261"/>
    <s v="US"/>
    <s v="USD"/>
    <n v="1573797600"/>
    <n v="1574920800"/>
    <b v="0"/>
    <b v="0"/>
    <x v="1"/>
    <s v="rock"/>
    <x v="320"/>
    <x v="322"/>
  </r>
  <r>
    <n v="336"/>
    <s v="Nunez Inc"/>
    <s v="Customizable intangible capability"/>
    <n v="70700"/>
    <n v="68602"/>
    <x v="334"/>
    <x v="0"/>
    <n v="1.0305821987697152"/>
    <x v="262"/>
    <s v="US"/>
    <s v="USD"/>
    <n v="1292392800"/>
    <n v="1292479200"/>
    <b v="0"/>
    <b v="1"/>
    <x v="1"/>
    <s v="rock"/>
    <x v="321"/>
    <x v="323"/>
  </r>
  <r>
    <n v="337"/>
    <s v="Hayden Ltd"/>
    <s v="Innovative didactic analyzer"/>
    <n v="94500"/>
    <n v="116064"/>
    <x v="335"/>
    <x v="1"/>
    <n v="0.81420595533498763"/>
    <x v="263"/>
    <s v="US"/>
    <s v="USD"/>
    <n v="1573452000"/>
    <n v="1573538400"/>
    <b v="0"/>
    <b v="0"/>
    <x v="3"/>
    <s v="plays"/>
    <x v="322"/>
    <x v="324"/>
  </r>
  <r>
    <n v="338"/>
    <s v="Gonzalez-Burton"/>
    <s v="Decentralized intangible encoding"/>
    <n v="69800"/>
    <n v="125042"/>
    <x v="336"/>
    <x v="1"/>
    <n v="0.55821244061995168"/>
    <x v="264"/>
    <s v="US"/>
    <s v="USD"/>
    <n v="1317790800"/>
    <n v="1320382800"/>
    <b v="0"/>
    <b v="0"/>
    <x v="3"/>
    <s v="plays"/>
    <x v="323"/>
    <x v="325"/>
  </r>
  <r>
    <n v="339"/>
    <s v="Lewis, Taylor and Rivers"/>
    <s v="Front-line transitional algorithm"/>
    <n v="136300"/>
    <n v="108974"/>
    <x v="337"/>
    <x v="3"/>
    <n v="1.2507570613173784"/>
    <x v="265"/>
    <s v="CA"/>
    <s v="CAD"/>
    <n v="1501650000"/>
    <n v="1502859600"/>
    <b v="0"/>
    <b v="0"/>
    <x v="3"/>
    <s v="plays"/>
    <x v="324"/>
    <x v="326"/>
  </r>
  <r>
    <n v="340"/>
    <s v="Butler, Henry and Espinoza"/>
    <s v="Switchable didactic matrices"/>
    <n v="37100"/>
    <n v="34964"/>
    <x v="338"/>
    <x v="0"/>
    <n v="1.0610914083056859"/>
    <x v="224"/>
    <s v="US"/>
    <s v="USD"/>
    <n v="1323669600"/>
    <n v="1323756000"/>
    <b v="0"/>
    <b v="0"/>
    <x v="7"/>
    <s v="photography books"/>
    <x v="325"/>
    <x v="327"/>
  </r>
  <r>
    <n v="341"/>
    <s v="Guzman Group"/>
    <s v="Ameliorated disintermediate utilization"/>
    <n v="114300"/>
    <n v="96777"/>
    <x v="339"/>
    <x v="0"/>
    <n v="1.1810657490932763"/>
    <x v="266"/>
    <s v="US"/>
    <s v="USD"/>
    <n v="1440738000"/>
    <n v="1441342800"/>
    <b v="0"/>
    <b v="0"/>
    <x v="1"/>
    <s v="indie rock"/>
    <x v="326"/>
    <x v="328"/>
  </r>
  <r>
    <n v="342"/>
    <s v="Gibson-Hernandez"/>
    <s v="Visionary foreground middleware"/>
    <n v="47900"/>
    <n v="31864"/>
    <x v="340"/>
    <x v="0"/>
    <n v="1.5032638714536781"/>
    <x v="267"/>
    <s v="US"/>
    <s v="USD"/>
    <n v="1374296400"/>
    <n v="1375333200"/>
    <b v="0"/>
    <b v="0"/>
    <x v="3"/>
    <s v="plays"/>
    <x v="327"/>
    <x v="329"/>
  </r>
  <r>
    <n v="343"/>
    <s v="Spencer-Weber"/>
    <s v="Optional zero-defect task-force"/>
    <n v="9000"/>
    <n v="4853"/>
    <x v="341"/>
    <x v="0"/>
    <n v="1.8545229754790851"/>
    <x v="98"/>
    <s v="US"/>
    <s v="USD"/>
    <n v="1384840800"/>
    <n v="1389420000"/>
    <b v="0"/>
    <b v="0"/>
    <x v="3"/>
    <s v="plays"/>
    <x v="328"/>
    <x v="151"/>
  </r>
  <r>
    <n v="344"/>
    <s v="Berger, Johnson and Marshall"/>
    <s v="Devolved exuding emulation"/>
    <n v="197600"/>
    <n v="82959"/>
    <x v="342"/>
    <x v="0"/>
    <n v="2.3818994925204016"/>
    <x v="268"/>
    <s v="US"/>
    <s v="USD"/>
    <n v="1516600800"/>
    <n v="1520056800"/>
    <b v="0"/>
    <b v="0"/>
    <x v="6"/>
    <s v="video games"/>
    <x v="329"/>
    <x v="330"/>
  </r>
  <r>
    <n v="345"/>
    <s v="Taylor, Cisneros and Romero"/>
    <s v="Open-source neutral task-force"/>
    <n v="157600"/>
    <n v="23159"/>
    <x v="343"/>
    <x v="0"/>
    <n v="6.8051297551707757"/>
    <x v="269"/>
    <s v="GB"/>
    <s v="GBP"/>
    <n v="1436418000"/>
    <n v="1436504400"/>
    <b v="0"/>
    <b v="0"/>
    <x v="4"/>
    <s v="drama"/>
    <x v="330"/>
    <x v="331"/>
  </r>
  <r>
    <n v="346"/>
    <s v="Little-Marsh"/>
    <s v="Virtual attitude-oriented migration"/>
    <n v="8000"/>
    <n v="2758"/>
    <x v="344"/>
    <x v="0"/>
    <n v="2.9006526468455403"/>
    <x v="270"/>
    <s v="US"/>
    <s v="USD"/>
    <n v="1503550800"/>
    <n v="1508302800"/>
    <b v="0"/>
    <b v="1"/>
    <x v="1"/>
    <s v="indie rock"/>
    <x v="331"/>
    <x v="332"/>
  </r>
  <r>
    <n v="347"/>
    <s v="Petersen and Sons"/>
    <s v="Open-source full-range portal"/>
    <n v="900"/>
    <n v="12607"/>
    <x v="345"/>
    <x v="1"/>
    <n v="7.1388910922503365E-2"/>
    <x v="271"/>
    <s v="US"/>
    <s v="USD"/>
    <n v="1423634400"/>
    <n v="1425708000"/>
    <b v="0"/>
    <b v="0"/>
    <x v="2"/>
    <s v="web"/>
    <x v="332"/>
    <x v="333"/>
  </r>
  <r>
    <n v="348"/>
    <s v="Hensley Ltd"/>
    <s v="Versatile cohesive open system"/>
    <n v="199000"/>
    <n v="142823"/>
    <x v="346"/>
    <x v="0"/>
    <n v="1.3933330065885747"/>
    <x v="272"/>
    <s v="US"/>
    <s v="USD"/>
    <n v="1487224800"/>
    <n v="1488348000"/>
    <b v="0"/>
    <b v="0"/>
    <x v="0"/>
    <s v="food trucks"/>
    <x v="333"/>
    <x v="334"/>
  </r>
  <r>
    <n v="349"/>
    <s v="Navarro and Sons"/>
    <s v="Multi-layered bottom-line frame"/>
    <n v="180800"/>
    <n v="95958"/>
    <x v="347"/>
    <x v="0"/>
    <n v="1.8841576523062173"/>
    <x v="273"/>
    <s v="US"/>
    <s v="USD"/>
    <n v="1500008400"/>
    <n v="1502600400"/>
    <b v="0"/>
    <b v="0"/>
    <x v="3"/>
    <s v="plays"/>
    <x v="296"/>
    <x v="335"/>
  </r>
  <r>
    <n v="350"/>
    <s v="Shannon Ltd"/>
    <s v="Pre-emptive neutral capacity"/>
    <n v="100"/>
    <n v="5"/>
    <x v="298"/>
    <x v="0"/>
    <n v="20"/>
    <x v="49"/>
    <s v="US"/>
    <s v="USD"/>
    <n v="1432098000"/>
    <n v="1433653200"/>
    <b v="0"/>
    <b v="1"/>
    <x v="1"/>
    <s v="jazz"/>
    <x v="334"/>
    <x v="336"/>
  </r>
  <r>
    <n v="351"/>
    <s v="Young LLC"/>
    <s v="Universal maximized methodology"/>
    <n v="74100"/>
    <n v="94631"/>
    <x v="348"/>
    <x v="1"/>
    <n v="0.7830414980291871"/>
    <x v="274"/>
    <s v="US"/>
    <s v="USD"/>
    <n v="1440392400"/>
    <n v="1441602000"/>
    <b v="0"/>
    <b v="0"/>
    <x v="1"/>
    <s v="rock"/>
    <x v="335"/>
    <x v="337"/>
  </r>
  <r>
    <n v="352"/>
    <s v="Adams, Willis and Sanchez"/>
    <s v="Expanded hybrid hardware"/>
    <n v="2800"/>
    <n v="977"/>
    <x v="349"/>
    <x v="0"/>
    <n v="2.8659160696008188"/>
    <x v="254"/>
    <s v="CA"/>
    <s v="CAD"/>
    <n v="1446876000"/>
    <n v="1447567200"/>
    <b v="0"/>
    <b v="0"/>
    <x v="3"/>
    <s v="plays"/>
    <x v="336"/>
    <x v="338"/>
  </r>
  <r>
    <n v="353"/>
    <s v="Mills-Roy"/>
    <s v="Profit-focused multi-tasking access"/>
    <n v="33600"/>
    <n v="137961"/>
    <x v="350"/>
    <x v="1"/>
    <n v="0.24354708939482897"/>
    <x v="275"/>
    <s v="US"/>
    <s v="USD"/>
    <n v="1562302800"/>
    <n v="1562389200"/>
    <b v="0"/>
    <b v="0"/>
    <x v="3"/>
    <s v="plays"/>
    <x v="337"/>
    <x v="339"/>
  </r>
  <r>
    <n v="354"/>
    <s v="Brown Group"/>
    <s v="Profit-focused transitional capability"/>
    <n v="6100"/>
    <n v="7548"/>
    <x v="351"/>
    <x v="1"/>
    <n v="0.80816110227874938"/>
    <x v="175"/>
    <s v="DK"/>
    <s v="DKK"/>
    <n v="1378184400"/>
    <n v="1378789200"/>
    <b v="0"/>
    <b v="0"/>
    <x v="4"/>
    <s v="documentary"/>
    <x v="338"/>
    <x v="340"/>
  </r>
  <r>
    <n v="355"/>
    <s v="Burns-Burnett"/>
    <s v="Front-line scalable definition"/>
    <n v="3800"/>
    <n v="2241"/>
    <x v="352"/>
    <x v="2"/>
    <n v="1.6956715751896474"/>
    <x v="99"/>
    <s v="US"/>
    <s v="USD"/>
    <n v="1485064800"/>
    <n v="1488520800"/>
    <b v="0"/>
    <b v="0"/>
    <x v="2"/>
    <s v="wearables"/>
    <x v="339"/>
    <x v="341"/>
  </r>
  <r>
    <n v="356"/>
    <s v="Glass, Nunez and Mcdonald"/>
    <s v="Open-source systematic protocol"/>
    <n v="9300"/>
    <n v="3431"/>
    <x v="353"/>
    <x v="0"/>
    <n v="2.7105800058292044"/>
    <x v="174"/>
    <s v="IT"/>
    <s v="EUR"/>
    <n v="1326520800"/>
    <n v="1327298400"/>
    <b v="0"/>
    <b v="0"/>
    <x v="3"/>
    <s v="plays"/>
    <x v="340"/>
    <x v="342"/>
  </r>
  <r>
    <n v="357"/>
    <s v="Perez, Davis and Wilson"/>
    <s v="Implemented tangible algorithm"/>
    <n v="2300"/>
    <n v="4253"/>
    <x v="354"/>
    <x v="1"/>
    <n v="0.54079473312955562"/>
    <x v="142"/>
    <s v="US"/>
    <s v="USD"/>
    <n v="1441256400"/>
    <n v="1443416400"/>
    <b v="0"/>
    <b v="0"/>
    <x v="6"/>
    <s v="video games"/>
    <x v="341"/>
    <x v="343"/>
  </r>
  <r>
    <n v="358"/>
    <s v="Diaz-Garcia"/>
    <s v="Profit-focused 3rdgeneration circuit"/>
    <n v="9700"/>
    <n v="1146"/>
    <x v="355"/>
    <x v="0"/>
    <n v="8.4642233856893547"/>
    <x v="276"/>
    <s v="CA"/>
    <s v="CAD"/>
    <n v="1533877200"/>
    <n v="1534136400"/>
    <b v="1"/>
    <b v="0"/>
    <x v="7"/>
    <s v="photography books"/>
    <x v="342"/>
    <x v="344"/>
  </r>
  <r>
    <n v="359"/>
    <s v="Salazar-Moon"/>
    <s v="Compatible needs-based architecture"/>
    <n v="4000"/>
    <n v="11948"/>
    <x v="356"/>
    <x v="1"/>
    <n v="0.33478406427854035"/>
    <x v="277"/>
    <s v="US"/>
    <s v="USD"/>
    <n v="1314421200"/>
    <n v="1315026000"/>
    <b v="0"/>
    <b v="0"/>
    <x v="4"/>
    <s v="animation"/>
    <x v="343"/>
    <x v="127"/>
  </r>
  <r>
    <n v="360"/>
    <s v="Larsen-Chung"/>
    <s v="Right-sized zero tolerance migration"/>
    <n v="59700"/>
    <n v="135132"/>
    <x v="357"/>
    <x v="1"/>
    <n v="0.4417902495337892"/>
    <x v="278"/>
    <s v="GB"/>
    <s v="GBP"/>
    <n v="1293861600"/>
    <n v="1295071200"/>
    <b v="0"/>
    <b v="1"/>
    <x v="3"/>
    <s v="plays"/>
    <x v="344"/>
    <x v="345"/>
  </r>
  <r>
    <n v="361"/>
    <s v="Anderson and Sons"/>
    <s v="Quality-focused reciprocal structure"/>
    <n v="5500"/>
    <n v="9546"/>
    <x v="358"/>
    <x v="1"/>
    <n v="0.57615755290173898"/>
    <x v="39"/>
    <s v="US"/>
    <s v="USD"/>
    <n v="1507352400"/>
    <n v="1509426000"/>
    <b v="0"/>
    <b v="0"/>
    <x v="3"/>
    <s v="plays"/>
    <x v="345"/>
    <x v="346"/>
  </r>
  <r>
    <n v="362"/>
    <s v="Lawrence Group"/>
    <s v="Automated actuating conglomeration"/>
    <n v="3700"/>
    <n v="13755"/>
    <x v="359"/>
    <x v="1"/>
    <n v="0.26899309342057431"/>
    <x v="271"/>
    <s v="US"/>
    <s v="USD"/>
    <n v="1296108000"/>
    <n v="1299391200"/>
    <b v="0"/>
    <b v="0"/>
    <x v="1"/>
    <s v="rock"/>
    <x v="65"/>
    <x v="347"/>
  </r>
  <r>
    <n v="363"/>
    <s v="Gray-Davis"/>
    <s v="Re-contextualized local initiative"/>
    <n v="5200"/>
    <n v="8330"/>
    <x v="360"/>
    <x v="1"/>
    <n v="0.62424969987995194"/>
    <x v="279"/>
    <s v="US"/>
    <s v="USD"/>
    <n v="1324965600"/>
    <n v="1325052000"/>
    <b v="0"/>
    <b v="0"/>
    <x v="1"/>
    <s v="rock"/>
    <x v="346"/>
    <x v="348"/>
  </r>
  <r>
    <n v="364"/>
    <s v="Ramirez-Myers"/>
    <s v="Switchable intangible definition"/>
    <n v="900"/>
    <n v="14547"/>
    <x v="361"/>
    <x v="1"/>
    <n v="6.1868426479686531E-2"/>
    <x v="129"/>
    <s v="US"/>
    <s v="USD"/>
    <n v="1520229600"/>
    <n v="1522818000"/>
    <b v="0"/>
    <b v="0"/>
    <x v="1"/>
    <s v="indie rock"/>
    <x v="347"/>
    <x v="349"/>
  </r>
  <r>
    <n v="365"/>
    <s v="Lucas, Hall and Bonilla"/>
    <s v="Networked bottom-line initiative"/>
    <n v="1600"/>
    <n v="11735"/>
    <x v="362"/>
    <x v="1"/>
    <n v="0.13634426927993182"/>
    <x v="192"/>
    <s v="AU"/>
    <s v="AUD"/>
    <n v="1482991200"/>
    <n v="1485324000"/>
    <b v="0"/>
    <b v="0"/>
    <x v="3"/>
    <s v="plays"/>
    <x v="348"/>
    <x v="350"/>
  </r>
  <r>
    <n v="366"/>
    <s v="Williams, Perez and Villegas"/>
    <s v="Robust directional system engine"/>
    <n v="1800"/>
    <n v="10658"/>
    <x v="363"/>
    <x v="1"/>
    <n v="0.1688872208669544"/>
    <x v="196"/>
    <s v="US"/>
    <s v="USD"/>
    <n v="1294034400"/>
    <n v="1294120800"/>
    <b v="0"/>
    <b v="1"/>
    <x v="3"/>
    <s v="plays"/>
    <x v="349"/>
    <x v="351"/>
  </r>
  <r>
    <n v="367"/>
    <s v="Brooks, Jones and Ingram"/>
    <s v="Triple-buffered explicit methodology"/>
    <n v="9900"/>
    <n v="1870"/>
    <x v="364"/>
    <x v="0"/>
    <n v="5.2941176470588234"/>
    <x v="51"/>
    <s v="US"/>
    <s v="USD"/>
    <n v="1413608400"/>
    <n v="1415685600"/>
    <b v="0"/>
    <b v="1"/>
    <x v="3"/>
    <s v="plays"/>
    <x v="350"/>
    <x v="33"/>
  </r>
  <r>
    <n v="368"/>
    <s v="Whitaker, Wallace and Daniels"/>
    <s v="Reactive directional capacity"/>
    <n v="5200"/>
    <n v="14394"/>
    <x v="365"/>
    <x v="1"/>
    <n v="0.36126163679310824"/>
    <x v="280"/>
    <s v="GB"/>
    <s v="GBP"/>
    <n v="1286946000"/>
    <n v="1288933200"/>
    <b v="0"/>
    <b v="1"/>
    <x v="4"/>
    <s v="documentary"/>
    <x v="351"/>
    <x v="352"/>
  </r>
  <r>
    <n v="369"/>
    <s v="Smith-Gonzalez"/>
    <s v="Polarized needs-based approach"/>
    <n v="5400"/>
    <n v="14743"/>
    <x v="366"/>
    <x v="1"/>
    <n v="0.36627552058604085"/>
    <x v="110"/>
    <s v="US"/>
    <s v="USD"/>
    <n v="1359871200"/>
    <n v="1363237200"/>
    <b v="0"/>
    <b v="1"/>
    <x v="4"/>
    <s v="television"/>
    <x v="352"/>
    <x v="353"/>
  </r>
  <r>
    <n v="370"/>
    <s v="Skinner PLC"/>
    <s v="Intuitive well-modulated middleware"/>
    <n v="112300"/>
    <n v="178965"/>
    <x v="367"/>
    <x v="1"/>
    <n v="0.62749699661945069"/>
    <x v="281"/>
    <s v="US"/>
    <s v="USD"/>
    <n v="1555304400"/>
    <n v="1555822800"/>
    <b v="0"/>
    <b v="0"/>
    <x v="3"/>
    <s v="plays"/>
    <x v="353"/>
    <x v="354"/>
  </r>
  <r>
    <n v="371"/>
    <s v="Nolan, Smith and Sanchez"/>
    <s v="Multi-channeled logistical matrices"/>
    <n v="189200"/>
    <n v="128410"/>
    <x v="368"/>
    <x v="0"/>
    <n v="1.4734054980141733"/>
    <x v="282"/>
    <s v="US"/>
    <s v="USD"/>
    <n v="1423375200"/>
    <n v="1427778000"/>
    <b v="0"/>
    <b v="0"/>
    <x v="3"/>
    <s v="plays"/>
    <x v="354"/>
    <x v="355"/>
  </r>
  <r>
    <n v="372"/>
    <s v="Green-Carr"/>
    <s v="Pre-emptive bifurcated artificial intelligence"/>
    <n v="900"/>
    <n v="14324"/>
    <x v="369"/>
    <x v="1"/>
    <n v="6.2831611281764871E-2"/>
    <x v="283"/>
    <s v="US"/>
    <s v="USD"/>
    <n v="1420696800"/>
    <n v="1422424800"/>
    <b v="0"/>
    <b v="1"/>
    <x v="4"/>
    <s v="documentary"/>
    <x v="355"/>
    <x v="356"/>
  </r>
  <r>
    <n v="373"/>
    <s v="Brown-Parker"/>
    <s v="Down-sized coherent toolset"/>
    <n v="22500"/>
    <n v="164291"/>
    <x v="370"/>
    <x v="1"/>
    <n v="0.13695211545367672"/>
    <x v="284"/>
    <s v="US"/>
    <s v="USD"/>
    <n v="1502946000"/>
    <n v="1503637200"/>
    <b v="0"/>
    <b v="0"/>
    <x v="3"/>
    <s v="plays"/>
    <x v="356"/>
    <x v="357"/>
  </r>
  <r>
    <n v="374"/>
    <s v="Marshall Inc"/>
    <s v="Open-source multi-tasking data-warehouse"/>
    <n v="167400"/>
    <n v="22073"/>
    <x v="371"/>
    <x v="0"/>
    <n v="7.5839260635165138"/>
    <x v="165"/>
    <s v="US"/>
    <s v="USD"/>
    <n v="1547186400"/>
    <n v="1547618400"/>
    <b v="0"/>
    <b v="1"/>
    <x v="4"/>
    <s v="documentary"/>
    <x v="357"/>
    <x v="358"/>
  </r>
  <r>
    <n v="375"/>
    <s v="Leblanc-Pineda"/>
    <s v="Future-proofed upward-trending contingency"/>
    <n v="2700"/>
    <n v="1479"/>
    <x v="372"/>
    <x v="0"/>
    <n v="1.8255578093306288"/>
    <x v="270"/>
    <s v="US"/>
    <s v="USD"/>
    <n v="1444971600"/>
    <n v="1449900000"/>
    <b v="0"/>
    <b v="0"/>
    <x v="1"/>
    <s v="indie rock"/>
    <x v="358"/>
    <x v="359"/>
  </r>
  <r>
    <n v="376"/>
    <s v="Perry PLC"/>
    <s v="Mandatory uniform matrix"/>
    <n v="3400"/>
    <n v="12275"/>
    <x v="373"/>
    <x v="1"/>
    <n v="0.27698574338085541"/>
    <x v="54"/>
    <s v="US"/>
    <s v="USD"/>
    <n v="1404622800"/>
    <n v="1405141200"/>
    <b v="0"/>
    <b v="0"/>
    <x v="1"/>
    <s v="rock"/>
    <x v="359"/>
    <x v="360"/>
  </r>
  <r>
    <n v="377"/>
    <s v="Klein, Stark and Livingston"/>
    <s v="Phased methodical initiative"/>
    <n v="49700"/>
    <n v="5098"/>
    <x v="374"/>
    <x v="0"/>
    <n v="9.7489211455472731"/>
    <x v="78"/>
    <s v="US"/>
    <s v="USD"/>
    <n v="1571720400"/>
    <n v="1572933600"/>
    <b v="0"/>
    <b v="0"/>
    <x v="3"/>
    <s v="plays"/>
    <x v="12"/>
    <x v="361"/>
  </r>
  <r>
    <n v="378"/>
    <s v="Fleming-Oliver"/>
    <s v="Managed stable function"/>
    <n v="178200"/>
    <n v="24882"/>
    <x v="375"/>
    <x v="0"/>
    <n v="7.1618037135278518"/>
    <x v="285"/>
    <s v="US"/>
    <s v="USD"/>
    <n v="1526878800"/>
    <n v="1530162000"/>
    <b v="0"/>
    <b v="0"/>
    <x v="4"/>
    <s v="documentary"/>
    <x v="360"/>
    <x v="362"/>
  </r>
  <r>
    <n v="379"/>
    <s v="Reilly, Aguirre and Johnson"/>
    <s v="Realigned clear-thinking migration"/>
    <n v="7200"/>
    <n v="2912"/>
    <x v="376"/>
    <x v="0"/>
    <n v="2.4725274725274726"/>
    <x v="9"/>
    <s v="GB"/>
    <s v="GBP"/>
    <n v="1319691600"/>
    <n v="1320904800"/>
    <b v="0"/>
    <b v="0"/>
    <x v="3"/>
    <s v="plays"/>
    <x v="361"/>
    <x v="363"/>
  </r>
  <r>
    <n v="380"/>
    <s v="Davidson, Wilcox and Lewis"/>
    <s v="Optional clear-thinking process improvement"/>
    <n v="2500"/>
    <n v="4008"/>
    <x v="377"/>
    <x v="1"/>
    <n v="0.62375249500998009"/>
    <x v="286"/>
    <s v="US"/>
    <s v="USD"/>
    <n v="1371963600"/>
    <n v="1372395600"/>
    <b v="0"/>
    <b v="0"/>
    <x v="3"/>
    <s v="plays"/>
    <x v="362"/>
    <x v="364"/>
  </r>
  <r>
    <n v="381"/>
    <s v="Michael, Anderson and Vincent"/>
    <s v="Cross-group global moratorium"/>
    <n v="5300"/>
    <n v="9749"/>
    <x v="378"/>
    <x v="1"/>
    <n v="0.54364550210277973"/>
    <x v="287"/>
    <s v="US"/>
    <s v="USD"/>
    <n v="1433739600"/>
    <n v="1437714000"/>
    <b v="0"/>
    <b v="0"/>
    <x v="3"/>
    <s v="plays"/>
    <x v="363"/>
    <x v="365"/>
  </r>
  <r>
    <n v="382"/>
    <s v="King Ltd"/>
    <s v="Visionary systemic process improvement"/>
    <n v="9100"/>
    <n v="5803"/>
    <x v="379"/>
    <x v="0"/>
    <n v="1.5681544028950543"/>
    <x v="109"/>
    <s v="US"/>
    <s v="USD"/>
    <n v="1508130000"/>
    <n v="1509771600"/>
    <b v="0"/>
    <b v="0"/>
    <x v="7"/>
    <s v="photography books"/>
    <x v="364"/>
    <x v="366"/>
  </r>
  <r>
    <n v="383"/>
    <s v="Baker Ltd"/>
    <s v="Progressive intangible flexibility"/>
    <n v="6300"/>
    <n v="14199"/>
    <x v="380"/>
    <x v="1"/>
    <n v="0.44369321783224169"/>
    <x v="288"/>
    <s v="US"/>
    <s v="USD"/>
    <n v="1550037600"/>
    <n v="1550556000"/>
    <b v="0"/>
    <b v="1"/>
    <x v="0"/>
    <s v="food trucks"/>
    <x v="210"/>
    <x v="285"/>
  </r>
  <r>
    <n v="384"/>
    <s v="Baker, Collins and Smith"/>
    <s v="Reactive real-time software"/>
    <n v="114400"/>
    <n v="196779"/>
    <x v="381"/>
    <x v="1"/>
    <n v="0.58136284867795851"/>
    <x v="289"/>
    <s v="US"/>
    <s v="USD"/>
    <n v="1486706400"/>
    <n v="1489039200"/>
    <b v="1"/>
    <b v="1"/>
    <x v="4"/>
    <s v="documentary"/>
    <x v="365"/>
    <x v="367"/>
  </r>
  <r>
    <n v="385"/>
    <s v="Warren-Harrison"/>
    <s v="Programmable incremental knowledge user"/>
    <n v="38900"/>
    <n v="56859"/>
    <x v="382"/>
    <x v="1"/>
    <n v="0.68414850771205971"/>
    <x v="290"/>
    <s v="US"/>
    <s v="USD"/>
    <n v="1553835600"/>
    <n v="1556600400"/>
    <b v="0"/>
    <b v="0"/>
    <x v="5"/>
    <s v="nonfiction"/>
    <x v="366"/>
    <x v="368"/>
  </r>
  <r>
    <n v="386"/>
    <s v="Gardner Group"/>
    <s v="Progressive 5thgeneration customer loyalty"/>
    <n v="135500"/>
    <n v="103554"/>
    <x v="383"/>
    <x v="0"/>
    <n v="1.3084960503698553"/>
    <x v="291"/>
    <s v="US"/>
    <s v="USD"/>
    <n v="1277528400"/>
    <n v="1278565200"/>
    <b v="0"/>
    <b v="0"/>
    <x v="3"/>
    <s v="plays"/>
    <x v="367"/>
    <x v="369"/>
  </r>
  <r>
    <n v="387"/>
    <s v="Flores-Lambert"/>
    <s v="Triple-buffered logistical frame"/>
    <n v="109000"/>
    <n v="42795"/>
    <x v="384"/>
    <x v="0"/>
    <n v="2.5470265217899288"/>
    <x v="292"/>
    <s v="US"/>
    <s v="USD"/>
    <n v="1339477200"/>
    <n v="1339909200"/>
    <b v="0"/>
    <b v="0"/>
    <x v="2"/>
    <s v="wearables"/>
    <x v="368"/>
    <x v="370"/>
  </r>
  <r>
    <n v="388"/>
    <s v="Cruz Ltd"/>
    <s v="Exclusive dynamic adapter"/>
    <n v="114800"/>
    <n v="12938"/>
    <x v="385"/>
    <x v="3"/>
    <n v="8.873087030452929"/>
    <x v="293"/>
    <s v="CH"/>
    <s v="CHF"/>
    <n v="1325656800"/>
    <n v="1325829600"/>
    <b v="0"/>
    <b v="0"/>
    <x v="1"/>
    <s v="indie rock"/>
    <x v="369"/>
    <x v="371"/>
  </r>
  <r>
    <n v="389"/>
    <s v="Knox-Garner"/>
    <s v="Automated systemic hierarchy"/>
    <n v="83000"/>
    <n v="101352"/>
    <x v="386"/>
    <x v="1"/>
    <n v="0.81892809219354334"/>
    <x v="294"/>
    <s v="US"/>
    <s v="USD"/>
    <n v="1288242000"/>
    <n v="1290578400"/>
    <b v="0"/>
    <b v="0"/>
    <x v="3"/>
    <s v="plays"/>
    <x v="370"/>
    <x v="372"/>
  </r>
  <r>
    <n v="390"/>
    <s v="Davis-Allen"/>
    <s v="Digitized eco-centric core"/>
    <n v="2400"/>
    <n v="4477"/>
    <x v="387"/>
    <x v="1"/>
    <n v="0.53607326334599059"/>
    <x v="126"/>
    <s v="US"/>
    <s v="USD"/>
    <n v="1379048400"/>
    <n v="1380344400"/>
    <b v="0"/>
    <b v="0"/>
    <x v="7"/>
    <s v="photography books"/>
    <x v="371"/>
    <x v="373"/>
  </r>
  <r>
    <n v="391"/>
    <s v="Miller-Patel"/>
    <s v="Mandatory uniform strategy"/>
    <n v="60400"/>
    <n v="4393"/>
    <x v="388"/>
    <x v="0"/>
    <n v="13.749146369223766"/>
    <x v="295"/>
    <s v="US"/>
    <s v="USD"/>
    <n v="1389679200"/>
    <n v="1389852000"/>
    <b v="0"/>
    <b v="0"/>
    <x v="5"/>
    <s v="nonfiction"/>
    <x v="287"/>
    <x v="374"/>
  </r>
  <r>
    <n v="392"/>
    <s v="Hernandez-Grimes"/>
    <s v="Profit-focused zero administration forecast"/>
    <n v="102900"/>
    <n v="67546"/>
    <x v="389"/>
    <x v="0"/>
    <n v="1.5234062712817931"/>
    <x v="296"/>
    <s v="US"/>
    <s v="USD"/>
    <n v="1294293600"/>
    <n v="1294466400"/>
    <b v="0"/>
    <b v="0"/>
    <x v="2"/>
    <s v="wearables"/>
    <x v="372"/>
    <x v="375"/>
  </r>
  <r>
    <n v="393"/>
    <s v="Owens, Hall and Gonzalez"/>
    <s v="De-engineered static orchestration"/>
    <n v="62800"/>
    <n v="143788"/>
    <x v="390"/>
    <x v="1"/>
    <n v="0.43675411021782068"/>
    <x v="297"/>
    <s v="CA"/>
    <s v="CAD"/>
    <n v="1500267600"/>
    <n v="1500354000"/>
    <b v="0"/>
    <b v="0"/>
    <x v="1"/>
    <s v="jazz"/>
    <x v="373"/>
    <x v="376"/>
  </r>
  <r>
    <n v="394"/>
    <s v="Noble-Bailey"/>
    <s v="Customizable dynamic info-mediaries"/>
    <n v="800"/>
    <n v="3755"/>
    <x v="391"/>
    <x v="1"/>
    <n v="0.21304926764314247"/>
    <x v="298"/>
    <s v="US"/>
    <s v="USD"/>
    <n v="1375074000"/>
    <n v="1375938000"/>
    <b v="0"/>
    <b v="1"/>
    <x v="4"/>
    <s v="documentary"/>
    <x v="374"/>
    <x v="377"/>
  </r>
  <r>
    <n v="395"/>
    <s v="Taylor PLC"/>
    <s v="Enhanced incremental budgetary management"/>
    <n v="7100"/>
    <n v="9238"/>
    <x v="392"/>
    <x v="1"/>
    <n v="0.76856462437757089"/>
    <x v="10"/>
    <s v="US"/>
    <s v="USD"/>
    <n v="1323324000"/>
    <n v="1323410400"/>
    <b v="1"/>
    <b v="0"/>
    <x v="3"/>
    <s v="plays"/>
    <x v="375"/>
    <x v="378"/>
  </r>
  <r>
    <n v="396"/>
    <s v="Holmes PLC"/>
    <s v="Digitized local info-mediaries"/>
    <n v="46100"/>
    <n v="77012"/>
    <x v="393"/>
    <x v="1"/>
    <n v="0.59860800914143253"/>
    <x v="299"/>
    <s v="AU"/>
    <s v="AUD"/>
    <n v="1538715600"/>
    <n v="1539406800"/>
    <b v="0"/>
    <b v="0"/>
    <x v="4"/>
    <s v="drama"/>
    <x v="376"/>
    <x v="379"/>
  </r>
  <r>
    <n v="397"/>
    <s v="Jones-Martin"/>
    <s v="Virtual systematic monitoring"/>
    <n v="8100"/>
    <n v="14083"/>
    <x v="394"/>
    <x v="1"/>
    <n v="0.57516154228502447"/>
    <x v="211"/>
    <s v="US"/>
    <s v="USD"/>
    <n v="1369285200"/>
    <n v="1369803600"/>
    <b v="0"/>
    <b v="0"/>
    <x v="1"/>
    <s v="rock"/>
    <x v="377"/>
    <x v="380"/>
  </r>
  <r>
    <n v="398"/>
    <s v="Myers LLC"/>
    <s v="Reactive bottom-line open architecture"/>
    <n v="1700"/>
    <n v="12202"/>
    <x v="395"/>
    <x v="1"/>
    <n v="0.13932142271758727"/>
    <x v="300"/>
    <s v="IT"/>
    <s v="EUR"/>
    <n v="1525755600"/>
    <n v="1525928400"/>
    <b v="0"/>
    <b v="1"/>
    <x v="4"/>
    <s v="animation"/>
    <x v="378"/>
    <x v="103"/>
  </r>
  <r>
    <n v="399"/>
    <s v="Acosta, Mullins and Morris"/>
    <s v="Pre-emptive interactive model"/>
    <n v="97300"/>
    <n v="62127"/>
    <x v="396"/>
    <x v="0"/>
    <n v="1.5661467638868769"/>
    <x v="301"/>
    <s v="US"/>
    <s v="USD"/>
    <n v="1296626400"/>
    <n v="1297231200"/>
    <b v="0"/>
    <b v="0"/>
    <x v="1"/>
    <s v="indie rock"/>
    <x v="379"/>
    <x v="381"/>
  </r>
  <r>
    <n v="400"/>
    <s v="Bell PLC"/>
    <s v="Ergonomic eco-centric open architecture"/>
    <n v="100"/>
    <n v="2"/>
    <x v="50"/>
    <x v="0"/>
    <n v="50"/>
    <x v="49"/>
    <s v="US"/>
    <s v="USD"/>
    <n v="1376629200"/>
    <n v="1378530000"/>
    <b v="0"/>
    <b v="1"/>
    <x v="7"/>
    <s v="photography books"/>
    <x v="380"/>
    <x v="382"/>
  </r>
  <r>
    <n v="401"/>
    <s v="Smith-Schmidt"/>
    <s v="Inverse radical hierarchy"/>
    <n v="900"/>
    <n v="13772"/>
    <x v="397"/>
    <x v="1"/>
    <n v="6.5349985477781009E-2"/>
    <x v="302"/>
    <s v="US"/>
    <s v="USD"/>
    <n v="1572152400"/>
    <n v="1572152400"/>
    <b v="0"/>
    <b v="0"/>
    <x v="3"/>
    <s v="plays"/>
    <x v="381"/>
    <x v="383"/>
  </r>
  <r>
    <n v="402"/>
    <s v="Ruiz, Richardson and Cole"/>
    <s v="Team-oriented static interface"/>
    <n v="7300"/>
    <n v="2946"/>
    <x v="398"/>
    <x v="0"/>
    <n v="2.4779361846571621"/>
    <x v="174"/>
    <s v="US"/>
    <s v="USD"/>
    <n v="1325829600"/>
    <n v="1329890400"/>
    <b v="0"/>
    <b v="1"/>
    <x v="4"/>
    <s v="shorts"/>
    <x v="382"/>
    <x v="384"/>
  </r>
  <r>
    <n v="403"/>
    <s v="Leonard-Mcclain"/>
    <s v="Virtual foreground throughput"/>
    <n v="195800"/>
    <n v="168820"/>
    <x v="399"/>
    <x v="0"/>
    <n v="1.1598151877739604"/>
    <x v="303"/>
    <s v="CA"/>
    <s v="CAD"/>
    <n v="1273640400"/>
    <n v="1276750800"/>
    <b v="0"/>
    <b v="1"/>
    <x v="3"/>
    <s v="plays"/>
    <x v="125"/>
    <x v="385"/>
  </r>
  <r>
    <n v="404"/>
    <s v="Bailey-Boyer"/>
    <s v="Visionary exuding Internet solution"/>
    <n v="48900"/>
    <n v="154321"/>
    <x v="400"/>
    <x v="1"/>
    <n v="0.31687197465024203"/>
    <x v="304"/>
    <s v="US"/>
    <s v="USD"/>
    <n v="1510639200"/>
    <n v="1510898400"/>
    <b v="0"/>
    <b v="0"/>
    <x v="3"/>
    <s v="plays"/>
    <x v="383"/>
    <x v="386"/>
  </r>
  <r>
    <n v="405"/>
    <s v="Lee LLC"/>
    <s v="Synchronized secondary analyzer"/>
    <n v="29600"/>
    <n v="26527"/>
    <x v="401"/>
    <x v="0"/>
    <n v="1.1158442341764994"/>
    <x v="305"/>
    <s v="US"/>
    <s v="USD"/>
    <n v="1528088400"/>
    <n v="1532408400"/>
    <b v="0"/>
    <b v="0"/>
    <x v="3"/>
    <s v="plays"/>
    <x v="384"/>
    <x v="387"/>
  </r>
  <r>
    <n v="406"/>
    <s v="Lyons Inc"/>
    <s v="Balanced attitude-oriented parallelism"/>
    <n v="39300"/>
    <n v="71583"/>
    <x v="402"/>
    <x v="1"/>
    <n v="0.54901303382087929"/>
    <x v="306"/>
    <s v="US"/>
    <s v="USD"/>
    <n v="1359525600"/>
    <n v="1360562400"/>
    <b v="1"/>
    <b v="0"/>
    <x v="4"/>
    <s v="documentary"/>
    <x v="385"/>
    <x v="388"/>
  </r>
  <r>
    <n v="407"/>
    <s v="Herrera-Wilson"/>
    <s v="Organized bandwidth-monitored core"/>
    <n v="3400"/>
    <n v="12100"/>
    <x v="403"/>
    <x v="1"/>
    <n v="0.28099173553719009"/>
    <x v="307"/>
    <s v="DK"/>
    <s v="DKK"/>
    <n v="1570942800"/>
    <n v="1571547600"/>
    <b v="0"/>
    <b v="0"/>
    <x v="3"/>
    <s v="plays"/>
    <x v="386"/>
    <x v="389"/>
  </r>
  <r>
    <n v="408"/>
    <s v="Mahoney, Adams and Lucas"/>
    <s v="Cloned leadingedge utilization"/>
    <n v="9200"/>
    <n v="12129"/>
    <x v="404"/>
    <x v="1"/>
    <n v="0.75851265561876491"/>
    <x v="110"/>
    <s v="CA"/>
    <s v="CAD"/>
    <n v="1466398800"/>
    <n v="1468126800"/>
    <b v="0"/>
    <b v="0"/>
    <x v="4"/>
    <s v="documentary"/>
    <x v="387"/>
    <x v="390"/>
  </r>
  <r>
    <n v="409"/>
    <s v="Stewart LLC"/>
    <s v="Secured asymmetric projection"/>
    <n v="135600"/>
    <n v="62804"/>
    <x v="405"/>
    <x v="0"/>
    <n v="2.1590981466148653"/>
    <x v="308"/>
    <s v="US"/>
    <s v="USD"/>
    <n v="1492491600"/>
    <n v="1492837200"/>
    <b v="0"/>
    <b v="0"/>
    <x v="1"/>
    <s v="rock"/>
    <x v="388"/>
    <x v="391"/>
  </r>
  <r>
    <n v="410"/>
    <s v="Mcmillan Group"/>
    <s v="Advanced cohesive Graphic Interface"/>
    <n v="153700"/>
    <n v="55536"/>
    <x v="406"/>
    <x v="2"/>
    <n v="2.7675741861135119"/>
    <x v="309"/>
    <s v="US"/>
    <s v="USD"/>
    <n v="1430197200"/>
    <n v="1430197200"/>
    <b v="0"/>
    <b v="0"/>
    <x v="6"/>
    <s v="mobile games"/>
    <x v="277"/>
    <x v="277"/>
  </r>
  <r>
    <n v="411"/>
    <s v="Beck, Thompson and Martinez"/>
    <s v="Down-sized maximized function"/>
    <n v="7800"/>
    <n v="8161"/>
    <x v="407"/>
    <x v="1"/>
    <n v="0.9557652248498959"/>
    <x v="172"/>
    <s v="US"/>
    <s v="USD"/>
    <n v="1496034000"/>
    <n v="1496206800"/>
    <b v="0"/>
    <b v="0"/>
    <x v="3"/>
    <s v="plays"/>
    <x v="389"/>
    <x v="392"/>
  </r>
  <r>
    <n v="412"/>
    <s v="Rodriguez-Scott"/>
    <s v="Realigned zero tolerance software"/>
    <n v="2100"/>
    <n v="14046"/>
    <x v="408"/>
    <x v="1"/>
    <n v="0.149508756941478"/>
    <x v="38"/>
    <s v="US"/>
    <s v="USD"/>
    <n v="1388728800"/>
    <n v="1389592800"/>
    <b v="0"/>
    <b v="0"/>
    <x v="5"/>
    <s v="fiction"/>
    <x v="390"/>
    <x v="393"/>
  </r>
  <r>
    <n v="413"/>
    <s v="Rush-Bowers"/>
    <s v="Persevering analyzing extranet"/>
    <n v="189500"/>
    <n v="117628"/>
    <x v="409"/>
    <x v="2"/>
    <n v="1.6110109837793722"/>
    <x v="310"/>
    <s v="US"/>
    <s v="USD"/>
    <n v="1543298400"/>
    <n v="1545631200"/>
    <b v="0"/>
    <b v="0"/>
    <x v="4"/>
    <s v="animation"/>
    <x v="391"/>
    <x v="394"/>
  </r>
  <r>
    <n v="414"/>
    <s v="Davis and Sons"/>
    <s v="Innovative human-resource migration"/>
    <n v="188200"/>
    <n v="159405"/>
    <x v="410"/>
    <x v="0"/>
    <n v="1.1806405068849786"/>
    <x v="311"/>
    <s v="US"/>
    <s v="USD"/>
    <n v="1271739600"/>
    <n v="1272430800"/>
    <b v="0"/>
    <b v="1"/>
    <x v="0"/>
    <s v="food trucks"/>
    <x v="392"/>
    <x v="395"/>
  </r>
  <r>
    <n v="415"/>
    <s v="Anderson-Pham"/>
    <s v="Intuitive needs-based monitoring"/>
    <n v="113500"/>
    <n v="12552"/>
    <x v="411"/>
    <x v="0"/>
    <n v="9.0423836838750802"/>
    <x v="312"/>
    <s v="US"/>
    <s v="USD"/>
    <n v="1326434400"/>
    <n v="1327903200"/>
    <b v="0"/>
    <b v="0"/>
    <x v="3"/>
    <s v="plays"/>
    <x v="393"/>
    <x v="396"/>
  </r>
  <r>
    <n v="416"/>
    <s v="Stewart-Coleman"/>
    <s v="Customer-focused disintermediate toolset"/>
    <n v="134600"/>
    <n v="59007"/>
    <x v="412"/>
    <x v="0"/>
    <n v="2.281085294965004"/>
    <x v="313"/>
    <s v="US"/>
    <s v="USD"/>
    <n v="1295244000"/>
    <n v="1296021600"/>
    <b v="0"/>
    <b v="1"/>
    <x v="4"/>
    <s v="documentary"/>
    <x v="394"/>
    <x v="397"/>
  </r>
  <r>
    <n v="417"/>
    <s v="Bradshaw, Smith and Ryan"/>
    <s v="Upgradable 24/7 emulation"/>
    <n v="1700"/>
    <n v="943"/>
    <x v="413"/>
    <x v="0"/>
    <n v="1.8027571580063626"/>
    <x v="27"/>
    <s v="US"/>
    <s v="USD"/>
    <n v="1541221200"/>
    <n v="1543298400"/>
    <b v="0"/>
    <b v="0"/>
    <x v="3"/>
    <s v="plays"/>
    <x v="395"/>
    <x v="398"/>
  </r>
  <r>
    <n v="418"/>
    <s v="Jackson PLC"/>
    <s v="Quality-focused client-server core"/>
    <n v="163700"/>
    <n v="93963"/>
    <x v="414"/>
    <x v="0"/>
    <n v="1.7421751114800506"/>
    <x v="314"/>
    <s v="CA"/>
    <s v="CAD"/>
    <n v="1336280400"/>
    <n v="1336366800"/>
    <b v="0"/>
    <b v="0"/>
    <x v="4"/>
    <s v="documentary"/>
    <x v="396"/>
    <x v="399"/>
  </r>
  <r>
    <n v="419"/>
    <s v="Ware-Arias"/>
    <s v="Upgradable maximized protocol"/>
    <n v="113800"/>
    <n v="140469"/>
    <x v="415"/>
    <x v="1"/>
    <n v="0.81014316326022107"/>
    <x v="315"/>
    <s v="US"/>
    <s v="USD"/>
    <n v="1324533600"/>
    <n v="1325052000"/>
    <b v="0"/>
    <b v="0"/>
    <x v="2"/>
    <s v="web"/>
    <x v="397"/>
    <x v="348"/>
  </r>
  <r>
    <n v="420"/>
    <s v="Blair, Reyes and Woods"/>
    <s v="Cross-platform interactive synergy"/>
    <n v="5000"/>
    <n v="6423"/>
    <x v="416"/>
    <x v="1"/>
    <n v="0.77845243655612639"/>
    <x v="115"/>
    <s v="US"/>
    <s v="USD"/>
    <n v="1498366800"/>
    <n v="1499576400"/>
    <b v="0"/>
    <b v="0"/>
    <x v="3"/>
    <s v="plays"/>
    <x v="398"/>
    <x v="400"/>
  </r>
  <r>
    <n v="421"/>
    <s v="Thomas-Lopez"/>
    <s v="User-centric fault-tolerant archive"/>
    <n v="9400"/>
    <n v="6015"/>
    <x v="417"/>
    <x v="0"/>
    <n v="1.5627597672485454"/>
    <x v="316"/>
    <s v="US"/>
    <s v="USD"/>
    <n v="1498712400"/>
    <n v="1501304400"/>
    <b v="0"/>
    <b v="1"/>
    <x v="2"/>
    <s v="wearables"/>
    <x v="399"/>
    <x v="401"/>
  </r>
  <r>
    <n v="422"/>
    <s v="Brown, Davies and Pacheco"/>
    <s v="Reverse-engineered regional knowledge user"/>
    <n v="8700"/>
    <n v="11075"/>
    <x v="418"/>
    <x v="1"/>
    <n v="0.78555304740406318"/>
    <x v="317"/>
    <s v="US"/>
    <s v="USD"/>
    <n v="1271480400"/>
    <n v="1273208400"/>
    <b v="0"/>
    <b v="1"/>
    <x v="3"/>
    <s v="plays"/>
    <x v="400"/>
    <x v="402"/>
  </r>
  <r>
    <n v="423"/>
    <s v="Jones-Riddle"/>
    <s v="Self-enabling real-time definition"/>
    <n v="147800"/>
    <n v="15723"/>
    <x v="419"/>
    <x v="0"/>
    <n v="9.4002416841569669"/>
    <x v="318"/>
    <s v="US"/>
    <s v="USD"/>
    <n v="1316667600"/>
    <n v="1316840400"/>
    <b v="0"/>
    <b v="1"/>
    <x v="0"/>
    <s v="food trucks"/>
    <x v="116"/>
    <x v="403"/>
  </r>
  <r>
    <n v="424"/>
    <s v="Schmidt-Gomez"/>
    <s v="User-centric impactful projection"/>
    <n v="5100"/>
    <n v="2064"/>
    <x v="420"/>
    <x v="0"/>
    <n v="2.4709302325581395"/>
    <x v="100"/>
    <s v="US"/>
    <s v="USD"/>
    <n v="1524027600"/>
    <n v="1524546000"/>
    <b v="0"/>
    <b v="0"/>
    <x v="1"/>
    <s v="indie rock"/>
    <x v="401"/>
    <x v="404"/>
  </r>
  <r>
    <n v="425"/>
    <s v="Sullivan, Davis and Booth"/>
    <s v="Vision-oriented actuating hardware"/>
    <n v="2700"/>
    <n v="7767"/>
    <x v="421"/>
    <x v="1"/>
    <n v="0.34762456546929316"/>
    <x v="45"/>
    <s v="US"/>
    <s v="USD"/>
    <n v="1438059600"/>
    <n v="1438578000"/>
    <b v="0"/>
    <b v="0"/>
    <x v="7"/>
    <s v="photography books"/>
    <x v="402"/>
    <x v="405"/>
  </r>
  <r>
    <n v="426"/>
    <s v="Edwards-Kane"/>
    <s v="Virtual leadingedge framework"/>
    <n v="1800"/>
    <n v="10313"/>
    <x v="422"/>
    <x v="1"/>
    <n v="0.17453699214583535"/>
    <x v="319"/>
    <s v="US"/>
    <s v="USD"/>
    <n v="1361944800"/>
    <n v="1362549600"/>
    <b v="0"/>
    <b v="0"/>
    <x v="3"/>
    <s v="plays"/>
    <x v="403"/>
    <x v="406"/>
  </r>
  <r>
    <n v="427"/>
    <s v="Hicks, Wall and Webb"/>
    <s v="Managed discrete framework"/>
    <n v="174500"/>
    <n v="197018"/>
    <x v="423"/>
    <x v="1"/>
    <n v="0.88570587459013894"/>
    <x v="320"/>
    <s v="US"/>
    <s v="USD"/>
    <n v="1410584400"/>
    <n v="1413349200"/>
    <b v="0"/>
    <b v="1"/>
    <x v="3"/>
    <s v="plays"/>
    <x v="404"/>
    <x v="407"/>
  </r>
  <r>
    <n v="428"/>
    <s v="Mayer-Richmond"/>
    <s v="Progressive zero-defect capability"/>
    <n v="101400"/>
    <n v="47037"/>
    <x v="424"/>
    <x v="0"/>
    <n v="2.1557497289367946"/>
    <x v="321"/>
    <s v="US"/>
    <s v="USD"/>
    <n v="1297404000"/>
    <n v="1298008800"/>
    <b v="0"/>
    <b v="0"/>
    <x v="4"/>
    <s v="animation"/>
    <x v="405"/>
    <x v="408"/>
  </r>
  <r>
    <n v="429"/>
    <s v="Robles Ltd"/>
    <s v="Right-sized demand-driven adapter"/>
    <n v="191000"/>
    <n v="173191"/>
    <x v="425"/>
    <x v="3"/>
    <n v="1.1028286689262143"/>
    <x v="322"/>
    <s v="US"/>
    <s v="USD"/>
    <n v="1392012000"/>
    <n v="1394427600"/>
    <b v="0"/>
    <b v="1"/>
    <x v="7"/>
    <s v="photography books"/>
    <x v="406"/>
    <x v="409"/>
  </r>
  <r>
    <n v="430"/>
    <s v="Cochran Ltd"/>
    <s v="Re-engineered attitude-oriented frame"/>
    <n v="8100"/>
    <n v="5487"/>
    <x v="426"/>
    <x v="0"/>
    <n v="1.4762165117550574"/>
    <x v="286"/>
    <s v="US"/>
    <s v="USD"/>
    <n v="1569733200"/>
    <n v="1572670800"/>
    <b v="0"/>
    <b v="0"/>
    <x v="3"/>
    <s v="plays"/>
    <x v="407"/>
    <x v="410"/>
  </r>
  <r>
    <n v="431"/>
    <s v="Rosales LLC"/>
    <s v="Compatible multimedia utilization"/>
    <n v="5100"/>
    <n v="9817"/>
    <x v="427"/>
    <x v="1"/>
    <n v="0.51950697769175924"/>
    <x v="115"/>
    <s v="US"/>
    <s v="USD"/>
    <n v="1529643600"/>
    <n v="1531112400"/>
    <b v="1"/>
    <b v="0"/>
    <x v="3"/>
    <s v="plays"/>
    <x v="408"/>
    <x v="312"/>
  </r>
  <r>
    <n v="432"/>
    <s v="Harper-Bryan"/>
    <s v="Re-contextualized dedicated hardware"/>
    <n v="7700"/>
    <n v="6369"/>
    <x v="428"/>
    <x v="0"/>
    <n v="1.2089810017271156"/>
    <x v="222"/>
    <s v="US"/>
    <s v="USD"/>
    <n v="1399006800"/>
    <n v="1400734800"/>
    <b v="0"/>
    <b v="0"/>
    <x v="3"/>
    <s v="plays"/>
    <x v="409"/>
    <x v="411"/>
  </r>
  <r>
    <n v="433"/>
    <s v="Potter, Harper and Everett"/>
    <s v="Decentralized composite paradigm"/>
    <n v="121400"/>
    <n v="65755"/>
    <x v="429"/>
    <x v="0"/>
    <n v="1.8462474336552352"/>
    <x v="323"/>
    <s v="US"/>
    <s v="USD"/>
    <n v="1385359200"/>
    <n v="1386741600"/>
    <b v="0"/>
    <b v="1"/>
    <x v="4"/>
    <s v="documentary"/>
    <x v="410"/>
    <x v="412"/>
  </r>
  <r>
    <n v="434"/>
    <s v="Floyd-Sims"/>
    <s v="Cloned transitional hierarchy"/>
    <n v="5400"/>
    <n v="903"/>
    <x v="430"/>
    <x v="3"/>
    <n v="5.9800664451827243"/>
    <x v="234"/>
    <s v="CA"/>
    <s v="CAD"/>
    <n v="1480572000"/>
    <n v="1481781600"/>
    <b v="1"/>
    <b v="0"/>
    <x v="3"/>
    <s v="plays"/>
    <x v="411"/>
    <x v="413"/>
  </r>
  <r>
    <n v="435"/>
    <s v="Spence, Jackson and Kelly"/>
    <s v="Advanced discrete leverage"/>
    <n v="152400"/>
    <n v="178120"/>
    <x v="431"/>
    <x v="1"/>
    <n v="0.85560296429373461"/>
    <x v="324"/>
    <s v="IT"/>
    <s v="EUR"/>
    <n v="1418623200"/>
    <n v="1419660000"/>
    <b v="0"/>
    <b v="1"/>
    <x v="3"/>
    <s v="plays"/>
    <x v="412"/>
    <x v="414"/>
  </r>
  <r>
    <n v="436"/>
    <s v="King-Nguyen"/>
    <s v="Open-source incremental throughput"/>
    <n v="1300"/>
    <n v="13678"/>
    <x v="432"/>
    <x v="1"/>
    <n v="9.5043134961251649E-2"/>
    <x v="61"/>
    <s v="US"/>
    <s v="USD"/>
    <n v="1555736400"/>
    <n v="1555822800"/>
    <b v="0"/>
    <b v="0"/>
    <x v="1"/>
    <s v="jazz"/>
    <x v="413"/>
    <x v="354"/>
  </r>
  <r>
    <n v="437"/>
    <s v="Hansen Group"/>
    <s v="Centralized regional interface"/>
    <n v="8100"/>
    <n v="9969"/>
    <x v="433"/>
    <x v="1"/>
    <n v="0.81251880830574785"/>
    <x v="325"/>
    <s v="US"/>
    <s v="USD"/>
    <n v="1442120400"/>
    <n v="1442379600"/>
    <b v="0"/>
    <b v="1"/>
    <x v="4"/>
    <s v="animation"/>
    <x v="414"/>
    <x v="415"/>
  </r>
  <r>
    <n v="438"/>
    <s v="Mathis, Hall and Hansen"/>
    <s v="Streamlined web-enabled knowledgebase"/>
    <n v="8300"/>
    <n v="14827"/>
    <x v="434"/>
    <x v="1"/>
    <n v="0.55978957307614485"/>
    <x v="326"/>
    <s v="US"/>
    <s v="USD"/>
    <n v="1362376800"/>
    <n v="1364965200"/>
    <b v="0"/>
    <b v="0"/>
    <x v="3"/>
    <s v="plays"/>
    <x v="415"/>
    <x v="416"/>
  </r>
  <r>
    <n v="439"/>
    <s v="Cummings Inc"/>
    <s v="Digitized transitional monitoring"/>
    <n v="28400"/>
    <n v="100900"/>
    <x v="435"/>
    <x v="1"/>
    <n v="0.28146679881070369"/>
    <x v="327"/>
    <s v="US"/>
    <s v="USD"/>
    <n v="1478408400"/>
    <n v="1479016800"/>
    <b v="0"/>
    <b v="0"/>
    <x v="4"/>
    <s v="science fiction"/>
    <x v="416"/>
    <x v="417"/>
  </r>
  <r>
    <n v="440"/>
    <s v="Miller-Poole"/>
    <s v="Networked optimal adapter"/>
    <n v="102500"/>
    <n v="165954"/>
    <x v="436"/>
    <x v="1"/>
    <n v="0.61764103305735329"/>
    <x v="328"/>
    <s v="US"/>
    <s v="USD"/>
    <n v="1498798800"/>
    <n v="1499662800"/>
    <b v="0"/>
    <b v="0"/>
    <x v="4"/>
    <s v="television"/>
    <x v="417"/>
    <x v="418"/>
  </r>
  <r>
    <n v="441"/>
    <s v="Rodriguez-West"/>
    <s v="Automated optimal function"/>
    <n v="7000"/>
    <n v="1744"/>
    <x v="437"/>
    <x v="0"/>
    <n v="4.0137614678899078"/>
    <x v="235"/>
    <s v="US"/>
    <s v="USD"/>
    <n v="1335416400"/>
    <n v="1337835600"/>
    <b v="0"/>
    <b v="0"/>
    <x v="2"/>
    <s v="wearables"/>
    <x v="418"/>
    <x v="419"/>
  </r>
  <r>
    <n v="442"/>
    <s v="Calderon, Bradford and Dean"/>
    <s v="Devolved system-worthy framework"/>
    <n v="5400"/>
    <n v="10731"/>
    <x v="438"/>
    <x v="1"/>
    <n v="0.50321498462398662"/>
    <x v="182"/>
    <s v="IT"/>
    <s v="EUR"/>
    <n v="1504328400"/>
    <n v="1505710800"/>
    <b v="0"/>
    <b v="0"/>
    <x v="3"/>
    <s v="plays"/>
    <x v="419"/>
    <x v="420"/>
  </r>
  <r>
    <n v="443"/>
    <s v="Clark-Bowman"/>
    <s v="Stand-alone user-facing service-desk"/>
    <n v="9300"/>
    <n v="3232"/>
    <x v="439"/>
    <x v="3"/>
    <n v="2.8774752475247523"/>
    <x v="329"/>
    <s v="US"/>
    <s v="USD"/>
    <n v="1285822800"/>
    <n v="1287464400"/>
    <b v="0"/>
    <b v="0"/>
    <x v="3"/>
    <s v="plays"/>
    <x v="420"/>
    <x v="421"/>
  </r>
  <r>
    <n v="444"/>
    <s v="Hensley Ltd"/>
    <s v="Versatile global attitude"/>
    <n v="6200"/>
    <n v="10938"/>
    <x v="440"/>
    <x v="1"/>
    <n v="0.56683123057231666"/>
    <x v="102"/>
    <s v="US"/>
    <s v="USD"/>
    <n v="1311483600"/>
    <n v="1311656400"/>
    <b v="0"/>
    <b v="1"/>
    <x v="1"/>
    <s v="indie rock"/>
    <x v="421"/>
    <x v="422"/>
  </r>
  <r>
    <n v="445"/>
    <s v="Anderson-Pearson"/>
    <s v="Intuitive demand-driven Local Area Network"/>
    <n v="2100"/>
    <n v="10739"/>
    <x v="441"/>
    <x v="1"/>
    <n v="0.19554893379271812"/>
    <x v="73"/>
    <s v="US"/>
    <s v="USD"/>
    <n v="1291356000"/>
    <n v="1293170400"/>
    <b v="0"/>
    <b v="1"/>
    <x v="3"/>
    <s v="plays"/>
    <x v="422"/>
    <x v="423"/>
  </r>
  <r>
    <n v="446"/>
    <s v="Martin, Martin and Solis"/>
    <s v="Assimilated uniform methodology"/>
    <n v="6800"/>
    <n v="5579"/>
    <x v="442"/>
    <x v="0"/>
    <n v="1.2188564258827748"/>
    <x v="129"/>
    <s v="US"/>
    <s v="USD"/>
    <n v="1355810400"/>
    <n v="1355983200"/>
    <b v="0"/>
    <b v="0"/>
    <x v="2"/>
    <s v="wearables"/>
    <x v="423"/>
    <x v="424"/>
  </r>
  <r>
    <n v="447"/>
    <s v="Harrington-Harper"/>
    <s v="Self-enabling next generation algorithm"/>
    <n v="155200"/>
    <n v="37754"/>
    <x v="443"/>
    <x v="3"/>
    <n v="4.1108226942840496"/>
    <x v="330"/>
    <s v="GB"/>
    <s v="GBP"/>
    <n v="1513663200"/>
    <n v="1515045600"/>
    <b v="0"/>
    <b v="0"/>
    <x v="4"/>
    <s v="television"/>
    <x v="424"/>
    <x v="425"/>
  </r>
  <r>
    <n v="448"/>
    <s v="Price and Sons"/>
    <s v="Object-based demand-driven strategy"/>
    <n v="89900"/>
    <n v="45384"/>
    <x v="444"/>
    <x v="0"/>
    <n v="1.9808743169398908"/>
    <x v="331"/>
    <s v="US"/>
    <s v="USD"/>
    <n v="1365915600"/>
    <n v="1366088400"/>
    <b v="0"/>
    <b v="1"/>
    <x v="6"/>
    <s v="video games"/>
    <x v="425"/>
    <x v="426"/>
  </r>
  <r>
    <n v="449"/>
    <s v="Cuevas-Morales"/>
    <s v="Public-key coherent ability"/>
    <n v="900"/>
    <n v="8703"/>
    <x v="445"/>
    <x v="1"/>
    <n v="0.10341261633919338"/>
    <x v="99"/>
    <s v="DK"/>
    <s v="DKK"/>
    <n v="1551852000"/>
    <n v="1553317200"/>
    <b v="0"/>
    <b v="0"/>
    <x v="6"/>
    <s v="video games"/>
    <x v="426"/>
    <x v="427"/>
  </r>
  <r>
    <n v="450"/>
    <s v="Delgado-Hatfield"/>
    <s v="Up-sized composite success"/>
    <n v="100"/>
    <n v="4"/>
    <x v="446"/>
    <x v="0"/>
    <n v="25"/>
    <x v="49"/>
    <s v="CA"/>
    <s v="CAD"/>
    <n v="1540098000"/>
    <n v="1542088800"/>
    <b v="0"/>
    <b v="0"/>
    <x v="4"/>
    <s v="animation"/>
    <x v="427"/>
    <x v="428"/>
  </r>
  <r>
    <n v="451"/>
    <s v="Padilla-Porter"/>
    <s v="Innovative exuding matrix"/>
    <n v="148400"/>
    <n v="182302"/>
    <x v="447"/>
    <x v="1"/>
    <n v="0.81403385590942501"/>
    <x v="332"/>
    <s v="US"/>
    <s v="USD"/>
    <n v="1500440400"/>
    <n v="1503118800"/>
    <b v="0"/>
    <b v="0"/>
    <x v="1"/>
    <s v="rock"/>
    <x v="428"/>
    <x v="429"/>
  </r>
  <r>
    <n v="452"/>
    <s v="Morris Group"/>
    <s v="Realigned impactful artificial intelligence"/>
    <n v="4800"/>
    <n v="3045"/>
    <x v="448"/>
    <x v="0"/>
    <n v="1.5763546798029557"/>
    <x v="249"/>
    <s v="US"/>
    <s v="USD"/>
    <n v="1278392400"/>
    <n v="1278478800"/>
    <b v="0"/>
    <b v="0"/>
    <x v="4"/>
    <s v="drama"/>
    <x v="429"/>
    <x v="430"/>
  </r>
  <r>
    <n v="453"/>
    <s v="Saunders Ltd"/>
    <s v="Multi-layered multi-tasking secured line"/>
    <n v="182400"/>
    <n v="102749"/>
    <x v="449"/>
    <x v="0"/>
    <n v="1.7751997586351205"/>
    <x v="333"/>
    <s v="US"/>
    <s v="USD"/>
    <n v="1480572000"/>
    <n v="1484114400"/>
    <b v="0"/>
    <b v="0"/>
    <x v="4"/>
    <s v="science fiction"/>
    <x v="411"/>
    <x v="431"/>
  </r>
  <r>
    <n v="454"/>
    <s v="Woods Inc"/>
    <s v="Upgradable upward-trending portal"/>
    <n v="4000"/>
    <n v="1763"/>
    <x v="450"/>
    <x v="0"/>
    <n v="2.2688598979013044"/>
    <x v="334"/>
    <s v="US"/>
    <s v="USD"/>
    <n v="1382331600"/>
    <n v="1385445600"/>
    <b v="0"/>
    <b v="1"/>
    <x v="4"/>
    <s v="drama"/>
    <x v="430"/>
    <x v="432"/>
  </r>
  <r>
    <n v="455"/>
    <s v="Villanueva, Wright and Richardson"/>
    <s v="Profit-focused global product"/>
    <n v="116500"/>
    <n v="137904"/>
    <x v="451"/>
    <x v="1"/>
    <n v="0.84479057895347487"/>
    <x v="335"/>
    <s v="US"/>
    <s v="USD"/>
    <n v="1316754000"/>
    <n v="1318741200"/>
    <b v="0"/>
    <b v="0"/>
    <x v="3"/>
    <s v="plays"/>
    <x v="431"/>
    <x v="433"/>
  </r>
  <r>
    <n v="456"/>
    <s v="Wilson, Brooks and Clark"/>
    <s v="Operative well-modulated data-warehouse"/>
    <n v="146400"/>
    <n v="152438"/>
    <x v="452"/>
    <x v="1"/>
    <n v="0.96039045382384969"/>
    <x v="336"/>
    <s v="US"/>
    <s v="USD"/>
    <n v="1518242400"/>
    <n v="1518242400"/>
    <b v="0"/>
    <b v="1"/>
    <x v="1"/>
    <s v="indie rock"/>
    <x v="432"/>
    <x v="434"/>
  </r>
  <r>
    <n v="457"/>
    <s v="Sheppard, Smith and Spence"/>
    <s v="Cloned asymmetric functionalities"/>
    <n v="5000"/>
    <n v="1332"/>
    <x v="453"/>
    <x v="0"/>
    <n v="3.7537537537537538"/>
    <x v="337"/>
    <s v="US"/>
    <s v="USD"/>
    <n v="1476421200"/>
    <n v="1476594000"/>
    <b v="0"/>
    <b v="0"/>
    <x v="3"/>
    <s v="plays"/>
    <x v="433"/>
    <x v="435"/>
  </r>
  <r>
    <n v="458"/>
    <s v="Wise, Thompson and Allen"/>
    <s v="Pre-emptive neutral portal"/>
    <n v="33800"/>
    <n v="118706"/>
    <x v="454"/>
    <x v="1"/>
    <n v="0.28473708152915606"/>
    <x v="338"/>
    <s v="US"/>
    <s v="USD"/>
    <n v="1269752400"/>
    <n v="1273554000"/>
    <b v="0"/>
    <b v="0"/>
    <x v="3"/>
    <s v="plays"/>
    <x v="434"/>
    <x v="436"/>
  </r>
  <r>
    <n v="459"/>
    <s v="Lane, Ryan and Chapman"/>
    <s v="Switchable demand-driven help-desk"/>
    <n v="6300"/>
    <n v="5674"/>
    <x v="455"/>
    <x v="0"/>
    <n v="1.1103278110680297"/>
    <x v="339"/>
    <s v="US"/>
    <s v="USD"/>
    <n v="1419746400"/>
    <n v="1421906400"/>
    <b v="0"/>
    <b v="0"/>
    <x v="4"/>
    <s v="documentary"/>
    <x v="435"/>
    <x v="437"/>
  </r>
  <r>
    <n v="460"/>
    <s v="Rich, Alvarez and King"/>
    <s v="Business-focused static ability"/>
    <n v="2400"/>
    <n v="4119"/>
    <x v="456"/>
    <x v="1"/>
    <n v="0.58266569555717407"/>
    <x v="126"/>
    <s v="US"/>
    <s v="USD"/>
    <n v="1281330000"/>
    <n v="1281589200"/>
    <b v="0"/>
    <b v="0"/>
    <x v="3"/>
    <s v="plays"/>
    <x v="8"/>
    <x v="438"/>
  </r>
  <r>
    <n v="461"/>
    <s v="Terry-Salinas"/>
    <s v="Networked secondary structure"/>
    <n v="98800"/>
    <n v="139354"/>
    <x v="457"/>
    <x v="1"/>
    <n v="0.70898574852533836"/>
    <x v="340"/>
    <s v="US"/>
    <s v="USD"/>
    <n v="1398661200"/>
    <n v="1400389200"/>
    <b v="0"/>
    <b v="0"/>
    <x v="4"/>
    <s v="drama"/>
    <x v="436"/>
    <x v="439"/>
  </r>
  <r>
    <n v="462"/>
    <s v="Wang-Rodriguez"/>
    <s v="Total multimedia website"/>
    <n v="188800"/>
    <n v="57734"/>
    <x v="458"/>
    <x v="0"/>
    <n v="3.2701700904146604"/>
    <x v="341"/>
    <s v="US"/>
    <s v="USD"/>
    <n v="1359525600"/>
    <n v="1362808800"/>
    <b v="0"/>
    <b v="0"/>
    <x v="6"/>
    <s v="mobile games"/>
    <x v="385"/>
    <x v="440"/>
  </r>
  <r>
    <n v="463"/>
    <s v="Mckee-Hill"/>
    <s v="Cross-platform upward-trending parallelism"/>
    <n v="134300"/>
    <n v="145265"/>
    <x v="459"/>
    <x v="1"/>
    <n v="0.92451726155646574"/>
    <x v="342"/>
    <s v="US"/>
    <s v="USD"/>
    <n v="1388469600"/>
    <n v="1388815200"/>
    <b v="0"/>
    <b v="0"/>
    <x v="4"/>
    <s v="animation"/>
    <x v="437"/>
    <x v="441"/>
  </r>
  <r>
    <n v="464"/>
    <s v="Gomez LLC"/>
    <s v="Pre-emptive mission-critical hardware"/>
    <n v="71200"/>
    <n v="95020"/>
    <x v="460"/>
    <x v="1"/>
    <n v="0.74931593348768677"/>
    <x v="343"/>
    <s v="US"/>
    <s v="USD"/>
    <n v="1518328800"/>
    <n v="1519538400"/>
    <b v="0"/>
    <b v="0"/>
    <x v="3"/>
    <s v="plays"/>
    <x v="438"/>
    <x v="442"/>
  </r>
  <r>
    <n v="465"/>
    <s v="Gonzalez-Robbins"/>
    <s v="Up-sized responsive protocol"/>
    <n v="4700"/>
    <n v="8829"/>
    <x v="461"/>
    <x v="1"/>
    <n v="0.53233661796352927"/>
    <x v="175"/>
    <s v="US"/>
    <s v="USD"/>
    <n v="1517032800"/>
    <n v="1517810400"/>
    <b v="0"/>
    <b v="0"/>
    <x v="5"/>
    <s v="translations"/>
    <x v="439"/>
    <x v="443"/>
  </r>
  <r>
    <n v="466"/>
    <s v="Obrien and Sons"/>
    <s v="Pre-emptive transitional frame"/>
    <n v="1200"/>
    <n v="3984"/>
    <x v="462"/>
    <x v="1"/>
    <n v="0.30120481927710846"/>
    <x v="344"/>
    <s v="US"/>
    <s v="USD"/>
    <n v="1368594000"/>
    <n v="1370581200"/>
    <b v="0"/>
    <b v="1"/>
    <x v="2"/>
    <s v="wearables"/>
    <x v="440"/>
    <x v="444"/>
  </r>
  <r>
    <n v="467"/>
    <s v="Shaw Ltd"/>
    <s v="Profit-focused content-based application"/>
    <n v="1400"/>
    <n v="8053"/>
    <x v="463"/>
    <x v="1"/>
    <n v="0.17384825530858064"/>
    <x v="279"/>
    <s v="CA"/>
    <s v="CAD"/>
    <n v="1448258400"/>
    <n v="1448863200"/>
    <b v="0"/>
    <b v="1"/>
    <x v="2"/>
    <s v="web"/>
    <x v="441"/>
    <x v="445"/>
  </r>
  <r>
    <n v="468"/>
    <s v="Hughes Inc"/>
    <s v="Streamlined neutral analyzer"/>
    <n v="4000"/>
    <n v="1620"/>
    <x v="464"/>
    <x v="0"/>
    <n v="2.4691358024691357"/>
    <x v="36"/>
    <s v="US"/>
    <s v="USD"/>
    <n v="1555218000"/>
    <n v="1556600400"/>
    <b v="0"/>
    <b v="0"/>
    <x v="3"/>
    <s v="plays"/>
    <x v="442"/>
    <x v="368"/>
  </r>
  <r>
    <n v="469"/>
    <s v="Olsen-Ryan"/>
    <s v="Assimilated neutral utilization"/>
    <n v="5600"/>
    <n v="10328"/>
    <x v="465"/>
    <x v="1"/>
    <n v="0.5422153369481022"/>
    <x v="122"/>
    <s v="US"/>
    <s v="USD"/>
    <n v="1431925200"/>
    <n v="1432098000"/>
    <b v="0"/>
    <b v="0"/>
    <x v="4"/>
    <s v="drama"/>
    <x v="443"/>
    <x v="446"/>
  </r>
  <r>
    <n v="470"/>
    <s v="Grimes, Holland and Sloan"/>
    <s v="Extended dedicated archive"/>
    <n v="3600"/>
    <n v="10289"/>
    <x v="466"/>
    <x v="1"/>
    <n v="0.34988823014870252"/>
    <x v="345"/>
    <s v="US"/>
    <s v="USD"/>
    <n v="1481522400"/>
    <n v="1482127200"/>
    <b v="0"/>
    <b v="0"/>
    <x v="2"/>
    <s v="wearables"/>
    <x v="315"/>
    <x v="447"/>
  </r>
  <r>
    <n v="471"/>
    <s v="Perry and Sons"/>
    <s v="Configurable static help-desk"/>
    <n v="3100"/>
    <n v="9889"/>
    <x v="467"/>
    <x v="1"/>
    <n v="0.31347962382445144"/>
    <x v="346"/>
    <s v="GB"/>
    <s v="GBP"/>
    <n v="1335934800"/>
    <n v="1335934800"/>
    <b v="0"/>
    <b v="1"/>
    <x v="0"/>
    <s v="food trucks"/>
    <x v="444"/>
    <x v="448"/>
  </r>
  <r>
    <n v="472"/>
    <s v="Turner, Young and Collins"/>
    <s v="Self-enabling clear-thinking framework"/>
    <n v="153800"/>
    <n v="60342"/>
    <x v="468"/>
    <x v="0"/>
    <n v="2.5488051440124622"/>
    <x v="347"/>
    <s v="US"/>
    <s v="USD"/>
    <n v="1552280400"/>
    <n v="1556946000"/>
    <b v="0"/>
    <b v="0"/>
    <x v="1"/>
    <s v="rock"/>
    <x v="445"/>
    <x v="178"/>
  </r>
  <r>
    <n v="473"/>
    <s v="Richardson Inc"/>
    <s v="Assimilated fault-tolerant capacity"/>
    <n v="5000"/>
    <n v="8907"/>
    <x v="469"/>
    <x v="1"/>
    <n v="0.56135623666778933"/>
    <x v="88"/>
    <s v="US"/>
    <s v="USD"/>
    <n v="1529989200"/>
    <n v="1530075600"/>
    <b v="0"/>
    <b v="0"/>
    <x v="1"/>
    <s v="electric music"/>
    <x v="446"/>
    <x v="449"/>
  </r>
  <r>
    <n v="474"/>
    <s v="Santos-Young"/>
    <s v="Enhanced neutral ability"/>
    <n v="4000"/>
    <n v="14606"/>
    <x v="470"/>
    <x v="1"/>
    <n v="0.2738600575106121"/>
    <x v="23"/>
    <s v="US"/>
    <s v="USD"/>
    <n v="1418709600"/>
    <n v="1418796000"/>
    <b v="0"/>
    <b v="0"/>
    <x v="4"/>
    <s v="television"/>
    <x v="447"/>
    <x v="450"/>
  </r>
  <r>
    <n v="475"/>
    <s v="Nichols Ltd"/>
    <s v="Function-based attitude-oriented groupware"/>
    <n v="7400"/>
    <n v="8432"/>
    <x v="471"/>
    <x v="1"/>
    <n v="0.87760910815939275"/>
    <x v="57"/>
    <s v="US"/>
    <s v="USD"/>
    <n v="1372136400"/>
    <n v="1372482000"/>
    <b v="0"/>
    <b v="1"/>
    <x v="5"/>
    <s v="translations"/>
    <x v="448"/>
    <x v="451"/>
  </r>
  <r>
    <n v="476"/>
    <s v="Murphy PLC"/>
    <s v="Optional solution-oriented instruction set"/>
    <n v="191500"/>
    <n v="57122"/>
    <x v="472"/>
    <x v="0"/>
    <n v="3.3524736528833023"/>
    <x v="348"/>
    <s v="US"/>
    <s v="USD"/>
    <n v="1533877200"/>
    <n v="1534395600"/>
    <b v="0"/>
    <b v="0"/>
    <x v="5"/>
    <s v="fiction"/>
    <x v="342"/>
    <x v="452"/>
  </r>
  <r>
    <n v="477"/>
    <s v="Hogan, Porter and Rivera"/>
    <s v="Organic object-oriented core"/>
    <n v="8500"/>
    <n v="4613"/>
    <x v="473"/>
    <x v="0"/>
    <n v="1.8426186863212659"/>
    <x v="86"/>
    <s v="US"/>
    <s v="USD"/>
    <n v="1309064400"/>
    <n v="1311397200"/>
    <b v="0"/>
    <b v="0"/>
    <x v="4"/>
    <s v="science fiction"/>
    <x v="449"/>
    <x v="453"/>
  </r>
  <r>
    <n v="478"/>
    <s v="Lyons LLC"/>
    <s v="Balanced impactful circuit"/>
    <n v="68800"/>
    <n v="162603"/>
    <x v="474"/>
    <x v="1"/>
    <n v="0.42311642466621158"/>
    <x v="349"/>
    <s v="US"/>
    <s v="USD"/>
    <n v="1425877200"/>
    <n v="1426914000"/>
    <b v="0"/>
    <b v="0"/>
    <x v="2"/>
    <s v="wearables"/>
    <x v="450"/>
    <x v="454"/>
  </r>
  <r>
    <n v="479"/>
    <s v="Long-Greene"/>
    <s v="Future-proofed heuristic encryption"/>
    <n v="2400"/>
    <n v="12310"/>
    <x v="475"/>
    <x v="1"/>
    <n v="0.19496344435418358"/>
    <x v="350"/>
    <s v="GB"/>
    <s v="GBP"/>
    <n v="1501304400"/>
    <n v="1501477200"/>
    <b v="0"/>
    <b v="0"/>
    <x v="0"/>
    <s v="food trucks"/>
    <x v="451"/>
    <x v="455"/>
  </r>
  <r>
    <n v="480"/>
    <s v="Robles-Hudson"/>
    <s v="Balanced bifurcated leverage"/>
    <n v="8600"/>
    <n v="8656"/>
    <x v="476"/>
    <x v="1"/>
    <n v="0.99353049907578561"/>
    <x v="215"/>
    <s v="US"/>
    <s v="USD"/>
    <n v="1268287200"/>
    <n v="1269061200"/>
    <b v="0"/>
    <b v="1"/>
    <x v="7"/>
    <s v="photography books"/>
    <x v="452"/>
    <x v="456"/>
  </r>
  <r>
    <n v="481"/>
    <s v="Mcclure LLC"/>
    <s v="Sharable discrete budgetary management"/>
    <n v="196600"/>
    <n v="159931"/>
    <x v="477"/>
    <x v="0"/>
    <n v="1.2292801270547924"/>
    <x v="351"/>
    <s v="US"/>
    <s v="USD"/>
    <n v="1412139600"/>
    <n v="1415772000"/>
    <b v="0"/>
    <b v="1"/>
    <x v="3"/>
    <s v="plays"/>
    <x v="453"/>
    <x v="457"/>
  </r>
  <r>
    <n v="482"/>
    <s v="Martin, Russell and Baker"/>
    <s v="Focused solution-oriented instruction set"/>
    <n v="4200"/>
    <n v="689"/>
    <x v="478"/>
    <x v="0"/>
    <n v="6.0957910014513788"/>
    <x v="352"/>
    <s v="US"/>
    <s v="USD"/>
    <n v="1330063200"/>
    <n v="1331013600"/>
    <b v="0"/>
    <b v="1"/>
    <x v="5"/>
    <s v="fiction"/>
    <x v="454"/>
    <x v="458"/>
  </r>
  <r>
    <n v="483"/>
    <s v="Rice-Parker"/>
    <s v="Down-sized actuating infrastructure"/>
    <n v="91400"/>
    <n v="48236"/>
    <x v="479"/>
    <x v="0"/>
    <n v="1.8948503192636206"/>
    <x v="353"/>
    <s v="US"/>
    <s v="USD"/>
    <n v="1576130400"/>
    <n v="1576735200"/>
    <b v="0"/>
    <b v="0"/>
    <x v="3"/>
    <s v="plays"/>
    <x v="455"/>
    <x v="459"/>
  </r>
  <r>
    <n v="484"/>
    <s v="Landry Inc"/>
    <s v="Synergistic cohesive adapter"/>
    <n v="29600"/>
    <n v="77021"/>
    <x v="480"/>
    <x v="1"/>
    <n v="0.38431077238675165"/>
    <x v="354"/>
    <s v="GB"/>
    <s v="GBP"/>
    <n v="1407128400"/>
    <n v="1411362000"/>
    <b v="0"/>
    <b v="1"/>
    <x v="0"/>
    <s v="food trucks"/>
    <x v="456"/>
    <x v="460"/>
  </r>
  <r>
    <n v="485"/>
    <s v="Richards-Davis"/>
    <s v="Quality-focused mission-critical structure"/>
    <n v="90600"/>
    <n v="27844"/>
    <x v="481"/>
    <x v="0"/>
    <n v="3.2538428386726044"/>
    <x v="355"/>
    <s v="GB"/>
    <s v="GBP"/>
    <n v="1560142800"/>
    <n v="1563685200"/>
    <b v="0"/>
    <b v="0"/>
    <x v="3"/>
    <s v="plays"/>
    <x v="457"/>
    <x v="461"/>
  </r>
  <r>
    <n v="486"/>
    <s v="Davis, Cox and Fox"/>
    <s v="Compatible exuding Graphical User Interface"/>
    <n v="5200"/>
    <n v="702"/>
    <x v="482"/>
    <x v="0"/>
    <n v="7.4074074074074074"/>
    <x v="356"/>
    <s v="GB"/>
    <s v="GBP"/>
    <n v="1520575200"/>
    <n v="1521867600"/>
    <b v="0"/>
    <b v="1"/>
    <x v="5"/>
    <s v="translations"/>
    <x v="458"/>
    <x v="462"/>
  </r>
  <r>
    <n v="487"/>
    <s v="Smith-Wallace"/>
    <s v="Monitored 24/7 time-frame"/>
    <n v="110300"/>
    <n v="197024"/>
    <x v="483"/>
    <x v="1"/>
    <n v="0.55983027448432676"/>
    <x v="357"/>
    <s v="US"/>
    <s v="USD"/>
    <n v="1492664400"/>
    <n v="1495515600"/>
    <b v="0"/>
    <b v="0"/>
    <x v="3"/>
    <s v="plays"/>
    <x v="459"/>
    <x v="463"/>
  </r>
  <r>
    <n v="488"/>
    <s v="Cordova, Shaw and Wang"/>
    <s v="Virtual secondary open architecture"/>
    <n v="5300"/>
    <n v="11663"/>
    <x v="484"/>
    <x v="1"/>
    <n v="0.45442853468232874"/>
    <x v="127"/>
    <s v="US"/>
    <s v="USD"/>
    <n v="1454479200"/>
    <n v="1455948000"/>
    <b v="0"/>
    <b v="0"/>
    <x v="3"/>
    <s v="plays"/>
    <x v="460"/>
    <x v="464"/>
  </r>
  <r>
    <n v="489"/>
    <s v="Clark Inc"/>
    <s v="Down-sized mobile time-frame"/>
    <n v="9200"/>
    <n v="9339"/>
    <x v="485"/>
    <x v="1"/>
    <n v="0.98511617946246921"/>
    <x v="72"/>
    <s v="IT"/>
    <s v="EUR"/>
    <n v="1281934800"/>
    <n v="1282366800"/>
    <b v="0"/>
    <b v="0"/>
    <x v="2"/>
    <s v="wearables"/>
    <x v="461"/>
    <x v="465"/>
  </r>
  <r>
    <n v="490"/>
    <s v="Young and Sons"/>
    <s v="Innovative disintermediate encryption"/>
    <n v="2400"/>
    <n v="4596"/>
    <x v="486"/>
    <x v="1"/>
    <n v="0.52219321148825071"/>
    <x v="358"/>
    <s v="US"/>
    <s v="USD"/>
    <n v="1573970400"/>
    <n v="1574575200"/>
    <b v="0"/>
    <b v="0"/>
    <x v="8"/>
    <s v="audio"/>
    <x v="462"/>
    <x v="466"/>
  </r>
  <r>
    <n v="491"/>
    <s v="Henson PLC"/>
    <s v="Universal contextually-based knowledgebase"/>
    <n v="56800"/>
    <n v="173437"/>
    <x v="487"/>
    <x v="1"/>
    <n v="0.32749643962937552"/>
    <x v="120"/>
    <s v="US"/>
    <s v="USD"/>
    <n v="1372654800"/>
    <n v="1374901200"/>
    <b v="0"/>
    <b v="1"/>
    <x v="0"/>
    <s v="food trucks"/>
    <x v="463"/>
    <x v="467"/>
  </r>
  <r>
    <n v="492"/>
    <s v="Garcia Group"/>
    <s v="Persevering interactive matrix"/>
    <n v="191000"/>
    <n v="45831"/>
    <x v="488"/>
    <x v="3"/>
    <n v="4.1674848901398613"/>
    <x v="359"/>
    <s v="US"/>
    <s v="USD"/>
    <n v="1275886800"/>
    <n v="1278910800"/>
    <b v="1"/>
    <b v="1"/>
    <x v="4"/>
    <s v="shorts"/>
    <x v="464"/>
    <x v="468"/>
  </r>
  <r>
    <n v="493"/>
    <s v="Adams, Walker and Wong"/>
    <s v="Seamless background framework"/>
    <n v="900"/>
    <n v="6514"/>
    <x v="489"/>
    <x v="1"/>
    <n v="0.1381639545594105"/>
    <x v="251"/>
    <s v="US"/>
    <s v="USD"/>
    <n v="1561784400"/>
    <n v="1562907600"/>
    <b v="0"/>
    <b v="0"/>
    <x v="7"/>
    <s v="photography books"/>
    <x v="465"/>
    <x v="469"/>
  </r>
  <r>
    <n v="494"/>
    <s v="Hopkins-Browning"/>
    <s v="Balanced upward-trending productivity"/>
    <n v="2500"/>
    <n v="13684"/>
    <x v="490"/>
    <x v="1"/>
    <n v="0.18269511838643671"/>
    <x v="360"/>
    <s v="US"/>
    <s v="USD"/>
    <n v="1332392400"/>
    <n v="1332478800"/>
    <b v="0"/>
    <b v="0"/>
    <x v="2"/>
    <s v="wearables"/>
    <x v="466"/>
    <x v="470"/>
  </r>
  <r>
    <n v="495"/>
    <s v="Bell, Edwards and Andersen"/>
    <s v="Centralized clear-thinking solution"/>
    <n v="3200"/>
    <n v="13264"/>
    <x v="491"/>
    <x v="1"/>
    <n v="0.24125452352231605"/>
    <x v="135"/>
    <s v="DK"/>
    <s v="DKK"/>
    <n v="1402376400"/>
    <n v="1402722000"/>
    <b v="0"/>
    <b v="0"/>
    <x v="3"/>
    <s v="plays"/>
    <x v="467"/>
    <x v="471"/>
  </r>
  <r>
    <n v="496"/>
    <s v="Morales Group"/>
    <s v="Optimized bi-directional extranet"/>
    <n v="183800"/>
    <n v="1667"/>
    <x v="492"/>
    <x v="0"/>
    <n v="110.25794841031794"/>
    <x v="71"/>
    <s v="US"/>
    <s v="USD"/>
    <n v="1495342800"/>
    <n v="1496811600"/>
    <b v="0"/>
    <b v="0"/>
    <x v="4"/>
    <s v="animation"/>
    <x v="468"/>
    <x v="472"/>
  </r>
  <r>
    <n v="497"/>
    <s v="Lucero Group"/>
    <s v="Intuitive actuating benchmark"/>
    <n v="9800"/>
    <n v="3349"/>
    <x v="493"/>
    <x v="0"/>
    <n v="2.9262466407882952"/>
    <x v="53"/>
    <s v="US"/>
    <s v="USD"/>
    <n v="1482213600"/>
    <n v="1482213600"/>
    <b v="0"/>
    <b v="1"/>
    <x v="2"/>
    <s v="wearables"/>
    <x v="469"/>
    <x v="473"/>
  </r>
  <r>
    <n v="498"/>
    <s v="Smith, Brown and Davis"/>
    <s v="Devolved background project"/>
    <n v="193400"/>
    <n v="46317"/>
    <x v="494"/>
    <x v="0"/>
    <n v="4.1755726838957621"/>
    <x v="361"/>
    <s v="DK"/>
    <s v="DKK"/>
    <n v="1420092000"/>
    <n v="1420264800"/>
    <b v="0"/>
    <b v="0"/>
    <x v="2"/>
    <s v="web"/>
    <x v="470"/>
    <x v="474"/>
  </r>
  <r>
    <n v="499"/>
    <s v="Hunt Group"/>
    <s v="Reverse-engineered executive emulation"/>
    <n v="163800"/>
    <n v="78743"/>
    <x v="495"/>
    <x v="0"/>
    <n v="2.0801849053249177"/>
    <x v="362"/>
    <s v="US"/>
    <s v="USD"/>
    <n v="1458018000"/>
    <n v="1458450000"/>
    <b v="0"/>
    <b v="1"/>
    <x v="4"/>
    <s v="documentary"/>
    <x v="471"/>
    <x v="475"/>
  </r>
  <r>
    <n v="500"/>
    <s v="Valdez Ltd"/>
    <s v="Team-oriented clear-thinking matrix"/>
    <n v="100"/>
    <n v="0"/>
    <x v="0"/>
    <x v="0"/>
    <e v="#DIV/0!"/>
    <x v="0"/>
    <s v="US"/>
    <s v="USD"/>
    <n v="1367384400"/>
    <n v="1369803600"/>
    <b v="0"/>
    <b v="1"/>
    <x v="3"/>
    <s v="plays"/>
    <x v="472"/>
    <x v="380"/>
  </r>
  <r>
    <n v="501"/>
    <s v="Mccann-Le"/>
    <s v="Focused coherent methodology"/>
    <n v="153600"/>
    <n v="107743"/>
    <x v="496"/>
    <x v="0"/>
    <n v="1.4256146571006933"/>
    <x v="363"/>
    <s v="US"/>
    <s v="USD"/>
    <n v="1363064400"/>
    <n v="1363237200"/>
    <b v="0"/>
    <b v="0"/>
    <x v="4"/>
    <s v="documentary"/>
    <x v="473"/>
    <x v="353"/>
  </r>
  <r>
    <n v="502"/>
    <s v="Johnson Inc"/>
    <s v="Reduced context-sensitive complexity"/>
    <n v="1300"/>
    <n v="6889"/>
    <x v="497"/>
    <x v="1"/>
    <n v="0.18870663376397154"/>
    <x v="129"/>
    <s v="AU"/>
    <s v="AUD"/>
    <n v="1343365200"/>
    <n v="1345870800"/>
    <b v="0"/>
    <b v="1"/>
    <x v="6"/>
    <s v="video games"/>
    <x v="474"/>
    <x v="476"/>
  </r>
  <r>
    <n v="503"/>
    <s v="Collins LLC"/>
    <s v="Decentralized 4thgeneration time-frame"/>
    <n v="25500"/>
    <n v="45983"/>
    <x v="498"/>
    <x v="1"/>
    <n v="0.55455276950177235"/>
    <x v="364"/>
    <s v="US"/>
    <s v="USD"/>
    <n v="1435726800"/>
    <n v="1437454800"/>
    <b v="0"/>
    <b v="0"/>
    <x v="4"/>
    <s v="drama"/>
    <x v="72"/>
    <x v="477"/>
  </r>
  <r>
    <n v="504"/>
    <s v="Smith-Miller"/>
    <s v="De-engineered cohesive moderator"/>
    <n v="7500"/>
    <n v="6924"/>
    <x v="499"/>
    <x v="0"/>
    <n v="1.0831889081455806"/>
    <x v="197"/>
    <s v="IT"/>
    <s v="EUR"/>
    <n v="1431925200"/>
    <n v="1432011600"/>
    <b v="0"/>
    <b v="0"/>
    <x v="1"/>
    <s v="rock"/>
    <x v="443"/>
    <x v="478"/>
  </r>
  <r>
    <n v="505"/>
    <s v="Jensen-Vargas"/>
    <s v="Ameliorated explicit parallelism"/>
    <n v="89900"/>
    <n v="12497"/>
    <x v="500"/>
    <x v="0"/>
    <n v="7.1937264943586463"/>
    <x v="365"/>
    <s v="US"/>
    <s v="USD"/>
    <n v="1362722400"/>
    <n v="1366347600"/>
    <b v="0"/>
    <b v="1"/>
    <x v="5"/>
    <s v="radio &amp; podcasts"/>
    <x v="475"/>
    <x v="479"/>
  </r>
  <r>
    <n v="506"/>
    <s v="Robles, Bell and Gonzalez"/>
    <s v="Customizable background monitoring"/>
    <n v="18000"/>
    <n v="166874"/>
    <x v="501"/>
    <x v="1"/>
    <n v="0.10786581492623176"/>
    <x v="366"/>
    <s v="US"/>
    <s v="USD"/>
    <n v="1511416800"/>
    <n v="1512885600"/>
    <b v="0"/>
    <b v="1"/>
    <x v="3"/>
    <s v="plays"/>
    <x v="81"/>
    <x v="480"/>
  </r>
  <r>
    <n v="507"/>
    <s v="Turner, Miller and Francis"/>
    <s v="Compatible well-modulated budgetary management"/>
    <n v="2100"/>
    <n v="837"/>
    <x v="502"/>
    <x v="0"/>
    <n v="2.5089605734767026"/>
    <x v="161"/>
    <s v="US"/>
    <s v="USD"/>
    <n v="1365483600"/>
    <n v="1369717200"/>
    <b v="0"/>
    <b v="1"/>
    <x v="2"/>
    <s v="web"/>
    <x v="476"/>
    <x v="481"/>
  </r>
  <r>
    <n v="508"/>
    <s v="Roberts Group"/>
    <s v="Up-sized radical pricing structure"/>
    <n v="172700"/>
    <n v="193820"/>
    <x v="503"/>
    <x v="1"/>
    <n v="0.89103291713961408"/>
    <x v="367"/>
    <s v="US"/>
    <s v="USD"/>
    <n v="1532840400"/>
    <n v="1534654800"/>
    <b v="0"/>
    <b v="0"/>
    <x v="3"/>
    <s v="plays"/>
    <x v="192"/>
    <x v="482"/>
  </r>
  <r>
    <n v="509"/>
    <s v="White LLC"/>
    <s v="Robust zero-defect project"/>
    <n v="168500"/>
    <n v="119510"/>
    <x v="504"/>
    <x v="0"/>
    <n v="1.4099238557442892"/>
    <x v="368"/>
    <s v="US"/>
    <s v="USD"/>
    <n v="1336194000"/>
    <n v="1337058000"/>
    <b v="0"/>
    <b v="0"/>
    <x v="3"/>
    <s v="plays"/>
    <x v="477"/>
    <x v="483"/>
  </r>
  <r>
    <n v="510"/>
    <s v="Best, Miller and Thomas"/>
    <s v="Re-engineered mobile task-force"/>
    <n v="7800"/>
    <n v="9289"/>
    <x v="505"/>
    <x v="1"/>
    <n v="0.83970287436753144"/>
    <x v="54"/>
    <s v="AU"/>
    <s v="AUD"/>
    <n v="1527742800"/>
    <n v="1529816400"/>
    <b v="0"/>
    <b v="0"/>
    <x v="4"/>
    <s v="drama"/>
    <x v="478"/>
    <x v="484"/>
  </r>
  <r>
    <n v="511"/>
    <s v="Smith-Mullins"/>
    <s v="User-centric intangible neural-net"/>
    <n v="147800"/>
    <n v="35498"/>
    <x v="506"/>
    <x v="0"/>
    <n v="4.1636148515409319"/>
    <x v="369"/>
    <s v="US"/>
    <s v="USD"/>
    <n v="1564030800"/>
    <n v="1564894800"/>
    <b v="0"/>
    <b v="0"/>
    <x v="3"/>
    <s v="plays"/>
    <x v="479"/>
    <x v="265"/>
  </r>
  <r>
    <n v="512"/>
    <s v="Williams-Walsh"/>
    <s v="Organized explicit core"/>
    <n v="9100"/>
    <n v="12678"/>
    <x v="507"/>
    <x v="1"/>
    <n v="0.71777882946837046"/>
    <x v="370"/>
    <s v="US"/>
    <s v="USD"/>
    <n v="1404536400"/>
    <n v="1404622800"/>
    <b v="0"/>
    <b v="1"/>
    <x v="6"/>
    <s v="video games"/>
    <x v="480"/>
    <x v="485"/>
  </r>
  <r>
    <n v="513"/>
    <s v="Harrison, Blackwell and Mendez"/>
    <s v="Synchronized 6thgeneration adapter"/>
    <n v="8300"/>
    <n v="3260"/>
    <x v="508"/>
    <x v="3"/>
    <n v="2.5460122699386503"/>
    <x v="164"/>
    <s v="US"/>
    <s v="USD"/>
    <n v="1284008400"/>
    <n v="1284181200"/>
    <b v="0"/>
    <b v="0"/>
    <x v="4"/>
    <s v="television"/>
    <x v="180"/>
    <x v="486"/>
  </r>
  <r>
    <n v="514"/>
    <s v="Sanchez, Bradley and Flores"/>
    <s v="Centralized motivating capacity"/>
    <n v="138700"/>
    <n v="31123"/>
    <x v="509"/>
    <x v="3"/>
    <n v="4.4565112617678242"/>
    <x v="371"/>
    <s v="CH"/>
    <s v="CHF"/>
    <n v="1386309600"/>
    <n v="1386741600"/>
    <b v="0"/>
    <b v="1"/>
    <x v="1"/>
    <s v="rock"/>
    <x v="481"/>
    <x v="412"/>
  </r>
  <r>
    <n v="515"/>
    <s v="Cox LLC"/>
    <s v="Phased 24hour flexibility"/>
    <n v="8600"/>
    <n v="4797"/>
    <x v="510"/>
    <x v="0"/>
    <n v="1.7927871586408173"/>
    <x v="221"/>
    <s v="CA"/>
    <s v="CAD"/>
    <n v="1324620000"/>
    <n v="1324792800"/>
    <b v="0"/>
    <b v="1"/>
    <x v="3"/>
    <s v="plays"/>
    <x v="482"/>
    <x v="487"/>
  </r>
  <r>
    <n v="516"/>
    <s v="Morales-Odonnell"/>
    <s v="Exclusive 5thgeneration structure"/>
    <n v="125400"/>
    <n v="53324"/>
    <x v="511"/>
    <x v="0"/>
    <n v="2.3516615407696349"/>
    <x v="372"/>
    <s v="US"/>
    <s v="USD"/>
    <n v="1281070800"/>
    <n v="1284354000"/>
    <b v="0"/>
    <b v="0"/>
    <x v="5"/>
    <s v="nonfiction"/>
    <x v="194"/>
    <x v="488"/>
  </r>
  <r>
    <n v="517"/>
    <s v="Ramirez LLC"/>
    <s v="Multi-tiered maximized orchestration"/>
    <n v="5900"/>
    <n v="6608"/>
    <x v="512"/>
    <x v="1"/>
    <n v="0.8928571428571429"/>
    <x v="373"/>
    <s v="US"/>
    <s v="USD"/>
    <n v="1493960400"/>
    <n v="1494392400"/>
    <b v="0"/>
    <b v="0"/>
    <x v="0"/>
    <s v="food trucks"/>
    <x v="483"/>
    <x v="489"/>
  </r>
  <r>
    <n v="518"/>
    <s v="Ramirez Group"/>
    <s v="Open-architected uniform instruction set"/>
    <n v="8800"/>
    <n v="622"/>
    <x v="513"/>
    <x v="0"/>
    <n v="14.14790996784566"/>
    <x v="234"/>
    <s v="US"/>
    <s v="USD"/>
    <n v="1519365600"/>
    <n v="1519538400"/>
    <b v="0"/>
    <b v="1"/>
    <x v="4"/>
    <s v="animation"/>
    <x v="484"/>
    <x v="442"/>
  </r>
  <r>
    <n v="519"/>
    <s v="Marsh-Coleman"/>
    <s v="Exclusive asymmetric analyzer"/>
    <n v="177700"/>
    <n v="180802"/>
    <x v="514"/>
    <x v="1"/>
    <n v="0.98284311014258696"/>
    <x v="374"/>
    <s v="US"/>
    <s v="USD"/>
    <n v="1420696800"/>
    <n v="1421906400"/>
    <b v="0"/>
    <b v="1"/>
    <x v="1"/>
    <s v="rock"/>
    <x v="355"/>
    <x v="437"/>
  </r>
  <r>
    <n v="520"/>
    <s v="Frederick, Jenkins and Collins"/>
    <s v="Organic radical collaboration"/>
    <n v="800"/>
    <n v="3406"/>
    <x v="515"/>
    <x v="1"/>
    <n v="0.23487962419260131"/>
    <x v="235"/>
    <s v="US"/>
    <s v="USD"/>
    <n v="1555650000"/>
    <n v="1555909200"/>
    <b v="0"/>
    <b v="0"/>
    <x v="3"/>
    <s v="plays"/>
    <x v="485"/>
    <x v="490"/>
  </r>
  <r>
    <n v="521"/>
    <s v="Wilson Ltd"/>
    <s v="Function-based multi-state software"/>
    <n v="7600"/>
    <n v="11061"/>
    <x v="516"/>
    <x v="1"/>
    <n v="0.68709881565862041"/>
    <x v="375"/>
    <s v="US"/>
    <s v="USD"/>
    <n v="1471928400"/>
    <n v="1472446800"/>
    <b v="0"/>
    <b v="1"/>
    <x v="4"/>
    <s v="drama"/>
    <x v="486"/>
    <x v="491"/>
  </r>
  <r>
    <n v="522"/>
    <s v="Cline, Peterson and Lowery"/>
    <s v="Innovative static budgetary management"/>
    <n v="50500"/>
    <n v="16389"/>
    <x v="517"/>
    <x v="0"/>
    <n v="3.081335041796327"/>
    <x v="271"/>
    <s v="US"/>
    <s v="USD"/>
    <n v="1341291600"/>
    <n v="1342328400"/>
    <b v="0"/>
    <b v="0"/>
    <x v="4"/>
    <s v="shorts"/>
    <x v="487"/>
    <x v="163"/>
  </r>
  <r>
    <n v="523"/>
    <s v="Underwood, James and Jones"/>
    <s v="Triple-buffered holistic ability"/>
    <n v="900"/>
    <n v="6303"/>
    <x v="518"/>
    <x v="1"/>
    <n v="0.14278914802475012"/>
    <x v="121"/>
    <s v="US"/>
    <s v="USD"/>
    <n v="1267682400"/>
    <n v="1268114400"/>
    <b v="0"/>
    <b v="0"/>
    <x v="4"/>
    <s v="shorts"/>
    <x v="488"/>
    <x v="492"/>
  </r>
  <r>
    <n v="524"/>
    <s v="Johnson-Contreras"/>
    <s v="Diverse scalable superstructure"/>
    <n v="96700"/>
    <n v="81136"/>
    <x v="519"/>
    <x v="0"/>
    <n v="1.1918260698087162"/>
    <x v="376"/>
    <s v="US"/>
    <s v="USD"/>
    <n v="1272258000"/>
    <n v="1273381200"/>
    <b v="0"/>
    <b v="0"/>
    <x v="3"/>
    <s v="plays"/>
    <x v="489"/>
    <x v="493"/>
  </r>
  <r>
    <n v="525"/>
    <s v="Greene, Lloyd and Sims"/>
    <s v="Balanced leadingedge data-warehouse"/>
    <n v="2100"/>
    <n v="1768"/>
    <x v="520"/>
    <x v="0"/>
    <n v="1.1877828054298643"/>
    <x v="377"/>
    <s v="US"/>
    <s v="USD"/>
    <n v="1290492000"/>
    <n v="1290837600"/>
    <b v="0"/>
    <b v="0"/>
    <x v="2"/>
    <s v="wearables"/>
    <x v="490"/>
    <x v="494"/>
  </r>
  <r>
    <n v="526"/>
    <s v="Smith-Sparks"/>
    <s v="Digitized bandwidth-monitored open architecture"/>
    <n v="8300"/>
    <n v="12944"/>
    <x v="521"/>
    <x v="1"/>
    <n v="0.64122373300370827"/>
    <x v="98"/>
    <s v="US"/>
    <s v="USD"/>
    <n v="1451109600"/>
    <n v="1454306400"/>
    <b v="0"/>
    <b v="1"/>
    <x v="3"/>
    <s v="plays"/>
    <x v="312"/>
    <x v="495"/>
  </r>
  <r>
    <n v="527"/>
    <s v="Rosario-Smith"/>
    <s v="Enterprise-wide intermediate portal"/>
    <n v="189200"/>
    <n v="188480"/>
    <x v="522"/>
    <x v="0"/>
    <n v="1.0038200339558574"/>
    <x v="378"/>
    <s v="CA"/>
    <s v="CAD"/>
    <n v="1454652000"/>
    <n v="1457762400"/>
    <b v="0"/>
    <b v="0"/>
    <x v="4"/>
    <s v="animation"/>
    <x v="491"/>
    <x v="496"/>
  </r>
  <r>
    <n v="528"/>
    <s v="Avila, Ford and Welch"/>
    <s v="Focused leadingedge matrix"/>
    <n v="9000"/>
    <n v="7227"/>
    <x v="523"/>
    <x v="0"/>
    <n v="1.2453300124533002"/>
    <x v="175"/>
    <s v="GB"/>
    <s v="GBP"/>
    <n v="1385186400"/>
    <n v="1389074400"/>
    <b v="0"/>
    <b v="0"/>
    <x v="1"/>
    <s v="indie rock"/>
    <x v="492"/>
    <x v="497"/>
  </r>
  <r>
    <n v="529"/>
    <s v="Gallegos Inc"/>
    <s v="Seamless logistical encryption"/>
    <n v="5100"/>
    <n v="574"/>
    <x v="524"/>
    <x v="0"/>
    <n v="8.8850174216027877"/>
    <x v="352"/>
    <s v="US"/>
    <s v="USD"/>
    <n v="1399698000"/>
    <n v="1402117200"/>
    <b v="0"/>
    <b v="0"/>
    <x v="6"/>
    <s v="video games"/>
    <x v="493"/>
    <x v="180"/>
  </r>
  <r>
    <n v="530"/>
    <s v="Morrow, Santiago and Soto"/>
    <s v="Stand-alone human-resource workforce"/>
    <n v="105000"/>
    <n v="96328"/>
    <x v="525"/>
    <x v="0"/>
    <n v="1.090025745369986"/>
    <x v="200"/>
    <s v="US"/>
    <s v="USD"/>
    <n v="1283230800"/>
    <n v="1284440400"/>
    <b v="0"/>
    <b v="1"/>
    <x v="5"/>
    <s v="fiction"/>
    <x v="494"/>
    <x v="498"/>
  </r>
  <r>
    <n v="531"/>
    <s v="Berry-Richardson"/>
    <s v="Automated zero tolerance implementation"/>
    <n v="186700"/>
    <n v="178338"/>
    <x v="526"/>
    <x v="2"/>
    <n v="1.0468884926375759"/>
    <x v="379"/>
    <s v="CH"/>
    <s v="CHF"/>
    <n v="1384149600"/>
    <n v="1388988000"/>
    <b v="0"/>
    <b v="0"/>
    <x v="6"/>
    <s v="video games"/>
    <x v="495"/>
    <x v="499"/>
  </r>
  <r>
    <n v="532"/>
    <s v="Cordova-Torres"/>
    <s v="Pre-emptive grid-enabled contingency"/>
    <n v="1600"/>
    <n v="8046"/>
    <x v="527"/>
    <x v="1"/>
    <n v="0.19885657469550086"/>
    <x v="105"/>
    <s v="CA"/>
    <s v="CAD"/>
    <n v="1516860000"/>
    <n v="1516946400"/>
    <b v="0"/>
    <b v="0"/>
    <x v="3"/>
    <s v="plays"/>
    <x v="496"/>
    <x v="500"/>
  </r>
  <r>
    <n v="533"/>
    <s v="Holt, Bernard and Johnson"/>
    <s v="Multi-lateral didactic encoding"/>
    <n v="115600"/>
    <n v="184086"/>
    <x v="528"/>
    <x v="1"/>
    <n v="0.62796736308029943"/>
    <x v="380"/>
    <s v="GB"/>
    <s v="GBP"/>
    <n v="1374642000"/>
    <n v="1377752400"/>
    <b v="0"/>
    <b v="0"/>
    <x v="1"/>
    <s v="indie rock"/>
    <x v="497"/>
    <x v="50"/>
  </r>
  <r>
    <n v="534"/>
    <s v="Clark, Mccormick and Mendoza"/>
    <s v="Self-enabling didactic orchestration"/>
    <n v="89100"/>
    <n v="13385"/>
    <x v="529"/>
    <x v="0"/>
    <n v="6.6567052670900262"/>
    <x v="166"/>
    <s v="US"/>
    <s v="USD"/>
    <n v="1534482000"/>
    <n v="1534568400"/>
    <b v="0"/>
    <b v="1"/>
    <x v="4"/>
    <s v="drama"/>
    <x v="498"/>
    <x v="501"/>
  </r>
  <r>
    <n v="535"/>
    <s v="Garrison LLC"/>
    <s v="Profit-focused 24/7 data-warehouse"/>
    <n v="2600"/>
    <n v="12533"/>
    <x v="530"/>
    <x v="1"/>
    <n v="0.20745232585973031"/>
    <x v="381"/>
    <s v="IT"/>
    <s v="EUR"/>
    <n v="1528434000"/>
    <n v="1528606800"/>
    <b v="0"/>
    <b v="1"/>
    <x v="3"/>
    <s v="plays"/>
    <x v="499"/>
    <x v="502"/>
  </r>
  <r>
    <n v="536"/>
    <s v="Shannon-Olson"/>
    <s v="Enhanced methodical middleware"/>
    <n v="9800"/>
    <n v="14697"/>
    <x v="531"/>
    <x v="1"/>
    <n v="0.66680274886031166"/>
    <x v="382"/>
    <s v="IT"/>
    <s v="EUR"/>
    <n v="1282626000"/>
    <n v="1284872400"/>
    <b v="0"/>
    <b v="0"/>
    <x v="5"/>
    <s v="fiction"/>
    <x v="500"/>
    <x v="52"/>
  </r>
  <r>
    <n v="537"/>
    <s v="Murillo-Mcfarland"/>
    <s v="Synchronized client-driven projection"/>
    <n v="84400"/>
    <n v="98935"/>
    <x v="532"/>
    <x v="1"/>
    <n v="0.85308535907413963"/>
    <x v="383"/>
    <s v="DK"/>
    <s v="DKK"/>
    <n v="1535605200"/>
    <n v="1537592400"/>
    <b v="1"/>
    <b v="1"/>
    <x v="4"/>
    <s v="documentary"/>
    <x v="501"/>
    <x v="503"/>
  </r>
  <r>
    <n v="538"/>
    <s v="Young, Gilbert and Escobar"/>
    <s v="Networked didactic time-frame"/>
    <n v="151300"/>
    <n v="57034"/>
    <x v="533"/>
    <x v="0"/>
    <n v="2.6528035908405512"/>
    <x v="384"/>
    <s v="US"/>
    <s v="USD"/>
    <n v="1379826000"/>
    <n v="1381208400"/>
    <b v="0"/>
    <b v="0"/>
    <x v="6"/>
    <s v="mobile games"/>
    <x v="502"/>
    <x v="504"/>
  </r>
  <r>
    <n v="539"/>
    <s v="Thomas, Welch and Santana"/>
    <s v="Assimilated exuding toolset"/>
    <n v="9800"/>
    <n v="7120"/>
    <x v="534"/>
    <x v="0"/>
    <n v="1.3764044943820224"/>
    <x v="385"/>
    <s v="US"/>
    <s v="USD"/>
    <n v="1561957200"/>
    <n v="1562475600"/>
    <b v="0"/>
    <b v="1"/>
    <x v="0"/>
    <s v="food trucks"/>
    <x v="503"/>
    <x v="505"/>
  </r>
  <r>
    <n v="540"/>
    <s v="Brown-Pena"/>
    <s v="Front-line client-server secured line"/>
    <n v="5300"/>
    <n v="14097"/>
    <x v="535"/>
    <x v="1"/>
    <n v="0.37596651769880118"/>
    <x v="326"/>
    <s v="US"/>
    <s v="USD"/>
    <n v="1525496400"/>
    <n v="1527397200"/>
    <b v="0"/>
    <b v="0"/>
    <x v="7"/>
    <s v="photography books"/>
    <x v="504"/>
    <x v="506"/>
  </r>
  <r>
    <n v="541"/>
    <s v="Holder, Caldwell and Vance"/>
    <s v="Polarized systemic Internet solution"/>
    <n v="178000"/>
    <n v="43086"/>
    <x v="536"/>
    <x v="0"/>
    <n v="4.1312723390428445"/>
    <x v="386"/>
    <s v="IT"/>
    <s v="EUR"/>
    <n v="1433912400"/>
    <n v="1436158800"/>
    <b v="0"/>
    <b v="0"/>
    <x v="6"/>
    <s v="mobile games"/>
    <x v="505"/>
    <x v="507"/>
  </r>
  <r>
    <n v="542"/>
    <s v="Harrison-Bridges"/>
    <s v="Profit-focused exuding moderator"/>
    <n v="77000"/>
    <n v="1930"/>
    <x v="537"/>
    <x v="0"/>
    <n v="39.896373056994818"/>
    <x v="240"/>
    <s v="GB"/>
    <s v="GBP"/>
    <n v="1453442400"/>
    <n v="1456034400"/>
    <b v="0"/>
    <b v="0"/>
    <x v="1"/>
    <s v="indie rock"/>
    <x v="506"/>
    <x v="508"/>
  </r>
  <r>
    <n v="543"/>
    <s v="Johnson, Murphy and Peterson"/>
    <s v="Cross-group high-level moderator"/>
    <n v="84900"/>
    <n v="13864"/>
    <x v="538"/>
    <x v="0"/>
    <n v="6.1237738026543562"/>
    <x v="80"/>
    <s v="US"/>
    <s v="USD"/>
    <n v="1378875600"/>
    <n v="1380171600"/>
    <b v="0"/>
    <b v="0"/>
    <x v="6"/>
    <s v="video games"/>
    <x v="507"/>
    <x v="509"/>
  </r>
  <r>
    <n v="544"/>
    <s v="Taylor Inc"/>
    <s v="Public-key 3rdgeneration system engine"/>
    <n v="2800"/>
    <n v="7742"/>
    <x v="539"/>
    <x v="1"/>
    <n v="0.36166365280289331"/>
    <x v="286"/>
    <s v="US"/>
    <s v="USD"/>
    <n v="1452232800"/>
    <n v="1453356000"/>
    <b v="0"/>
    <b v="0"/>
    <x v="1"/>
    <s v="rock"/>
    <x v="508"/>
    <x v="510"/>
  </r>
  <r>
    <n v="545"/>
    <s v="Deleon and Sons"/>
    <s v="Organized value-added access"/>
    <n v="184800"/>
    <n v="164109"/>
    <x v="540"/>
    <x v="0"/>
    <n v="1.1260808365171928"/>
    <x v="387"/>
    <s v="US"/>
    <s v="USD"/>
    <n v="1577253600"/>
    <n v="1578981600"/>
    <b v="0"/>
    <b v="0"/>
    <x v="3"/>
    <s v="plays"/>
    <x v="509"/>
    <x v="511"/>
  </r>
  <r>
    <n v="546"/>
    <s v="Benjamin, Paul and Ferguson"/>
    <s v="Cloned global Graphical User Interface"/>
    <n v="4200"/>
    <n v="6870"/>
    <x v="541"/>
    <x v="1"/>
    <n v="0.611353711790393"/>
    <x v="39"/>
    <s v="US"/>
    <s v="USD"/>
    <n v="1537160400"/>
    <n v="1537419600"/>
    <b v="0"/>
    <b v="1"/>
    <x v="3"/>
    <s v="plays"/>
    <x v="510"/>
    <x v="512"/>
  </r>
  <r>
    <n v="547"/>
    <s v="Hardin-Dixon"/>
    <s v="Focused solution-oriented matrix"/>
    <n v="1300"/>
    <n v="12597"/>
    <x v="542"/>
    <x v="1"/>
    <n v="0.10319917440660474"/>
    <x v="388"/>
    <s v="US"/>
    <s v="USD"/>
    <n v="1422165600"/>
    <n v="1423202400"/>
    <b v="0"/>
    <b v="0"/>
    <x v="4"/>
    <s v="drama"/>
    <x v="511"/>
    <x v="513"/>
  </r>
  <r>
    <n v="548"/>
    <s v="York-Pitts"/>
    <s v="Monitored discrete toolset"/>
    <n v="66100"/>
    <n v="179074"/>
    <x v="543"/>
    <x v="1"/>
    <n v="0.36912114544825042"/>
    <x v="389"/>
    <s v="US"/>
    <s v="USD"/>
    <n v="1459486800"/>
    <n v="1460610000"/>
    <b v="0"/>
    <b v="0"/>
    <x v="3"/>
    <s v="plays"/>
    <x v="512"/>
    <x v="514"/>
  </r>
  <r>
    <n v="549"/>
    <s v="Jarvis and Sons"/>
    <s v="Business-focused intermediate system engine"/>
    <n v="29500"/>
    <n v="83843"/>
    <x v="544"/>
    <x v="1"/>
    <n v="0.35184809703851244"/>
    <x v="390"/>
    <s v="US"/>
    <s v="USD"/>
    <n v="1369717200"/>
    <n v="1370494800"/>
    <b v="0"/>
    <b v="0"/>
    <x v="2"/>
    <s v="wearables"/>
    <x v="513"/>
    <x v="515"/>
  </r>
  <r>
    <n v="550"/>
    <s v="Morrison-Henderson"/>
    <s v="De-engineered disintermediate encoding"/>
    <n v="100"/>
    <n v="4"/>
    <x v="446"/>
    <x v="3"/>
    <n v="25"/>
    <x v="49"/>
    <s v="CH"/>
    <s v="CHF"/>
    <n v="1330495200"/>
    <n v="1332306000"/>
    <b v="0"/>
    <b v="0"/>
    <x v="1"/>
    <s v="indie rock"/>
    <x v="514"/>
    <x v="516"/>
  </r>
  <r>
    <n v="551"/>
    <s v="Martin-James"/>
    <s v="Streamlined upward-trending analyzer"/>
    <n v="180100"/>
    <n v="105598"/>
    <x v="545"/>
    <x v="0"/>
    <n v="1.7055247258470805"/>
    <x v="391"/>
    <s v="AU"/>
    <s v="AUD"/>
    <n v="1419055200"/>
    <n v="1422511200"/>
    <b v="0"/>
    <b v="1"/>
    <x v="2"/>
    <s v="web"/>
    <x v="515"/>
    <x v="517"/>
  </r>
  <r>
    <n v="552"/>
    <s v="Mercer, Solomon and Singleton"/>
    <s v="Distributed human-resource policy"/>
    <n v="9000"/>
    <n v="8866"/>
    <x v="546"/>
    <x v="0"/>
    <n v="1.0151139183397249"/>
    <x v="45"/>
    <s v="US"/>
    <s v="USD"/>
    <n v="1480140000"/>
    <n v="1480312800"/>
    <b v="0"/>
    <b v="0"/>
    <x v="3"/>
    <s v="plays"/>
    <x v="516"/>
    <x v="518"/>
  </r>
  <r>
    <n v="553"/>
    <s v="Dougherty, Austin and Mills"/>
    <s v="De-engineered 5thgeneration contingency"/>
    <n v="170600"/>
    <n v="75022"/>
    <x v="547"/>
    <x v="0"/>
    <n v="2.2739996267761455"/>
    <x v="392"/>
    <s v="US"/>
    <s v="USD"/>
    <n v="1293948000"/>
    <n v="1294034400"/>
    <b v="0"/>
    <b v="0"/>
    <x v="1"/>
    <s v="rock"/>
    <x v="517"/>
    <x v="519"/>
  </r>
  <r>
    <n v="554"/>
    <s v="Ritter PLC"/>
    <s v="Multi-channeled upward-trending application"/>
    <n v="9500"/>
    <n v="14408"/>
    <x v="548"/>
    <x v="1"/>
    <n v="0.65935591338145472"/>
    <x v="353"/>
    <s v="CA"/>
    <s v="CAD"/>
    <n v="1482127200"/>
    <n v="1482645600"/>
    <b v="0"/>
    <b v="0"/>
    <x v="1"/>
    <s v="indie rock"/>
    <x v="518"/>
    <x v="520"/>
  </r>
  <r>
    <n v="555"/>
    <s v="Anderson Group"/>
    <s v="Organic maximized database"/>
    <n v="6300"/>
    <n v="14089"/>
    <x v="549"/>
    <x v="1"/>
    <n v="0.44715735680317981"/>
    <x v="18"/>
    <s v="DK"/>
    <s v="DKK"/>
    <n v="1396414800"/>
    <n v="1399093200"/>
    <b v="0"/>
    <b v="0"/>
    <x v="1"/>
    <s v="rock"/>
    <x v="519"/>
    <x v="219"/>
  </r>
  <r>
    <n v="556"/>
    <s v="Smith and Sons"/>
    <s v="Grass-roots 24/7 attitude"/>
    <n v="5200"/>
    <n v="12467"/>
    <x v="550"/>
    <x v="1"/>
    <n v="0.41710114702815432"/>
    <x v="393"/>
    <s v="US"/>
    <s v="USD"/>
    <n v="1315285200"/>
    <n v="1315890000"/>
    <b v="0"/>
    <b v="1"/>
    <x v="5"/>
    <s v="translations"/>
    <x v="520"/>
    <x v="521"/>
  </r>
  <r>
    <n v="557"/>
    <s v="Lam-Hamilton"/>
    <s v="Team-oriented global strategy"/>
    <n v="6000"/>
    <n v="11960"/>
    <x v="551"/>
    <x v="1"/>
    <n v="0.50167224080267558"/>
    <x v="394"/>
    <s v="US"/>
    <s v="USD"/>
    <n v="1443762000"/>
    <n v="1444021200"/>
    <b v="0"/>
    <b v="1"/>
    <x v="4"/>
    <s v="science fiction"/>
    <x v="521"/>
    <x v="522"/>
  </r>
  <r>
    <n v="558"/>
    <s v="Ho Ltd"/>
    <s v="Enhanced client-driven capacity"/>
    <n v="5800"/>
    <n v="7966"/>
    <x v="552"/>
    <x v="1"/>
    <n v="0.72809440120512181"/>
    <x v="105"/>
    <s v="US"/>
    <s v="USD"/>
    <n v="1456293600"/>
    <n v="1460005200"/>
    <b v="0"/>
    <b v="0"/>
    <x v="3"/>
    <s v="plays"/>
    <x v="522"/>
    <x v="523"/>
  </r>
  <r>
    <n v="559"/>
    <s v="Brown, Estrada and Jensen"/>
    <s v="Exclusive systematic productivity"/>
    <n v="105300"/>
    <n v="106321"/>
    <x v="553"/>
    <x v="1"/>
    <n v="0.99039700529528507"/>
    <x v="395"/>
    <s v="US"/>
    <s v="USD"/>
    <n v="1470114000"/>
    <n v="1470718800"/>
    <b v="0"/>
    <b v="0"/>
    <x v="3"/>
    <s v="plays"/>
    <x v="523"/>
    <x v="524"/>
  </r>
  <r>
    <n v="560"/>
    <s v="Hunt LLC"/>
    <s v="Re-engineered radical policy"/>
    <n v="20000"/>
    <n v="158832"/>
    <x v="554"/>
    <x v="1"/>
    <n v="0.12591921023471342"/>
    <x v="396"/>
    <s v="US"/>
    <s v="USD"/>
    <n v="1321596000"/>
    <n v="1325052000"/>
    <b v="0"/>
    <b v="0"/>
    <x v="4"/>
    <s v="animation"/>
    <x v="524"/>
    <x v="348"/>
  </r>
  <r>
    <n v="561"/>
    <s v="Fowler-Smith"/>
    <s v="Down-sized logistical adapter"/>
    <n v="3000"/>
    <n v="11091"/>
    <x v="555"/>
    <x v="1"/>
    <n v="0.27048958615093321"/>
    <x v="40"/>
    <s v="CH"/>
    <s v="CHF"/>
    <n v="1318827600"/>
    <n v="1319000400"/>
    <b v="0"/>
    <b v="0"/>
    <x v="3"/>
    <s v="plays"/>
    <x v="525"/>
    <x v="280"/>
  </r>
  <r>
    <n v="562"/>
    <s v="Blair Inc"/>
    <s v="Configurable bandwidth-monitored throughput"/>
    <n v="9900"/>
    <n v="1269"/>
    <x v="556"/>
    <x v="0"/>
    <n v="7.8014184397163122"/>
    <x v="150"/>
    <s v="CH"/>
    <s v="CHF"/>
    <n v="1552366800"/>
    <n v="1552539600"/>
    <b v="0"/>
    <b v="0"/>
    <x v="1"/>
    <s v="rock"/>
    <x v="188"/>
    <x v="525"/>
  </r>
  <r>
    <n v="563"/>
    <s v="Kelley, Stanton and Sanchez"/>
    <s v="Optional tangible pricing structure"/>
    <n v="3700"/>
    <n v="5107"/>
    <x v="557"/>
    <x v="1"/>
    <n v="0.72449579009203058"/>
    <x v="72"/>
    <s v="AU"/>
    <s v="AUD"/>
    <n v="1542088800"/>
    <n v="1543816800"/>
    <b v="0"/>
    <b v="0"/>
    <x v="4"/>
    <s v="documentary"/>
    <x v="526"/>
    <x v="526"/>
  </r>
  <r>
    <n v="564"/>
    <s v="Hernandez-Macdonald"/>
    <s v="Organic high-level implementation"/>
    <n v="168700"/>
    <n v="141393"/>
    <x v="558"/>
    <x v="0"/>
    <n v="1.1931283726917175"/>
    <x v="397"/>
    <s v="US"/>
    <s v="USD"/>
    <n v="1426395600"/>
    <n v="1427086800"/>
    <b v="0"/>
    <b v="0"/>
    <x v="3"/>
    <s v="plays"/>
    <x v="527"/>
    <x v="527"/>
  </r>
  <r>
    <n v="565"/>
    <s v="Joseph LLC"/>
    <s v="Decentralized logistical collaboration"/>
    <n v="94900"/>
    <n v="194166"/>
    <x v="559"/>
    <x v="1"/>
    <n v="0.48875704294263672"/>
    <x v="398"/>
    <s v="US"/>
    <s v="USD"/>
    <n v="1321336800"/>
    <n v="1323064800"/>
    <b v="0"/>
    <b v="0"/>
    <x v="3"/>
    <s v="plays"/>
    <x v="528"/>
    <x v="528"/>
  </r>
  <r>
    <n v="566"/>
    <s v="Webb-Smith"/>
    <s v="Advanced content-based installation"/>
    <n v="9300"/>
    <n v="4124"/>
    <x v="560"/>
    <x v="0"/>
    <n v="2.2550921435499514"/>
    <x v="95"/>
    <s v="US"/>
    <s v="USD"/>
    <n v="1456293600"/>
    <n v="1458277200"/>
    <b v="0"/>
    <b v="1"/>
    <x v="1"/>
    <s v="electric music"/>
    <x v="522"/>
    <x v="529"/>
  </r>
  <r>
    <n v="567"/>
    <s v="Johns PLC"/>
    <s v="Distributed high-level open architecture"/>
    <n v="6800"/>
    <n v="14865"/>
    <x v="561"/>
    <x v="1"/>
    <n v="0.45745038681466532"/>
    <x v="146"/>
    <s v="US"/>
    <s v="USD"/>
    <n v="1404968400"/>
    <n v="1405141200"/>
    <b v="0"/>
    <b v="0"/>
    <x v="1"/>
    <s v="rock"/>
    <x v="529"/>
    <x v="360"/>
  </r>
  <r>
    <n v="568"/>
    <s v="Hardin-Foley"/>
    <s v="Synergized zero tolerance help-desk"/>
    <n v="72400"/>
    <n v="134688"/>
    <x v="562"/>
    <x v="1"/>
    <n v="0.53753860774530771"/>
    <x v="399"/>
    <s v="US"/>
    <s v="USD"/>
    <n v="1279170000"/>
    <n v="1283058000"/>
    <b v="0"/>
    <b v="0"/>
    <x v="3"/>
    <s v="plays"/>
    <x v="530"/>
    <x v="254"/>
  </r>
  <r>
    <n v="569"/>
    <s v="Fischer, Fowler and Arnold"/>
    <s v="Extended multi-tasking definition"/>
    <n v="20100"/>
    <n v="47705"/>
    <x v="563"/>
    <x v="1"/>
    <n v="0.42133948223456663"/>
    <x v="400"/>
    <s v="IT"/>
    <s v="EUR"/>
    <n v="1294725600"/>
    <n v="1295762400"/>
    <b v="0"/>
    <b v="0"/>
    <x v="4"/>
    <s v="animation"/>
    <x v="531"/>
    <x v="530"/>
  </r>
  <r>
    <n v="570"/>
    <s v="Martinez-Juarez"/>
    <s v="Realigned uniform knowledge user"/>
    <n v="31200"/>
    <n v="95364"/>
    <x v="564"/>
    <x v="1"/>
    <n v="0.32716748458537814"/>
    <x v="401"/>
    <s v="US"/>
    <s v="USD"/>
    <n v="1419055200"/>
    <n v="1419573600"/>
    <b v="0"/>
    <b v="1"/>
    <x v="1"/>
    <s v="rock"/>
    <x v="515"/>
    <x v="531"/>
  </r>
  <r>
    <n v="571"/>
    <s v="Wilson and Sons"/>
    <s v="Monitored grid-enabled model"/>
    <n v="3500"/>
    <n v="3295"/>
    <x v="565"/>
    <x v="0"/>
    <n v="1.062215477996965"/>
    <x v="164"/>
    <s v="IT"/>
    <s v="EUR"/>
    <n v="1434690000"/>
    <n v="1438750800"/>
    <b v="0"/>
    <b v="0"/>
    <x v="4"/>
    <s v="shorts"/>
    <x v="532"/>
    <x v="532"/>
  </r>
  <r>
    <n v="572"/>
    <s v="Clements Group"/>
    <s v="Assimilated actuating policy"/>
    <n v="9000"/>
    <n v="4896"/>
    <x v="566"/>
    <x v="3"/>
    <n v="1.838235294117647"/>
    <x v="115"/>
    <s v="US"/>
    <s v="USD"/>
    <n v="1443416400"/>
    <n v="1444798800"/>
    <b v="0"/>
    <b v="1"/>
    <x v="1"/>
    <s v="rock"/>
    <x v="533"/>
    <x v="533"/>
  </r>
  <r>
    <n v="573"/>
    <s v="Valenzuela-Cook"/>
    <s v="Total incremental productivity"/>
    <n v="6700"/>
    <n v="7496"/>
    <x v="567"/>
    <x v="1"/>
    <n v="0.89381003201707576"/>
    <x v="402"/>
    <s v="US"/>
    <s v="USD"/>
    <n v="1399006800"/>
    <n v="1399179600"/>
    <b v="0"/>
    <b v="0"/>
    <x v="8"/>
    <s v="audio"/>
    <x v="409"/>
    <x v="534"/>
  </r>
  <r>
    <n v="574"/>
    <s v="Parker, Haley and Foster"/>
    <s v="Adaptive local task-force"/>
    <n v="2700"/>
    <n v="9967"/>
    <x v="568"/>
    <x v="1"/>
    <n v="0.2708939500351159"/>
    <x v="358"/>
    <s v="US"/>
    <s v="USD"/>
    <n v="1575698400"/>
    <n v="1576562400"/>
    <b v="0"/>
    <b v="1"/>
    <x v="0"/>
    <s v="food trucks"/>
    <x v="534"/>
    <x v="535"/>
  </r>
  <r>
    <n v="575"/>
    <s v="Fuentes LLC"/>
    <s v="Universal zero-defect concept"/>
    <n v="83300"/>
    <n v="52421"/>
    <x v="569"/>
    <x v="0"/>
    <n v="1.589057820339177"/>
    <x v="21"/>
    <s v="US"/>
    <s v="USD"/>
    <n v="1400562000"/>
    <n v="1400821200"/>
    <b v="0"/>
    <b v="1"/>
    <x v="3"/>
    <s v="plays"/>
    <x v="53"/>
    <x v="536"/>
  </r>
  <r>
    <n v="576"/>
    <s v="Moran and Sons"/>
    <s v="Object-based bottom-line superstructure"/>
    <n v="9700"/>
    <n v="6298"/>
    <x v="570"/>
    <x v="0"/>
    <n v="1.5401714830104796"/>
    <x v="251"/>
    <s v="US"/>
    <s v="USD"/>
    <n v="1509512400"/>
    <n v="1510984800"/>
    <b v="0"/>
    <b v="0"/>
    <x v="3"/>
    <s v="plays"/>
    <x v="535"/>
    <x v="537"/>
  </r>
  <r>
    <n v="577"/>
    <s v="Stevens Inc"/>
    <s v="Adaptive 24hour projection"/>
    <n v="8200"/>
    <n v="1546"/>
    <x v="571"/>
    <x v="3"/>
    <n v="5.304010349288486"/>
    <x v="95"/>
    <s v="US"/>
    <s v="USD"/>
    <n v="1299823200"/>
    <n v="1302066000"/>
    <b v="0"/>
    <b v="0"/>
    <x v="1"/>
    <s v="jazz"/>
    <x v="536"/>
    <x v="538"/>
  </r>
  <r>
    <n v="578"/>
    <s v="Martinez-Johnson"/>
    <s v="Sharable radical toolset"/>
    <n v="96500"/>
    <n v="16168"/>
    <x v="572"/>
    <x v="0"/>
    <n v="5.9685799109351807"/>
    <x v="242"/>
    <s v="US"/>
    <s v="USD"/>
    <n v="1322719200"/>
    <n v="1322978400"/>
    <b v="0"/>
    <b v="0"/>
    <x v="4"/>
    <s v="science fiction"/>
    <x v="537"/>
    <x v="539"/>
  </r>
  <r>
    <n v="579"/>
    <s v="Franklin Inc"/>
    <s v="Focused multimedia knowledgebase"/>
    <n v="6200"/>
    <n v="6269"/>
    <x v="573"/>
    <x v="1"/>
    <n v="0.98899345988195886"/>
    <x v="215"/>
    <s v="US"/>
    <s v="USD"/>
    <n v="1312693200"/>
    <n v="1313730000"/>
    <b v="0"/>
    <b v="0"/>
    <x v="1"/>
    <s v="jazz"/>
    <x v="538"/>
    <x v="540"/>
  </r>
  <r>
    <n v="580"/>
    <s v="Perez PLC"/>
    <s v="Seamless 6thgeneration extranet"/>
    <n v="43800"/>
    <n v="149578"/>
    <x v="574"/>
    <x v="1"/>
    <n v="0.29282381098824695"/>
    <x v="403"/>
    <s v="US"/>
    <s v="USD"/>
    <n v="1393394400"/>
    <n v="1394085600"/>
    <b v="0"/>
    <b v="0"/>
    <x v="3"/>
    <s v="plays"/>
    <x v="539"/>
    <x v="541"/>
  </r>
  <r>
    <n v="581"/>
    <s v="Sanchez, Cross and Savage"/>
    <s v="Sharable mobile knowledgebase"/>
    <n v="6000"/>
    <n v="3841"/>
    <x v="575"/>
    <x v="0"/>
    <n v="1.5620932048945586"/>
    <x v="83"/>
    <s v="US"/>
    <s v="USD"/>
    <n v="1304053200"/>
    <n v="1305349200"/>
    <b v="0"/>
    <b v="0"/>
    <x v="2"/>
    <s v="web"/>
    <x v="540"/>
    <x v="542"/>
  </r>
  <r>
    <n v="582"/>
    <s v="Pineda Ltd"/>
    <s v="Cross-group global system engine"/>
    <n v="8700"/>
    <n v="4531"/>
    <x v="576"/>
    <x v="0"/>
    <n v="1.9201059368792761"/>
    <x v="344"/>
    <s v="US"/>
    <s v="USD"/>
    <n v="1433912400"/>
    <n v="1434344400"/>
    <b v="0"/>
    <b v="1"/>
    <x v="6"/>
    <s v="video games"/>
    <x v="505"/>
    <x v="543"/>
  </r>
  <r>
    <n v="583"/>
    <s v="Powell and Sons"/>
    <s v="Centralized clear-thinking conglomeration"/>
    <n v="18900"/>
    <n v="60934"/>
    <x v="577"/>
    <x v="1"/>
    <n v="0.31017166114156303"/>
    <x v="404"/>
    <s v="US"/>
    <s v="USD"/>
    <n v="1329717600"/>
    <n v="1331186400"/>
    <b v="0"/>
    <b v="0"/>
    <x v="4"/>
    <s v="documentary"/>
    <x v="541"/>
    <x v="544"/>
  </r>
  <r>
    <n v="584"/>
    <s v="Nunez-Richards"/>
    <s v="De-engineered cohesive system engine"/>
    <n v="86400"/>
    <n v="103255"/>
    <x v="578"/>
    <x v="1"/>
    <n v="0.83676335286426806"/>
    <x v="405"/>
    <s v="US"/>
    <s v="USD"/>
    <n v="1335330000"/>
    <n v="1336539600"/>
    <b v="0"/>
    <b v="0"/>
    <x v="2"/>
    <s v="web"/>
    <x v="542"/>
    <x v="545"/>
  </r>
  <r>
    <n v="585"/>
    <s v="Pugh LLC"/>
    <s v="Reactive analyzing function"/>
    <n v="8900"/>
    <n v="13065"/>
    <x v="579"/>
    <x v="1"/>
    <n v="0.68120933792575589"/>
    <x v="158"/>
    <s v="US"/>
    <s v="USD"/>
    <n v="1268888400"/>
    <n v="1269752400"/>
    <b v="0"/>
    <b v="0"/>
    <x v="5"/>
    <s v="translations"/>
    <x v="543"/>
    <x v="546"/>
  </r>
  <r>
    <n v="586"/>
    <s v="Rowe-Wong"/>
    <s v="Robust hybrid budgetary management"/>
    <n v="700"/>
    <n v="6654"/>
    <x v="580"/>
    <x v="1"/>
    <n v="0.10519987977156597"/>
    <x v="406"/>
    <s v="US"/>
    <s v="USD"/>
    <n v="1289973600"/>
    <n v="1291615200"/>
    <b v="0"/>
    <b v="0"/>
    <x v="1"/>
    <s v="rock"/>
    <x v="544"/>
    <x v="547"/>
  </r>
  <r>
    <n v="587"/>
    <s v="Williams-Santos"/>
    <s v="Open-source analyzing monitoring"/>
    <n v="9400"/>
    <n v="6852"/>
    <x v="581"/>
    <x v="0"/>
    <n v="1.3718622300058376"/>
    <x v="388"/>
    <s v="CA"/>
    <s v="CAD"/>
    <n v="1547877600"/>
    <n v="1552366800"/>
    <b v="0"/>
    <b v="1"/>
    <x v="0"/>
    <s v="food trucks"/>
    <x v="35"/>
    <x v="548"/>
  </r>
  <r>
    <n v="588"/>
    <s v="Weber Inc"/>
    <s v="Up-sized discrete firmware"/>
    <n v="157600"/>
    <n v="124517"/>
    <x v="582"/>
    <x v="0"/>
    <n v="1.2656906285888674"/>
    <x v="407"/>
    <s v="GB"/>
    <s v="GBP"/>
    <n v="1269493200"/>
    <n v="1272171600"/>
    <b v="0"/>
    <b v="0"/>
    <x v="3"/>
    <s v="plays"/>
    <x v="152"/>
    <x v="298"/>
  </r>
  <r>
    <n v="589"/>
    <s v="Avery, Brown and Parker"/>
    <s v="Exclusive intangible extranet"/>
    <n v="7900"/>
    <n v="5113"/>
    <x v="583"/>
    <x v="0"/>
    <n v="1.5450811656561705"/>
    <x v="408"/>
    <s v="US"/>
    <s v="USD"/>
    <n v="1436072400"/>
    <n v="1436677200"/>
    <b v="0"/>
    <b v="0"/>
    <x v="4"/>
    <s v="documentary"/>
    <x v="545"/>
    <x v="549"/>
  </r>
  <r>
    <n v="590"/>
    <s v="Cox Group"/>
    <s v="Synergized analyzing process improvement"/>
    <n v="7100"/>
    <n v="5824"/>
    <x v="584"/>
    <x v="0"/>
    <n v="1.2190934065934067"/>
    <x v="99"/>
    <s v="AU"/>
    <s v="AUD"/>
    <n v="1419141600"/>
    <n v="1420092000"/>
    <b v="0"/>
    <b v="0"/>
    <x v="5"/>
    <s v="radio &amp; podcasts"/>
    <x v="546"/>
    <x v="550"/>
  </r>
  <r>
    <n v="591"/>
    <s v="Jensen LLC"/>
    <s v="Realigned dedicated system engine"/>
    <n v="600"/>
    <n v="6226"/>
    <x v="585"/>
    <x v="1"/>
    <n v="9.6370061034371984E-2"/>
    <x v="408"/>
    <s v="US"/>
    <s v="USD"/>
    <n v="1279083600"/>
    <n v="1279947600"/>
    <b v="0"/>
    <b v="0"/>
    <x v="6"/>
    <s v="video games"/>
    <x v="547"/>
    <x v="551"/>
  </r>
  <r>
    <n v="592"/>
    <s v="Brown Inc"/>
    <s v="Object-based bandwidth-monitored concept"/>
    <n v="156800"/>
    <n v="20243"/>
    <x v="586"/>
    <x v="0"/>
    <n v="7.7458874672726372"/>
    <x v="259"/>
    <s v="US"/>
    <s v="USD"/>
    <n v="1401426000"/>
    <n v="1402203600"/>
    <b v="0"/>
    <b v="0"/>
    <x v="3"/>
    <s v="plays"/>
    <x v="548"/>
    <x v="552"/>
  </r>
  <r>
    <n v="593"/>
    <s v="Hale-Hayes"/>
    <s v="Ameliorated client-driven open system"/>
    <n v="121600"/>
    <n v="188288"/>
    <x v="587"/>
    <x v="1"/>
    <n v="0.64581917063222294"/>
    <x v="409"/>
    <s v="US"/>
    <s v="USD"/>
    <n v="1395810000"/>
    <n v="1396933200"/>
    <b v="0"/>
    <b v="0"/>
    <x v="4"/>
    <s v="animation"/>
    <x v="549"/>
    <x v="238"/>
  </r>
  <r>
    <n v="594"/>
    <s v="Mcbride PLC"/>
    <s v="Upgradable leadingedge Local Area Network"/>
    <n v="157300"/>
    <n v="11167"/>
    <x v="588"/>
    <x v="0"/>
    <n v="14.086146682188591"/>
    <x v="144"/>
    <s v="US"/>
    <s v="USD"/>
    <n v="1467003600"/>
    <n v="1467262800"/>
    <b v="0"/>
    <b v="1"/>
    <x v="3"/>
    <s v="plays"/>
    <x v="550"/>
    <x v="553"/>
  </r>
  <r>
    <n v="595"/>
    <s v="Harris-Jennings"/>
    <s v="Customizable intermediate data-warehouse"/>
    <n v="70300"/>
    <n v="146595"/>
    <x v="589"/>
    <x v="1"/>
    <n v="0.47955250861216275"/>
    <x v="410"/>
    <s v="US"/>
    <s v="USD"/>
    <n v="1268715600"/>
    <n v="1270530000"/>
    <b v="0"/>
    <b v="1"/>
    <x v="3"/>
    <s v="plays"/>
    <x v="551"/>
    <x v="554"/>
  </r>
  <r>
    <n v="596"/>
    <s v="Becker-Scott"/>
    <s v="Managed optimizing archive"/>
    <n v="7900"/>
    <n v="7875"/>
    <x v="590"/>
    <x v="0"/>
    <n v="1.0031746031746032"/>
    <x v="236"/>
    <s v="US"/>
    <s v="USD"/>
    <n v="1457157600"/>
    <n v="1457762400"/>
    <b v="0"/>
    <b v="1"/>
    <x v="4"/>
    <s v="drama"/>
    <x v="552"/>
    <x v="496"/>
  </r>
  <r>
    <n v="597"/>
    <s v="Todd, Freeman and Henry"/>
    <s v="Diverse systematic projection"/>
    <n v="73800"/>
    <n v="148779"/>
    <x v="591"/>
    <x v="1"/>
    <n v="0.49603774726271854"/>
    <x v="411"/>
    <s v="US"/>
    <s v="USD"/>
    <n v="1573970400"/>
    <n v="1575525600"/>
    <b v="0"/>
    <b v="0"/>
    <x v="3"/>
    <s v="plays"/>
    <x v="462"/>
    <x v="555"/>
  </r>
  <r>
    <n v="598"/>
    <s v="Martinez, Garza and Young"/>
    <s v="Up-sized web-enabled info-mediaries"/>
    <n v="108500"/>
    <n v="175868"/>
    <x v="592"/>
    <x v="1"/>
    <n v="0.61693997771055564"/>
    <x v="412"/>
    <s v="IT"/>
    <s v="EUR"/>
    <n v="1276578000"/>
    <n v="1279083600"/>
    <b v="0"/>
    <b v="0"/>
    <x v="1"/>
    <s v="rock"/>
    <x v="553"/>
    <x v="556"/>
  </r>
  <r>
    <n v="599"/>
    <s v="Smith-Ramos"/>
    <s v="Persevering optimizing Graphical User Interface"/>
    <n v="140300"/>
    <n v="5112"/>
    <x v="593"/>
    <x v="0"/>
    <n v="27.445226917057902"/>
    <x v="172"/>
    <s v="DK"/>
    <s v="DKK"/>
    <n v="1423720800"/>
    <n v="1424412000"/>
    <b v="0"/>
    <b v="0"/>
    <x v="4"/>
    <s v="documentary"/>
    <x v="554"/>
    <x v="557"/>
  </r>
  <r>
    <n v="600"/>
    <s v="Brown-George"/>
    <s v="Cross-platform tertiary array"/>
    <n v="100"/>
    <n v="5"/>
    <x v="298"/>
    <x v="0"/>
    <n v="20"/>
    <x v="49"/>
    <s v="GB"/>
    <s v="GBP"/>
    <n v="1375160400"/>
    <n v="1376197200"/>
    <b v="0"/>
    <b v="0"/>
    <x v="0"/>
    <s v="food trucks"/>
    <x v="555"/>
    <x v="558"/>
  </r>
  <r>
    <n v="601"/>
    <s v="Waters and Sons"/>
    <s v="Inverse neutral structure"/>
    <n v="6300"/>
    <n v="13018"/>
    <x v="594"/>
    <x v="1"/>
    <n v="0.48394530649869411"/>
    <x v="346"/>
    <s v="US"/>
    <s v="USD"/>
    <n v="1401426000"/>
    <n v="1402894800"/>
    <b v="1"/>
    <b v="0"/>
    <x v="2"/>
    <s v="wearables"/>
    <x v="548"/>
    <x v="559"/>
  </r>
  <r>
    <n v="602"/>
    <s v="Brown Ltd"/>
    <s v="Quality-focused system-worthy support"/>
    <n v="71100"/>
    <n v="91176"/>
    <x v="595"/>
    <x v="1"/>
    <n v="0.77981047644116874"/>
    <x v="413"/>
    <s v="US"/>
    <s v="USD"/>
    <n v="1433480400"/>
    <n v="1434430800"/>
    <b v="0"/>
    <b v="0"/>
    <x v="3"/>
    <s v="plays"/>
    <x v="62"/>
    <x v="560"/>
  </r>
  <r>
    <n v="603"/>
    <s v="Christian, Yates and Greer"/>
    <s v="Vision-oriented 5thgeneration array"/>
    <n v="5300"/>
    <n v="6342"/>
    <x v="596"/>
    <x v="1"/>
    <n v="0.83569851781772309"/>
    <x v="408"/>
    <s v="US"/>
    <s v="USD"/>
    <n v="1555563600"/>
    <n v="1557896400"/>
    <b v="0"/>
    <b v="0"/>
    <x v="3"/>
    <s v="plays"/>
    <x v="556"/>
    <x v="561"/>
  </r>
  <r>
    <n v="604"/>
    <s v="Cole, Hernandez and Rodriguez"/>
    <s v="Cross-platform logistical circuit"/>
    <n v="88700"/>
    <n v="151438"/>
    <x v="597"/>
    <x v="1"/>
    <n v="0.58571824773174497"/>
    <x v="414"/>
    <s v="US"/>
    <s v="USD"/>
    <n v="1295676000"/>
    <n v="1297490400"/>
    <b v="0"/>
    <b v="0"/>
    <x v="3"/>
    <s v="plays"/>
    <x v="557"/>
    <x v="562"/>
  </r>
  <r>
    <n v="605"/>
    <s v="Ortiz, Valenzuela and Collins"/>
    <s v="Profound solution-oriented matrix"/>
    <n v="3300"/>
    <n v="6178"/>
    <x v="598"/>
    <x v="1"/>
    <n v="0.53415344771770801"/>
    <x v="37"/>
    <s v="US"/>
    <s v="USD"/>
    <n v="1443848400"/>
    <n v="1447394400"/>
    <b v="0"/>
    <b v="0"/>
    <x v="5"/>
    <s v="nonfiction"/>
    <x v="27"/>
    <x v="563"/>
  </r>
  <r>
    <n v="606"/>
    <s v="Valencia PLC"/>
    <s v="Extended asynchronous initiative"/>
    <n v="3400"/>
    <n v="6405"/>
    <x v="599"/>
    <x v="1"/>
    <n v="0.53083528493364562"/>
    <x v="415"/>
    <s v="GB"/>
    <s v="GBP"/>
    <n v="1457330400"/>
    <n v="1458277200"/>
    <b v="0"/>
    <b v="0"/>
    <x v="1"/>
    <s v="rock"/>
    <x v="558"/>
    <x v="529"/>
  </r>
  <r>
    <n v="607"/>
    <s v="Gordon, Mendez and Johnson"/>
    <s v="Fundamental needs-based frame"/>
    <n v="137600"/>
    <n v="180667"/>
    <x v="600"/>
    <x v="1"/>
    <n v="0.76162221102913097"/>
    <x v="416"/>
    <s v="US"/>
    <s v="USD"/>
    <n v="1395550800"/>
    <n v="1395723600"/>
    <b v="0"/>
    <b v="0"/>
    <x v="0"/>
    <s v="food trucks"/>
    <x v="559"/>
    <x v="564"/>
  </r>
  <r>
    <n v="608"/>
    <s v="Johnson Group"/>
    <s v="Compatible full-range leverage"/>
    <n v="3900"/>
    <n v="11075"/>
    <x v="601"/>
    <x v="1"/>
    <n v="0.35214446952595935"/>
    <x v="417"/>
    <s v="US"/>
    <s v="USD"/>
    <n v="1551852000"/>
    <n v="1552197600"/>
    <b v="0"/>
    <b v="1"/>
    <x v="1"/>
    <s v="jazz"/>
    <x v="426"/>
    <x v="565"/>
  </r>
  <r>
    <n v="609"/>
    <s v="Rose-Fuller"/>
    <s v="Upgradable holistic system engine"/>
    <n v="10000"/>
    <n v="12042"/>
    <x v="602"/>
    <x v="1"/>
    <n v="0.83042683939544926"/>
    <x v="124"/>
    <s v="US"/>
    <s v="USD"/>
    <n v="1547618400"/>
    <n v="1549087200"/>
    <b v="0"/>
    <b v="0"/>
    <x v="4"/>
    <s v="science fiction"/>
    <x v="560"/>
    <x v="566"/>
  </r>
  <r>
    <n v="610"/>
    <s v="Hughes, Mendez and Patterson"/>
    <s v="Stand-alone multi-state data-warehouse"/>
    <n v="42800"/>
    <n v="179356"/>
    <x v="603"/>
    <x v="1"/>
    <n v="0.23863154842882311"/>
    <x v="418"/>
    <s v="US"/>
    <s v="USD"/>
    <n v="1355637600"/>
    <n v="1356847200"/>
    <b v="0"/>
    <b v="0"/>
    <x v="3"/>
    <s v="plays"/>
    <x v="561"/>
    <x v="567"/>
  </r>
  <r>
    <n v="611"/>
    <s v="Brady, Cortez and Rodriguez"/>
    <s v="Multi-lateral maximized core"/>
    <n v="8200"/>
    <n v="1136"/>
    <x v="604"/>
    <x v="3"/>
    <n v="7.21830985915493"/>
    <x v="27"/>
    <s v="US"/>
    <s v="USD"/>
    <n v="1374728400"/>
    <n v="1375765200"/>
    <b v="0"/>
    <b v="0"/>
    <x v="3"/>
    <s v="plays"/>
    <x v="562"/>
    <x v="568"/>
  </r>
  <r>
    <n v="612"/>
    <s v="Wang, Nguyen and Horton"/>
    <s v="Innovative holistic hub"/>
    <n v="6200"/>
    <n v="8645"/>
    <x v="605"/>
    <x v="1"/>
    <n v="0.71717755928282245"/>
    <x v="325"/>
    <s v="US"/>
    <s v="USD"/>
    <n v="1287810000"/>
    <n v="1289800800"/>
    <b v="0"/>
    <b v="0"/>
    <x v="1"/>
    <s v="electric music"/>
    <x v="563"/>
    <x v="569"/>
  </r>
  <r>
    <n v="613"/>
    <s v="Santos, Williams and Brown"/>
    <s v="Reverse-engineered 24/7 methodology"/>
    <n v="1100"/>
    <n v="1914"/>
    <x v="606"/>
    <x v="1"/>
    <n v="0.57471264367816088"/>
    <x v="150"/>
    <s v="CA"/>
    <s v="CAD"/>
    <n v="1503723600"/>
    <n v="1504501200"/>
    <b v="0"/>
    <b v="0"/>
    <x v="3"/>
    <s v="plays"/>
    <x v="564"/>
    <x v="570"/>
  </r>
  <r>
    <n v="614"/>
    <s v="Barnett and Sons"/>
    <s v="Business-focused dynamic info-mediaries"/>
    <n v="26500"/>
    <n v="41205"/>
    <x v="607"/>
    <x v="1"/>
    <n v="0.64312583424341707"/>
    <x v="419"/>
    <s v="US"/>
    <s v="USD"/>
    <n v="1484114400"/>
    <n v="1485669600"/>
    <b v="0"/>
    <b v="0"/>
    <x v="3"/>
    <s v="plays"/>
    <x v="565"/>
    <x v="571"/>
  </r>
  <r>
    <n v="615"/>
    <s v="Petersen-Rodriguez"/>
    <s v="Digitized clear-thinking installation"/>
    <n v="8500"/>
    <n v="14488"/>
    <x v="608"/>
    <x v="1"/>
    <n v="0.58669243511871894"/>
    <x v="73"/>
    <s v="IT"/>
    <s v="EUR"/>
    <n v="1461906000"/>
    <n v="1462770000"/>
    <b v="0"/>
    <b v="0"/>
    <x v="3"/>
    <s v="plays"/>
    <x v="566"/>
    <x v="572"/>
  </r>
  <r>
    <n v="616"/>
    <s v="Burnett-Mora"/>
    <s v="Quality-focused 24/7 superstructure"/>
    <n v="6400"/>
    <n v="12129"/>
    <x v="609"/>
    <x v="1"/>
    <n v="0.52766097782174948"/>
    <x v="202"/>
    <s v="GB"/>
    <s v="GBP"/>
    <n v="1379653200"/>
    <n v="1379739600"/>
    <b v="0"/>
    <b v="1"/>
    <x v="1"/>
    <s v="indie rock"/>
    <x v="567"/>
    <x v="573"/>
  </r>
  <r>
    <n v="617"/>
    <s v="King LLC"/>
    <s v="Multi-channeled local intranet"/>
    <n v="1400"/>
    <n v="3496"/>
    <x v="610"/>
    <x v="1"/>
    <n v="0.40045766590389015"/>
    <x v="12"/>
    <s v="US"/>
    <s v="USD"/>
    <n v="1401858000"/>
    <n v="1402722000"/>
    <b v="0"/>
    <b v="0"/>
    <x v="3"/>
    <s v="plays"/>
    <x v="568"/>
    <x v="471"/>
  </r>
  <r>
    <n v="618"/>
    <s v="Miller Ltd"/>
    <s v="Open-architected mobile emulation"/>
    <n v="198600"/>
    <n v="97037"/>
    <x v="611"/>
    <x v="0"/>
    <n v="2.0466420025351155"/>
    <x v="420"/>
    <s v="US"/>
    <s v="USD"/>
    <n v="1367470800"/>
    <n v="1369285200"/>
    <b v="0"/>
    <b v="0"/>
    <x v="5"/>
    <s v="nonfiction"/>
    <x v="569"/>
    <x v="574"/>
  </r>
  <r>
    <n v="619"/>
    <s v="Case LLC"/>
    <s v="Ameliorated foreground methodology"/>
    <n v="195900"/>
    <n v="55757"/>
    <x v="612"/>
    <x v="0"/>
    <n v="3.5134601933389531"/>
    <x v="355"/>
    <s v="US"/>
    <s v="USD"/>
    <n v="1304658000"/>
    <n v="1304744400"/>
    <b v="1"/>
    <b v="1"/>
    <x v="3"/>
    <s v="plays"/>
    <x v="570"/>
    <x v="575"/>
  </r>
  <r>
    <n v="620"/>
    <s v="Swanson, Wilson and Baker"/>
    <s v="Synergized well-modulated project"/>
    <n v="4300"/>
    <n v="11525"/>
    <x v="613"/>
    <x v="1"/>
    <n v="0.37310195227765725"/>
    <x v="58"/>
    <s v="AU"/>
    <s v="AUD"/>
    <n v="1467954000"/>
    <n v="1468299600"/>
    <b v="0"/>
    <b v="0"/>
    <x v="7"/>
    <s v="photography books"/>
    <x v="571"/>
    <x v="576"/>
  </r>
  <r>
    <n v="621"/>
    <s v="Dean, Fox and Phillips"/>
    <s v="Extended context-sensitive forecast"/>
    <n v="25600"/>
    <n v="158669"/>
    <x v="614"/>
    <x v="1"/>
    <n v="0.16134216513622698"/>
    <x v="421"/>
    <s v="US"/>
    <s v="USD"/>
    <n v="1473742800"/>
    <n v="1474174800"/>
    <b v="0"/>
    <b v="0"/>
    <x v="3"/>
    <s v="plays"/>
    <x v="572"/>
    <x v="577"/>
  </r>
  <r>
    <n v="622"/>
    <s v="Smith-Smith"/>
    <s v="Total leadingedge neural-net"/>
    <n v="189000"/>
    <n v="5916"/>
    <x v="615"/>
    <x v="0"/>
    <n v="31.947261663286003"/>
    <x v="251"/>
    <s v="US"/>
    <s v="USD"/>
    <n v="1523768400"/>
    <n v="1526014800"/>
    <b v="0"/>
    <b v="0"/>
    <x v="1"/>
    <s v="indie rock"/>
    <x v="573"/>
    <x v="578"/>
  </r>
  <r>
    <n v="623"/>
    <s v="Smith, Scott and Rodriguez"/>
    <s v="Organic actuating protocol"/>
    <n v="94300"/>
    <n v="150806"/>
    <x v="616"/>
    <x v="1"/>
    <n v="0.6253066854103948"/>
    <x v="422"/>
    <s v="GB"/>
    <s v="GBP"/>
    <n v="1437022800"/>
    <n v="1437454800"/>
    <b v="0"/>
    <b v="0"/>
    <x v="3"/>
    <s v="plays"/>
    <x v="574"/>
    <x v="477"/>
  </r>
  <r>
    <n v="624"/>
    <s v="White, Robertson and Roberts"/>
    <s v="Down-sized national software"/>
    <n v="5100"/>
    <n v="14249"/>
    <x v="617"/>
    <x v="1"/>
    <n v="0.35791985402484383"/>
    <x v="423"/>
    <s v="US"/>
    <s v="USD"/>
    <n v="1422165600"/>
    <n v="1422684000"/>
    <b v="0"/>
    <b v="0"/>
    <x v="7"/>
    <s v="photography books"/>
    <x v="511"/>
    <x v="579"/>
  </r>
  <r>
    <n v="625"/>
    <s v="Martinez Inc"/>
    <s v="Organic upward-trending Graphical User Interface"/>
    <n v="7500"/>
    <n v="5803"/>
    <x v="618"/>
    <x v="0"/>
    <n v="1.2924349474409789"/>
    <x v="197"/>
    <s v="US"/>
    <s v="USD"/>
    <n v="1580104800"/>
    <n v="1581314400"/>
    <b v="0"/>
    <b v="0"/>
    <x v="3"/>
    <s v="plays"/>
    <x v="575"/>
    <x v="580"/>
  </r>
  <r>
    <n v="626"/>
    <s v="Tucker, Mccoy and Marquez"/>
    <s v="Synergistic tertiary budgetary management"/>
    <n v="6400"/>
    <n v="13205"/>
    <x v="619"/>
    <x v="1"/>
    <n v="0.48466489965921999"/>
    <x v="288"/>
    <s v="US"/>
    <s v="USD"/>
    <n v="1285650000"/>
    <n v="1286427600"/>
    <b v="0"/>
    <b v="1"/>
    <x v="3"/>
    <s v="plays"/>
    <x v="576"/>
    <x v="581"/>
  </r>
  <r>
    <n v="627"/>
    <s v="Martin, Lee and Armstrong"/>
    <s v="Open-architected incremental ability"/>
    <n v="1600"/>
    <n v="11108"/>
    <x v="620"/>
    <x v="1"/>
    <n v="0.14404033129276198"/>
    <x v="110"/>
    <s v="GB"/>
    <s v="GBP"/>
    <n v="1276664400"/>
    <n v="1278738000"/>
    <b v="1"/>
    <b v="0"/>
    <x v="0"/>
    <s v="food trucks"/>
    <x v="577"/>
    <x v="582"/>
  </r>
  <r>
    <n v="628"/>
    <s v="Dunn, Moreno and Green"/>
    <s v="Intuitive object-oriented task-force"/>
    <n v="1900"/>
    <n v="2884"/>
    <x v="621"/>
    <x v="1"/>
    <n v="0.6588072122052705"/>
    <x v="87"/>
    <s v="US"/>
    <s v="USD"/>
    <n v="1286168400"/>
    <n v="1286427600"/>
    <b v="0"/>
    <b v="0"/>
    <x v="1"/>
    <s v="indie rock"/>
    <x v="578"/>
    <x v="581"/>
  </r>
  <r>
    <n v="629"/>
    <s v="Jackson, Martinez and Ray"/>
    <s v="Multi-tiered executive toolset"/>
    <n v="85900"/>
    <n v="55476"/>
    <x v="622"/>
    <x v="0"/>
    <n v="1.5484173336217464"/>
    <x v="424"/>
    <s v="US"/>
    <s v="USD"/>
    <n v="1467781200"/>
    <n v="1467954000"/>
    <b v="0"/>
    <b v="1"/>
    <x v="3"/>
    <s v="plays"/>
    <x v="579"/>
    <x v="583"/>
  </r>
  <r>
    <n v="630"/>
    <s v="Patterson-Johnson"/>
    <s v="Grass-roots directional workforce"/>
    <n v="9500"/>
    <n v="5973"/>
    <x v="623"/>
    <x v="3"/>
    <n v="1.5904905407667838"/>
    <x v="215"/>
    <s v="US"/>
    <s v="USD"/>
    <n v="1556686800"/>
    <n v="1557637200"/>
    <b v="0"/>
    <b v="1"/>
    <x v="3"/>
    <s v="plays"/>
    <x v="580"/>
    <x v="584"/>
  </r>
  <r>
    <n v="631"/>
    <s v="Carlson-Hernandez"/>
    <s v="Quality-focused real-time solution"/>
    <n v="59200"/>
    <n v="183756"/>
    <x v="624"/>
    <x v="1"/>
    <n v="0.32216635103071467"/>
    <x v="425"/>
    <s v="US"/>
    <s v="USD"/>
    <n v="1553576400"/>
    <n v="1553922000"/>
    <b v="0"/>
    <b v="0"/>
    <x v="3"/>
    <s v="plays"/>
    <x v="581"/>
    <x v="585"/>
  </r>
  <r>
    <n v="632"/>
    <s v="Parker PLC"/>
    <s v="Reduced interactive matrix"/>
    <n v="72100"/>
    <n v="30902"/>
    <x v="625"/>
    <x v="2"/>
    <n v="2.3331823182965503"/>
    <x v="426"/>
    <s v="US"/>
    <s v="USD"/>
    <n v="1414904400"/>
    <n v="1416463200"/>
    <b v="0"/>
    <b v="0"/>
    <x v="3"/>
    <s v="plays"/>
    <x v="582"/>
    <x v="586"/>
  </r>
  <r>
    <n v="633"/>
    <s v="Yu and Sons"/>
    <s v="Adaptive context-sensitive architecture"/>
    <n v="6700"/>
    <n v="5569"/>
    <x v="626"/>
    <x v="0"/>
    <n v="1.2030885257676422"/>
    <x v="339"/>
    <s v="US"/>
    <s v="USD"/>
    <n v="1446876000"/>
    <n v="1447221600"/>
    <b v="0"/>
    <b v="0"/>
    <x v="4"/>
    <s v="animation"/>
    <x v="336"/>
    <x v="587"/>
  </r>
  <r>
    <n v="634"/>
    <s v="Taylor, Johnson and Hernandez"/>
    <s v="Polarized incremental portal"/>
    <n v="118200"/>
    <n v="92824"/>
    <x v="627"/>
    <x v="3"/>
    <n v="1.273377574765147"/>
    <x v="427"/>
    <s v="US"/>
    <s v="USD"/>
    <n v="1490418000"/>
    <n v="1491627600"/>
    <b v="0"/>
    <b v="0"/>
    <x v="4"/>
    <s v="television"/>
    <x v="583"/>
    <x v="588"/>
  </r>
  <r>
    <n v="635"/>
    <s v="Mack Ltd"/>
    <s v="Reactive regional access"/>
    <n v="139000"/>
    <n v="158590"/>
    <x v="628"/>
    <x v="1"/>
    <n v="0.87647392647707922"/>
    <x v="428"/>
    <s v="US"/>
    <s v="USD"/>
    <n v="1360389600"/>
    <n v="1363150800"/>
    <b v="0"/>
    <b v="0"/>
    <x v="4"/>
    <s v="television"/>
    <x v="584"/>
    <x v="589"/>
  </r>
  <r>
    <n v="636"/>
    <s v="Lamb-Sanders"/>
    <s v="Stand-alone reciprocal frame"/>
    <n v="197700"/>
    <n v="127591"/>
    <x v="629"/>
    <x v="0"/>
    <n v="1.5494823302584038"/>
    <x v="429"/>
    <s v="DK"/>
    <s v="DKK"/>
    <n v="1326866400"/>
    <n v="1330754400"/>
    <b v="0"/>
    <b v="1"/>
    <x v="4"/>
    <s v="animation"/>
    <x v="585"/>
    <x v="590"/>
  </r>
  <r>
    <n v="637"/>
    <s v="Williams-Ramirez"/>
    <s v="Open-architected 24/7 throughput"/>
    <n v="8500"/>
    <n v="6750"/>
    <x v="630"/>
    <x v="0"/>
    <n v="1.2592592592592593"/>
    <x v="167"/>
    <s v="US"/>
    <s v="USD"/>
    <n v="1479103200"/>
    <n v="1479794400"/>
    <b v="0"/>
    <b v="0"/>
    <x v="3"/>
    <s v="plays"/>
    <x v="586"/>
    <x v="591"/>
  </r>
  <r>
    <n v="638"/>
    <s v="Weaver Ltd"/>
    <s v="Monitored 24/7 approach"/>
    <n v="81600"/>
    <n v="9318"/>
    <x v="631"/>
    <x v="0"/>
    <n v="8.7572440437862209"/>
    <x v="115"/>
    <s v="US"/>
    <s v="USD"/>
    <n v="1280206800"/>
    <n v="1281243600"/>
    <b v="0"/>
    <b v="1"/>
    <x v="3"/>
    <s v="plays"/>
    <x v="587"/>
    <x v="592"/>
  </r>
  <r>
    <n v="639"/>
    <s v="Barnes-Williams"/>
    <s v="Upgradable explicit forecast"/>
    <n v="8600"/>
    <n v="4832"/>
    <x v="632"/>
    <x v="2"/>
    <n v="1.7798013245033113"/>
    <x v="430"/>
    <s v="US"/>
    <s v="USD"/>
    <n v="1532754000"/>
    <n v="1532754000"/>
    <b v="0"/>
    <b v="1"/>
    <x v="4"/>
    <s v="drama"/>
    <x v="588"/>
    <x v="593"/>
  </r>
  <r>
    <n v="640"/>
    <s v="Richardson, Woodward and Hansen"/>
    <s v="Pre-emptive context-sensitive support"/>
    <n v="119800"/>
    <n v="19769"/>
    <x v="633"/>
    <x v="0"/>
    <n v="6.0599929182052712"/>
    <x v="431"/>
    <s v="US"/>
    <s v="USD"/>
    <n v="1453096800"/>
    <n v="1453356000"/>
    <b v="0"/>
    <b v="0"/>
    <x v="3"/>
    <s v="plays"/>
    <x v="589"/>
    <x v="510"/>
  </r>
  <r>
    <n v="641"/>
    <s v="Hunt, Barker and Baker"/>
    <s v="Business-focused leadingedge instruction set"/>
    <n v="9400"/>
    <n v="11277"/>
    <x v="634"/>
    <x v="1"/>
    <n v="0.83355502349915755"/>
    <x v="346"/>
    <s v="CH"/>
    <s v="CHF"/>
    <n v="1487570400"/>
    <n v="1489986000"/>
    <b v="0"/>
    <b v="0"/>
    <x v="3"/>
    <s v="plays"/>
    <x v="590"/>
    <x v="594"/>
  </r>
  <r>
    <n v="642"/>
    <s v="Ramos, Moreno and Lewis"/>
    <s v="Extended multi-state knowledge user"/>
    <n v="9200"/>
    <n v="13382"/>
    <x v="635"/>
    <x v="1"/>
    <n v="0.68749065909430573"/>
    <x v="30"/>
    <s v="CA"/>
    <s v="CAD"/>
    <n v="1545026400"/>
    <n v="1545804000"/>
    <b v="0"/>
    <b v="0"/>
    <x v="2"/>
    <s v="wearables"/>
    <x v="591"/>
    <x v="595"/>
  </r>
  <r>
    <n v="643"/>
    <s v="Harris Inc"/>
    <s v="Future-proofed modular groupware"/>
    <n v="14900"/>
    <n v="32986"/>
    <x v="636"/>
    <x v="1"/>
    <n v="0.45170678469653791"/>
    <x v="432"/>
    <s v="US"/>
    <s v="USD"/>
    <n v="1488348000"/>
    <n v="1489899600"/>
    <b v="0"/>
    <b v="0"/>
    <x v="3"/>
    <s v="plays"/>
    <x v="592"/>
    <x v="596"/>
  </r>
  <r>
    <n v="644"/>
    <s v="Peters-Nelson"/>
    <s v="Distributed real-time algorithm"/>
    <n v="169400"/>
    <n v="81984"/>
    <x v="637"/>
    <x v="0"/>
    <n v="2.0662568306010929"/>
    <x v="433"/>
    <s v="CA"/>
    <s v="CAD"/>
    <n v="1545112800"/>
    <n v="1546495200"/>
    <b v="0"/>
    <b v="0"/>
    <x v="3"/>
    <s v="plays"/>
    <x v="593"/>
    <x v="597"/>
  </r>
  <r>
    <n v="645"/>
    <s v="Ferguson, Murphy and Bright"/>
    <s v="Multi-lateral heuristic throughput"/>
    <n v="192100"/>
    <n v="178483"/>
    <x v="638"/>
    <x v="0"/>
    <n v="1.0762929802838366"/>
    <x v="434"/>
    <s v="US"/>
    <s v="USD"/>
    <n v="1537938000"/>
    <n v="1539752400"/>
    <b v="0"/>
    <b v="1"/>
    <x v="1"/>
    <s v="rock"/>
    <x v="594"/>
    <x v="598"/>
  </r>
  <r>
    <n v="646"/>
    <s v="Robinson Group"/>
    <s v="Switchable reciprocal middleware"/>
    <n v="98700"/>
    <n v="87448"/>
    <x v="639"/>
    <x v="0"/>
    <n v="1.1286707529045832"/>
    <x v="435"/>
    <s v="US"/>
    <s v="USD"/>
    <n v="1363150800"/>
    <n v="1364101200"/>
    <b v="0"/>
    <b v="0"/>
    <x v="6"/>
    <s v="video games"/>
    <x v="595"/>
    <x v="599"/>
  </r>
  <r>
    <n v="647"/>
    <s v="Jordan-Wolfe"/>
    <s v="Inverse multimedia Graphic Interface"/>
    <n v="4500"/>
    <n v="1863"/>
    <x v="640"/>
    <x v="0"/>
    <n v="2.4154589371980677"/>
    <x v="6"/>
    <s v="US"/>
    <s v="USD"/>
    <n v="1523250000"/>
    <n v="1525323600"/>
    <b v="0"/>
    <b v="0"/>
    <x v="5"/>
    <s v="translations"/>
    <x v="596"/>
    <x v="600"/>
  </r>
  <r>
    <n v="648"/>
    <s v="Vargas-Cox"/>
    <s v="Vision-oriented local contingency"/>
    <n v="98600"/>
    <n v="62174"/>
    <x v="641"/>
    <x v="3"/>
    <n v="1.5858719078714576"/>
    <x v="419"/>
    <s v="US"/>
    <s v="USD"/>
    <n v="1499317200"/>
    <n v="1500872400"/>
    <b v="1"/>
    <b v="0"/>
    <x v="0"/>
    <s v="food trucks"/>
    <x v="597"/>
    <x v="601"/>
  </r>
  <r>
    <n v="649"/>
    <s v="Yang and Sons"/>
    <s v="Reactive 6thgeneration hub"/>
    <n v="121700"/>
    <n v="59003"/>
    <x v="642"/>
    <x v="0"/>
    <n v="2.0626069860854535"/>
    <x v="436"/>
    <s v="CH"/>
    <s v="CHF"/>
    <n v="1287550800"/>
    <n v="1288501200"/>
    <b v="1"/>
    <b v="1"/>
    <x v="3"/>
    <s v="plays"/>
    <x v="598"/>
    <x v="602"/>
  </r>
  <r>
    <n v="650"/>
    <s v="Wilson, Wilson and Mathis"/>
    <s v="Optional asymmetric success"/>
    <n v="100"/>
    <n v="2"/>
    <x v="50"/>
    <x v="0"/>
    <n v="50"/>
    <x v="49"/>
    <s v="US"/>
    <s v="USD"/>
    <n v="1404795600"/>
    <n v="1407128400"/>
    <b v="0"/>
    <b v="0"/>
    <x v="1"/>
    <s v="jazz"/>
    <x v="599"/>
    <x v="603"/>
  </r>
  <r>
    <n v="651"/>
    <s v="Wang, Koch and Weaver"/>
    <s v="Digitized analyzing capacity"/>
    <n v="196700"/>
    <n v="174039"/>
    <x v="643"/>
    <x v="0"/>
    <n v="1.1302064479800504"/>
    <x v="437"/>
    <s v="IT"/>
    <s v="EUR"/>
    <n v="1393048800"/>
    <n v="1394344800"/>
    <b v="0"/>
    <b v="0"/>
    <x v="4"/>
    <s v="shorts"/>
    <x v="600"/>
    <x v="604"/>
  </r>
  <r>
    <n v="652"/>
    <s v="Cisneros Ltd"/>
    <s v="Vision-oriented regional hub"/>
    <n v="10000"/>
    <n v="12684"/>
    <x v="644"/>
    <x v="1"/>
    <n v="0.78839482812992745"/>
    <x v="438"/>
    <s v="US"/>
    <s v="USD"/>
    <n v="1470373200"/>
    <n v="1474088400"/>
    <b v="0"/>
    <b v="0"/>
    <x v="2"/>
    <s v="web"/>
    <x v="601"/>
    <x v="292"/>
  </r>
  <r>
    <n v="653"/>
    <s v="Williams-Jones"/>
    <s v="Monitored incremental info-mediaries"/>
    <n v="600"/>
    <n v="14033"/>
    <x v="645"/>
    <x v="1"/>
    <n v="4.2756360008551271E-2"/>
    <x v="439"/>
    <s v="US"/>
    <s v="USD"/>
    <n v="1460091600"/>
    <n v="1460264400"/>
    <b v="0"/>
    <b v="0"/>
    <x v="2"/>
    <s v="web"/>
    <x v="602"/>
    <x v="605"/>
  </r>
  <r>
    <n v="654"/>
    <s v="Roberts, Hinton and Williams"/>
    <s v="Programmable static middleware"/>
    <n v="35000"/>
    <n v="177936"/>
    <x v="646"/>
    <x v="1"/>
    <n v="0.19669993705602015"/>
    <x v="440"/>
    <s v="US"/>
    <s v="USD"/>
    <n v="1440392400"/>
    <n v="1440824400"/>
    <b v="0"/>
    <b v="0"/>
    <x v="1"/>
    <s v="metal"/>
    <x v="335"/>
    <x v="606"/>
  </r>
  <r>
    <n v="655"/>
    <s v="Gonzalez, Williams and Benson"/>
    <s v="Multi-layered bottom-line encryption"/>
    <n v="6900"/>
    <n v="13212"/>
    <x v="647"/>
    <x v="1"/>
    <n v="0.52225249772933702"/>
    <x v="441"/>
    <s v="US"/>
    <s v="USD"/>
    <n v="1488434400"/>
    <n v="1489554000"/>
    <b v="1"/>
    <b v="0"/>
    <x v="7"/>
    <s v="photography books"/>
    <x v="603"/>
    <x v="607"/>
  </r>
  <r>
    <n v="656"/>
    <s v="Hobbs, Brown and Lee"/>
    <s v="Vision-oriented systematic Graphical User Interface"/>
    <n v="118400"/>
    <n v="49879"/>
    <x v="648"/>
    <x v="0"/>
    <n v="2.3737444615970649"/>
    <x v="442"/>
    <s v="AU"/>
    <s v="AUD"/>
    <n v="1514440800"/>
    <n v="1514872800"/>
    <b v="0"/>
    <b v="0"/>
    <x v="0"/>
    <s v="food trucks"/>
    <x v="604"/>
    <x v="608"/>
  </r>
  <r>
    <n v="657"/>
    <s v="Russo, Kim and Mccoy"/>
    <s v="Balanced optimal hardware"/>
    <n v="10000"/>
    <n v="824"/>
    <x v="649"/>
    <x v="0"/>
    <n v="12.135922330097088"/>
    <x v="443"/>
    <s v="US"/>
    <s v="USD"/>
    <n v="1514354400"/>
    <n v="1515736800"/>
    <b v="0"/>
    <b v="0"/>
    <x v="4"/>
    <s v="science fiction"/>
    <x v="605"/>
    <x v="609"/>
  </r>
  <r>
    <n v="658"/>
    <s v="Howell, Myers and Olson"/>
    <s v="Self-enabling mission-critical success"/>
    <n v="52600"/>
    <n v="31594"/>
    <x v="650"/>
    <x v="3"/>
    <n v="1.6648730771665505"/>
    <x v="444"/>
    <s v="US"/>
    <s v="USD"/>
    <n v="1440910800"/>
    <n v="1442898000"/>
    <b v="0"/>
    <b v="0"/>
    <x v="1"/>
    <s v="rock"/>
    <x v="606"/>
    <x v="610"/>
  </r>
  <r>
    <n v="659"/>
    <s v="Bailey and Sons"/>
    <s v="Grass-roots dynamic emulation"/>
    <n v="120700"/>
    <n v="57010"/>
    <x v="651"/>
    <x v="0"/>
    <n v="2.1171724258901947"/>
    <x v="424"/>
    <s v="GB"/>
    <s v="GBP"/>
    <n v="1296108000"/>
    <n v="1296194400"/>
    <b v="0"/>
    <b v="0"/>
    <x v="4"/>
    <s v="documentary"/>
    <x v="65"/>
    <x v="611"/>
  </r>
  <r>
    <n v="660"/>
    <s v="Jensen-Brown"/>
    <s v="Fundamental disintermediate matrix"/>
    <n v="9100"/>
    <n v="7438"/>
    <x v="652"/>
    <x v="0"/>
    <n v="1.2234471632159183"/>
    <x v="385"/>
    <s v="US"/>
    <s v="USD"/>
    <n v="1440133200"/>
    <n v="1440910800"/>
    <b v="1"/>
    <b v="0"/>
    <x v="3"/>
    <s v="plays"/>
    <x v="607"/>
    <x v="612"/>
  </r>
  <r>
    <n v="661"/>
    <s v="Smith Group"/>
    <s v="Right-sized secondary challenge"/>
    <n v="106800"/>
    <n v="57872"/>
    <x v="653"/>
    <x v="0"/>
    <n v="1.8454520320707768"/>
    <x v="445"/>
    <s v="DK"/>
    <s v="DKK"/>
    <n v="1332910800"/>
    <n v="1335502800"/>
    <b v="0"/>
    <b v="0"/>
    <x v="1"/>
    <s v="jazz"/>
    <x v="608"/>
    <x v="613"/>
  </r>
  <r>
    <n v="662"/>
    <s v="Murphy-Farrell"/>
    <s v="Implemented exuding software"/>
    <n v="9100"/>
    <n v="8906"/>
    <x v="654"/>
    <x v="0"/>
    <n v="1.0217830675948798"/>
    <x v="54"/>
    <s v="US"/>
    <s v="USD"/>
    <n v="1544335200"/>
    <n v="1544680800"/>
    <b v="0"/>
    <b v="0"/>
    <x v="3"/>
    <s v="plays"/>
    <x v="609"/>
    <x v="614"/>
  </r>
  <r>
    <n v="663"/>
    <s v="Everett-Wolfe"/>
    <s v="Total optimizing software"/>
    <n v="10000"/>
    <n v="7724"/>
    <x v="655"/>
    <x v="0"/>
    <n v="1.294665976178146"/>
    <x v="215"/>
    <s v="US"/>
    <s v="USD"/>
    <n v="1286427600"/>
    <n v="1288414800"/>
    <b v="0"/>
    <b v="0"/>
    <x v="3"/>
    <s v="plays"/>
    <x v="610"/>
    <x v="615"/>
  </r>
  <r>
    <n v="664"/>
    <s v="Young PLC"/>
    <s v="Optional maximized attitude"/>
    <n v="79400"/>
    <n v="26571"/>
    <x v="656"/>
    <x v="0"/>
    <n v="2.9882202401113998"/>
    <x v="446"/>
    <s v="US"/>
    <s v="USD"/>
    <n v="1329717600"/>
    <n v="1330581600"/>
    <b v="0"/>
    <b v="0"/>
    <x v="1"/>
    <s v="jazz"/>
    <x v="541"/>
    <x v="616"/>
  </r>
  <r>
    <n v="665"/>
    <s v="Park-Goodman"/>
    <s v="Customer-focused impactful extranet"/>
    <n v="5100"/>
    <n v="12219"/>
    <x v="657"/>
    <x v="1"/>
    <n v="0.41738276454701695"/>
    <x v="447"/>
    <s v="US"/>
    <s v="USD"/>
    <n v="1310187600"/>
    <n v="1311397200"/>
    <b v="0"/>
    <b v="1"/>
    <x v="4"/>
    <s v="documentary"/>
    <x v="611"/>
    <x v="453"/>
  </r>
  <r>
    <n v="666"/>
    <s v="York, Barr and Grant"/>
    <s v="Cloned bottom-line success"/>
    <n v="3100"/>
    <n v="1985"/>
    <x v="658"/>
    <x v="3"/>
    <n v="1.5617128463476071"/>
    <x v="270"/>
    <s v="US"/>
    <s v="USD"/>
    <n v="1377838800"/>
    <n v="1378357200"/>
    <b v="0"/>
    <b v="1"/>
    <x v="3"/>
    <s v="plays"/>
    <x v="612"/>
    <x v="617"/>
  </r>
  <r>
    <n v="667"/>
    <s v="Little Ltd"/>
    <s v="Decentralized bandwidth-monitored ability"/>
    <n v="6900"/>
    <n v="12155"/>
    <x v="659"/>
    <x v="1"/>
    <n v="0.56766762649115587"/>
    <x v="448"/>
    <s v="US"/>
    <s v="USD"/>
    <n v="1410325200"/>
    <n v="1411102800"/>
    <b v="0"/>
    <b v="0"/>
    <x v="8"/>
    <s v="audio"/>
    <x v="613"/>
    <x v="618"/>
  </r>
  <r>
    <n v="668"/>
    <s v="Brown and Sons"/>
    <s v="Programmable leadingedge budgetary management"/>
    <n v="27500"/>
    <n v="5593"/>
    <x v="660"/>
    <x v="0"/>
    <n v="4.9168603611657433"/>
    <x v="70"/>
    <s v="US"/>
    <s v="USD"/>
    <n v="1343797200"/>
    <n v="1344834000"/>
    <b v="0"/>
    <b v="0"/>
    <x v="3"/>
    <s v="plays"/>
    <x v="614"/>
    <x v="619"/>
  </r>
  <r>
    <n v="669"/>
    <s v="Payne, Garrett and Thomas"/>
    <s v="Upgradable bi-directional concept"/>
    <n v="48800"/>
    <n v="175020"/>
    <x v="661"/>
    <x v="1"/>
    <n v="0.27882527711118732"/>
    <x v="449"/>
    <s v="IT"/>
    <s v="EUR"/>
    <n v="1498453200"/>
    <n v="1499230800"/>
    <b v="0"/>
    <b v="0"/>
    <x v="3"/>
    <s v="plays"/>
    <x v="615"/>
    <x v="620"/>
  </r>
  <r>
    <n v="670"/>
    <s v="Robinson Group"/>
    <s v="Re-contextualized homogeneous flexibility"/>
    <n v="16200"/>
    <n v="75955"/>
    <x v="662"/>
    <x v="1"/>
    <n v="0.21328418142321112"/>
    <x v="450"/>
    <s v="US"/>
    <s v="USD"/>
    <n v="1456380000"/>
    <n v="1457416800"/>
    <b v="0"/>
    <b v="0"/>
    <x v="1"/>
    <s v="indie rock"/>
    <x v="90"/>
    <x v="621"/>
  </r>
  <r>
    <n v="671"/>
    <s v="Robinson-Kelly"/>
    <s v="Monitored bi-directional standardization"/>
    <n v="97600"/>
    <n v="119127"/>
    <x v="663"/>
    <x v="1"/>
    <n v="0.8192936949641979"/>
    <x v="451"/>
    <s v="US"/>
    <s v="USD"/>
    <n v="1280552400"/>
    <n v="1280898000"/>
    <b v="0"/>
    <b v="1"/>
    <x v="3"/>
    <s v="plays"/>
    <x v="616"/>
    <x v="622"/>
  </r>
  <r>
    <n v="672"/>
    <s v="Kelly-Colon"/>
    <s v="Stand-alone grid-enabled leverage"/>
    <n v="197900"/>
    <n v="110689"/>
    <x v="664"/>
    <x v="0"/>
    <n v="1.787892202477211"/>
    <x v="452"/>
    <s v="AU"/>
    <s v="AUD"/>
    <n v="1521608400"/>
    <n v="1522472400"/>
    <b v="0"/>
    <b v="0"/>
    <x v="3"/>
    <s v="plays"/>
    <x v="617"/>
    <x v="623"/>
  </r>
  <r>
    <n v="673"/>
    <s v="Turner, Scott and Gentry"/>
    <s v="Assimilated regional groupware"/>
    <n v="5600"/>
    <n v="2445"/>
    <x v="665"/>
    <x v="0"/>
    <n v="2.2903885480572597"/>
    <x v="125"/>
    <s v="IT"/>
    <s v="EUR"/>
    <n v="1460696400"/>
    <n v="1462510800"/>
    <b v="0"/>
    <b v="0"/>
    <x v="1"/>
    <s v="indie rock"/>
    <x v="618"/>
    <x v="624"/>
  </r>
  <r>
    <n v="674"/>
    <s v="Sanchez Ltd"/>
    <s v="Up-sized 24hour instruction set"/>
    <n v="170700"/>
    <n v="57250"/>
    <x v="666"/>
    <x v="3"/>
    <n v="2.9816593886462881"/>
    <x v="453"/>
    <s v="US"/>
    <s v="USD"/>
    <n v="1313730000"/>
    <n v="1317790800"/>
    <b v="0"/>
    <b v="0"/>
    <x v="7"/>
    <s v="photography books"/>
    <x v="619"/>
    <x v="625"/>
  </r>
  <r>
    <n v="675"/>
    <s v="Giles-Smith"/>
    <s v="Right-sized web-enabled intranet"/>
    <n v="9700"/>
    <n v="11929"/>
    <x v="667"/>
    <x v="1"/>
    <n v="0.81314443792438595"/>
    <x v="269"/>
    <s v="US"/>
    <s v="USD"/>
    <n v="1568178000"/>
    <n v="1568782800"/>
    <b v="0"/>
    <b v="0"/>
    <x v="8"/>
    <s v="audio"/>
    <x v="620"/>
    <x v="626"/>
  </r>
  <r>
    <n v="676"/>
    <s v="Thompson-Moreno"/>
    <s v="Expanded needs-based orchestration"/>
    <n v="62300"/>
    <n v="118214"/>
    <x v="668"/>
    <x v="1"/>
    <n v="0.52701033718510493"/>
    <x v="454"/>
    <s v="US"/>
    <s v="USD"/>
    <n v="1348635600"/>
    <n v="1349413200"/>
    <b v="0"/>
    <b v="0"/>
    <x v="7"/>
    <s v="photography books"/>
    <x v="621"/>
    <x v="627"/>
  </r>
  <r>
    <n v="677"/>
    <s v="Murphy-Fox"/>
    <s v="Organic system-worthy orchestration"/>
    <n v="5300"/>
    <n v="4432"/>
    <x v="669"/>
    <x v="0"/>
    <n v="1.1958483754512634"/>
    <x v="41"/>
    <s v="US"/>
    <s v="USD"/>
    <n v="1468126800"/>
    <n v="1472446800"/>
    <b v="0"/>
    <b v="0"/>
    <x v="5"/>
    <s v="fiction"/>
    <x v="622"/>
    <x v="491"/>
  </r>
  <r>
    <n v="678"/>
    <s v="Rodriguez-Patterson"/>
    <s v="Inverse static standardization"/>
    <n v="99500"/>
    <n v="17879"/>
    <x v="670"/>
    <x v="3"/>
    <n v="5.5651882096314109"/>
    <x v="455"/>
    <s v="US"/>
    <s v="USD"/>
    <n v="1547877600"/>
    <n v="1548050400"/>
    <b v="0"/>
    <b v="0"/>
    <x v="4"/>
    <s v="drama"/>
    <x v="35"/>
    <x v="628"/>
  </r>
  <r>
    <n v="679"/>
    <s v="Davis Ltd"/>
    <s v="Synchronized motivating solution"/>
    <n v="1400"/>
    <n v="14511"/>
    <x v="671"/>
    <x v="1"/>
    <n v="9.6478533526290405E-2"/>
    <x v="456"/>
    <s v="US"/>
    <s v="USD"/>
    <n v="1571374800"/>
    <n v="1571806800"/>
    <b v="0"/>
    <b v="1"/>
    <x v="0"/>
    <s v="food trucks"/>
    <x v="623"/>
    <x v="629"/>
  </r>
  <r>
    <n v="680"/>
    <s v="Nelson-Valdez"/>
    <s v="Open-source 4thgeneration open system"/>
    <n v="145600"/>
    <n v="141822"/>
    <x v="672"/>
    <x v="0"/>
    <n v="1.026639026385187"/>
    <x v="457"/>
    <s v="US"/>
    <s v="USD"/>
    <n v="1576303200"/>
    <n v="1576476000"/>
    <b v="0"/>
    <b v="1"/>
    <x v="6"/>
    <s v="mobile games"/>
    <x v="624"/>
    <x v="630"/>
  </r>
  <r>
    <n v="681"/>
    <s v="Kelly PLC"/>
    <s v="Decentralized context-sensitive superstructure"/>
    <n v="184100"/>
    <n v="159037"/>
    <x v="673"/>
    <x v="0"/>
    <n v="1.1575922584052767"/>
    <x v="458"/>
    <s v="US"/>
    <s v="USD"/>
    <n v="1324447200"/>
    <n v="1324965600"/>
    <b v="0"/>
    <b v="0"/>
    <x v="3"/>
    <s v="plays"/>
    <x v="625"/>
    <x v="631"/>
  </r>
  <r>
    <n v="682"/>
    <s v="Nguyen and Sons"/>
    <s v="Compatible 5thgeneration concept"/>
    <n v="5400"/>
    <n v="8109"/>
    <x v="674"/>
    <x v="1"/>
    <n v="0.66592674805771368"/>
    <x v="459"/>
    <s v="US"/>
    <s v="USD"/>
    <n v="1386741600"/>
    <n v="1387519200"/>
    <b v="0"/>
    <b v="0"/>
    <x v="3"/>
    <s v="plays"/>
    <x v="626"/>
    <x v="632"/>
  </r>
  <r>
    <n v="683"/>
    <s v="Jones PLC"/>
    <s v="Virtual systemic intranet"/>
    <n v="2300"/>
    <n v="8244"/>
    <x v="675"/>
    <x v="1"/>
    <n v="0.2789907811741873"/>
    <x v="98"/>
    <s v="US"/>
    <s v="USD"/>
    <n v="1537074000"/>
    <n v="1537246800"/>
    <b v="0"/>
    <b v="0"/>
    <x v="3"/>
    <s v="plays"/>
    <x v="627"/>
    <x v="633"/>
  </r>
  <r>
    <n v="684"/>
    <s v="Gilmore LLC"/>
    <s v="Optimized systemic algorithm"/>
    <n v="1400"/>
    <n v="7600"/>
    <x v="676"/>
    <x v="1"/>
    <n v="0.18421052631578946"/>
    <x v="460"/>
    <s v="CA"/>
    <s v="CAD"/>
    <n v="1277787600"/>
    <n v="1279515600"/>
    <b v="0"/>
    <b v="0"/>
    <x v="5"/>
    <s v="nonfiction"/>
    <x v="628"/>
    <x v="634"/>
  </r>
  <r>
    <n v="685"/>
    <s v="Lee-Cobb"/>
    <s v="Customizable homogeneous firmware"/>
    <n v="140000"/>
    <n v="94501"/>
    <x v="677"/>
    <x v="0"/>
    <n v="1.4814658045946605"/>
    <x v="461"/>
    <s v="CA"/>
    <s v="CAD"/>
    <n v="1440306000"/>
    <n v="1442379600"/>
    <b v="0"/>
    <b v="0"/>
    <x v="3"/>
    <s v="plays"/>
    <x v="629"/>
    <x v="415"/>
  </r>
  <r>
    <n v="686"/>
    <s v="Jones, Wiley and Robbins"/>
    <s v="Front-line cohesive extranet"/>
    <n v="7500"/>
    <n v="14381"/>
    <x v="678"/>
    <x v="1"/>
    <n v="0.52152145191572208"/>
    <x v="38"/>
    <s v="US"/>
    <s v="USD"/>
    <n v="1522126800"/>
    <n v="1523077200"/>
    <b v="0"/>
    <b v="0"/>
    <x v="2"/>
    <s v="wearables"/>
    <x v="630"/>
    <x v="635"/>
  </r>
  <r>
    <n v="687"/>
    <s v="Martin, Gates and Holt"/>
    <s v="Distributed holistic neural-net"/>
    <n v="1500"/>
    <n v="13980"/>
    <x v="679"/>
    <x v="1"/>
    <n v="0.1072961373390558"/>
    <x v="462"/>
    <s v="US"/>
    <s v="USD"/>
    <n v="1489298400"/>
    <n v="1489554000"/>
    <b v="0"/>
    <b v="0"/>
    <x v="3"/>
    <s v="plays"/>
    <x v="631"/>
    <x v="607"/>
  </r>
  <r>
    <n v="688"/>
    <s v="Bowen, Davies and Burns"/>
    <s v="Devolved client-server monitoring"/>
    <n v="2900"/>
    <n v="12449"/>
    <x v="680"/>
    <x v="1"/>
    <n v="0.23295043778616756"/>
    <x v="463"/>
    <s v="US"/>
    <s v="USD"/>
    <n v="1547100000"/>
    <n v="1548482400"/>
    <b v="0"/>
    <b v="1"/>
    <x v="4"/>
    <s v="television"/>
    <x v="632"/>
    <x v="636"/>
  </r>
  <r>
    <n v="689"/>
    <s v="Nguyen Inc"/>
    <s v="Seamless directional capacity"/>
    <n v="7300"/>
    <n v="7348"/>
    <x v="681"/>
    <x v="1"/>
    <n v="0.99346761023407726"/>
    <x v="464"/>
    <s v="US"/>
    <s v="USD"/>
    <n v="1383022800"/>
    <n v="1384063200"/>
    <b v="0"/>
    <b v="0"/>
    <x v="2"/>
    <s v="web"/>
    <x v="633"/>
    <x v="637"/>
  </r>
  <r>
    <n v="690"/>
    <s v="Walsh-Watts"/>
    <s v="Polarized actuating implementation"/>
    <n v="3600"/>
    <n v="8158"/>
    <x v="682"/>
    <x v="1"/>
    <n v="0.4412846285854376"/>
    <x v="257"/>
    <s v="US"/>
    <s v="USD"/>
    <n v="1322373600"/>
    <n v="1322892000"/>
    <b v="0"/>
    <b v="1"/>
    <x v="4"/>
    <s v="documentary"/>
    <x v="634"/>
    <x v="638"/>
  </r>
  <r>
    <n v="691"/>
    <s v="Ray, Li and Li"/>
    <s v="Front-line disintermediate hub"/>
    <n v="5000"/>
    <n v="7119"/>
    <x v="683"/>
    <x v="1"/>
    <n v="0.7023458350891979"/>
    <x v="465"/>
    <s v="US"/>
    <s v="USD"/>
    <n v="1349240400"/>
    <n v="1350709200"/>
    <b v="1"/>
    <b v="1"/>
    <x v="4"/>
    <s v="documentary"/>
    <x v="635"/>
    <x v="639"/>
  </r>
  <r>
    <n v="692"/>
    <s v="Murray Ltd"/>
    <s v="Decentralized 4thgeneration challenge"/>
    <n v="6000"/>
    <n v="5438"/>
    <x v="684"/>
    <x v="0"/>
    <n v="1.1033468186833395"/>
    <x v="385"/>
    <s v="GB"/>
    <s v="GBP"/>
    <n v="1562648400"/>
    <n v="1564203600"/>
    <b v="0"/>
    <b v="0"/>
    <x v="1"/>
    <s v="rock"/>
    <x v="636"/>
    <x v="640"/>
  </r>
  <r>
    <n v="693"/>
    <s v="Bradford-Silva"/>
    <s v="Reverse-engineered composite hierarchy"/>
    <n v="180400"/>
    <n v="115396"/>
    <x v="685"/>
    <x v="0"/>
    <n v="1.5633124198412423"/>
    <x v="466"/>
    <s v="US"/>
    <s v="USD"/>
    <n v="1508216400"/>
    <n v="1509685200"/>
    <b v="0"/>
    <b v="0"/>
    <x v="3"/>
    <s v="plays"/>
    <x v="637"/>
    <x v="641"/>
  </r>
  <r>
    <n v="694"/>
    <s v="Mora-Bradley"/>
    <s v="Programmable tangible ability"/>
    <n v="9100"/>
    <n v="7656"/>
    <x v="686"/>
    <x v="0"/>
    <n v="1.1886102403343783"/>
    <x v="467"/>
    <s v="US"/>
    <s v="USD"/>
    <n v="1511762400"/>
    <n v="1514959200"/>
    <b v="0"/>
    <b v="0"/>
    <x v="3"/>
    <s v="plays"/>
    <x v="638"/>
    <x v="642"/>
  </r>
  <r>
    <n v="695"/>
    <s v="Cardenas, Thompson and Carey"/>
    <s v="Configurable full-range emulation"/>
    <n v="9200"/>
    <n v="12322"/>
    <x v="687"/>
    <x v="1"/>
    <n v="0.74663204025320562"/>
    <x v="468"/>
    <s v="IT"/>
    <s v="EUR"/>
    <n v="1447480800"/>
    <n v="1448863200"/>
    <b v="1"/>
    <b v="0"/>
    <x v="1"/>
    <s v="rock"/>
    <x v="639"/>
    <x v="445"/>
  </r>
  <r>
    <n v="696"/>
    <s v="Lopez, Reid and Johnson"/>
    <s v="Total real-time hardware"/>
    <n v="164100"/>
    <n v="96888"/>
    <x v="688"/>
    <x v="0"/>
    <n v="1.6937081991577905"/>
    <x v="469"/>
    <s v="US"/>
    <s v="USD"/>
    <n v="1429506000"/>
    <n v="1429592400"/>
    <b v="0"/>
    <b v="1"/>
    <x v="3"/>
    <s v="plays"/>
    <x v="640"/>
    <x v="116"/>
  </r>
  <r>
    <n v="697"/>
    <s v="Fox-Williams"/>
    <s v="Profound system-worthy functionalities"/>
    <n v="128900"/>
    <n v="196960"/>
    <x v="689"/>
    <x v="1"/>
    <n v="0.65444760357432985"/>
    <x v="470"/>
    <s v="US"/>
    <s v="USD"/>
    <n v="1522472400"/>
    <n v="1522645200"/>
    <b v="0"/>
    <b v="0"/>
    <x v="1"/>
    <s v="electric music"/>
    <x v="641"/>
    <x v="643"/>
  </r>
  <r>
    <n v="698"/>
    <s v="Taylor, Wood and Taylor"/>
    <s v="Cloned hybrid focus group"/>
    <n v="42100"/>
    <n v="188057"/>
    <x v="690"/>
    <x v="1"/>
    <n v="0.22386829525090796"/>
    <x v="471"/>
    <s v="CA"/>
    <s v="CAD"/>
    <n v="1322114400"/>
    <n v="1323324000"/>
    <b v="0"/>
    <b v="0"/>
    <x v="2"/>
    <s v="wearables"/>
    <x v="642"/>
    <x v="644"/>
  </r>
  <r>
    <n v="699"/>
    <s v="King Inc"/>
    <s v="Ergonomic dedicated focus group"/>
    <n v="7400"/>
    <n v="6245"/>
    <x v="691"/>
    <x v="0"/>
    <n v="1.1849479583666933"/>
    <x v="75"/>
    <s v="US"/>
    <s v="USD"/>
    <n v="1561438800"/>
    <n v="1561525200"/>
    <b v="0"/>
    <b v="0"/>
    <x v="4"/>
    <s v="drama"/>
    <x v="230"/>
    <x v="645"/>
  </r>
  <r>
    <n v="700"/>
    <s v="Cole, Petty and Cameron"/>
    <s v="Realigned zero administration paradigm"/>
    <n v="100"/>
    <n v="3"/>
    <x v="248"/>
    <x v="0"/>
    <n v="33.333333333333336"/>
    <x v="49"/>
    <s v="US"/>
    <s v="USD"/>
    <n v="1264399200"/>
    <n v="1265695200"/>
    <b v="0"/>
    <b v="0"/>
    <x v="2"/>
    <s v="wearables"/>
    <x v="67"/>
    <x v="646"/>
  </r>
  <r>
    <n v="701"/>
    <s v="Mcclain LLC"/>
    <s v="Open-source multi-tasking methodology"/>
    <n v="52000"/>
    <n v="91014"/>
    <x v="692"/>
    <x v="1"/>
    <n v="0.57134067286351553"/>
    <x v="472"/>
    <s v="US"/>
    <s v="USD"/>
    <n v="1301202000"/>
    <n v="1301806800"/>
    <b v="1"/>
    <b v="0"/>
    <x v="3"/>
    <s v="plays"/>
    <x v="643"/>
    <x v="647"/>
  </r>
  <r>
    <n v="702"/>
    <s v="Sims-Gross"/>
    <s v="Object-based attitude-oriented analyzer"/>
    <n v="8700"/>
    <n v="4710"/>
    <x v="693"/>
    <x v="0"/>
    <n v="1.8471337579617835"/>
    <x v="100"/>
    <s v="US"/>
    <s v="USD"/>
    <n v="1374469200"/>
    <n v="1374901200"/>
    <b v="0"/>
    <b v="0"/>
    <x v="2"/>
    <s v="wearables"/>
    <x v="644"/>
    <x v="467"/>
  </r>
  <r>
    <n v="703"/>
    <s v="Perez Group"/>
    <s v="Cross-platform tertiary hub"/>
    <n v="63400"/>
    <n v="197728"/>
    <x v="694"/>
    <x v="1"/>
    <n v="0.32064249878621137"/>
    <x v="473"/>
    <s v="US"/>
    <s v="USD"/>
    <n v="1334984400"/>
    <n v="1336453200"/>
    <b v="1"/>
    <b v="1"/>
    <x v="5"/>
    <s v="translations"/>
    <x v="645"/>
    <x v="648"/>
  </r>
  <r>
    <n v="704"/>
    <s v="Haynes-Williams"/>
    <s v="Seamless clear-thinking artificial intelligence"/>
    <n v="8700"/>
    <n v="10682"/>
    <x v="695"/>
    <x v="1"/>
    <n v="0.81445422205579476"/>
    <x v="220"/>
    <s v="US"/>
    <s v="USD"/>
    <n v="1467608400"/>
    <n v="1468904400"/>
    <b v="0"/>
    <b v="0"/>
    <x v="4"/>
    <s v="animation"/>
    <x v="646"/>
    <x v="649"/>
  </r>
  <r>
    <n v="705"/>
    <s v="Ford LLC"/>
    <s v="Centralized tangible success"/>
    <n v="169700"/>
    <n v="168048"/>
    <x v="696"/>
    <x v="0"/>
    <n v="1.0098305246120156"/>
    <x v="474"/>
    <s v="GB"/>
    <s v="GBP"/>
    <n v="1386741600"/>
    <n v="1387087200"/>
    <b v="0"/>
    <b v="0"/>
    <x v="5"/>
    <s v="nonfiction"/>
    <x v="626"/>
    <x v="650"/>
  </r>
  <r>
    <n v="706"/>
    <s v="Moreno Ltd"/>
    <s v="Customer-focused multimedia methodology"/>
    <n v="108400"/>
    <n v="138586"/>
    <x v="697"/>
    <x v="1"/>
    <n v="0.78218579077251671"/>
    <x v="475"/>
    <s v="AU"/>
    <s v="AUD"/>
    <n v="1546754400"/>
    <n v="1547445600"/>
    <b v="0"/>
    <b v="1"/>
    <x v="2"/>
    <s v="web"/>
    <x v="647"/>
    <x v="651"/>
  </r>
  <r>
    <n v="707"/>
    <s v="Moore, Cook and Wright"/>
    <s v="Visionary maximized Local Area Network"/>
    <n v="7300"/>
    <n v="11579"/>
    <x v="698"/>
    <x v="1"/>
    <n v="0.63045167976509198"/>
    <x v="170"/>
    <s v="US"/>
    <s v="USD"/>
    <n v="1544248800"/>
    <n v="1547359200"/>
    <b v="0"/>
    <b v="0"/>
    <x v="4"/>
    <s v="drama"/>
    <x v="159"/>
    <x v="652"/>
  </r>
  <r>
    <n v="708"/>
    <s v="Ortega LLC"/>
    <s v="Secured bifurcated intranet"/>
    <n v="1700"/>
    <n v="12020"/>
    <x v="699"/>
    <x v="1"/>
    <n v="0.14143094841930118"/>
    <x v="231"/>
    <s v="CH"/>
    <s v="CHF"/>
    <n v="1495429200"/>
    <n v="1496293200"/>
    <b v="0"/>
    <b v="0"/>
    <x v="3"/>
    <s v="plays"/>
    <x v="648"/>
    <x v="653"/>
  </r>
  <r>
    <n v="709"/>
    <s v="Silva, Walker and Martin"/>
    <s v="Grass-roots 4thgeneration product"/>
    <n v="9800"/>
    <n v="13954"/>
    <x v="700"/>
    <x v="1"/>
    <n v="0.70230758205532462"/>
    <x v="129"/>
    <s v="IT"/>
    <s v="EUR"/>
    <n v="1334811600"/>
    <n v="1335416400"/>
    <b v="0"/>
    <b v="0"/>
    <x v="3"/>
    <s v="plays"/>
    <x v="267"/>
    <x v="654"/>
  </r>
  <r>
    <n v="710"/>
    <s v="Huynh, Gallegos and Mills"/>
    <s v="Reduced next generation info-mediaries"/>
    <n v="4300"/>
    <n v="6358"/>
    <x v="701"/>
    <x v="1"/>
    <n v="0.67631330607109152"/>
    <x v="476"/>
    <s v="US"/>
    <s v="USD"/>
    <n v="1531544400"/>
    <n v="1532149200"/>
    <b v="0"/>
    <b v="1"/>
    <x v="3"/>
    <s v="plays"/>
    <x v="649"/>
    <x v="655"/>
  </r>
  <r>
    <n v="711"/>
    <s v="Anderson LLC"/>
    <s v="Customizable full-range artificial intelligence"/>
    <n v="6200"/>
    <n v="1260"/>
    <x v="702"/>
    <x v="0"/>
    <n v="4.9206349206349209"/>
    <x v="443"/>
    <s v="IT"/>
    <s v="EUR"/>
    <n v="1453615200"/>
    <n v="1453788000"/>
    <b v="1"/>
    <b v="1"/>
    <x v="3"/>
    <s v="plays"/>
    <x v="248"/>
    <x v="656"/>
  </r>
  <r>
    <n v="712"/>
    <s v="Garza-Bryant"/>
    <s v="Programmable leadingedge contingency"/>
    <n v="800"/>
    <n v="14725"/>
    <x v="703"/>
    <x v="1"/>
    <n v="5.4329371816638369E-2"/>
    <x v="381"/>
    <s v="US"/>
    <s v="USD"/>
    <n v="1467954000"/>
    <n v="1471496400"/>
    <b v="0"/>
    <b v="0"/>
    <x v="3"/>
    <s v="plays"/>
    <x v="571"/>
    <x v="657"/>
  </r>
  <r>
    <n v="713"/>
    <s v="Mays LLC"/>
    <s v="Multi-layered global groupware"/>
    <n v="6900"/>
    <n v="11174"/>
    <x v="704"/>
    <x v="1"/>
    <n v="0.61750492214068375"/>
    <x v="459"/>
    <s v="US"/>
    <s v="USD"/>
    <n v="1471842000"/>
    <n v="1472878800"/>
    <b v="0"/>
    <b v="0"/>
    <x v="5"/>
    <s v="radio &amp; podcasts"/>
    <x v="650"/>
    <x v="89"/>
  </r>
  <r>
    <n v="714"/>
    <s v="Evans-Jones"/>
    <s v="Switchable methodical superstructure"/>
    <n v="38500"/>
    <n v="182036"/>
    <x v="705"/>
    <x v="1"/>
    <n v="0.2114966270408051"/>
    <x v="477"/>
    <s v="US"/>
    <s v="USD"/>
    <n v="1408424400"/>
    <n v="1408510800"/>
    <b v="0"/>
    <b v="0"/>
    <x v="1"/>
    <s v="rock"/>
    <x v="1"/>
    <x v="658"/>
  </r>
  <r>
    <n v="715"/>
    <s v="Fischer, Torres and Walker"/>
    <s v="Expanded even-keeled portal"/>
    <n v="118000"/>
    <n v="28870"/>
    <x v="706"/>
    <x v="0"/>
    <n v="4.0872878420505714"/>
    <x v="478"/>
    <s v="US"/>
    <s v="USD"/>
    <n v="1281157200"/>
    <n v="1281589200"/>
    <b v="0"/>
    <b v="0"/>
    <x v="6"/>
    <s v="mobile games"/>
    <x v="651"/>
    <x v="438"/>
  </r>
  <r>
    <n v="716"/>
    <s v="Tapia, Kramer and Hicks"/>
    <s v="Advanced modular moderator"/>
    <n v="2000"/>
    <n v="10353"/>
    <x v="707"/>
    <x v="1"/>
    <n v="0.19318072056408769"/>
    <x v="144"/>
    <s v="US"/>
    <s v="USD"/>
    <n v="1373432400"/>
    <n v="1375851600"/>
    <b v="0"/>
    <b v="1"/>
    <x v="3"/>
    <s v="plays"/>
    <x v="652"/>
    <x v="659"/>
  </r>
  <r>
    <n v="717"/>
    <s v="Barnes, Wilcox and Riley"/>
    <s v="Reverse-engineered well-modulated ability"/>
    <n v="5600"/>
    <n v="13868"/>
    <x v="708"/>
    <x v="1"/>
    <n v="0.4038073262186328"/>
    <x v="479"/>
    <s v="US"/>
    <s v="USD"/>
    <n v="1313989200"/>
    <n v="1315803600"/>
    <b v="0"/>
    <b v="0"/>
    <x v="4"/>
    <s v="documentary"/>
    <x v="653"/>
    <x v="660"/>
  </r>
  <r>
    <n v="718"/>
    <s v="Reyes PLC"/>
    <s v="Expanded optimal pricing structure"/>
    <n v="8300"/>
    <n v="8317"/>
    <x v="709"/>
    <x v="1"/>
    <n v="0.99795599374774557"/>
    <x v="480"/>
    <s v="US"/>
    <s v="USD"/>
    <n v="1371445200"/>
    <n v="1373691600"/>
    <b v="0"/>
    <b v="0"/>
    <x v="2"/>
    <s v="wearables"/>
    <x v="654"/>
    <x v="661"/>
  </r>
  <r>
    <n v="719"/>
    <s v="Pace, Simpson and Watkins"/>
    <s v="Down-sized uniform ability"/>
    <n v="6900"/>
    <n v="10557"/>
    <x v="710"/>
    <x v="1"/>
    <n v="0.65359477124183007"/>
    <x v="300"/>
    <s v="US"/>
    <s v="USD"/>
    <n v="1338267600"/>
    <n v="1339218000"/>
    <b v="0"/>
    <b v="0"/>
    <x v="5"/>
    <s v="fiction"/>
    <x v="655"/>
    <x v="662"/>
  </r>
  <r>
    <n v="720"/>
    <s v="Valenzuela, Davidson and Castro"/>
    <s v="Multi-layered upward-trending conglomeration"/>
    <n v="8700"/>
    <n v="3227"/>
    <x v="711"/>
    <x v="3"/>
    <n v="2.6960024790827393"/>
    <x v="63"/>
    <s v="DK"/>
    <s v="DKK"/>
    <n v="1519192800"/>
    <n v="1520402400"/>
    <b v="0"/>
    <b v="1"/>
    <x v="3"/>
    <s v="plays"/>
    <x v="656"/>
    <x v="236"/>
  </r>
  <r>
    <n v="721"/>
    <s v="Dominguez-Owens"/>
    <s v="Open-architected systematic intranet"/>
    <n v="123600"/>
    <n v="5429"/>
    <x v="712"/>
    <x v="3"/>
    <n v="22.766623687603609"/>
    <x v="101"/>
    <s v="US"/>
    <s v="USD"/>
    <n v="1522818000"/>
    <n v="1523336400"/>
    <b v="0"/>
    <b v="0"/>
    <x v="1"/>
    <s v="rock"/>
    <x v="657"/>
    <x v="663"/>
  </r>
  <r>
    <n v="722"/>
    <s v="Thomas-Simmons"/>
    <s v="Proactive 24hour frame"/>
    <n v="48500"/>
    <n v="75906"/>
    <x v="713"/>
    <x v="1"/>
    <n v="0.63894817273996785"/>
    <x v="481"/>
    <s v="US"/>
    <s v="USD"/>
    <n v="1509948000"/>
    <n v="1512280800"/>
    <b v="0"/>
    <b v="0"/>
    <x v="4"/>
    <s v="documentary"/>
    <x v="265"/>
    <x v="202"/>
  </r>
  <r>
    <n v="723"/>
    <s v="Beck-Knight"/>
    <s v="Exclusive fresh-thinking model"/>
    <n v="4900"/>
    <n v="13250"/>
    <x v="714"/>
    <x v="1"/>
    <n v="0.36981132075471695"/>
    <x v="358"/>
    <s v="AU"/>
    <s v="AUD"/>
    <n v="1456898400"/>
    <n v="1458709200"/>
    <b v="0"/>
    <b v="0"/>
    <x v="3"/>
    <s v="plays"/>
    <x v="658"/>
    <x v="664"/>
  </r>
  <r>
    <n v="724"/>
    <s v="Mccoy Ltd"/>
    <s v="Business-focused encompassing intranet"/>
    <n v="8400"/>
    <n v="11261"/>
    <x v="715"/>
    <x v="1"/>
    <n v="0.74593730574549333"/>
    <x v="246"/>
    <s v="GB"/>
    <s v="GBP"/>
    <n v="1413954000"/>
    <n v="1414126800"/>
    <b v="0"/>
    <b v="1"/>
    <x v="3"/>
    <s v="plays"/>
    <x v="659"/>
    <x v="665"/>
  </r>
  <r>
    <n v="725"/>
    <s v="Dawson-Tyler"/>
    <s v="Optional 6thgeneration access"/>
    <n v="193200"/>
    <n v="97369"/>
    <x v="716"/>
    <x v="0"/>
    <n v="1.9842044182439997"/>
    <x v="482"/>
    <s v="US"/>
    <s v="USD"/>
    <n v="1416031200"/>
    <n v="1416204000"/>
    <b v="0"/>
    <b v="0"/>
    <x v="6"/>
    <s v="mobile games"/>
    <x v="660"/>
    <x v="666"/>
  </r>
  <r>
    <n v="726"/>
    <s v="Johns-Thomas"/>
    <s v="Realigned web-enabled functionalities"/>
    <n v="54300"/>
    <n v="48227"/>
    <x v="717"/>
    <x v="3"/>
    <n v="1.1259253115474734"/>
    <x v="168"/>
    <s v="US"/>
    <s v="USD"/>
    <n v="1287982800"/>
    <n v="1288501200"/>
    <b v="0"/>
    <b v="1"/>
    <x v="3"/>
    <s v="plays"/>
    <x v="661"/>
    <x v="602"/>
  </r>
  <r>
    <n v="727"/>
    <s v="Quinn, Cruz and Schmidt"/>
    <s v="Enterprise-wide multimedia software"/>
    <n v="8900"/>
    <n v="14685"/>
    <x v="718"/>
    <x v="1"/>
    <n v="0.60606060606060608"/>
    <x v="483"/>
    <s v="US"/>
    <s v="USD"/>
    <n v="1547964000"/>
    <n v="1552971600"/>
    <b v="0"/>
    <b v="0"/>
    <x v="2"/>
    <s v="web"/>
    <x v="4"/>
    <x v="667"/>
  </r>
  <r>
    <n v="728"/>
    <s v="Stewart Inc"/>
    <s v="Versatile mission-critical knowledgebase"/>
    <n v="4200"/>
    <n v="735"/>
    <x v="719"/>
    <x v="0"/>
    <n v="5.7142857142857144"/>
    <x v="234"/>
    <s v="US"/>
    <s v="USD"/>
    <n v="1464152400"/>
    <n v="1465102800"/>
    <b v="0"/>
    <b v="0"/>
    <x v="3"/>
    <s v="plays"/>
    <x v="662"/>
    <x v="668"/>
  </r>
  <r>
    <n v="729"/>
    <s v="Moore Group"/>
    <s v="Multi-lateral object-oriented open system"/>
    <n v="5600"/>
    <n v="10397"/>
    <x v="720"/>
    <x v="1"/>
    <n v="0.5386169087236703"/>
    <x v="393"/>
    <s v="US"/>
    <s v="USD"/>
    <n v="1359957600"/>
    <n v="1360130400"/>
    <b v="0"/>
    <b v="0"/>
    <x v="4"/>
    <s v="drama"/>
    <x v="663"/>
    <x v="669"/>
  </r>
  <r>
    <n v="730"/>
    <s v="Carson PLC"/>
    <s v="Visionary system-worthy attitude"/>
    <n v="28800"/>
    <n v="118847"/>
    <x v="721"/>
    <x v="1"/>
    <n v="0.24232837177211036"/>
    <x v="130"/>
    <s v="CA"/>
    <s v="CAD"/>
    <n v="1432357200"/>
    <n v="1432875600"/>
    <b v="0"/>
    <b v="0"/>
    <x v="2"/>
    <s v="wearables"/>
    <x v="664"/>
    <x v="670"/>
  </r>
  <r>
    <n v="731"/>
    <s v="Cruz, Hall and Mason"/>
    <s v="Synergized content-based hierarchy"/>
    <n v="8000"/>
    <n v="7220"/>
    <x v="722"/>
    <x v="3"/>
    <n v="1.10803324099723"/>
    <x v="319"/>
    <s v="US"/>
    <s v="USD"/>
    <n v="1500786000"/>
    <n v="1500872400"/>
    <b v="0"/>
    <b v="0"/>
    <x v="2"/>
    <s v="web"/>
    <x v="665"/>
    <x v="601"/>
  </r>
  <r>
    <n v="732"/>
    <s v="Glass, Baker and Jones"/>
    <s v="Business-focused 24hour access"/>
    <n v="117000"/>
    <n v="107622"/>
    <x v="723"/>
    <x v="0"/>
    <n v="1.0871383174443887"/>
    <x v="484"/>
    <s v="US"/>
    <s v="USD"/>
    <n v="1490158800"/>
    <n v="1492146000"/>
    <b v="0"/>
    <b v="1"/>
    <x v="1"/>
    <s v="rock"/>
    <x v="666"/>
    <x v="671"/>
  </r>
  <r>
    <n v="733"/>
    <s v="Marquez-Kerr"/>
    <s v="Automated hybrid orchestration"/>
    <n v="15800"/>
    <n v="83267"/>
    <x v="724"/>
    <x v="1"/>
    <n v="0.18975104182929611"/>
    <x v="485"/>
    <s v="US"/>
    <s v="USD"/>
    <n v="1406178000"/>
    <n v="1407301200"/>
    <b v="0"/>
    <b v="0"/>
    <x v="1"/>
    <s v="metal"/>
    <x v="43"/>
    <x v="672"/>
  </r>
  <r>
    <n v="734"/>
    <s v="Stone PLC"/>
    <s v="Exclusive 5thgeneration leverage"/>
    <n v="4200"/>
    <n v="13404"/>
    <x v="725"/>
    <x v="1"/>
    <n v="0.31333930170098478"/>
    <x v="486"/>
    <s v="US"/>
    <s v="USD"/>
    <n v="1485583200"/>
    <n v="1486620000"/>
    <b v="0"/>
    <b v="1"/>
    <x v="3"/>
    <s v="plays"/>
    <x v="667"/>
    <x v="673"/>
  </r>
  <r>
    <n v="735"/>
    <s v="Caldwell PLC"/>
    <s v="Grass-roots zero administration alliance"/>
    <n v="37100"/>
    <n v="131404"/>
    <x v="726"/>
    <x v="1"/>
    <n v="0.28233539313871725"/>
    <x v="487"/>
    <s v="US"/>
    <s v="USD"/>
    <n v="1459314000"/>
    <n v="1459918800"/>
    <b v="0"/>
    <b v="0"/>
    <x v="7"/>
    <s v="photography books"/>
    <x v="668"/>
    <x v="674"/>
  </r>
  <r>
    <n v="736"/>
    <s v="Silva-Hawkins"/>
    <s v="Proactive heuristic orchestration"/>
    <n v="7700"/>
    <n v="2533"/>
    <x v="727"/>
    <x v="3"/>
    <n v="3.0398736675878406"/>
    <x v="226"/>
    <s v="US"/>
    <s v="USD"/>
    <n v="1424412000"/>
    <n v="1424757600"/>
    <b v="0"/>
    <b v="0"/>
    <x v="5"/>
    <s v="nonfiction"/>
    <x v="669"/>
    <x v="675"/>
  </r>
  <r>
    <n v="737"/>
    <s v="Gardner Inc"/>
    <s v="Function-based systematic Graphical User Interface"/>
    <n v="3700"/>
    <n v="5028"/>
    <x v="728"/>
    <x v="1"/>
    <n v="0.73587907716785994"/>
    <x v="80"/>
    <s v="US"/>
    <s v="USD"/>
    <n v="1478844000"/>
    <n v="1479880800"/>
    <b v="0"/>
    <b v="0"/>
    <x v="1"/>
    <s v="indie rock"/>
    <x v="670"/>
    <x v="676"/>
  </r>
  <r>
    <n v="738"/>
    <s v="Garcia Group"/>
    <s v="Extended zero administration software"/>
    <n v="74700"/>
    <n v="1557"/>
    <x v="729"/>
    <x v="0"/>
    <n v="47.97687861271676"/>
    <x v="27"/>
    <s v="US"/>
    <s v="USD"/>
    <n v="1416117600"/>
    <n v="1418018400"/>
    <b v="0"/>
    <b v="1"/>
    <x v="3"/>
    <s v="plays"/>
    <x v="671"/>
    <x v="677"/>
  </r>
  <r>
    <n v="739"/>
    <s v="Meyer-Avila"/>
    <s v="Multi-tiered discrete support"/>
    <n v="10000"/>
    <n v="6100"/>
    <x v="730"/>
    <x v="0"/>
    <n v="1.639344262295082"/>
    <x v="271"/>
    <s v="US"/>
    <s v="USD"/>
    <n v="1340946000"/>
    <n v="1341032400"/>
    <b v="0"/>
    <b v="0"/>
    <x v="1"/>
    <s v="indie rock"/>
    <x v="672"/>
    <x v="678"/>
  </r>
  <r>
    <n v="740"/>
    <s v="Nelson, Smith and Graham"/>
    <s v="Phased system-worthy conglomeration"/>
    <n v="5300"/>
    <n v="1592"/>
    <x v="731"/>
    <x v="0"/>
    <n v="3.329145728643216"/>
    <x v="36"/>
    <s v="US"/>
    <s v="USD"/>
    <n v="1486101600"/>
    <n v="1486360800"/>
    <b v="0"/>
    <b v="0"/>
    <x v="3"/>
    <s v="plays"/>
    <x v="673"/>
    <x v="679"/>
  </r>
  <r>
    <n v="741"/>
    <s v="Garcia Ltd"/>
    <s v="Balanced mobile alliance"/>
    <n v="1200"/>
    <n v="14150"/>
    <x v="732"/>
    <x v="1"/>
    <n v="8.4805653710247356E-2"/>
    <x v="406"/>
    <s v="US"/>
    <s v="USD"/>
    <n v="1274590800"/>
    <n v="1274677200"/>
    <b v="0"/>
    <b v="0"/>
    <x v="3"/>
    <s v="plays"/>
    <x v="674"/>
    <x v="680"/>
  </r>
  <r>
    <n v="742"/>
    <s v="West-Stevens"/>
    <s v="Reactive solution-oriented groupware"/>
    <n v="1200"/>
    <n v="13513"/>
    <x v="733"/>
    <x v="1"/>
    <n v="8.8803374528232074E-2"/>
    <x v="393"/>
    <s v="US"/>
    <s v="USD"/>
    <n v="1263880800"/>
    <n v="1267509600"/>
    <b v="0"/>
    <b v="0"/>
    <x v="1"/>
    <s v="electric music"/>
    <x v="675"/>
    <x v="681"/>
  </r>
  <r>
    <n v="743"/>
    <s v="Clark-Conrad"/>
    <s v="Exclusive bandwidth-monitored orchestration"/>
    <n v="3900"/>
    <n v="504"/>
    <x v="734"/>
    <x v="0"/>
    <n v="7.7380952380952381"/>
    <x v="68"/>
    <s v="US"/>
    <s v="USD"/>
    <n v="1445403600"/>
    <n v="1445922000"/>
    <b v="0"/>
    <b v="1"/>
    <x v="3"/>
    <s v="plays"/>
    <x v="676"/>
    <x v="682"/>
  </r>
  <r>
    <n v="744"/>
    <s v="Fitzgerald Group"/>
    <s v="Intuitive exuding initiative"/>
    <n v="2000"/>
    <n v="14240"/>
    <x v="735"/>
    <x v="1"/>
    <n v="0.1404494382022472"/>
    <x v="382"/>
    <s v="US"/>
    <s v="USD"/>
    <n v="1533877200"/>
    <n v="1534050000"/>
    <b v="0"/>
    <b v="1"/>
    <x v="3"/>
    <s v="plays"/>
    <x v="342"/>
    <x v="683"/>
  </r>
  <r>
    <n v="745"/>
    <s v="Hill, Mccann and Moore"/>
    <s v="Streamlined needs-based knowledge user"/>
    <n v="6900"/>
    <n v="2091"/>
    <x v="736"/>
    <x v="0"/>
    <n v="3.2998565279770444"/>
    <x v="298"/>
    <s v="US"/>
    <s v="USD"/>
    <n v="1275195600"/>
    <n v="1277528400"/>
    <b v="0"/>
    <b v="0"/>
    <x v="2"/>
    <s v="wearables"/>
    <x v="677"/>
    <x v="684"/>
  </r>
  <r>
    <n v="746"/>
    <s v="Edwards LLC"/>
    <s v="Automated system-worthy structure"/>
    <n v="55800"/>
    <n v="118580"/>
    <x v="737"/>
    <x v="1"/>
    <n v="0.47056839264631473"/>
    <x v="488"/>
    <s v="US"/>
    <s v="USD"/>
    <n v="1318136400"/>
    <n v="1318568400"/>
    <b v="0"/>
    <b v="0"/>
    <x v="2"/>
    <s v="web"/>
    <x v="678"/>
    <x v="685"/>
  </r>
  <r>
    <n v="747"/>
    <s v="Greer and Sons"/>
    <s v="Secured clear-thinking intranet"/>
    <n v="4900"/>
    <n v="11214"/>
    <x v="738"/>
    <x v="1"/>
    <n v="0.43695380774032461"/>
    <x v="489"/>
    <s v="US"/>
    <s v="USD"/>
    <n v="1283403600"/>
    <n v="1284354000"/>
    <b v="0"/>
    <b v="0"/>
    <x v="3"/>
    <s v="plays"/>
    <x v="679"/>
    <x v="488"/>
  </r>
  <r>
    <n v="748"/>
    <s v="Martinez PLC"/>
    <s v="Cloned actuating architecture"/>
    <n v="194900"/>
    <n v="68137"/>
    <x v="739"/>
    <x v="3"/>
    <n v="2.8604135785256175"/>
    <x v="490"/>
    <s v="US"/>
    <s v="USD"/>
    <n v="1267423200"/>
    <n v="1269579600"/>
    <b v="0"/>
    <b v="1"/>
    <x v="4"/>
    <s v="animation"/>
    <x v="680"/>
    <x v="686"/>
  </r>
  <r>
    <n v="749"/>
    <s v="Hunter-Logan"/>
    <s v="Down-sized needs-based task-force"/>
    <n v="8600"/>
    <n v="13527"/>
    <x v="740"/>
    <x v="1"/>
    <n v="0.63576550602498705"/>
    <x v="491"/>
    <s v="IT"/>
    <s v="EUR"/>
    <n v="1412744400"/>
    <n v="1413781200"/>
    <b v="0"/>
    <b v="1"/>
    <x v="2"/>
    <s v="wearables"/>
    <x v="681"/>
    <x v="687"/>
  </r>
  <r>
    <n v="750"/>
    <s v="Ramos and Sons"/>
    <s v="Extended responsive Internet solution"/>
    <n v="100"/>
    <n v="1"/>
    <x v="100"/>
    <x v="0"/>
    <n v="100"/>
    <x v="49"/>
    <s v="GB"/>
    <s v="GBP"/>
    <n v="1277960400"/>
    <n v="1280120400"/>
    <b v="0"/>
    <b v="0"/>
    <x v="1"/>
    <s v="electric music"/>
    <x v="682"/>
    <x v="688"/>
  </r>
  <r>
    <n v="751"/>
    <s v="Lane-Barber"/>
    <s v="Universal value-added moderator"/>
    <n v="3600"/>
    <n v="8363"/>
    <x v="741"/>
    <x v="1"/>
    <n v="0.43046753557335882"/>
    <x v="492"/>
    <s v="US"/>
    <s v="USD"/>
    <n v="1458190800"/>
    <n v="1459486800"/>
    <b v="1"/>
    <b v="1"/>
    <x v="5"/>
    <s v="nonfiction"/>
    <x v="683"/>
    <x v="689"/>
  </r>
  <r>
    <n v="752"/>
    <s v="Lowery Group"/>
    <s v="Sharable motivating emulation"/>
    <n v="5800"/>
    <n v="5362"/>
    <x v="742"/>
    <x v="3"/>
    <n v="1.081685938082805"/>
    <x v="493"/>
    <s v="US"/>
    <s v="USD"/>
    <n v="1280984400"/>
    <n v="1282539600"/>
    <b v="0"/>
    <b v="1"/>
    <x v="3"/>
    <s v="plays"/>
    <x v="684"/>
    <x v="690"/>
  </r>
  <r>
    <n v="753"/>
    <s v="Guerrero-Griffin"/>
    <s v="Networked web-enabled product"/>
    <n v="4700"/>
    <n v="12065"/>
    <x v="743"/>
    <x v="1"/>
    <n v="0.38955656858682136"/>
    <x v="231"/>
    <s v="US"/>
    <s v="USD"/>
    <n v="1274590800"/>
    <n v="1275886800"/>
    <b v="0"/>
    <b v="0"/>
    <x v="7"/>
    <s v="photography books"/>
    <x v="674"/>
    <x v="691"/>
  </r>
  <r>
    <n v="754"/>
    <s v="Perez, Reed and Lee"/>
    <s v="Advanced dedicated encoding"/>
    <n v="70400"/>
    <n v="118603"/>
    <x v="744"/>
    <x v="1"/>
    <n v="0.59357689097240374"/>
    <x v="494"/>
    <s v="US"/>
    <s v="USD"/>
    <n v="1351400400"/>
    <n v="1355983200"/>
    <b v="0"/>
    <b v="0"/>
    <x v="3"/>
    <s v="plays"/>
    <x v="685"/>
    <x v="424"/>
  </r>
  <r>
    <n v="755"/>
    <s v="Chen, Pollard and Clarke"/>
    <s v="Stand-alone multi-state project"/>
    <n v="4500"/>
    <n v="7496"/>
    <x v="745"/>
    <x v="1"/>
    <n v="0.60032017075773747"/>
    <x v="495"/>
    <s v="DK"/>
    <s v="DKK"/>
    <n v="1514354400"/>
    <n v="1515391200"/>
    <b v="0"/>
    <b v="1"/>
    <x v="3"/>
    <s v="plays"/>
    <x v="605"/>
    <x v="231"/>
  </r>
  <r>
    <n v="756"/>
    <s v="Serrano, Gallagher and Griffith"/>
    <s v="Customizable bi-directional monitoring"/>
    <n v="1300"/>
    <n v="10037"/>
    <x v="746"/>
    <x v="1"/>
    <n v="0.12952077313938429"/>
    <x v="496"/>
    <s v="US"/>
    <s v="USD"/>
    <n v="1421733600"/>
    <n v="1422252000"/>
    <b v="0"/>
    <b v="0"/>
    <x v="3"/>
    <s v="plays"/>
    <x v="686"/>
    <x v="692"/>
  </r>
  <r>
    <n v="757"/>
    <s v="Callahan-Gilbert"/>
    <s v="Profit-focused motivating function"/>
    <n v="1400"/>
    <n v="5696"/>
    <x v="747"/>
    <x v="1"/>
    <n v="0.24578651685393257"/>
    <x v="493"/>
    <s v="US"/>
    <s v="USD"/>
    <n v="1305176400"/>
    <n v="1305522000"/>
    <b v="0"/>
    <b v="0"/>
    <x v="4"/>
    <s v="drama"/>
    <x v="687"/>
    <x v="693"/>
  </r>
  <r>
    <n v="758"/>
    <s v="Logan-Miranda"/>
    <s v="Proactive systemic firmware"/>
    <n v="29600"/>
    <n v="167005"/>
    <x v="748"/>
    <x v="1"/>
    <n v="0.17724020238915003"/>
    <x v="497"/>
    <s v="CA"/>
    <s v="CAD"/>
    <n v="1414126800"/>
    <n v="1414904400"/>
    <b v="0"/>
    <b v="0"/>
    <x v="1"/>
    <s v="rock"/>
    <x v="688"/>
    <x v="694"/>
  </r>
  <r>
    <n v="759"/>
    <s v="Rodriguez PLC"/>
    <s v="Grass-roots upward-trending installation"/>
    <n v="167500"/>
    <n v="114615"/>
    <x v="749"/>
    <x v="0"/>
    <n v="1.4614143000479867"/>
    <x v="498"/>
    <s v="US"/>
    <s v="USD"/>
    <n v="1517810400"/>
    <n v="1520402400"/>
    <b v="0"/>
    <b v="0"/>
    <x v="1"/>
    <s v="electric music"/>
    <x v="689"/>
    <x v="236"/>
  </r>
  <r>
    <n v="760"/>
    <s v="Smith-Kennedy"/>
    <s v="Virtual heuristic hub"/>
    <n v="48300"/>
    <n v="16592"/>
    <x v="750"/>
    <x v="0"/>
    <n v="2.9110414657666346"/>
    <x v="155"/>
    <s v="IT"/>
    <s v="EUR"/>
    <n v="1564635600"/>
    <n v="1567141200"/>
    <b v="0"/>
    <b v="1"/>
    <x v="6"/>
    <s v="video games"/>
    <x v="690"/>
    <x v="695"/>
  </r>
  <r>
    <n v="761"/>
    <s v="Mitchell-Lee"/>
    <s v="Customizable leadingedge model"/>
    <n v="2200"/>
    <n v="14420"/>
    <x v="751"/>
    <x v="1"/>
    <n v="0.15256588072122051"/>
    <x v="499"/>
    <s v="US"/>
    <s v="USD"/>
    <n v="1500699600"/>
    <n v="1501131600"/>
    <b v="0"/>
    <b v="0"/>
    <x v="1"/>
    <s v="rock"/>
    <x v="691"/>
    <x v="696"/>
  </r>
  <r>
    <n v="762"/>
    <s v="Davis Ltd"/>
    <s v="Upgradable uniform service-desk"/>
    <n v="3500"/>
    <n v="6204"/>
    <x v="752"/>
    <x v="1"/>
    <n v="0.56415215989684075"/>
    <x v="16"/>
    <s v="AU"/>
    <s v="AUD"/>
    <n v="1354082400"/>
    <n v="1355032800"/>
    <b v="0"/>
    <b v="0"/>
    <x v="1"/>
    <s v="jazz"/>
    <x v="692"/>
    <x v="697"/>
  </r>
  <r>
    <n v="763"/>
    <s v="Rowland PLC"/>
    <s v="Inverse client-driven product"/>
    <n v="5600"/>
    <n v="6338"/>
    <x v="753"/>
    <x v="1"/>
    <n v="0.88355948248658878"/>
    <x v="500"/>
    <s v="US"/>
    <s v="USD"/>
    <n v="1336453200"/>
    <n v="1339477200"/>
    <b v="0"/>
    <b v="1"/>
    <x v="3"/>
    <s v="plays"/>
    <x v="693"/>
    <x v="698"/>
  </r>
  <r>
    <n v="764"/>
    <s v="Shaffer-Mason"/>
    <s v="Managed bandwidth-monitored system engine"/>
    <n v="1100"/>
    <n v="8010"/>
    <x v="754"/>
    <x v="1"/>
    <n v="0.13732833957553059"/>
    <x v="496"/>
    <s v="US"/>
    <s v="USD"/>
    <n v="1305262800"/>
    <n v="1305954000"/>
    <b v="0"/>
    <b v="0"/>
    <x v="1"/>
    <s v="rock"/>
    <x v="694"/>
    <x v="699"/>
  </r>
  <r>
    <n v="765"/>
    <s v="Matthews LLC"/>
    <s v="Advanced transitional help-desk"/>
    <n v="3900"/>
    <n v="8125"/>
    <x v="755"/>
    <x v="1"/>
    <n v="0.48"/>
    <x v="40"/>
    <s v="US"/>
    <s v="USD"/>
    <n v="1492232400"/>
    <n v="1494392400"/>
    <b v="1"/>
    <b v="1"/>
    <x v="1"/>
    <s v="indie rock"/>
    <x v="695"/>
    <x v="489"/>
  </r>
  <r>
    <n v="766"/>
    <s v="Montgomery-Castro"/>
    <s v="De-engineered disintermediate encryption"/>
    <n v="43800"/>
    <n v="13653"/>
    <x v="756"/>
    <x v="0"/>
    <n v="3.2080861349154031"/>
    <x v="501"/>
    <s v="AU"/>
    <s v="AUD"/>
    <n v="1537333200"/>
    <n v="1537419600"/>
    <b v="0"/>
    <b v="0"/>
    <x v="4"/>
    <s v="science fiction"/>
    <x v="123"/>
    <x v="512"/>
  </r>
  <r>
    <n v="767"/>
    <s v="Hale, Pearson and Jenkins"/>
    <s v="Upgradable attitude-oriented project"/>
    <n v="97200"/>
    <n v="55372"/>
    <x v="757"/>
    <x v="0"/>
    <n v="1.7553998410749114"/>
    <x v="502"/>
    <s v="US"/>
    <s v="USD"/>
    <n v="1444107600"/>
    <n v="1447999200"/>
    <b v="0"/>
    <b v="0"/>
    <x v="5"/>
    <s v="translations"/>
    <x v="696"/>
    <x v="700"/>
  </r>
  <r>
    <n v="768"/>
    <s v="Ramirez-Calderon"/>
    <s v="Fundamental zero tolerance alliance"/>
    <n v="4800"/>
    <n v="11088"/>
    <x v="758"/>
    <x v="1"/>
    <n v="0.4329004329004329"/>
    <x v="503"/>
    <s v="US"/>
    <s v="USD"/>
    <n v="1386741600"/>
    <n v="1388037600"/>
    <b v="0"/>
    <b v="0"/>
    <x v="3"/>
    <s v="plays"/>
    <x v="626"/>
    <x v="701"/>
  </r>
  <r>
    <n v="769"/>
    <s v="Johnson-Morales"/>
    <s v="Devolved 24hour forecast"/>
    <n v="125600"/>
    <n v="109106"/>
    <x v="759"/>
    <x v="0"/>
    <n v="1.1511740875845509"/>
    <x v="504"/>
    <s v="US"/>
    <s v="USD"/>
    <n v="1376542800"/>
    <n v="1378789200"/>
    <b v="0"/>
    <b v="0"/>
    <x v="6"/>
    <s v="video games"/>
    <x v="697"/>
    <x v="340"/>
  </r>
  <r>
    <n v="770"/>
    <s v="Mathis-Rodriguez"/>
    <s v="User-centric attitude-oriented intranet"/>
    <n v="4300"/>
    <n v="11642"/>
    <x v="760"/>
    <x v="1"/>
    <n v="0.36935234495791103"/>
    <x v="505"/>
    <s v="IT"/>
    <s v="EUR"/>
    <n v="1397451600"/>
    <n v="1398056400"/>
    <b v="0"/>
    <b v="1"/>
    <x v="3"/>
    <s v="plays"/>
    <x v="698"/>
    <x v="702"/>
  </r>
  <r>
    <n v="771"/>
    <s v="Smith, Mack and Williams"/>
    <s v="Self-enabling 5thgeneration paradigm"/>
    <n v="5600"/>
    <n v="2769"/>
    <x v="761"/>
    <x v="3"/>
    <n v="2.0223907547851212"/>
    <x v="150"/>
    <s v="US"/>
    <s v="USD"/>
    <n v="1548482400"/>
    <n v="1550815200"/>
    <b v="0"/>
    <b v="0"/>
    <x v="3"/>
    <s v="plays"/>
    <x v="699"/>
    <x v="703"/>
  </r>
  <r>
    <n v="772"/>
    <s v="Johnson-Pace"/>
    <s v="Persistent 3rdgeneration moratorium"/>
    <n v="149600"/>
    <n v="169586"/>
    <x v="762"/>
    <x v="1"/>
    <n v="0.88214829054285138"/>
    <x v="506"/>
    <s v="US"/>
    <s v="USD"/>
    <n v="1549692000"/>
    <n v="1550037600"/>
    <b v="0"/>
    <b v="0"/>
    <x v="1"/>
    <s v="indie rock"/>
    <x v="700"/>
    <x v="704"/>
  </r>
  <r>
    <n v="773"/>
    <s v="Meza, Kirby and Patel"/>
    <s v="Cross-platform empowering project"/>
    <n v="53100"/>
    <n v="101185"/>
    <x v="763"/>
    <x v="1"/>
    <n v="0.52478134110787167"/>
    <x v="507"/>
    <s v="US"/>
    <s v="USD"/>
    <n v="1492059600"/>
    <n v="1492923600"/>
    <b v="0"/>
    <b v="0"/>
    <x v="3"/>
    <s v="plays"/>
    <x v="701"/>
    <x v="705"/>
  </r>
  <r>
    <n v="774"/>
    <s v="Gonzalez-Snow"/>
    <s v="Polarized user-facing interface"/>
    <n v="5000"/>
    <n v="6775"/>
    <x v="764"/>
    <x v="1"/>
    <n v="0.73800738007380073"/>
    <x v="373"/>
    <s v="IT"/>
    <s v="EUR"/>
    <n v="1463979600"/>
    <n v="1467522000"/>
    <b v="0"/>
    <b v="0"/>
    <x v="2"/>
    <s v="web"/>
    <x v="702"/>
    <x v="706"/>
  </r>
  <r>
    <n v="775"/>
    <s v="Murphy LLC"/>
    <s v="Customer-focused non-volatile framework"/>
    <n v="9400"/>
    <n v="968"/>
    <x v="765"/>
    <x v="0"/>
    <n v="9.7107438016528924"/>
    <x v="234"/>
    <s v="US"/>
    <s v="USD"/>
    <n v="1415253600"/>
    <n v="1416117600"/>
    <b v="0"/>
    <b v="0"/>
    <x v="1"/>
    <s v="rock"/>
    <x v="703"/>
    <x v="707"/>
  </r>
  <r>
    <n v="776"/>
    <s v="Taylor-Rowe"/>
    <s v="Synchronized multimedia frame"/>
    <n v="110800"/>
    <n v="72623"/>
    <x v="766"/>
    <x v="0"/>
    <n v="1.5256874543877283"/>
    <x v="508"/>
    <s v="US"/>
    <s v="USD"/>
    <n v="1562216400"/>
    <n v="1563771600"/>
    <b v="0"/>
    <b v="0"/>
    <x v="3"/>
    <s v="plays"/>
    <x v="704"/>
    <x v="708"/>
  </r>
  <r>
    <n v="777"/>
    <s v="Henderson Ltd"/>
    <s v="Open-architected stable algorithm"/>
    <n v="93800"/>
    <n v="45987"/>
    <x v="767"/>
    <x v="0"/>
    <n v="2.0397068736816926"/>
    <x v="103"/>
    <s v="US"/>
    <s v="USD"/>
    <n v="1316754000"/>
    <n v="1319259600"/>
    <b v="0"/>
    <b v="0"/>
    <x v="3"/>
    <s v="plays"/>
    <x v="431"/>
    <x v="709"/>
  </r>
  <r>
    <n v="778"/>
    <s v="Moss-Guzman"/>
    <s v="Cross-platform optimizing website"/>
    <n v="1300"/>
    <n v="10243"/>
    <x v="768"/>
    <x v="1"/>
    <n v="0.12691594259494288"/>
    <x v="5"/>
    <s v="CH"/>
    <s v="CHF"/>
    <n v="1313211600"/>
    <n v="1313643600"/>
    <b v="0"/>
    <b v="0"/>
    <x v="4"/>
    <s v="animation"/>
    <x v="705"/>
    <x v="710"/>
  </r>
  <r>
    <n v="779"/>
    <s v="Webb Group"/>
    <s v="Public-key actuating projection"/>
    <n v="108700"/>
    <n v="87293"/>
    <x v="769"/>
    <x v="0"/>
    <n v="1.2452315764150619"/>
    <x v="509"/>
    <s v="US"/>
    <s v="USD"/>
    <n v="1439528400"/>
    <n v="1440306000"/>
    <b v="0"/>
    <b v="1"/>
    <x v="3"/>
    <s v="plays"/>
    <x v="706"/>
    <x v="711"/>
  </r>
  <r>
    <n v="780"/>
    <s v="Brooks-Rodriguez"/>
    <s v="Implemented intangible instruction set"/>
    <n v="5100"/>
    <n v="5421"/>
    <x v="770"/>
    <x v="1"/>
    <n v="0.94078583287216377"/>
    <x v="55"/>
    <s v="US"/>
    <s v="USD"/>
    <n v="1469163600"/>
    <n v="1470805200"/>
    <b v="0"/>
    <b v="1"/>
    <x v="4"/>
    <s v="drama"/>
    <x v="707"/>
    <x v="712"/>
  </r>
  <r>
    <n v="781"/>
    <s v="Thomas Ltd"/>
    <s v="Cross-group interactive architecture"/>
    <n v="8700"/>
    <n v="4414"/>
    <x v="771"/>
    <x v="3"/>
    <n v="1.9710013593112823"/>
    <x v="75"/>
    <s v="CH"/>
    <s v="CHF"/>
    <n v="1288501200"/>
    <n v="1292911200"/>
    <b v="0"/>
    <b v="0"/>
    <x v="3"/>
    <s v="plays"/>
    <x v="708"/>
    <x v="70"/>
  </r>
  <r>
    <n v="782"/>
    <s v="Williams and Sons"/>
    <s v="Centralized asymmetric framework"/>
    <n v="5100"/>
    <n v="10981"/>
    <x v="772"/>
    <x v="1"/>
    <n v="0.46443857572170111"/>
    <x v="510"/>
    <s v="US"/>
    <s v="USD"/>
    <n v="1298959200"/>
    <n v="1301374800"/>
    <b v="0"/>
    <b v="1"/>
    <x v="4"/>
    <s v="animation"/>
    <x v="709"/>
    <x v="713"/>
  </r>
  <r>
    <n v="783"/>
    <s v="Vega, Chan and Carney"/>
    <s v="Down-sized systematic utilization"/>
    <n v="7400"/>
    <n v="10451"/>
    <x v="773"/>
    <x v="1"/>
    <n v="0.70806621375944889"/>
    <x v="188"/>
    <s v="US"/>
    <s v="USD"/>
    <n v="1387260000"/>
    <n v="1387864800"/>
    <b v="0"/>
    <b v="0"/>
    <x v="1"/>
    <s v="rock"/>
    <x v="710"/>
    <x v="714"/>
  </r>
  <r>
    <n v="784"/>
    <s v="Byrd Group"/>
    <s v="Profound fault-tolerant model"/>
    <n v="88900"/>
    <n v="102535"/>
    <x v="774"/>
    <x v="1"/>
    <n v="0.86702101721363434"/>
    <x v="511"/>
    <s v="US"/>
    <s v="USD"/>
    <n v="1457244000"/>
    <n v="1458190800"/>
    <b v="0"/>
    <b v="0"/>
    <x v="2"/>
    <s v="web"/>
    <x v="711"/>
    <x v="715"/>
  </r>
  <r>
    <n v="785"/>
    <s v="Peterson, Fletcher and Sanchez"/>
    <s v="Multi-channeled bi-directional moratorium"/>
    <n v="6700"/>
    <n v="12939"/>
    <x v="775"/>
    <x v="1"/>
    <n v="0.51781435968776568"/>
    <x v="78"/>
    <s v="AU"/>
    <s v="AUD"/>
    <n v="1556341200"/>
    <n v="1559278800"/>
    <b v="0"/>
    <b v="1"/>
    <x v="4"/>
    <s v="animation"/>
    <x v="157"/>
    <x v="716"/>
  </r>
  <r>
    <n v="786"/>
    <s v="Smith-Brown"/>
    <s v="Object-based content-based ability"/>
    <n v="1500"/>
    <n v="10946"/>
    <x v="776"/>
    <x v="1"/>
    <n v="0.13703636031427005"/>
    <x v="512"/>
    <s v="IT"/>
    <s v="EUR"/>
    <n v="1522126800"/>
    <n v="1522731600"/>
    <b v="0"/>
    <b v="1"/>
    <x v="1"/>
    <s v="jazz"/>
    <x v="630"/>
    <x v="717"/>
  </r>
  <r>
    <n v="787"/>
    <s v="Vance-Glover"/>
    <s v="Progressive coherent secured line"/>
    <n v="61200"/>
    <n v="60994"/>
    <x v="777"/>
    <x v="0"/>
    <n v="1.0033773813817752"/>
    <x v="513"/>
    <s v="CA"/>
    <s v="CAD"/>
    <n v="1305954000"/>
    <n v="1306731600"/>
    <b v="0"/>
    <b v="0"/>
    <x v="1"/>
    <s v="rock"/>
    <x v="712"/>
    <x v="718"/>
  </r>
  <r>
    <n v="788"/>
    <s v="Joyce PLC"/>
    <s v="Synchronized directional capability"/>
    <n v="3600"/>
    <n v="3174"/>
    <x v="778"/>
    <x v="2"/>
    <n v="1.1342155009451795"/>
    <x v="249"/>
    <s v="US"/>
    <s v="USD"/>
    <n v="1350709200"/>
    <n v="1352527200"/>
    <b v="0"/>
    <b v="0"/>
    <x v="4"/>
    <s v="animation"/>
    <x v="93"/>
    <x v="719"/>
  </r>
  <r>
    <n v="789"/>
    <s v="Kennedy-Miller"/>
    <s v="Cross-platform composite migration"/>
    <n v="9000"/>
    <n v="3351"/>
    <x v="779"/>
    <x v="0"/>
    <n v="2.6857654431512983"/>
    <x v="430"/>
    <s v="US"/>
    <s v="USD"/>
    <n v="1401166800"/>
    <n v="1404363600"/>
    <b v="0"/>
    <b v="0"/>
    <x v="3"/>
    <s v="plays"/>
    <x v="713"/>
    <x v="115"/>
  </r>
  <r>
    <n v="790"/>
    <s v="White-Obrien"/>
    <s v="Operative local pricing structure"/>
    <n v="185900"/>
    <n v="56774"/>
    <x v="780"/>
    <x v="3"/>
    <n v="3.2743861626800999"/>
    <x v="260"/>
    <s v="US"/>
    <s v="USD"/>
    <n v="1266127200"/>
    <n v="1266645600"/>
    <b v="0"/>
    <b v="0"/>
    <x v="3"/>
    <s v="plays"/>
    <x v="714"/>
    <x v="720"/>
  </r>
  <r>
    <n v="791"/>
    <s v="Stafford, Hess and Raymond"/>
    <s v="Optional web-enabled extranet"/>
    <n v="2100"/>
    <n v="540"/>
    <x v="781"/>
    <x v="0"/>
    <n v="3.8888888888888888"/>
    <x v="514"/>
    <s v="US"/>
    <s v="USD"/>
    <n v="1481436000"/>
    <n v="1482818400"/>
    <b v="0"/>
    <b v="0"/>
    <x v="0"/>
    <s v="food trucks"/>
    <x v="715"/>
    <x v="721"/>
  </r>
  <r>
    <n v="792"/>
    <s v="Jordan, Schneider and Hall"/>
    <s v="Reduced 6thgeneration intranet"/>
    <n v="2000"/>
    <n v="680"/>
    <x v="782"/>
    <x v="0"/>
    <n v="2.9411764705882355"/>
    <x v="243"/>
    <s v="US"/>
    <s v="USD"/>
    <n v="1372222800"/>
    <n v="1374642000"/>
    <b v="0"/>
    <b v="1"/>
    <x v="3"/>
    <s v="plays"/>
    <x v="716"/>
    <x v="722"/>
  </r>
  <r>
    <n v="793"/>
    <s v="Rodriguez, Cox and Rodriguez"/>
    <s v="Networked disintermediate leverage"/>
    <n v="1100"/>
    <n v="13045"/>
    <x v="783"/>
    <x v="1"/>
    <n v="8.4323495592180914E-2"/>
    <x v="483"/>
    <s v="CH"/>
    <s v="CHF"/>
    <n v="1372136400"/>
    <n v="1372482000"/>
    <b v="0"/>
    <b v="0"/>
    <x v="5"/>
    <s v="nonfiction"/>
    <x v="448"/>
    <x v="451"/>
  </r>
  <r>
    <n v="794"/>
    <s v="Welch Inc"/>
    <s v="Optional optimal website"/>
    <n v="6600"/>
    <n v="8276"/>
    <x v="784"/>
    <x v="1"/>
    <n v="0.79748670855485737"/>
    <x v="460"/>
    <s v="US"/>
    <s v="USD"/>
    <n v="1513922400"/>
    <n v="1514959200"/>
    <b v="0"/>
    <b v="0"/>
    <x v="1"/>
    <s v="rock"/>
    <x v="717"/>
    <x v="642"/>
  </r>
  <r>
    <n v="795"/>
    <s v="Vasquez Inc"/>
    <s v="Stand-alone asynchronous functionalities"/>
    <n v="7100"/>
    <n v="1022"/>
    <x v="785"/>
    <x v="0"/>
    <n v="6.9471624266144811"/>
    <x v="249"/>
    <s v="US"/>
    <s v="USD"/>
    <n v="1477976400"/>
    <n v="1478235600"/>
    <b v="0"/>
    <b v="0"/>
    <x v="4"/>
    <s v="drama"/>
    <x v="718"/>
    <x v="723"/>
  </r>
  <r>
    <n v="796"/>
    <s v="Freeman-Ferguson"/>
    <s v="Profound full-range open system"/>
    <n v="7800"/>
    <n v="4275"/>
    <x v="786"/>
    <x v="0"/>
    <n v="1.8245614035087718"/>
    <x v="373"/>
    <s v="US"/>
    <s v="USD"/>
    <n v="1407474000"/>
    <n v="1408078800"/>
    <b v="0"/>
    <b v="1"/>
    <x v="6"/>
    <s v="mobile games"/>
    <x v="719"/>
    <x v="724"/>
  </r>
  <r>
    <n v="797"/>
    <s v="Houston, Moore and Rogers"/>
    <s v="Optional tangible utilization"/>
    <n v="7600"/>
    <n v="8332"/>
    <x v="787"/>
    <x v="1"/>
    <n v="0.91214594335093613"/>
    <x v="515"/>
    <s v="US"/>
    <s v="USD"/>
    <n v="1546149600"/>
    <n v="1548136800"/>
    <b v="0"/>
    <b v="0"/>
    <x v="2"/>
    <s v="web"/>
    <x v="720"/>
    <x v="725"/>
  </r>
  <r>
    <n v="798"/>
    <s v="Small-Fuentes"/>
    <s v="Seamless maximized product"/>
    <n v="3400"/>
    <n v="6408"/>
    <x v="788"/>
    <x v="1"/>
    <n v="0.53058676654182269"/>
    <x v="246"/>
    <s v="US"/>
    <s v="USD"/>
    <n v="1338440400"/>
    <n v="1340859600"/>
    <b v="0"/>
    <b v="1"/>
    <x v="3"/>
    <s v="plays"/>
    <x v="721"/>
    <x v="726"/>
  </r>
  <r>
    <n v="799"/>
    <s v="Reid-Day"/>
    <s v="Devolved tertiary time-frame"/>
    <n v="84500"/>
    <n v="73522"/>
    <x v="789"/>
    <x v="0"/>
    <n v="1.1493158510377846"/>
    <x v="516"/>
    <s v="GB"/>
    <s v="GBP"/>
    <n v="1454133600"/>
    <n v="1454479200"/>
    <b v="0"/>
    <b v="0"/>
    <x v="3"/>
    <s v="plays"/>
    <x v="722"/>
    <x v="727"/>
  </r>
  <r>
    <n v="800"/>
    <s v="Wallace LLC"/>
    <s v="Centralized regional function"/>
    <n v="100"/>
    <n v="1"/>
    <x v="100"/>
    <x v="0"/>
    <n v="100"/>
    <x v="49"/>
    <s v="CH"/>
    <s v="CHF"/>
    <n v="1434085200"/>
    <n v="1434430800"/>
    <b v="0"/>
    <b v="0"/>
    <x v="1"/>
    <s v="rock"/>
    <x v="139"/>
    <x v="560"/>
  </r>
  <r>
    <n v="801"/>
    <s v="Olson-Bishop"/>
    <s v="User-friendly high-level initiative"/>
    <n v="2300"/>
    <n v="4667"/>
    <x v="790"/>
    <x v="1"/>
    <n v="0.49282194128990786"/>
    <x v="88"/>
    <s v="US"/>
    <s v="USD"/>
    <n v="1577772000"/>
    <n v="1579672800"/>
    <b v="0"/>
    <b v="1"/>
    <x v="7"/>
    <s v="photography books"/>
    <x v="723"/>
    <x v="728"/>
  </r>
  <r>
    <n v="802"/>
    <s v="Rodriguez, Anderson and Porter"/>
    <s v="Reverse-engineered zero-defect infrastructure"/>
    <n v="6200"/>
    <n v="12216"/>
    <x v="791"/>
    <x v="1"/>
    <n v="0.50753110674525215"/>
    <x v="23"/>
    <s v="US"/>
    <s v="USD"/>
    <n v="1562216400"/>
    <n v="1562389200"/>
    <b v="0"/>
    <b v="0"/>
    <x v="7"/>
    <s v="photography books"/>
    <x v="704"/>
    <x v="339"/>
  </r>
  <r>
    <n v="803"/>
    <s v="Perez, Brown and Meyers"/>
    <s v="Stand-alone background customer loyalty"/>
    <n v="6100"/>
    <n v="6527"/>
    <x v="792"/>
    <x v="1"/>
    <n v="0.93457943925233644"/>
    <x v="517"/>
    <s v="US"/>
    <s v="USD"/>
    <n v="1548568800"/>
    <n v="1551506400"/>
    <b v="0"/>
    <b v="0"/>
    <x v="3"/>
    <s v="plays"/>
    <x v="724"/>
    <x v="35"/>
  </r>
  <r>
    <n v="804"/>
    <s v="English-Mccullough"/>
    <s v="Business-focused discrete software"/>
    <n v="2600"/>
    <n v="6987"/>
    <x v="793"/>
    <x v="1"/>
    <n v="0.37211965078002002"/>
    <x v="205"/>
    <s v="US"/>
    <s v="USD"/>
    <n v="1514872800"/>
    <n v="1516600800"/>
    <b v="0"/>
    <b v="0"/>
    <x v="1"/>
    <s v="rock"/>
    <x v="725"/>
    <x v="729"/>
  </r>
  <r>
    <n v="805"/>
    <s v="Smith-Nguyen"/>
    <s v="Advanced intermediate Graphic Interface"/>
    <n v="9700"/>
    <n v="4932"/>
    <x v="794"/>
    <x v="0"/>
    <n v="1.9667477696674778"/>
    <x v="109"/>
    <s v="AU"/>
    <s v="AUD"/>
    <n v="1416031200"/>
    <n v="1420437600"/>
    <b v="0"/>
    <b v="0"/>
    <x v="4"/>
    <s v="documentary"/>
    <x v="660"/>
    <x v="241"/>
  </r>
  <r>
    <n v="806"/>
    <s v="Harmon-Madden"/>
    <s v="Adaptive holistic hub"/>
    <n v="700"/>
    <n v="8262"/>
    <x v="795"/>
    <x v="1"/>
    <n v="8.472524812394093E-2"/>
    <x v="70"/>
    <s v="US"/>
    <s v="USD"/>
    <n v="1330927200"/>
    <n v="1332997200"/>
    <b v="0"/>
    <b v="1"/>
    <x v="4"/>
    <s v="drama"/>
    <x v="726"/>
    <x v="730"/>
  </r>
  <r>
    <n v="807"/>
    <s v="Walker-Taylor"/>
    <s v="Automated uniform concept"/>
    <n v="700"/>
    <n v="1848"/>
    <x v="796"/>
    <x v="1"/>
    <n v="0.37878787878787878"/>
    <x v="177"/>
    <s v="US"/>
    <s v="USD"/>
    <n v="1571115600"/>
    <n v="1574920800"/>
    <b v="0"/>
    <b v="1"/>
    <x v="3"/>
    <s v="plays"/>
    <x v="727"/>
    <x v="322"/>
  </r>
  <r>
    <n v="808"/>
    <s v="Harris, Medina and Mitchell"/>
    <s v="Enhanced regional flexibility"/>
    <n v="5200"/>
    <n v="1583"/>
    <x v="797"/>
    <x v="0"/>
    <n v="3.2849020846493997"/>
    <x v="161"/>
    <s v="US"/>
    <s v="USD"/>
    <n v="1463461200"/>
    <n v="1464930000"/>
    <b v="0"/>
    <b v="0"/>
    <x v="0"/>
    <s v="food trucks"/>
    <x v="728"/>
    <x v="731"/>
  </r>
  <r>
    <n v="809"/>
    <s v="Williams and Sons"/>
    <s v="Public-key bottom-line algorithm"/>
    <n v="140800"/>
    <n v="88536"/>
    <x v="798"/>
    <x v="0"/>
    <n v="1.5903135447727479"/>
    <x v="518"/>
    <s v="CH"/>
    <s v="CHF"/>
    <n v="1344920400"/>
    <n v="1345006800"/>
    <b v="0"/>
    <b v="0"/>
    <x v="4"/>
    <s v="documentary"/>
    <x v="729"/>
    <x v="732"/>
  </r>
  <r>
    <n v="810"/>
    <s v="Ball-Fisher"/>
    <s v="Multi-layered intangible instruction set"/>
    <n v="6400"/>
    <n v="12360"/>
    <x v="799"/>
    <x v="1"/>
    <n v="0.51779935275080902"/>
    <x v="394"/>
    <s v="US"/>
    <s v="USD"/>
    <n v="1511848800"/>
    <n v="1512712800"/>
    <b v="0"/>
    <b v="1"/>
    <x v="3"/>
    <s v="plays"/>
    <x v="730"/>
    <x v="157"/>
  </r>
  <r>
    <n v="811"/>
    <s v="Page, Holt and Mack"/>
    <s v="Fundamental methodical emulation"/>
    <n v="92500"/>
    <n v="71320"/>
    <x v="800"/>
    <x v="0"/>
    <n v="1.2969713965227145"/>
    <x v="89"/>
    <s v="US"/>
    <s v="USD"/>
    <n v="1452319200"/>
    <n v="1452492000"/>
    <b v="0"/>
    <b v="1"/>
    <x v="6"/>
    <s v="video games"/>
    <x v="731"/>
    <x v="733"/>
  </r>
  <r>
    <n v="812"/>
    <s v="Landry Group"/>
    <s v="Expanded value-added hardware"/>
    <n v="59700"/>
    <n v="134640"/>
    <x v="801"/>
    <x v="1"/>
    <n v="0.44340463458110518"/>
    <x v="519"/>
    <s v="CA"/>
    <s v="CAD"/>
    <n v="1523854800"/>
    <n v="1524286800"/>
    <b v="0"/>
    <b v="0"/>
    <x v="5"/>
    <s v="nonfiction"/>
    <x v="78"/>
    <x v="734"/>
  </r>
  <r>
    <n v="813"/>
    <s v="Buckley Group"/>
    <s v="Diverse high-level attitude"/>
    <n v="3200"/>
    <n v="7661"/>
    <x v="802"/>
    <x v="1"/>
    <n v="0.41770003915937864"/>
    <x v="520"/>
    <s v="US"/>
    <s v="USD"/>
    <n v="1346043600"/>
    <n v="1346907600"/>
    <b v="0"/>
    <b v="0"/>
    <x v="6"/>
    <s v="video games"/>
    <x v="732"/>
    <x v="735"/>
  </r>
  <r>
    <n v="814"/>
    <s v="Vincent PLC"/>
    <s v="Visionary 24hour analyzer"/>
    <n v="3200"/>
    <n v="2950"/>
    <x v="803"/>
    <x v="0"/>
    <n v="1.0847457627118644"/>
    <x v="521"/>
    <s v="DK"/>
    <s v="DKK"/>
    <n v="1464325200"/>
    <n v="1464498000"/>
    <b v="0"/>
    <b v="1"/>
    <x v="1"/>
    <s v="rock"/>
    <x v="733"/>
    <x v="736"/>
  </r>
  <r>
    <n v="815"/>
    <s v="Watson-Douglas"/>
    <s v="Centralized bandwidth-monitored leverage"/>
    <n v="9000"/>
    <n v="11721"/>
    <x v="804"/>
    <x v="1"/>
    <n v="0.76785257230611725"/>
    <x v="236"/>
    <s v="CA"/>
    <s v="CAD"/>
    <n v="1511935200"/>
    <n v="1514181600"/>
    <b v="0"/>
    <b v="0"/>
    <x v="1"/>
    <s v="rock"/>
    <x v="734"/>
    <x v="737"/>
  </r>
  <r>
    <n v="816"/>
    <s v="Jones, Casey and Jones"/>
    <s v="Ergonomic mission-critical moratorium"/>
    <n v="2300"/>
    <n v="14150"/>
    <x v="805"/>
    <x v="1"/>
    <n v="0.16254416961130741"/>
    <x v="221"/>
    <s v="US"/>
    <s v="USD"/>
    <n v="1392012000"/>
    <n v="1392184800"/>
    <b v="1"/>
    <b v="1"/>
    <x v="3"/>
    <s v="plays"/>
    <x v="406"/>
    <x v="738"/>
  </r>
  <r>
    <n v="817"/>
    <s v="Alvarez-Bauer"/>
    <s v="Front-line intermediate moderator"/>
    <n v="51300"/>
    <n v="189192"/>
    <x v="806"/>
    <x v="1"/>
    <n v="0.27115311429658762"/>
    <x v="522"/>
    <s v="IT"/>
    <s v="EUR"/>
    <n v="1556946000"/>
    <n v="1559365200"/>
    <b v="0"/>
    <b v="1"/>
    <x v="5"/>
    <s v="nonfiction"/>
    <x v="735"/>
    <x v="739"/>
  </r>
  <r>
    <n v="818"/>
    <s v="Martinez LLC"/>
    <s v="Automated local secured line"/>
    <n v="700"/>
    <n v="7664"/>
    <x v="807"/>
    <x v="1"/>
    <n v="9.1336116910229651E-2"/>
    <x v="464"/>
    <s v="US"/>
    <s v="USD"/>
    <n v="1548050400"/>
    <n v="1549173600"/>
    <b v="0"/>
    <b v="1"/>
    <x v="3"/>
    <s v="plays"/>
    <x v="736"/>
    <x v="740"/>
  </r>
  <r>
    <n v="819"/>
    <s v="Buck-Khan"/>
    <s v="Integrated bandwidth-monitored alliance"/>
    <n v="8900"/>
    <n v="4509"/>
    <x v="808"/>
    <x v="0"/>
    <n v="1.9738301175426924"/>
    <x v="523"/>
    <s v="US"/>
    <s v="USD"/>
    <n v="1353736800"/>
    <n v="1355032800"/>
    <b v="1"/>
    <b v="0"/>
    <x v="6"/>
    <s v="video games"/>
    <x v="737"/>
    <x v="697"/>
  </r>
  <r>
    <n v="820"/>
    <s v="Valdez, Williams and Meyer"/>
    <s v="Cross-group heuristic forecast"/>
    <n v="1500"/>
    <n v="12009"/>
    <x v="809"/>
    <x v="1"/>
    <n v="0.12490632025980515"/>
    <x v="524"/>
    <s v="GB"/>
    <s v="GBP"/>
    <n v="1532840400"/>
    <n v="1533963600"/>
    <b v="0"/>
    <b v="1"/>
    <x v="1"/>
    <s v="rock"/>
    <x v="192"/>
    <x v="741"/>
  </r>
  <r>
    <n v="821"/>
    <s v="Alvarez-Andrews"/>
    <s v="Extended impactful secured line"/>
    <n v="4900"/>
    <n v="14273"/>
    <x v="810"/>
    <x v="1"/>
    <n v="0.34330554193231977"/>
    <x v="155"/>
    <s v="US"/>
    <s v="USD"/>
    <n v="1488261600"/>
    <n v="1489381200"/>
    <b v="0"/>
    <b v="0"/>
    <x v="4"/>
    <s v="documentary"/>
    <x v="738"/>
    <x v="742"/>
  </r>
  <r>
    <n v="822"/>
    <s v="Stewart and Sons"/>
    <s v="Distributed optimizing protocol"/>
    <n v="54000"/>
    <n v="188982"/>
    <x v="811"/>
    <x v="1"/>
    <n v="0.2857414991903991"/>
    <x v="525"/>
    <s v="US"/>
    <s v="USD"/>
    <n v="1393567200"/>
    <n v="1395032400"/>
    <b v="0"/>
    <b v="0"/>
    <x v="1"/>
    <s v="rock"/>
    <x v="739"/>
    <x v="743"/>
  </r>
  <r>
    <n v="823"/>
    <s v="Dyer Inc"/>
    <s v="Secured well-modulated system engine"/>
    <n v="4100"/>
    <n v="14640"/>
    <x v="812"/>
    <x v="1"/>
    <n v="0.28005464480874315"/>
    <x v="526"/>
    <s v="US"/>
    <s v="USD"/>
    <n v="1410325200"/>
    <n v="1412485200"/>
    <b v="1"/>
    <b v="1"/>
    <x v="1"/>
    <s v="rock"/>
    <x v="613"/>
    <x v="744"/>
  </r>
  <r>
    <n v="824"/>
    <s v="Anderson, Williams and Cox"/>
    <s v="Streamlined national benchmark"/>
    <n v="85000"/>
    <n v="107516"/>
    <x v="813"/>
    <x v="1"/>
    <n v="0.79058000669667772"/>
    <x v="527"/>
    <s v="US"/>
    <s v="USD"/>
    <n v="1276923600"/>
    <n v="1279688400"/>
    <b v="0"/>
    <b v="1"/>
    <x v="5"/>
    <s v="nonfiction"/>
    <x v="740"/>
    <x v="269"/>
  </r>
  <r>
    <n v="825"/>
    <s v="Solomon PLC"/>
    <s v="Open-architected 24/7 infrastructure"/>
    <n v="3600"/>
    <n v="13950"/>
    <x v="814"/>
    <x v="1"/>
    <n v="0.25806451612903225"/>
    <x v="144"/>
    <s v="GB"/>
    <s v="GBP"/>
    <n v="1500958800"/>
    <n v="1501995600"/>
    <b v="0"/>
    <b v="0"/>
    <x v="4"/>
    <s v="shorts"/>
    <x v="145"/>
    <x v="745"/>
  </r>
  <r>
    <n v="826"/>
    <s v="Miller-Hubbard"/>
    <s v="Digitized 6thgeneration Local Area Network"/>
    <n v="2800"/>
    <n v="12797"/>
    <x v="815"/>
    <x v="1"/>
    <n v="0.21880128155036338"/>
    <x v="346"/>
    <s v="US"/>
    <s v="USD"/>
    <n v="1292220000"/>
    <n v="1294639200"/>
    <b v="0"/>
    <b v="1"/>
    <x v="3"/>
    <s v="plays"/>
    <x v="741"/>
    <x v="746"/>
  </r>
  <r>
    <n v="827"/>
    <s v="Miranda, Martinez and Lowery"/>
    <s v="Innovative actuating artificial intelligence"/>
    <n v="2300"/>
    <n v="6134"/>
    <x v="816"/>
    <x v="1"/>
    <n v="0.37495924356048255"/>
    <x v="172"/>
    <s v="AU"/>
    <s v="AUD"/>
    <n v="1304398800"/>
    <n v="1305435600"/>
    <b v="0"/>
    <b v="1"/>
    <x v="4"/>
    <s v="drama"/>
    <x v="742"/>
    <x v="747"/>
  </r>
  <r>
    <n v="828"/>
    <s v="Munoz, Cherry and Bell"/>
    <s v="Cross-platform reciprocal budgetary management"/>
    <n v="7100"/>
    <n v="4899"/>
    <x v="817"/>
    <x v="0"/>
    <n v="1.4492753623188406"/>
    <x v="131"/>
    <s v="US"/>
    <s v="USD"/>
    <n v="1535432400"/>
    <n v="1537592400"/>
    <b v="0"/>
    <b v="0"/>
    <x v="3"/>
    <s v="plays"/>
    <x v="202"/>
    <x v="503"/>
  </r>
  <r>
    <n v="829"/>
    <s v="Baker-Higgins"/>
    <s v="Vision-oriented scalable portal"/>
    <n v="9600"/>
    <n v="4929"/>
    <x v="818"/>
    <x v="0"/>
    <n v="1.9476567255021302"/>
    <x v="110"/>
    <s v="US"/>
    <s v="USD"/>
    <n v="1433826000"/>
    <n v="1435122000"/>
    <b v="0"/>
    <b v="0"/>
    <x v="3"/>
    <s v="plays"/>
    <x v="743"/>
    <x v="748"/>
  </r>
  <r>
    <n v="830"/>
    <s v="Johnson, Turner and Carroll"/>
    <s v="Persevering zero administration knowledge user"/>
    <n v="121600"/>
    <n v="1424"/>
    <x v="819"/>
    <x v="0"/>
    <n v="85.393258426966298"/>
    <x v="528"/>
    <s v="US"/>
    <s v="USD"/>
    <n v="1514959200"/>
    <n v="1520056800"/>
    <b v="0"/>
    <b v="0"/>
    <x v="3"/>
    <s v="plays"/>
    <x v="744"/>
    <x v="330"/>
  </r>
  <r>
    <n v="831"/>
    <s v="Ward PLC"/>
    <s v="Front-line bottom-line Graphic Interface"/>
    <n v="97100"/>
    <n v="105817"/>
    <x v="820"/>
    <x v="1"/>
    <n v="0.91762193220371013"/>
    <x v="529"/>
    <s v="US"/>
    <s v="USD"/>
    <n v="1332738000"/>
    <n v="1335675600"/>
    <b v="0"/>
    <b v="0"/>
    <x v="7"/>
    <s v="photography books"/>
    <x v="745"/>
    <x v="749"/>
  </r>
  <r>
    <n v="832"/>
    <s v="Bradley, Beck and Mayo"/>
    <s v="Synergized fault-tolerant hierarchy"/>
    <n v="43200"/>
    <n v="136156"/>
    <x v="821"/>
    <x v="1"/>
    <n v="0.3172831164252769"/>
    <x v="265"/>
    <s v="DK"/>
    <s v="DKK"/>
    <n v="1445490000"/>
    <n v="1448431200"/>
    <b v="1"/>
    <b v="0"/>
    <x v="5"/>
    <s v="translations"/>
    <x v="746"/>
    <x v="750"/>
  </r>
  <r>
    <n v="833"/>
    <s v="Levine, Martin and Hernandez"/>
    <s v="Expanded asynchronous groupware"/>
    <n v="6800"/>
    <n v="10723"/>
    <x v="822"/>
    <x v="1"/>
    <n v="0.63415089060897134"/>
    <x v="34"/>
    <s v="DK"/>
    <s v="DKK"/>
    <n v="1297663200"/>
    <n v="1298613600"/>
    <b v="0"/>
    <b v="0"/>
    <x v="5"/>
    <s v="translations"/>
    <x v="747"/>
    <x v="751"/>
  </r>
  <r>
    <n v="834"/>
    <s v="Gallegos, Wagner and Gaines"/>
    <s v="Expanded fault-tolerant emulation"/>
    <n v="7300"/>
    <n v="11228"/>
    <x v="823"/>
    <x v="1"/>
    <n v="0.65016031350195935"/>
    <x v="530"/>
    <s v="US"/>
    <s v="USD"/>
    <n v="1371963600"/>
    <n v="1372482000"/>
    <b v="0"/>
    <b v="0"/>
    <x v="3"/>
    <s v="plays"/>
    <x v="362"/>
    <x v="451"/>
  </r>
  <r>
    <n v="835"/>
    <s v="Hodges, Smith and Kelly"/>
    <s v="Future-proofed 24hour model"/>
    <n v="86200"/>
    <n v="77355"/>
    <x v="824"/>
    <x v="0"/>
    <n v="1.1143429642557041"/>
    <x v="531"/>
    <s v="US"/>
    <s v="USD"/>
    <n v="1425103200"/>
    <n v="1425621600"/>
    <b v="0"/>
    <b v="0"/>
    <x v="2"/>
    <s v="web"/>
    <x v="748"/>
    <x v="752"/>
  </r>
  <r>
    <n v="836"/>
    <s v="Macias Inc"/>
    <s v="Optimized didactic intranet"/>
    <n v="8100"/>
    <n v="6086"/>
    <x v="825"/>
    <x v="0"/>
    <n v="1.3309234308248439"/>
    <x v="115"/>
    <s v="US"/>
    <s v="USD"/>
    <n v="1265349600"/>
    <n v="1266300000"/>
    <b v="0"/>
    <b v="0"/>
    <x v="1"/>
    <s v="indie rock"/>
    <x v="749"/>
    <x v="753"/>
  </r>
  <r>
    <n v="837"/>
    <s v="Cook-Ortiz"/>
    <s v="Right-sized dedicated standardization"/>
    <n v="17700"/>
    <n v="150960"/>
    <x v="826"/>
    <x v="1"/>
    <n v="0.11724960254372019"/>
    <x v="532"/>
    <s v="US"/>
    <s v="USD"/>
    <n v="1301202000"/>
    <n v="1305867600"/>
    <b v="0"/>
    <b v="0"/>
    <x v="1"/>
    <s v="jazz"/>
    <x v="643"/>
    <x v="754"/>
  </r>
  <r>
    <n v="838"/>
    <s v="Jordan-Fischer"/>
    <s v="Vision-oriented high-level extranet"/>
    <n v="6400"/>
    <n v="8890"/>
    <x v="827"/>
    <x v="1"/>
    <n v="0.71991001124859388"/>
    <x v="210"/>
    <s v="US"/>
    <s v="USD"/>
    <n v="1538024400"/>
    <n v="1538802000"/>
    <b v="0"/>
    <b v="0"/>
    <x v="3"/>
    <s v="plays"/>
    <x v="750"/>
    <x v="755"/>
  </r>
  <r>
    <n v="839"/>
    <s v="Pierce-Ramirez"/>
    <s v="Organized scalable initiative"/>
    <n v="7700"/>
    <n v="14644"/>
    <x v="828"/>
    <x v="1"/>
    <n v="0.52581261950286806"/>
    <x v="144"/>
    <s v="US"/>
    <s v="USD"/>
    <n v="1395032400"/>
    <n v="1398920400"/>
    <b v="0"/>
    <b v="1"/>
    <x v="4"/>
    <s v="documentary"/>
    <x v="751"/>
    <x v="756"/>
  </r>
  <r>
    <n v="840"/>
    <s v="Howell and Sons"/>
    <s v="Enhanced regional moderator"/>
    <n v="116300"/>
    <n v="116583"/>
    <x v="829"/>
    <x v="1"/>
    <n v="0.99757254488218694"/>
    <x v="533"/>
    <s v="US"/>
    <s v="USD"/>
    <n v="1405486800"/>
    <n v="1405659600"/>
    <b v="0"/>
    <b v="1"/>
    <x v="3"/>
    <s v="plays"/>
    <x v="752"/>
    <x v="757"/>
  </r>
  <r>
    <n v="841"/>
    <s v="Garcia, Dunn and Richardson"/>
    <s v="Automated even-keeled emulation"/>
    <n v="9100"/>
    <n v="12991"/>
    <x v="830"/>
    <x v="1"/>
    <n v="0.70048495112000619"/>
    <x v="287"/>
    <s v="US"/>
    <s v="USD"/>
    <n v="1455861600"/>
    <n v="1457244000"/>
    <b v="0"/>
    <b v="0"/>
    <x v="2"/>
    <s v="web"/>
    <x v="753"/>
    <x v="758"/>
  </r>
  <r>
    <n v="842"/>
    <s v="Lawson and Sons"/>
    <s v="Reverse-engineered multi-tasking product"/>
    <n v="1500"/>
    <n v="8447"/>
    <x v="831"/>
    <x v="1"/>
    <n v="0.17757783828578194"/>
    <x v="227"/>
    <s v="IT"/>
    <s v="EUR"/>
    <n v="1529038800"/>
    <n v="1529298000"/>
    <b v="0"/>
    <b v="0"/>
    <x v="2"/>
    <s v="wearables"/>
    <x v="754"/>
    <x v="759"/>
  </r>
  <r>
    <n v="843"/>
    <s v="Porter-Hicks"/>
    <s v="De-engineered next generation parallelism"/>
    <n v="8800"/>
    <n v="2703"/>
    <x v="832"/>
    <x v="0"/>
    <n v="3.2556418793932669"/>
    <x v="254"/>
    <s v="US"/>
    <s v="USD"/>
    <n v="1535259600"/>
    <n v="1535778000"/>
    <b v="0"/>
    <b v="0"/>
    <x v="7"/>
    <s v="photography books"/>
    <x v="755"/>
    <x v="760"/>
  </r>
  <r>
    <n v="844"/>
    <s v="Rodriguez-Hansen"/>
    <s v="Intuitive cohesive groupware"/>
    <n v="8800"/>
    <n v="8747"/>
    <x v="833"/>
    <x v="3"/>
    <n v="1.0060592203041043"/>
    <x v="115"/>
    <s v="US"/>
    <s v="USD"/>
    <n v="1327212000"/>
    <n v="1327471200"/>
    <b v="0"/>
    <b v="0"/>
    <x v="4"/>
    <s v="documentary"/>
    <x v="756"/>
    <x v="761"/>
  </r>
  <r>
    <n v="845"/>
    <s v="Williams LLC"/>
    <s v="Up-sized high-level access"/>
    <n v="69900"/>
    <n v="138087"/>
    <x v="834"/>
    <x v="1"/>
    <n v="0.50620261139716261"/>
    <x v="534"/>
    <s v="GB"/>
    <s v="GBP"/>
    <n v="1526360400"/>
    <n v="1529557200"/>
    <b v="0"/>
    <b v="0"/>
    <x v="2"/>
    <s v="web"/>
    <x v="757"/>
    <x v="78"/>
  </r>
  <r>
    <n v="846"/>
    <s v="Cooper, Stanley and Bryant"/>
    <s v="Phased empowering success"/>
    <n v="1000"/>
    <n v="5085"/>
    <x v="835"/>
    <x v="1"/>
    <n v="0.19665683382497542"/>
    <x v="44"/>
    <s v="US"/>
    <s v="USD"/>
    <n v="1532149200"/>
    <n v="1535259600"/>
    <b v="1"/>
    <b v="1"/>
    <x v="2"/>
    <s v="web"/>
    <x v="758"/>
    <x v="762"/>
  </r>
  <r>
    <n v="847"/>
    <s v="Miller, Glenn and Adams"/>
    <s v="Distributed actuating project"/>
    <n v="4700"/>
    <n v="11174"/>
    <x v="836"/>
    <x v="1"/>
    <n v="0.42061929479148025"/>
    <x v="460"/>
    <s v="US"/>
    <s v="USD"/>
    <n v="1515304800"/>
    <n v="1515564000"/>
    <b v="0"/>
    <b v="0"/>
    <x v="0"/>
    <s v="food trucks"/>
    <x v="759"/>
    <x v="763"/>
  </r>
  <r>
    <n v="848"/>
    <s v="Cole, Salazar and Moreno"/>
    <s v="Robust motivating orchestration"/>
    <n v="3200"/>
    <n v="10831"/>
    <x v="837"/>
    <x v="1"/>
    <n v="0.2954482503923922"/>
    <x v="535"/>
    <s v="US"/>
    <s v="USD"/>
    <n v="1276318800"/>
    <n v="1277096400"/>
    <b v="0"/>
    <b v="0"/>
    <x v="4"/>
    <s v="drama"/>
    <x v="760"/>
    <x v="764"/>
  </r>
  <r>
    <n v="849"/>
    <s v="Jones-Ryan"/>
    <s v="Vision-oriented uniform instruction set"/>
    <n v="6700"/>
    <n v="8917"/>
    <x v="838"/>
    <x v="1"/>
    <n v="0.7513737804194236"/>
    <x v="253"/>
    <s v="US"/>
    <s v="USD"/>
    <n v="1328767200"/>
    <n v="1329026400"/>
    <b v="0"/>
    <b v="1"/>
    <x v="1"/>
    <s v="indie rock"/>
    <x v="761"/>
    <x v="765"/>
  </r>
  <r>
    <n v="850"/>
    <s v="Hood, Perez and Meadows"/>
    <s v="Cross-group upward-trending hierarchy"/>
    <n v="100"/>
    <n v="1"/>
    <x v="100"/>
    <x v="0"/>
    <n v="100"/>
    <x v="49"/>
    <s v="US"/>
    <s v="USD"/>
    <n v="1321682400"/>
    <n v="1322978400"/>
    <b v="1"/>
    <b v="0"/>
    <x v="1"/>
    <s v="rock"/>
    <x v="762"/>
    <x v="539"/>
  </r>
  <r>
    <n v="851"/>
    <s v="Bright and Sons"/>
    <s v="Object-based needs-based info-mediaries"/>
    <n v="6000"/>
    <n v="12468"/>
    <x v="839"/>
    <x v="1"/>
    <n v="0.48123195380173245"/>
    <x v="415"/>
    <s v="US"/>
    <s v="USD"/>
    <n v="1335934800"/>
    <n v="1338786000"/>
    <b v="0"/>
    <b v="0"/>
    <x v="1"/>
    <s v="electric music"/>
    <x v="444"/>
    <x v="766"/>
  </r>
  <r>
    <n v="852"/>
    <s v="Brady Ltd"/>
    <s v="Open-source reciprocal standardization"/>
    <n v="4900"/>
    <n v="2505"/>
    <x v="840"/>
    <x v="0"/>
    <n v="1.9560878243512974"/>
    <x v="249"/>
    <s v="US"/>
    <s v="USD"/>
    <n v="1310792400"/>
    <n v="1311656400"/>
    <b v="0"/>
    <b v="1"/>
    <x v="6"/>
    <s v="video games"/>
    <x v="763"/>
    <x v="422"/>
  </r>
  <r>
    <n v="853"/>
    <s v="Collier LLC"/>
    <s v="Secured well-modulated projection"/>
    <n v="17100"/>
    <n v="111502"/>
    <x v="841"/>
    <x v="1"/>
    <n v="0.15336047783896253"/>
    <x v="50"/>
    <s v="CA"/>
    <s v="CAD"/>
    <n v="1308546000"/>
    <n v="1308978000"/>
    <b v="0"/>
    <b v="1"/>
    <x v="1"/>
    <s v="indie rock"/>
    <x v="764"/>
    <x v="767"/>
  </r>
  <r>
    <n v="854"/>
    <s v="Campbell, Thomas and Obrien"/>
    <s v="Multi-channeled secondary middleware"/>
    <n v="171000"/>
    <n v="194309"/>
    <x v="842"/>
    <x v="1"/>
    <n v="0.88004158325141912"/>
    <x v="536"/>
    <s v="CA"/>
    <s v="CAD"/>
    <n v="1574056800"/>
    <n v="1576389600"/>
    <b v="0"/>
    <b v="0"/>
    <x v="5"/>
    <s v="fiction"/>
    <x v="765"/>
    <x v="768"/>
  </r>
  <r>
    <n v="855"/>
    <s v="Moses-Terry"/>
    <s v="Horizontal clear-thinking framework"/>
    <n v="23400"/>
    <n v="23956"/>
    <x v="843"/>
    <x v="1"/>
    <n v="0.97679078310235434"/>
    <x v="15"/>
    <s v="AU"/>
    <s v="AUD"/>
    <n v="1308373200"/>
    <n v="1311051600"/>
    <b v="0"/>
    <b v="0"/>
    <x v="3"/>
    <s v="plays"/>
    <x v="766"/>
    <x v="214"/>
  </r>
  <r>
    <n v="856"/>
    <s v="Williams and Sons"/>
    <s v="Profound composite core"/>
    <n v="2400"/>
    <n v="8558"/>
    <x v="844"/>
    <x v="1"/>
    <n v="0.28043935498948352"/>
    <x v="1"/>
    <s v="US"/>
    <s v="USD"/>
    <n v="1335243600"/>
    <n v="1336712400"/>
    <b v="0"/>
    <b v="0"/>
    <x v="0"/>
    <s v="food trucks"/>
    <x v="767"/>
    <x v="769"/>
  </r>
  <r>
    <n v="857"/>
    <s v="Miranda, Gray and Hale"/>
    <s v="Programmable disintermediate matrices"/>
    <n v="5300"/>
    <n v="7413"/>
    <x v="845"/>
    <x v="1"/>
    <n v="0.71496020504519087"/>
    <x v="537"/>
    <s v="CH"/>
    <s v="CHF"/>
    <n v="1328421600"/>
    <n v="1330408800"/>
    <b v="1"/>
    <b v="0"/>
    <x v="4"/>
    <s v="shorts"/>
    <x v="768"/>
    <x v="770"/>
  </r>
  <r>
    <n v="858"/>
    <s v="Ayala, Crawford and Taylor"/>
    <s v="Realigned 5thgeneration knowledge user"/>
    <n v="4000"/>
    <n v="2778"/>
    <x v="846"/>
    <x v="0"/>
    <n v="1.4398848092152627"/>
    <x v="164"/>
    <s v="US"/>
    <s v="USD"/>
    <n v="1524286800"/>
    <n v="1524891600"/>
    <b v="1"/>
    <b v="0"/>
    <x v="0"/>
    <s v="food trucks"/>
    <x v="769"/>
    <x v="771"/>
  </r>
  <r>
    <n v="859"/>
    <s v="Martinez Ltd"/>
    <s v="Multi-layered upward-trending groupware"/>
    <n v="7300"/>
    <n v="2594"/>
    <x v="847"/>
    <x v="0"/>
    <n v="2.8141865844255975"/>
    <x v="377"/>
    <s v="US"/>
    <s v="USD"/>
    <n v="1362117600"/>
    <n v="1363669200"/>
    <b v="0"/>
    <b v="1"/>
    <x v="3"/>
    <s v="plays"/>
    <x v="770"/>
    <x v="250"/>
  </r>
  <r>
    <n v="860"/>
    <s v="Lee PLC"/>
    <s v="Re-contextualized leadingedge firmware"/>
    <n v="2000"/>
    <n v="5033"/>
    <x v="848"/>
    <x v="1"/>
    <n v="0.39737730975561297"/>
    <x v="167"/>
    <s v="US"/>
    <s v="USD"/>
    <n v="1550556000"/>
    <n v="1551420000"/>
    <b v="0"/>
    <b v="1"/>
    <x v="2"/>
    <s v="wearables"/>
    <x v="771"/>
    <x v="772"/>
  </r>
  <r>
    <n v="861"/>
    <s v="Young, Ramsey and Powell"/>
    <s v="Devolved disintermediate analyzer"/>
    <n v="8800"/>
    <n v="9317"/>
    <x v="849"/>
    <x v="1"/>
    <n v="0.94451003541912637"/>
    <x v="25"/>
    <s v="US"/>
    <s v="USD"/>
    <n v="1269147600"/>
    <n v="1269838800"/>
    <b v="0"/>
    <b v="0"/>
    <x v="3"/>
    <s v="plays"/>
    <x v="772"/>
    <x v="773"/>
  </r>
  <r>
    <n v="862"/>
    <s v="Lewis and Sons"/>
    <s v="Profound disintermediate open system"/>
    <n v="3500"/>
    <n v="6560"/>
    <x v="850"/>
    <x v="1"/>
    <n v="0.53353658536585369"/>
    <x v="72"/>
    <s v="US"/>
    <s v="USD"/>
    <n v="1312174800"/>
    <n v="1312520400"/>
    <b v="0"/>
    <b v="0"/>
    <x v="3"/>
    <s v="plays"/>
    <x v="773"/>
    <x v="774"/>
  </r>
  <r>
    <n v="863"/>
    <s v="Davis-Johnson"/>
    <s v="Automated reciprocal protocol"/>
    <n v="1400"/>
    <n v="5415"/>
    <x v="851"/>
    <x v="1"/>
    <n v="0.25854108956602029"/>
    <x v="538"/>
    <s v="US"/>
    <s v="USD"/>
    <n v="1434517200"/>
    <n v="1436504400"/>
    <b v="0"/>
    <b v="1"/>
    <x v="4"/>
    <s v="television"/>
    <x v="774"/>
    <x v="331"/>
  </r>
  <r>
    <n v="864"/>
    <s v="Stevenson-Thompson"/>
    <s v="Automated static workforce"/>
    <n v="4200"/>
    <n v="14577"/>
    <x v="852"/>
    <x v="1"/>
    <n v="0.28812512862728956"/>
    <x v="503"/>
    <s v="US"/>
    <s v="USD"/>
    <n v="1471582800"/>
    <n v="1472014800"/>
    <b v="0"/>
    <b v="0"/>
    <x v="4"/>
    <s v="shorts"/>
    <x v="775"/>
    <x v="775"/>
  </r>
  <r>
    <n v="865"/>
    <s v="Ellis, Smith and Armstrong"/>
    <s v="Horizontal attitude-oriented help-desk"/>
    <n v="81000"/>
    <n v="150515"/>
    <x v="853"/>
    <x v="1"/>
    <n v="0.53815234362023723"/>
    <x v="539"/>
    <s v="US"/>
    <s v="USD"/>
    <n v="1410757200"/>
    <n v="1411534800"/>
    <b v="0"/>
    <b v="0"/>
    <x v="3"/>
    <s v="plays"/>
    <x v="776"/>
    <x v="776"/>
  </r>
  <r>
    <n v="866"/>
    <s v="Jackson-Brown"/>
    <s v="Versatile 5thgeneration matrices"/>
    <n v="182800"/>
    <n v="79045"/>
    <x v="854"/>
    <x v="3"/>
    <n v="2.3126067429944968"/>
    <x v="540"/>
    <s v="US"/>
    <s v="USD"/>
    <n v="1304830800"/>
    <n v="1304917200"/>
    <b v="0"/>
    <b v="0"/>
    <x v="7"/>
    <s v="photography books"/>
    <x v="777"/>
    <x v="777"/>
  </r>
  <r>
    <n v="867"/>
    <s v="Kane, Pruitt and Rivera"/>
    <s v="Cross-platform next generation service-desk"/>
    <n v="4800"/>
    <n v="7797"/>
    <x v="855"/>
    <x v="1"/>
    <n v="0.61562139284340134"/>
    <x v="402"/>
    <s v="US"/>
    <s v="USD"/>
    <n v="1539061200"/>
    <n v="1539579600"/>
    <b v="0"/>
    <b v="0"/>
    <x v="0"/>
    <s v="food trucks"/>
    <x v="778"/>
    <x v="778"/>
  </r>
  <r>
    <n v="868"/>
    <s v="Wood, Buckley and Meza"/>
    <s v="Front-line web-enabled installation"/>
    <n v="7000"/>
    <n v="12939"/>
    <x v="856"/>
    <x v="1"/>
    <n v="0.5410000772857253"/>
    <x v="105"/>
    <s v="US"/>
    <s v="USD"/>
    <n v="1381554000"/>
    <n v="1382504400"/>
    <b v="0"/>
    <b v="0"/>
    <x v="3"/>
    <s v="plays"/>
    <x v="779"/>
    <x v="779"/>
  </r>
  <r>
    <n v="869"/>
    <s v="Brown-Williams"/>
    <s v="Multi-channeled responsive product"/>
    <n v="161900"/>
    <n v="38376"/>
    <x v="857"/>
    <x v="0"/>
    <n v="4.2187825724411088"/>
    <x v="541"/>
    <s v="US"/>
    <s v="USD"/>
    <n v="1277096400"/>
    <n v="1278306000"/>
    <b v="0"/>
    <b v="0"/>
    <x v="4"/>
    <s v="drama"/>
    <x v="780"/>
    <x v="780"/>
  </r>
  <r>
    <n v="870"/>
    <s v="Hansen-Austin"/>
    <s v="Adaptive demand-driven encryption"/>
    <n v="7700"/>
    <n v="6920"/>
    <x v="858"/>
    <x v="0"/>
    <n v="1.1127167630057804"/>
    <x v="246"/>
    <s v="US"/>
    <s v="USD"/>
    <n v="1440392400"/>
    <n v="1442552400"/>
    <b v="0"/>
    <b v="0"/>
    <x v="3"/>
    <s v="plays"/>
    <x v="335"/>
    <x v="781"/>
  </r>
  <r>
    <n v="871"/>
    <s v="Santana-George"/>
    <s v="Re-engineered client-driven knowledge user"/>
    <n v="71500"/>
    <n v="194912"/>
    <x v="859"/>
    <x v="1"/>
    <n v="0.36683221145953043"/>
    <x v="542"/>
    <s v="US"/>
    <s v="USD"/>
    <n v="1509512400"/>
    <n v="1511071200"/>
    <b v="0"/>
    <b v="1"/>
    <x v="3"/>
    <s v="plays"/>
    <x v="535"/>
    <x v="782"/>
  </r>
  <r>
    <n v="872"/>
    <s v="Davis LLC"/>
    <s v="Compatible logistical paradigm"/>
    <n v="4700"/>
    <n v="7992"/>
    <x v="860"/>
    <x v="1"/>
    <n v="0.5880880880880881"/>
    <x v="543"/>
    <s v="AU"/>
    <s v="AUD"/>
    <n v="1535950800"/>
    <n v="1536382800"/>
    <b v="0"/>
    <b v="0"/>
    <x v="4"/>
    <s v="science fiction"/>
    <x v="270"/>
    <x v="783"/>
  </r>
  <r>
    <n v="873"/>
    <s v="Vazquez, Ochoa and Clark"/>
    <s v="Intuitive value-added installation"/>
    <n v="42100"/>
    <n v="79268"/>
    <x v="861"/>
    <x v="1"/>
    <n v="0.53110965332795079"/>
    <x v="544"/>
    <s v="US"/>
    <s v="USD"/>
    <n v="1389160800"/>
    <n v="1389592800"/>
    <b v="0"/>
    <b v="0"/>
    <x v="7"/>
    <s v="photography books"/>
    <x v="781"/>
    <x v="393"/>
  </r>
  <r>
    <n v="874"/>
    <s v="Chung-Nguyen"/>
    <s v="Managed discrete parallelism"/>
    <n v="40200"/>
    <n v="139468"/>
    <x v="862"/>
    <x v="1"/>
    <n v="0.28823816215906156"/>
    <x v="545"/>
    <s v="US"/>
    <s v="USD"/>
    <n v="1271998800"/>
    <n v="1275282000"/>
    <b v="0"/>
    <b v="1"/>
    <x v="7"/>
    <s v="photography books"/>
    <x v="782"/>
    <x v="784"/>
  </r>
  <r>
    <n v="875"/>
    <s v="Mueller-Harmon"/>
    <s v="Implemented tangible approach"/>
    <n v="7900"/>
    <n v="5465"/>
    <x v="863"/>
    <x v="0"/>
    <n v="1.4455626715462031"/>
    <x v="109"/>
    <s v="US"/>
    <s v="USD"/>
    <n v="1294898400"/>
    <n v="1294984800"/>
    <b v="0"/>
    <b v="0"/>
    <x v="1"/>
    <s v="rock"/>
    <x v="783"/>
    <x v="785"/>
  </r>
  <r>
    <n v="876"/>
    <s v="Dixon, Perez and Banks"/>
    <s v="Re-engineered encompassing definition"/>
    <n v="8300"/>
    <n v="2111"/>
    <x v="864"/>
    <x v="0"/>
    <n v="3.9317858834675508"/>
    <x v="176"/>
    <s v="CA"/>
    <s v="CAD"/>
    <n v="1559970000"/>
    <n v="1562043600"/>
    <b v="0"/>
    <b v="0"/>
    <x v="7"/>
    <s v="photography books"/>
    <x v="784"/>
    <x v="229"/>
  </r>
  <r>
    <n v="877"/>
    <s v="Estrada Group"/>
    <s v="Multi-lateral uniform collaboration"/>
    <n v="163600"/>
    <n v="126628"/>
    <x v="865"/>
    <x v="0"/>
    <n v="1.2919733392298702"/>
    <x v="546"/>
    <s v="US"/>
    <s v="USD"/>
    <n v="1469509200"/>
    <n v="1469595600"/>
    <b v="0"/>
    <b v="0"/>
    <x v="0"/>
    <s v="food trucks"/>
    <x v="785"/>
    <x v="786"/>
  </r>
  <r>
    <n v="878"/>
    <s v="Lutz Group"/>
    <s v="Enterprise-wide foreground paradigm"/>
    <n v="2700"/>
    <n v="1012"/>
    <x v="866"/>
    <x v="0"/>
    <n v="2.6679841897233203"/>
    <x v="65"/>
    <s v="IT"/>
    <s v="EUR"/>
    <n v="1579068000"/>
    <n v="1581141600"/>
    <b v="0"/>
    <b v="0"/>
    <x v="1"/>
    <s v="metal"/>
    <x v="786"/>
    <x v="787"/>
  </r>
  <r>
    <n v="879"/>
    <s v="Ortiz Inc"/>
    <s v="Stand-alone incremental parallelism"/>
    <n v="1000"/>
    <n v="5438"/>
    <x v="867"/>
    <x v="1"/>
    <n v="0.18389113644722324"/>
    <x v="4"/>
    <s v="US"/>
    <s v="USD"/>
    <n v="1487743200"/>
    <n v="1488520800"/>
    <b v="0"/>
    <b v="0"/>
    <x v="5"/>
    <s v="nonfiction"/>
    <x v="787"/>
    <x v="341"/>
  </r>
  <r>
    <n v="880"/>
    <s v="Craig, Ellis and Miller"/>
    <s v="Persevering 5thgeneration throughput"/>
    <n v="84500"/>
    <n v="193101"/>
    <x v="868"/>
    <x v="1"/>
    <n v="0.43759483379164271"/>
    <x v="547"/>
    <s v="US"/>
    <s v="USD"/>
    <n v="1563685200"/>
    <n v="1563858000"/>
    <b v="0"/>
    <b v="0"/>
    <x v="1"/>
    <s v="electric music"/>
    <x v="788"/>
    <x v="788"/>
  </r>
  <r>
    <n v="881"/>
    <s v="Charles Inc"/>
    <s v="Implemented object-oriented synergy"/>
    <n v="81300"/>
    <n v="31665"/>
    <x v="869"/>
    <x v="0"/>
    <n v="2.5675035528185695"/>
    <x v="15"/>
    <s v="US"/>
    <s v="USD"/>
    <n v="1436418000"/>
    <n v="1438923600"/>
    <b v="0"/>
    <b v="1"/>
    <x v="3"/>
    <s v="plays"/>
    <x v="330"/>
    <x v="789"/>
  </r>
  <r>
    <n v="882"/>
    <s v="White-Rosario"/>
    <s v="Balanced demand-driven definition"/>
    <n v="800"/>
    <n v="2960"/>
    <x v="870"/>
    <x v="1"/>
    <n v="0.27027027027027029"/>
    <x v="175"/>
    <s v="US"/>
    <s v="USD"/>
    <n v="1421820000"/>
    <n v="1422165600"/>
    <b v="0"/>
    <b v="0"/>
    <x v="3"/>
    <s v="plays"/>
    <x v="789"/>
    <x v="790"/>
  </r>
  <r>
    <n v="883"/>
    <s v="Simmons-Villarreal"/>
    <s v="Customer-focused mobile Graphic Interface"/>
    <n v="3400"/>
    <n v="8089"/>
    <x v="871"/>
    <x v="1"/>
    <n v="0.42032389664977127"/>
    <x v="548"/>
    <s v="US"/>
    <s v="USD"/>
    <n v="1274763600"/>
    <n v="1277874000"/>
    <b v="0"/>
    <b v="0"/>
    <x v="4"/>
    <s v="shorts"/>
    <x v="790"/>
    <x v="791"/>
  </r>
  <r>
    <n v="884"/>
    <s v="Strickland Group"/>
    <s v="Horizontal secondary interface"/>
    <n v="170800"/>
    <n v="109374"/>
    <x v="872"/>
    <x v="0"/>
    <n v="1.5616142776162525"/>
    <x v="549"/>
    <s v="US"/>
    <s v="USD"/>
    <n v="1399179600"/>
    <n v="1399352400"/>
    <b v="0"/>
    <b v="1"/>
    <x v="3"/>
    <s v="plays"/>
    <x v="791"/>
    <x v="792"/>
  </r>
  <r>
    <n v="885"/>
    <s v="Lynch Ltd"/>
    <s v="Virtual analyzing collaboration"/>
    <n v="1800"/>
    <n v="2129"/>
    <x v="873"/>
    <x v="1"/>
    <n v="0.84546735556599339"/>
    <x v="550"/>
    <s v="US"/>
    <s v="USD"/>
    <n v="1275800400"/>
    <n v="1279083600"/>
    <b v="0"/>
    <b v="0"/>
    <x v="3"/>
    <s v="plays"/>
    <x v="792"/>
    <x v="556"/>
  </r>
  <r>
    <n v="886"/>
    <s v="Sanders LLC"/>
    <s v="Multi-tiered explicit focus group"/>
    <n v="150600"/>
    <n v="127745"/>
    <x v="874"/>
    <x v="0"/>
    <n v="1.1789111119808995"/>
    <x v="551"/>
    <s v="US"/>
    <s v="USD"/>
    <n v="1282798800"/>
    <n v="1284354000"/>
    <b v="0"/>
    <b v="0"/>
    <x v="1"/>
    <s v="indie rock"/>
    <x v="793"/>
    <x v="488"/>
  </r>
  <r>
    <n v="887"/>
    <s v="Cooper LLC"/>
    <s v="Multi-layered systematic knowledgebase"/>
    <n v="7800"/>
    <n v="2289"/>
    <x v="875"/>
    <x v="0"/>
    <n v="3.4076015727391873"/>
    <x v="249"/>
    <s v="US"/>
    <s v="USD"/>
    <n v="1437109200"/>
    <n v="1441170000"/>
    <b v="0"/>
    <b v="1"/>
    <x v="3"/>
    <s v="plays"/>
    <x v="794"/>
    <x v="232"/>
  </r>
  <r>
    <n v="888"/>
    <s v="Palmer Ltd"/>
    <s v="Reverse-engineered uniform knowledge user"/>
    <n v="5800"/>
    <n v="12174"/>
    <x v="876"/>
    <x v="1"/>
    <n v="0.47642516839165433"/>
    <x v="552"/>
    <s v="US"/>
    <s v="USD"/>
    <n v="1491886800"/>
    <n v="1493528400"/>
    <b v="0"/>
    <b v="0"/>
    <x v="3"/>
    <s v="plays"/>
    <x v="795"/>
    <x v="793"/>
  </r>
  <r>
    <n v="889"/>
    <s v="Santos Group"/>
    <s v="Secured dynamic capacity"/>
    <n v="5600"/>
    <n v="9508"/>
    <x v="877"/>
    <x v="1"/>
    <n v="0.5889777029869584"/>
    <x v="393"/>
    <s v="US"/>
    <s v="USD"/>
    <n v="1394600400"/>
    <n v="1395205200"/>
    <b v="0"/>
    <b v="1"/>
    <x v="1"/>
    <s v="electric music"/>
    <x v="796"/>
    <x v="794"/>
  </r>
  <r>
    <n v="890"/>
    <s v="Christian, Kim and Jimenez"/>
    <s v="Devolved foreground throughput"/>
    <n v="134400"/>
    <n v="155849"/>
    <x v="878"/>
    <x v="1"/>
    <n v="0.86237319456653561"/>
    <x v="553"/>
    <s v="US"/>
    <s v="USD"/>
    <n v="1561352400"/>
    <n v="1561438800"/>
    <b v="0"/>
    <b v="0"/>
    <x v="1"/>
    <s v="indie rock"/>
    <x v="797"/>
    <x v="138"/>
  </r>
  <r>
    <n v="891"/>
    <s v="Williams, Price and Hurley"/>
    <s v="Synchronized demand-driven infrastructure"/>
    <n v="3000"/>
    <n v="7758"/>
    <x v="879"/>
    <x v="1"/>
    <n v="0.38669760247486468"/>
    <x v="34"/>
    <s v="CA"/>
    <s v="CAD"/>
    <n v="1322892000"/>
    <n v="1326693600"/>
    <b v="0"/>
    <b v="0"/>
    <x v="4"/>
    <s v="documentary"/>
    <x v="798"/>
    <x v="795"/>
  </r>
  <r>
    <n v="892"/>
    <s v="Anderson, Parks and Estrada"/>
    <s v="Realigned discrete structure"/>
    <n v="6000"/>
    <n v="13835"/>
    <x v="880"/>
    <x v="1"/>
    <n v="0.43368268883267075"/>
    <x v="554"/>
    <s v="US"/>
    <s v="USD"/>
    <n v="1274418000"/>
    <n v="1277960400"/>
    <b v="0"/>
    <b v="0"/>
    <x v="5"/>
    <s v="translations"/>
    <x v="799"/>
    <x v="796"/>
  </r>
  <r>
    <n v="893"/>
    <s v="Collins-Martinez"/>
    <s v="Progressive grid-enabled website"/>
    <n v="8400"/>
    <n v="10770"/>
    <x v="881"/>
    <x v="1"/>
    <n v="0.77994428969359331"/>
    <x v="134"/>
    <s v="IT"/>
    <s v="EUR"/>
    <n v="1434344400"/>
    <n v="1434690000"/>
    <b v="0"/>
    <b v="1"/>
    <x v="4"/>
    <s v="documentary"/>
    <x v="800"/>
    <x v="797"/>
  </r>
  <r>
    <n v="894"/>
    <s v="Barrett Inc"/>
    <s v="Organic cohesive neural-net"/>
    <n v="1700"/>
    <n v="3208"/>
    <x v="882"/>
    <x v="1"/>
    <n v="0.52992518703241898"/>
    <x v="75"/>
    <s v="GB"/>
    <s v="GBP"/>
    <n v="1373518800"/>
    <n v="1376110800"/>
    <b v="0"/>
    <b v="1"/>
    <x v="4"/>
    <s v="television"/>
    <x v="801"/>
    <x v="798"/>
  </r>
  <r>
    <n v="895"/>
    <s v="Adams-Rollins"/>
    <s v="Integrated demand-driven info-mediaries"/>
    <n v="159800"/>
    <n v="11108"/>
    <x v="883"/>
    <x v="0"/>
    <n v="14.386028087864602"/>
    <x v="37"/>
    <s v="US"/>
    <s v="USD"/>
    <n v="1517637600"/>
    <n v="1518415200"/>
    <b v="0"/>
    <b v="0"/>
    <x v="3"/>
    <s v="plays"/>
    <x v="802"/>
    <x v="799"/>
  </r>
  <r>
    <n v="896"/>
    <s v="Wright-Bryant"/>
    <s v="Reverse-engineered client-server extranet"/>
    <n v="19800"/>
    <n v="153338"/>
    <x v="884"/>
    <x v="1"/>
    <n v="0.1291265048455047"/>
    <x v="555"/>
    <s v="AU"/>
    <s v="AUD"/>
    <n v="1310619600"/>
    <n v="1310878800"/>
    <b v="0"/>
    <b v="1"/>
    <x v="0"/>
    <s v="food trucks"/>
    <x v="803"/>
    <x v="800"/>
  </r>
  <r>
    <n v="897"/>
    <s v="Berry-Cannon"/>
    <s v="Organized discrete encoding"/>
    <n v="8800"/>
    <n v="2437"/>
    <x v="885"/>
    <x v="0"/>
    <n v="3.6109971276159212"/>
    <x v="11"/>
    <s v="US"/>
    <s v="USD"/>
    <n v="1556427600"/>
    <n v="1556600400"/>
    <b v="0"/>
    <b v="0"/>
    <x v="3"/>
    <s v="plays"/>
    <x v="212"/>
    <x v="368"/>
  </r>
  <r>
    <n v="898"/>
    <s v="Davis-Gonzalez"/>
    <s v="Balanced regional flexibility"/>
    <n v="179100"/>
    <n v="93991"/>
    <x v="886"/>
    <x v="0"/>
    <n v="1.9055015905778212"/>
    <x v="556"/>
    <s v="US"/>
    <s v="USD"/>
    <n v="1576476000"/>
    <n v="1576994400"/>
    <b v="0"/>
    <b v="0"/>
    <x v="4"/>
    <s v="documentary"/>
    <x v="804"/>
    <x v="801"/>
  </r>
  <r>
    <n v="899"/>
    <s v="Best-Young"/>
    <s v="Implemented multimedia time-frame"/>
    <n v="3100"/>
    <n v="12620"/>
    <x v="887"/>
    <x v="1"/>
    <n v="0.24564183835182252"/>
    <x v="300"/>
    <s v="CH"/>
    <s v="CHF"/>
    <n v="1381122000"/>
    <n v="1382677200"/>
    <b v="0"/>
    <b v="0"/>
    <x v="1"/>
    <s v="jazz"/>
    <x v="805"/>
    <x v="802"/>
  </r>
  <r>
    <n v="900"/>
    <s v="Powers, Smith and Deleon"/>
    <s v="Enhanced uniform service-desk"/>
    <n v="100"/>
    <n v="2"/>
    <x v="50"/>
    <x v="0"/>
    <n v="50"/>
    <x v="49"/>
    <s v="US"/>
    <s v="USD"/>
    <n v="1411102800"/>
    <n v="1411189200"/>
    <b v="0"/>
    <b v="1"/>
    <x v="2"/>
    <s v="web"/>
    <x v="806"/>
    <x v="803"/>
  </r>
  <r>
    <n v="901"/>
    <s v="Hogan Group"/>
    <s v="Versatile bottom-line definition"/>
    <n v="5600"/>
    <n v="8746"/>
    <x v="888"/>
    <x v="1"/>
    <n v="0.64029270523667958"/>
    <x v="122"/>
    <s v="US"/>
    <s v="USD"/>
    <n v="1531803600"/>
    <n v="1534654800"/>
    <b v="0"/>
    <b v="1"/>
    <x v="1"/>
    <s v="rock"/>
    <x v="807"/>
    <x v="482"/>
  </r>
  <r>
    <n v="902"/>
    <s v="Wang, Silva and Byrd"/>
    <s v="Integrated bifurcated software"/>
    <n v="1400"/>
    <n v="3534"/>
    <x v="889"/>
    <x v="1"/>
    <n v="0.39615166949632147"/>
    <x v="460"/>
    <s v="US"/>
    <s v="USD"/>
    <n v="1454133600"/>
    <n v="1457762400"/>
    <b v="0"/>
    <b v="0"/>
    <x v="2"/>
    <s v="web"/>
    <x v="722"/>
    <x v="496"/>
  </r>
  <r>
    <n v="903"/>
    <s v="Parker-Morris"/>
    <s v="Assimilated next generation instruction set"/>
    <n v="41000"/>
    <n v="709"/>
    <x v="890"/>
    <x v="2"/>
    <n v="57.827926657263752"/>
    <x v="443"/>
    <s v="US"/>
    <s v="USD"/>
    <n v="1336194000"/>
    <n v="1337490000"/>
    <b v="0"/>
    <b v="1"/>
    <x v="5"/>
    <s v="nonfiction"/>
    <x v="477"/>
    <x v="804"/>
  </r>
  <r>
    <n v="904"/>
    <s v="Rodriguez, Johnson and Jackson"/>
    <s v="Digitized foreground array"/>
    <n v="6500"/>
    <n v="795"/>
    <x v="891"/>
    <x v="0"/>
    <n v="8.1761006289308185"/>
    <x v="36"/>
    <s v="US"/>
    <s v="USD"/>
    <n v="1349326800"/>
    <n v="1349672400"/>
    <b v="0"/>
    <b v="0"/>
    <x v="5"/>
    <s v="radio &amp; podcasts"/>
    <x v="259"/>
    <x v="805"/>
  </r>
  <r>
    <n v="905"/>
    <s v="Haynes PLC"/>
    <s v="Re-engineered clear-thinking project"/>
    <n v="7900"/>
    <n v="12955"/>
    <x v="892"/>
    <x v="1"/>
    <n v="0.60980316480123509"/>
    <x v="64"/>
    <s v="US"/>
    <s v="USD"/>
    <n v="1379566800"/>
    <n v="1379826000"/>
    <b v="0"/>
    <b v="0"/>
    <x v="3"/>
    <s v="plays"/>
    <x v="9"/>
    <x v="806"/>
  </r>
  <r>
    <n v="906"/>
    <s v="Hayes Group"/>
    <s v="Implemented even-keeled standardization"/>
    <n v="5500"/>
    <n v="8964"/>
    <x v="893"/>
    <x v="1"/>
    <n v="0.61356537260151722"/>
    <x v="271"/>
    <s v="US"/>
    <s v="USD"/>
    <n v="1494651600"/>
    <n v="1497762000"/>
    <b v="1"/>
    <b v="1"/>
    <x v="4"/>
    <s v="documentary"/>
    <x v="808"/>
    <x v="807"/>
  </r>
  <r>
    <n v="907"/>
    <s v="White, Pena and Calhoun"/>
    <s v="Quality-focused asymmetric adapter"/>
    <n v="9100"/>
    <n v="1843"/>
    <x v="894"/>
    <x v="0"/>
    <n v="4.9376017362995119"/>
    <x v="142"/>
    <s v="US"/>
    <s v="USD"/>
    <n v="1303880400"/>
    <n v="1304485200"/>
    <b v="0"/>
    <b v="0"/>
    <x v="3"/>
    <s v="plays"/>
    <x v="809"/>
    <x v="808"/>
  </r>
  <r>
    <n v="908"/>
    <s v="Bryant-Pope"/>
    <s v="Networked intangible help-desk"/>
    <n v="38200"/>
    <n v="121950"/>
    <x v="895"/>
    <x v="1"/>
    <n v="0.31324313243132429"/>
    <x v="557"/>
    <s v="US"/>
    <s v="USD"/>
    <n v="1335934800"/>
    <n v="1336885200"/>
    <b v="0"/>
    <b v="0"/>
    <x v="6"/>
    <s v="video games"/>
    <x v="444"/>
    <x v="104"/>
  </r>
  <r>
    <n v="909"/>
    <s v="Gates, Li and Thompson"/>
    <s v="Synchronized attitude-oriented frame"/>
    <n v="1800"/>
    <n v="8621"/>
    <x v="896"/>
    <x v="1"/>
    <n v="0.20879248347059506"/>
    <x v="175"/>
    <s v="CA"/>
    <s v="CAD"/>
    <n v="1528088400"/>
    <n v="1530421200"/>
    <b v="0"/>
    <b v="1"/>
    <x v="3"/>
    <s v="plays"/>
    <x v="384"/>
    <x v="809"/>
  </r>
  <r>
    <n v="910"/>
    <s v="King-Morris"/>
    <s v="Proactive incremental architecture"/>
    <n v="154500"/>
    <n v="30215"/>
    <x v="897"/>
    <x v="3"/>
    <n v="5.113354294224723"/>
    <x v="102"/>
    <s v="US"/>
    <s v="USD"/>
    <n v="1421906400"/>
    <n v="1421992800"/>
    <b v="0"/>
    <b v="0"/>
    <x v="3"/>
    <s v="plays"/>
    <x v="810"/>
    <x v="810"/>
  </r>
  <r>
    <n v="911"/>
    <s v="Carter, Cole and Curtis"/>
    <s v="Cloned responsive standardization"/>
    <n v="5800"/>
    <n v="11539"/>
    <x v="898"/>
    <x v="1"/>
    <n v="0.50264320998353407"/>
    <x v="558"/>
    <s v="US"/>
    <s v="USD"/>
    <n v="1568005200"/>
    <n v="1568178000"/>
    <b v="1"/>
    <b v="0"/>
    <x v="2"/>
    <s v="web"/>
    <x v="811"/>
    <x v="811"/>
  </r>
  <r>
    <n v="912"/>
    <s v="Sanchez-Parsons"/>
    <s v="Reduced bifurcated pricing structure"/>
    <n v="1800"/>
    <n v="14310"/>
    <x v="899"/>
    <x v="1"/>
    <n v="0.12578616352201258"/>
    <x v="559"/>
    <s v="US"/>
    <s v="USD"/>
    <n v="1346821200"/>
    <n v="1347944400"/>
    <b v="1"/>
    <b v="0"/>
    <x v="4"/>
    <s v="drama"/>
    <x v="812"/>
    <x v="812"/>
  </r>
  <r>
    <n v="913"/>
    <s v="Rivera-Pearson"/>
    <s v="Re-engineered asymmetric challenge"/>
    <n v="70200"/>
    <n v="35536"/>
    <x v="900"/>
    <x v="0"/>
    <n v="1.9754615038271048"/>
    <x v="560"/>
    <s v="AU"/>
    <s v="AUD"/>
    <n v="1557637200"/>
    <n v="1558760400"/>
    <b v="0"/>
    <b v="0"/>
    <x v="4"/>
    <s v="drama"/>
    <x v="813"/>
    <x v="813"/>
  </r>
  <r>
    <n v="914"/>
    <s v="Ramirez, Padilla and Barrera"/>
    <s v="Diverse client-driven conglomeration"/>
    <n v="6400"/>
    <n v="3676"/>
    <x v="901"/>
    <x v="0"/>
    <n v="1.7410228509249184"/>
    <x v="561"/>
    <s v="GB"/>
    <s v="GBP"/>
    <n v="1375592400"/>
    <n v="1376629200"/>
    <b v="0"/>
    <b v="0"/>
    <x v="3"/>
    <s v="plays"/>
    <x v="814"/>
    <x v="814"/>
  </r>
  <r>
    <n v="915"/>
    <s v="Riggs Group"/>
    <s v="Configurable upward-trending solution"/>
    <n v="125900"/>
    <n v="195936"/>
    <x v="902"/>
    <x v="1"/>
    <n v="0.64255675322554306"/>
    <x v="562"/>
    <s v="GB"/>
    <s v="GBP"/>
    <n v="1503982800"/>
    <n v="1504760400"/>
    <b v="0"/>
    <b v="0"/>
    <x v="4"/>
    <s v="television"/>
    <x v="80"/>
    <x v="815"/>
  </r>
  <r>
    <n v="916"/>
    <s v="Clements Ltd"/>
    <s v="Persistent bandwidth-monitored framework"/>
    <n v="3700"/>
    <n v="1343"/>
    <x v="903"/>
    <x v="0"/>
    <n v="2.7550260610573343"/>
    <x v="550"/>
    <s v="US"/>
    <s v="USD"/>
    <n v="1418882400"/>
    <n v="1419660000"/>
    <b v="0"/>
    <b v="0"/>
    <x v="7"/>
    <s v="photography books"/>
    <x v="815"/>
    <x v="414"/>
  </r>
  <r>
    <n v="917"/>
    <s v="Cooper Inc"/>
    <s v="Polarized discrete product"/>
    <n v="3600"/>
    <n v="2097"/>
    <x v="904"/>
    <x v="2"/>
    <n v="1.7167381974248928"/>
    <x v="11"/>
    <s v="GB"/>
    <s v="GBP"/>
    <n v="1309237200"/>
    <n v="1311310800"/>
    <b v="0"/>
    <b v="1"/>
    <x v="4"/>
    <s v="shorts"/>
    <x v="816"/>
    <x v="816"/>
  </r>
  <r>
    <n v="918"/>
    <s v="Jones-Gonzalez"/>
    <s v="Seamless dynamic website"/>
    <n v="3800"/>
    <n v="9021"/>
    <x v="905"/>
    <x v="1"/>
    <n v="0.42123933045116951"/>
    <x v="388"/>
    <s v="CH"/>
    <s v="CHF"/>
    <n v="1343365200"/>
    <n v="1344315600"/>
    <b v="0"/>
    <b v="0"/>
    <x v="5"/>
    <s v="radio &amp; podcasts"/>
    <x v="474"/>
    <x v="82"/>
  </r>
  <r>
    <n v="919"/>
    <s v="Fox Ltd"/>
    <s v="Extended multimedia firmware"/>
    <n v="35600"/>
    <n v="20915"/>
    <x v="906"/>
    <x v="0"/>
    <n v="1.7021276595744681"/>
    <x v="537"/>
    <s v="AU"/>
    <s v="AUD"/>
    <n v="1507957200"/>
    <n v="1510725600"/>
    <b v="0"/>
    <b v="1"/>
    <x v="3"/>
    <s v="plays"/>
    <x v="817"/>
    <x v="817"/>
  </r>
  <r>
    <n v="920"/>
    <s v="Green, Murphy and Webb"/>
    <s v="Versatile directional project"/>
    <n v="5300"/>
    <n v="9676"/>
    <x v="907"/>
    <x v="1"/>
    <n v="0.54774700289375777"/>
    <x v="563"/>
    <s v="US"/>
    <s v="USD"/>
    <n v="1549519200"/>
    <n v="1551247200"/>
    <b v="1"/>
    <b v="0"/>
    <x v="4"/>
    <s v="animation"/>
    <x v="818"/>
    <x v="818"/>
  </r>
  <r>
    <n v="921"/>
    <s v="Stevenson PLC"/>
    <s v="Profound directional knowledge user"/>
    <n v="160400"/>
    <n v="1210"/>
    <x v="908"/>
    <x v="0"/>
    <n v="132.56198347107437"/>
    <x v="63"/>
    <s v="US"/>
    <s v="USD"/>
    <n v="1329026400"/>
    <n v="1330236000"/>
    <b v="0"/>
    <b v="0"/>
    <x v="2"/>
    <s v="web"/>
    <x v="819"/>
    <x v="819"/>
  </r>
  <r>
    <n v="922"/>
    <s v="Soto-Anthony"/>
    <s v="Ameliorated logistical capability"/>
    <n v="51400"/>
    <n v="90440"/>
    <x v="909"/>
    <x v="1"/>
    <n v="0.56833259619637333"/>
    <x v="564"/>
    <s v="US"/>
    <s v="USD"/>
    <n v="1544335200"/>
    <n v="1545112800"/>
    <b v="0"/>
    <b v="1"/>
    <x v="1"/>
    <s v="world music"/>
    <x v="609"/>
    <x v="320"/>
  </r>
  <r>
    <n v="923"/>
    <s v="Wise and Sons"/>
    <s v="Sharable discrete definition"/>
    <n v="1700"/>
    <n v="4044"/>
    <x v="910"/>
    <x v="1"/>
    <n v="0.42037586547972305"/>
    <x v="174"/>
    <s v="US"/>
    <s v="USD"/>
    <n v="1279083600"/>
    <n v="1279170000"/>
    <b v="0"/>
    <b v="0"/>
    <x v="3"/>
    <s v="plays"/>
    <x v="547"/>
    <x v="820"/>
  </r>
  <r>
    <n v="924"/>
    <s v="Butler-Barr"/>
    <s v="User-friendly next generation core"/>
    <n v="39400"/>
    <n v="192292"/>
    <x v="911"/>
    <x v="1"/>
    <n v="0.20489671957231709"/>
    <x v="565"/>
    <s v="IT"/>
    <s v="EUR"/>
    <n v="1572498000"/>
    <n v="1573452000"/>
    <b v="0"/>
    <b v="0"/>
    <x v="3"/>
    <s v="plays"/>
    <x v="820"/>
    <x v="821"/>
  </r>
  <r>
    <n v="925"/>
    <s v="Wilson, Jefferson and Anderson"/>
    <s v="Profit-focused empowering system engine"/>
    <n v="3000"/>
    <n v="6722"/>
    <x v="912"/>
    <x v="1"/>
    <n v="0.44629574531389465"/>
    <x v="167"/>
    <s v="US"/>
    <s v="USD"/>
    <n v="1506056400"/>
    <n v="1507093200"/>
    <b v="0"/>
    <b v="0"/>
    <x v="3"/>
    <s v="plays"/>
    <x v="821"/>
    <x v="822"/>
  </r>
  <r>
    <n v="926"/>
    <s v="Brown-Oliver"/>
    <s v="Synchronized cohesive encoding"/>
    <n v="8700"/>
    <n v="1577"/>
    <x v="913"/>
    <x v="0"/>
    <n v="5.516804058338618"/>
    <x v="27"/>
    <s v="US"/>
    <s v="USD"/>
    <n v="1463029200"/>
    <n v="1463374800"/>
    <b v="0"/>
    <b v="0"/>
    <x v="0"/>
    <s v="food trucks"/>
    <x v="151"/>
    <x v="823"/>
  </r>
  <r>
    <n v="927"/>
    <s v="Davis-Gardner"/>
    <s v="Synergistic dynamic utilization"/>
    <n v="7200"/>
    <n v="3301"/>
    <x v="914"/>
    <x v="0"/>
    <n v="2.1811572250833082"/>
    <x v="95"/>
    <s v="US"/>
    <s v="USD"/>
    <n v="1342069200"/>
    <n v="1344574800"/>
    <b v="0"/>
    <b v="0"/>
    <x v="3"/>
    <s v="plays"/>
    <x v="822"/>
    <x v="824"/>
  </r>
  <r>
    <n v="928"/>
    <s v="Dawson Group"/>
    <s v="Triple-buffered bi-directional model"/>
    <n v="167400"/>
    <n v="196386"/>
    <x v="915"/>
    <x v="1"/>
    <n v="0.85240292077846691"/>
    <x v="566"/>
    <s v="IT"/>
    <s v="EUR"/>
    <n v="1388296800"/>
    <n v="1389074400"/>
    <b v="0"/>
    <b v="0"/>
    <x v="2"/>
    <s v="web"/>
    <x v="823"/>
    <x v="497"/>
  </r>
  <r>
    <n v="929"/>
    <s v="Turner-Terrell"/>
    <s v="Polarized tertiary function"/>
    <n v="5500"/>
    <n v="11952"/>
    <x v="916"/>
    <x v="1"/>
    <n v="0.46017402945113789"/>
    <x v="229"/>
    <s v="GB"/>
    <s v="GBP"/>
    <n v="1493787600"/>
    <n v="1494997200"/>
    <b v="0"/>
    <b v="0"/>
    <x v="3"/>
    <s v="plays"/>
    <x v="824"/>
    <x v="825"/>
  </r>
  <r>
    <n v="930"/>
    <s v="Hall, Buchanan and Benton"/>
    <s v="Configurable fault-tolerant structure"/>
    <n v="3500"/>
    <n v="3930"/>
    <x v="917"/>
    <x v="1"/>
    <n v="0.89058524173027986"/>
    <x v="72"/>
    <s v="US"/>
    <s v="USD"/>
    <n v="1424844000"/>
    <n v="1425448800"/>
    <b v="0"/>
    <b v="1"/>
    <x v="3"/>
    <s v="plays"/>
    <x v="825"/>
    <x v="826"/>
  </r>
  <r>
    <n v="931"/>
    <s v="Lowery, Hayden and Cruz"/>
    <s v="Digitized 24/7 budgetary management"/>
    <n v="7900"/>
    <n v="5729"/>
    <x v="918"/>
    <x v="0"/>
    <n v="1.3789492057950776"/>
    <x v="192"/>
    <s v="US"/>
    <s v="USD"/>
    <n v="1403931600"/>
    <n v="1404104400"/>
    <b v="0"/>
    <b v="1"/>
    <x v="3"/>
    <s v="plays"/>
    <x v="826"/>
    <x v="827"/>
  </r>
  <r>
    <n v="932"/>
    <s v="Mora, Miller and Harper"/>
    <s v="Stand-alone zero tolerance algorithm"/>
    <n v="2300"/>
    <n v="4883"/>
    <x v="919"/>
    <x v="1"/>
    <n v="0.4710219127585501"/>
    <x v="358"/>
    <s v="US"/>
    <s v="USD"/>
    <n v="1394514000"/>
    <n v="1394773200"/>
    <b v="0"/>
    <b v="0"/>
    <x v="1"/>
    <s v="rock"/>
    <x v="827"/>
    <x v="828"/>
  </r>
  <r>
    <n v="933"/>
    <s v="Espinoza Group"/>
    <s v="Implemented tangible support"/>
    <n v="73000"/>
    <n v="175015"/>
    <x v="920"/>
    <x v="1"/>
    <n v="0.41710710510527671"/>
    <x v="567"/>
    <s v="US"/>
    <s v="USD"/>
    <n v="1365397200"/>
    <n v="1366520400"/>
    <b v="0"/>
    <b v="0"/>
    <x v="3"/>
    <s v="plays"/>
    <x v="828"/>
    <x v="829"/>
  </r>
  <r>
    <n v="934"/>
    <s v="Davis, Crawford and Lopez"/>
    <s v="Reactive radical framework"/>
    <n v="6200"/>
    <n v="11280"/>
    <x v="921"/>
    <x v="1"/>
    <n v="0.54964539007092195"/>
    <x v="339"/>
    <s v="US"/>
    <s v="USD"/>
    <n v="1456120800"/>
    <n v="1456639200"/>
    <b v="0"/>
    <b v="0"/>
    <x v="3"/>
    <s v="plays"/>
    <x v="829"/>
    <x v="830"/>
  </r>
  <r>
    <n v="935"/>
    <s v="Richards, Stevens and Fleming"/>
    <s v="Object-based full-range knowledge user"/>
    <n v="6100"/>
    <n v="10012"/>
    <x v="922"/>
    <x v="1"/>
    <n v="0.60926887734718338"/>
    <x v="227"/>
    <s v="US"/>
    <s v="USD"/>
    <n v="1437714000"/>
    <n v="1438318800"/>
    <b v="0"/>
    <b v="0"/>
    <x v="3"/>
    <s v="plays"/>
    <x v="830"/>
    <x v="94"/>
  </r>
  <r>
    <n v="936"/>
    <s v="Brown Ltd"/>
    <s v="Enhanced composite contingency"/>
    <n v="103200"/>
    <n v="1690"/>
    <x v="923"/>
    <x v="0"/>
    <n v="61.065088757396452"/>
    <x v="356"/>
    <s v="US"/>
    <s v="USD"/>
    <n v="1563771600"/>
    <n v="1564030800"/>
    <b v="1"/>
    <b v="0"/>
    <x v="3"/>
    <s v="plays"/>
    <x v="831"/>
    <x v="831"/>
  </r>
  <r>
    <n v="937"/>
    <s v="Tapia, Sandoval and Hurley"/>
    <s v="Cloned fresh-thinking model"/>
    <n v="171000"/>
    <n v="84891"/>
    <x v="924"/>
    <x v="3"/>
    <n v="2.0143478107219845"/>
    <x v="568"/>
    <s v="US"/>
    <s v="USD"/>
    <n v="1448517600"/>
    <n v="1449295200"/>
    <b v="0"/>
    <b v="0"/>
    <x v="4"/>
    <s v="documentary"/>
    <x v="832"/>
    <x v="832"/>
  </r>
  <r>
    <n v="938"/>
    <s v="Allen Inc"/>
    <s v="Total dedicated benchmark"/>
    <n v="9200"/>
    <n v="10093"/>
    <x v="925"/>
    <x v="1"/>
    <n v="0.9115228376102249"/>
    <x v="87"/>
    <s v="US"/>
    <s v="USD"/>
    <n v="1528779600"/>
    <n v="1531890000"/>
    <b v="0"/>
    <b v="1"/>
    <x v="5"/>
    <s v="fiction"/>
    <x v="833"/>
    <x v="833"/>
  </r>
  <r>
    <n v="939"/>
    <s v="Williams, Johnson and Campbell"/>
    <s v="Streamlined human-resource Graphic Interface"/>
    <n v="7800"/>
    <n v="3839"/>
    <x v="926"/>
    <x v="0"/>
    <n v="2.031779109143006"/>
    <x v="109"/>
    <s v="US"/>
    <s v="USD"/>
    <n v="1304744400"/>
    <n v="1306213200"/>
    <b v="0"/>
    <b v="1"/>
    <x v="6"/>
    <s v="video games"/>
    <x v="834"/>
    <x v="834"/>
  </r>
  <r>
    <n v="940"/>
    <s v="Wiggins Ltd"/>
    <s v="Upgradable analyzing core"/>
    <n v="9900"/>
    <n v="6161"/>
    <x v="927"/>
    <x v="2"/>
    <n v="1.6068819996753774"/>
    <x v="569"/>
    <s v="CA"/>
    <s v="CAD"/>
    <n v="1354341600"/>
    <n v="1356242400"/>
    <b v="0"/>
    <b v="0"/>
    <x v="2"/>
    <s v="web"/>
    <x v="835"/>
    <x v="835"/>
  </r>
  <r>
    <n v="941"/>
    <s v="Luna-Horne"/>
    <s v="Profound exuding pricing structure"/>
    <n v="43000"/>
    <n v="5615"/>
    <x v="928"/>
    <x v="0"/>
    <n v="7.6580587711487089"/>
    <x v="373"/>
    <s v="US"/>
    <s v="USD"/>
    <n v="1294552800"/>
    <n v="1297576800"/>
    <b v="1"/>
    <b v="0"/>
    <x v="3"/>
    <s v="plays"/>
    <x v="836"/>
    <x v="836"/>
  </r>
  <r>
    <n v="942"/>
    <s v="Allen Inc"/>
    <s v="Horizontal optimizing model"/>
    <n v="9600"/>
    <n v="6205"/>
    <x v="929"/>
    <x v="0"/>
    <n v="1.5471394037066881"/>
    <x v="109"/>
    <s v="AU"/>
    <s v="AUD"/>
    <n v="1295935200"/>
    <n v="1296194400"/>
    <b v="0"/>
    <b v="0"/>
    <x v="3"/>
    <s v="plays"/>
    <x v="837"/>
    <x v="611"/>
  </r>
  <r>
    <n v="943"/>
    <s v="Peterson, Gonzalez and Spencer"/>
    <s v="Synchronized fault-tolerant algorithm"/>
    <n v="7500"/>
    <n v="11969"/>
    <x v="930"/>
    <x v="1"/>
    <n v="0.62661876514328685"/>
    <x v="493"/>
    <s v="US"/>
    <s v="USD"/>
    <n v="1411534800"/>
    <n v="1414558800"/>
    <b v="0"/>
    <b v="0"/>
    <x v="0"/>
    <s v="food trucks"/>
    <x v="219"/>
    <x v="837"/>
  </r>
  <r>
    <n v="944"/>
    <s v="Walter Inc"/>
    <s v="Streamlined 5thgeneration intranet"/>
    <n v="10000"/>
    <n v="8142"/>
    <x v="931"/>
    <x v="0"/>
    <n v="1.2281994595922379"/>
    <x v="570"/>
    <s v="AU"/>
    <s v="AUD"/>
    <n v="1486706400"/>
    <n v="1488348000"/>
    <b v="0"/>
    <b v="0"/>
    <x v="7"/>
    <s v="photography books"/>
    <x v="365"/>
    <x v="334"/>
  </r>
  <r>
    <n v="945"/>
    <s v="Sanders, Farley and Huffman"/>
    <s v="Cross-group clear-thinking task-force"/>
    <n v="172000"/>
    <n v="55805"/>
    <x v="932"/>
    <x v="0"/>
    <n v="3.0821610966759252"/>
    <x v="571"/>
    <s v="US"/>
    <s v="USD"/>
    <n v="1333602000"/>
    <n v="1334898000"/>
    <b v="1"/>
    <b v="0"/>
    <x v="7"/>
    <s v="photography books"/>
    <x v="838"/>
    <x v="838"/>
  </r>
  <r>
    <n v="946"/>
    <s v="Hall, Holmes and Walker"/>
    <s v="Public-key bandwidth-monitored intranet"/>
    <n v="153700"/>
    <n v="15238"/>
    <x v="933"/>
    <x v="0"/>
    <n v="10.086625541409633"/>
    <x v="483"/>
    <s v="US"/>
    <s v="USD"/>
    <n v="1308200400"/>
    <n v="1308373200"/>
    <b v="0"/>
    <b v="0"/>
    <x v="3"/>
    <s v="plays"/>
    <x v="839"/>
    <x v="839"/>
  </r>
  <r>
    <n v="947"/>
    <s v="Smith-Powell"/>
    <s v="Upgradable clear-thinking hardware"/>
    <n v="3600"/>
    <n v="961"/>
    <x v="934"/>
    <x v="0"/>
    <n v="3.7460978147762747"/>
    <x v="171"/>
    <s v="US"/>
    <s v="USD"/>
    <n v="1411707600"/>
    <n v="1412312400"/>
    <b v="0"/>
    <b v="0"/>
    <x v="3"/>
    <s v="plays"/>
    <x v="840"/>
    <x v="216"/>
  </r>
  <r>
    <n v="948"/>
    <s v="Smith-Hill"/>
    <s v="Integrated holistic paradigm"/>
    <n v="9400"/>
    <n v="5918"/>
    <x v="935"/>
    <x v="3"/>
    <n v="1.5883744508279825"/>
    <x v="415"/>
    <s v="US"/>
    <s v="USD"/>
    <n v="1418364000"/>
    <n v="1419228000"/>
    <b v="1"/>
    <b v="1"/>
    <x v="4"/>
    <s v="documentary"/>
    <x v="841"/>
    <x v="840"/>
  </r>
  <r>
    <n v="949"/>
    <s v="Wright LLC"/>
    <s v="Seamless clear-thinking conglomeration"/>
    <n v="5900"/>
    <n v="9520"/>
    <x v="936"/>
    <x v="1"/>
    <n v="0.61974789915966388"/>
    <x v="84"/>
    <s v="US"/>
    <s v="USD"/>
    <n v="1429333200"/>
    <n v="1430974800"/>
    <b v="0"/>
    <b v="0"/>
    <x v="2"/>
    <s v="web"/>
    <x v="842"/>
    <x v="133"/>
  </r>
  <r>
    <n v="950"/>
    <s v="Williams, Orozco and Gomez"/>
    <s v="Persistent content-based methodology"/>
    <n v="100"/>
    <n v="5"/>
    <x v="298"/>
    <x v="0"/>
    <n v="20"/>
    <x v="49"/>
    <s v="US"/>
    <s v="USD"/>
    <n v="1555390800"/>
    <n v="1555822800"/>
    <b v="0"/>
    <b v="1"/>
    <x v="3"/>
    <s v="plays"/>
    <x v="843"/>
    <x v="354"/>
  </r>
  <r>
    <n v="951"/>
    <s v="Peterson Ltd"/>
    <s v="Re-engineered 24hour matrix"/>
    <n v="14500"/>
    <n v="159056"/>
    <x v="937"/>
    <x v="1"/>
    <n v="9.1162860879187207E-2"/>
    <x v="572"/>
    <s v="US"/>
    <s v="USD"/>
    <n v="1482732000"/>
    <n v="1482818400"/>
    <b v="0"/>
    <b v="1"/>
    <x v="1"/>
    <s v="rock"/>
    <x v="844"/>
    <x v="721"/>
  </r>
  <r>
    <n v="952"/>
    <s v="Cummings-Hayes"/>
    <s v="Virtual multi-tasking core"/>
    <n v="145500"/>
    <n v="101987"/>
    <x v="938"/>
    <x v="3"/>
    <n v="1.4266524164844538"/>
    <x v="428"/>
    <s v="US"/>
    <s v="USD"/>
    <n v="1470718800"/>
    <n v="1471928400"/>
    <b v="0"/>
    <b v="0"/>
    <x v="4"/>
    <s v="documentary"/>
    <x v="845"/>
    <x v="841"/>
  </r>
  <r>
    <n v="953"/>
    <s v="Boyle Ltd"/>
    <s v="Streamlined fault-tolerant conglomeration"/>
    <n v="3300"/>
    <n v="1980"/>
    <x v="939"/>
    <x v="0"/>
    <n v="1.6666666666666667"/>
    <x v="356"/>
    <s v="US"/>
    <s v="USD"/>
    <n v="1450591200"/>
    <n v="1453701600"/>
    <b v="0"/>
    <b v="1"/>
    <x v="4"/>
    <s v="science fiction"/>
    <x v="846"/>
    <x v="842"/>
  </r>
  <r>
    <n v="954"/>
    <s v="Henderson, Parker and Diaz"/>
    <s v="Enterprise-wide client-driven policy"/>
    <n v="42600"/>
    <n v="156384"/>
    <x v="940"/>
    <x v="1"/>
    <n v="0.27240638428483732"/>
    <x v="573"/>
    <s v="AU"/>
    <s v="AUD"/>
    <n v="1348290000"/>
    <n v="1350363600"/>
    <b v="0"/>
    <b v="0"/>
    <x v="2"/>
    <s v="web"/>
    <x v="110"/>
    <x v="843"/>
  </r>
  <r>
    <n v="955"/>
    <s v="Moss-Obrien"/>
    <s v="Function-based next generation emulation"/>
    <n v="700"/>
    <n v="7763"/>
    <x v="941"/>
    <x v="1"/>
    <n v="9.0171325518485126E-2"/>
    <x v="175"/>
    <s v="US"/>
    <s v="USD"/>
    <n v="1353823200"/>
    <n v="1353996000"/>
    <b v="0"/>
    <b v="0"/>
    <x v="3"/>
    <s v="plays"/>
    <x v="847"/>
    <x v="844"/>
  </r>
  <r>
    <n v="956"/>
    <s v="Wood Inc"/>
    <s v="Re-engineered composite focus group"/>
    <n v="187600"/>
    <n v="35698"/>
    <x v="942"/>
    <x v="0"/>
    <n v="5.2551963695445121"/>
    <x v="268"/>
    <s v="US"/>
    <s v="USD"/>
    <n v="1450764000"/>
    <n v="1451109600"/>
    <b v="0"/>
    <b v="0"/>
    <x v="4"/>
    <s v="science fiction"/>
    <x v="848"/>
    <x v="845"/>
  </r>
  <r>
    <n v="957"/>
    <s v="Riley, Cohen and Goodman"/>
    <s v="Profound mission-critical function"/>
    <n v="9800"/>
    <n v="12434"/>
    <x v="943"/>
    <x v="1"/>
    <n v="0.7881614926813576"/>
    <x v="54"/>
    <s v="US"/>
    <s v="USD"/>
    <n v="1329372000"/>
    <n v="1329631200"/>
    <b v="0"/>
    <b v="0"/>
    <x v="3"/>
    <s v="plays"/>
    <x v="849"/>
    <x v="846"/>
  </r>
  <r>
    <n v="958"/>
    <s v="Green, Robinson and Ho"/>
    <s v="De-engineered zero-defect open system"/>
    <n v="1100"/>
    <n v="8081"/>
    <x v="944"/>
    <x v="1"/>
    <n v="0.13612176710803117"/>
    <x v="192"/>
    <s v="US"/>
    <s v="USD"/>
    <n v="1277096400"/>
    <n v="1278997200"/>
    <b v="0"/>
    <b v="0"/>
    <x v="4"/>
    <s v="animation"/>
    <x v="780"/>
    <x v="847"/>
  </r>
  <r>
    <n v="959"/>
    <s v="Black-Graham"/>
    <s v="Operative hybrid utilization"/>
    <n v="145000"/>
    <n v="6631"/>
    <x v="945"/>
    <x v="0"/>
    <n v="21.866988387875132"/>
    <x v="406"/>
    <s v="US"/>
    <s v="USD"/>
    <n v="1277701200"/>
    <n v="1280120400"/>
    <b v="0"/>
    <b v="0"/>
    <x v="5"/>
    <s v="translations"/>
    <x v="140"/>
    <x v="688"/>
  </r>
  <r>
    <n v="960"/>
    <s v="Robbins Group"/>
    <s v="Function-based interactive matrix"/>
    <n v="5500"/>
    <n v="4678"/>
    <x v="946"/>
    <x v="0"/>
    <n v="1.1757161179991449"/>
    <x v="12"/>
    <s v="US"/>
    <s v="USD"/>
    <n v="1454911200"/>
    <n v="1458104400"/>
    <b v="0"/>
    <b v="0"/>
    <x v="2"/>
    <s v="web"/>
    <x v="850"/>
    <x v="848"/>
  </r>
  <r>
    <n v="961"/>
    <s v="Mason, Case and May"/>
    <s v="Optimized content-based collaboration"/>
    <n v="5700"/>
    <n v="6800"/>
    <x v="947"/>
    <x v="1"/>
    <n v="0.83823529411764708"/>
    <x v="287"/>
    <s v="US"/>
    <s v="USD"/>
    <n v="1297922400"/>
    <n v="1298268000"/>
    <b v="0"/>
    <b v="0"/>
    <x v="5"/>
    <s v="translations"/>
    <x v="851"/>
    <x v="248"/>
  </r>
  <r>
    <n v="962"/>
    <s v="Harris, Russell and Mitchell"/>
    <s v="User-centric cohesive policy"/>
    <n v="3600"/>
    <n v="10657"/>
    <x v="948"/>
    <x v="1"/>
    <n v="0.33780613681148541"/>
    <x v="574"/>
    <s v="US"/>
    <s v="USD"/>
    <n v="1384408800"/>
    <n v="1386223200"/>
    <b v="0"/>
    <b v="0"/>
    <x v="0"/>
    <s v="food trucks"/>
    <x v="852"/>
    <x v="849"/>
  </r>
  <r>
    <n v="963"/>
    <s v="Rodriguez-Robinson"/>
    <s v="Ergonomic methodical hub"/>
    <n v="5900"/>
    <n v="4997"/>
    <x v="949"/>
    <x v="0"/>
    <n v="1.180708425055033"/>
    <x v="493"/>
    <s v="IT"/>
    <s v="EUR"/>
    <n v="1299304800"/>
    <n v="1299823200"/>
    <b v="0"/>
    <b v="1"/>
    <x v="7"/>
    <s v="photography books"/>
    <x v="853"/>
    <x v="850"/>
  </r>
  <r>
    <n v="964"/>
    <s v="Peck, Higgins and Smith"/>
    <s v="Devolved disintermediate encryption"/>
    <n v="3700"/>
    <n v="13164"/>
    <x v="950"/>
    <x v="1"/>
    <n v="0.2810695837131571"/>
    <x v="287"/>
    <s v="US"/>
    <s v="USD"/>
    <n v="1431320400"/>
    <n v="1431752400"/>
    <b v="0"/>
    <b v="0"/>
    <x v="3"/>
    <s v="plays"/>
    <x v="854"/>
    <x v="851"/>
  </r>
  <r>
    <n v="965"/>
    <s v="Nunez-King"/>
    <s v="Phased clear-thinking policy"/>
    <n v="2200"/>
    <n v="8501"/>
    <x v="951"/>
    <x v="1"/>
    <n v="0.25879308316668626"/>
    <x v="512"/>
    <s v="GB"/>
    <s v="GBP"/>
    <n v="1264399200"/>
    <n v="1267855200"/>
    <b v="0"/>
    <b v="0"/>
    <x v="1"/>
    <s v="rock"/>
    <x v="67"/>
    <x v="852"/>
  </r>
  <r>
    <n v="966"/>
    <s v="Davis and Sons"/>
    <s v="Seamless solution-oriented capacity"/>
    <n v="1700"/>
    <n v="13468"/>
    <x v="952"/>
    <x v="1"/>
    <n v="0.12622512622512622"/>
    <x v="242"/>
    <s v="US"/>
    <s v="USD"/>
    <n v="1497502800"/>
    <n v="1497675600"/>
    <b v="0"/>
    <b v="0"/>
    <x v="3"/>
    <s v="plays"/>
    <x v="855"/>
    <x v="853"/>
  </r>
  <r>
    <n v="967"/>
    <s v="Howard-Douglas"/>
    <s v="Organized human-resource attitude"/>
    <n v="88400"/>
    <n v="121138"/>
    <x v="953"/>
    <x v="1"/>
    <n v="0.72974623982565334"/>
    <x v="575"/>
    <s v="US"/>
    <s v="USD"/>
    <n v="1333688400"/>
    <n v="1336885200"/>
    <b v="0"/>
    <b v="0"/>
    <x v="1"/>
    <s v="world music"/>
    <x v="107"/>
    <x v="104"/>
  </r>
  <r>
    <n v="968"/>
    <s v="Gonzalez-White"/>
    <s v="Open-architected disintermediate budgetary management"/>
    <n v="2400"/>
    <n v="8117"/>
    <x v="954"/>
    <x v="1"/>
    <n v="0.29567574226931131"/>
    <x v="493"/>
    <s v="US"/>
    <s v="USD"/>
    <n v="1293861600"/>
    <n v="1295157600"/>
    <b v="0"/>
    <b v="0"/>
    <x v="0"/>
    <s v="food trucks"/>
    <x v="344"/>
    <x v="854"/>
  </r>
  <r>
    <n v="969"/>
    <s v="Lopez-King"/>
    <s v="Multi-lateral radical solution"/>
    <n v="7900"/>
    <n v="8550"/>
    <x v="955"/>
    <x v="1"/>
    <n v="0.92397660818713445"/>
    <x v="576"/>
    <s v="US"/>
    <s v="USD"/>
    <n v="1576994400"/>
    <n v="1577599200"/>
    <b v="0"/>
    <b v="0"/>
    <x v="3"/>
    <s v="plays"/>
    <x v="856"/>
    <x v="855"/>
  </r>
  <r>
    <n v="970"/>
    <s v="Glover-Nelson"/>
    <s v="Inverse context-sensitive info-mediaries"/>
    <n v="94900"/>
    <n v="57659"/>
    <x v="956"/>
    <x v="0"/>
    <n v="1.6458835567734438"/>
    <x v="577"/>
    <s v="US"/>
    <s v="USD"/>
    <n v="1304917200"/>
    <n v="1305003600"/>
    <b v="0"/>
    <b v="0"/>
    <x v="3"/>
    <s v="plays"/>
    <x v="857"/>
    <x v="856"/>
  </r>
  <r>
    <n v="971"/>
    <s v="Garner and Sons"/>
    <s v="Versatile neutral workforce"/>
    <n v="5100"/>
    <n v="1414"/>
    <x v="957"/>
    <x v="0"/>
    <n v="3.6067892503536068"/>
    <x v="3"/>
    <s v="US"/>
    <s v="USD"/>
    <n v="1381208400"/>
    <n v="1381726800"/>
    <b v="0"/>
    <b v="0"/>
    <x v="4"/>
    <s v="television"/>
    <x v="858"/>
    <x v="857"/>
  </r>
  <r>
    <n v="972"/>
    <s v="Sellers, Roach and Garrison"/>
    <s v="Multi-tiered systematic knowledge user"/>
    <n v="42700"/>
    <n v="97524"/>
    <x v="958"/>
    <x v="1"/>
    <n v="0.43784094171691074"/>
    <x v="578"/>
    <s v="US"/>
    <s v="USD"/>
    <n v="1401685200"/>
    <n v="1402462800"/>
    <b v="0"/>
    <b v="1"/>
    <x v="2"/>
    <s v="web"/>
    <x v="859"/>
    <x v="858"/>
  </r>
  <r>
    <n v="973"/>
    <s v="Herrera, Bennett and Silva"/>
    <s v="Programmable multi-state algorithm"/>
    <n v="121100"/>
    <n v="26176"/>
    <x v="959"/>
    <x v="0"/>
    <n v="4.6263753056234718"/>
    <x v="526"/>
    <s v="US"/>
    <s v="USD"/>
    <n v="1291960800"/>
    <n v="1292133600"/>
    <b v="0"/>
    <b v="1"/>
    <x v="3"/>
    <s v="plays"/>
    <x v="860"/>
    <x v="859"/>
  </r>
  <r>
    <n v="974"/>
    <s v="Thomas, Clay and Mendoza"/>
    <s v="Multi-channeled reciprocal interface"/>
    <n v="800"/>
    <n v="2991"/>
    <x v="960"/>
    <x v="1"/>
    <n v="0.26746907388833169"/>
    <x v="235"/>
    <s v="US"/>
    <s v="USD"/>
    <n v="1368853200"/>
    <n v="1368939600"/>
    <b v="0"/>
    <b v="0"/>
    <x v="1"/>
    <s v="indie rock"/>
    <x v="170"/>
    <x v="860"/>
  </r>
  <r>
    <n v="975"/>
    <s v="Ayala Group"/>
    <s v="Right-sized maximized migration"/>
    <n v="5400"/>
    <n v="8366"/>
    <x v="961"/>
    <x v="1"/>
    <n v="0.64546975854649769"/>
    <x v="18"/>
    <s v="US"/>
    <s v="USD"/>
    <n v="1448776800"/>
    <n v="1452146400"/>
    <b v="0"/>
    <b v="1"/>
    <x v="3"/>
    <s v="plays"/>
    <x v="861"/>
    <x v="264"/>
  </r>
  <r>
    <n v="976"/>
    <s v="Huerta, Roberts and Dickerson"/>
    <s v="Self-enabling value-added artificial intelligence"/>
    <n v="4000"/>
    <n v="12886"/>
    <x v="962"/>
    <x v="1"/>
    <n v="0.31041440322830982"/>
    <x v="382"/>
    <s v="US"/>
    <s v="USD"/>
    <n v="1296194400"/>
    <n v="1296712800"/>
    <b v="0"/>
    <b v="1"/>
    <x v="3"/>
    <s v="plays"/>
    <x v="862"/>
    <x v="65"/>
  </r>
  <r>
    <n v="977"/>
    <s v="Johnson Group"/>
    <s v="Vision-oriented interactive solution"/>
    <n v="7000"/>
    <n v="5177"/>
    <x v="963"/>
    <x v="0"/>
    <n v="1.3521344407958278"/>
    <x v="109"/>
    <s v="US"/>
    <s v="USD"/>
    <n v="1517983200"/>
    <n v="1520748000"/>
    <b v="0"/>
    <b v="0"/>
    <x v="0"/>
    <s v="food trucks"/>
    <x v="863"/>
    <x v="861"/>
  </r>
  <r>
    <n v="978"/>
    <s v="Bailey, Nguyen and Martinez"/>
    <s v="Fundamental user-facing productivity"/>
    <n v="1000"/>
    <n v="8641"/>
    <x v="964"/>
    <x v="1"/>
    <n v="0.11572734637194769"/>
    <x v="45"/>
    <s v="US"/>
    <s v="USD"/>
    <n v="1478930400"/>
    <n v="1480831200"/>
    <b v="0"/>
    <b v="0"/>
    <x v="6"/>
    <s v="video games"/>
    <x v="864"/>
    <x v="862"/>
  </r>
  <r>
    <n v="979"/>
    <s v="Williams, Martin and Meyer"/>
    <s v="Innovative well-modulated capability"/>
    <n v="60200"/>
    <n v="86244"/>
    <x v="965"/>
    <x v="1"/>
    <n v="0.69801957237604939"/>
    <x v="579"/>
    <s v="GB"/>
    <s v="GBP"/>
    <n v="1426395600"/>
    <n v="1426914000"/>
    <b v="0"/>
    <b v="0"/>
    <x v="3"/>
    <s v="plays"/>
    <x v="527"/>
    <x v="454"/>
  </r>
  <r>
    <n v="980"/>
    <s v="Huff-Johnson"/>
    <s v="Universal fault-tolerant orchestration"/>
    <n v="195200"/>
    <n v="78630"/>
    <x v="966"/>
    <x v="0"/>
    <n v="2.482513035736996"/>
    <x v="580"/>
    <s v="US"/>
    <s v="USD"/>
    <n v="1446181200"/>
    <n v="1446616800"/>
    <b v="1"/>
    <b v="0"/>
    <x v="5"/>
    <s v="nonfiction"/>
    <x v="865"/>
    <x v="863"/>
  </r>
  <r>
    <n v="981"/>
    <s v="Diaz-Little"/>
    <s v="Grass-roots executive synergy"/>
    <n v="6700"/>
    <n v="11941"/>
    <x v="967"/>
    <x v="1"/>
    <n v="0.56109203584289424"/>
    <x v="581"/>
    <s v="US"/>
    <s v="USD"/>
    <n v="1514181600"/>
    <n v="1517032800"/>
    <b v="0"/>
    <b v="0"/>
    <x v="2"/>
    <s v="web"/>
    <x v="866"/>
    <x v="864"/>
  </r>
  <r>
    <n v="982"/>
    <s v="Freeman-French"/>
    <s v="Multi-layered optimal application"/>
    <n v="7200"/>
    <n v="6115"/>
    <x v="968"/>
    <x v="0"/>
    <n v="1.1774325429272281"/>
    <x v="51"/>
    <s v="US"/>
    <s v="USD"/>
    <n v="1311051600"/>
    <n v="1311224400"/>
    <b v="0"/>
    <b v="1"/>
    <x v="4"/>
    <s v="documentary"/>
    <x v="867"/>
    <x v="865"/>
  </r>
  <r>
    <n v="983"/>
    <s v="Beck-Weber"/>
    <s v="Business-focused full-range core"/>
    <n v="129100"/>
    <n v="188404"/>
    <x v="969"/>
    <x v="1"/>
    <n v="0.68522961295938511"/>
    <x v="582"/>
    <s v="US"/>
    <s v="USD"/>
    <n v="1564894800"/>
    <n v="1566190800"/>
    <b v="0"/>
    <b v="0"/>
    <x v="4"/>
    <s v="documentary"/>
    <x v="868"/>
    <x v="866"/>
  </r>
  <r>
    <n v="984"/>
    <s v="Lewis-Jacobson"/>
    <s v="Exclusive system-worthy Graphic Interface"/>
    <n v="6500"/>
    <n v="9910"/>
    <x v="970"/>
    <x v="1"/>
    <n v="0.65590312815338048"/>
    <x v="345"/>
    <s v="US"/>
    <s v="USD"/>
    <n v="1567918800"/>
    <n v="1570165200"/>
    <b v="0"/>
    <b v="0"/>
    <x v="3"/>
    <s v="plays"/>
    <x v="105"/>
    <x v="867"/>
  </r>
  <r>
    <n v="985"/>
    <s v="Logan-Curtis"/>
    <s v="Enhanced optimal ability"/>
    <n v="170600"/>
    <n v="114523"/>
    <x v="971"/>
    <x v="0"/>
    <n v="1.4896570994472726"/>
    <x v="583"/>
    <s v="US"/>
    <s v="USD"/>
    <n v="1386309600"/>
    <n v="1388556000"/>
    <b v="0"/>
    <b v="1"/>
    <x v="1"/>
    <s v="rock"/>
    <x v="481"/>
    <x v="868"/>
  </r>
  <r>
    <n v="986"/>
    <s v="Chan, Washington and Callahan"/>
    <s v="Optional zero administration neural-net"/>
    <n v="7800"/>
    <n v="3144"/>
    <x v="972"/>
    <x v="0"/>
    <n v="2.4809160305343512"/>
    <x v="45"/>
    <s v="US"/>
    <s v="USD"/>
    <n v="1301979600"/>
    <n v="1303189200"/>
    <b v="0"/>
    <b v="0"/>
    <x v="1"/>
    <s v="rock"/>
    <x v="253"/>
    <x v="296"/>
  </r>
  <r>
    <n v="987"/>
    <s v="Wilson Group"/>
    <s v="Ameliorated foreground focus group"/>
    <n v="6200"/>
    <n v="13441"/>
    <x v="973"/>
    <x v="1"/>
    <n v="0.46127520273789152"/>
    <x v="584"/>
    <s v="US"/>
    <s v="USD"/>
    <n v="1493269200"/>
    <n v="1494478800"/>
    <b v="0"/>
    <b v="0"/>
    <x v="4"/>
    <s v="documentary"/>
    <x v="869"/>
    <x v="869"/>
  </r>
  <r>
    <n v="988"/>
    <s v="Gardner, Ryan and Gutierrez"/>
    <s v="Triple-buffered multi-tasking matrices"/>
    <n v="9400"/>
    <n v="4899"/>
    <x v="974"/>
    <x v="0"/>
    <n v="1.9187589303939578"/>
    <x v="251"/>
    <s v="US"/>
    <s v="USD"/>
    <n v="1478930400"/>
    <n v="1480744800"/>
    <b v="0"/>
    <b v="0"/>
    <x v="5"/>
    <s v="radio &amp; podcasts"/>
    <x v="864"/>
    <x v="274"/>
  </r>
  <r>
    <n v="989"/>
    <s v="Hernandez Inc"/>
    <s v="Versatile dedicated migration"/>
    <n v="2400"/>
    <n v="11990"/>
    <x v="975"/>
    <x v="1"/>
    <n v="0.20016680567139283"/>
    <x v="31"/>
    <s v="US"/>
    <s v="USD"/>
    <n v="1555390800"/>
    <n v="1555822800"/>
    <b v="0"/>
    <b v="0"/>
    <x v="5"/>
    <s v="translations"/>
    <x v="843"/>
    <x v="354"/>
  </r>
  <r>
    <n v="990"/>
    <s v="Ortiz-Roberts"/>
    <s v="Devolved foreground customer loyalty"/>
    <n v="7800"/>
    <n v="6839"/>
    <x v="976"/>
    <x v="0"/>
    <n v="1.1405176195350197"/>
    <x v="251"/>
    <s v="US"/>
    <s v="USD"/>
    <n v="1456984800"/>
    <n v="1458882000"/>
    <b v="0"/>
    <b v="1"/>
    <x v="4"/>
    <s v="drama"/>
    <x v="289"/>
    <x v="870"/>
  </r>
  <r>
    <n v="991"/>
    <s v="Ramirez LLC"/>
    <s v="Reduced reciprocal focus group"/>
    <n v="9800"/>
    <n v="11091"/>
    <x v="977"/>
    <x v="1"/>
    <n v="0.88359931475971509"/>
    <x v="585"/>
    <s v="US"/>
    <s v="USD"/>
    <n v="1411621200"/>
    <n v="1411966800"/>
    <b v="0"/>
    <b v="1"/>
    <x v="1"/>
    <s v="rock"/>
    <x v="870"/>
    <x v="871"/>
  </r>
  <r>
    <n v="992"/>
    <s v="Morrow Inc"/>
    <s v="Networked global migration"/>
    <n v="3100"/>
    <n v="13223"/>
    <x v="978"/>
    <x v="1"/>
    <n v="0.23443999092490359"/>
    <x v="227"/>
    <s v="US"/>
    <s v="USD"/>
    <n v="1525669200"/>
    <n v="1526878800"/>
    <b v="0"/>
    <b v="1"/>
    <x v="4"/>
    <s v="drama"/>
    <x v="871"/>
    <x v="98"/>
  </r>
  <r>
    <n v="993"/>
    <s v="Erickson-Rogers"/>
    <s v="De-engineered even-keeled definition"/>
    <n v="9800"/>
    <n v="7608"/>
    <x v="979"/>
    <x v="3"/>
    <n v="1.288117770767613"/>
    <x v="51"/>
    <s v="IT"/>
    <s v="EUR"/>
    <n v="1450936800"/>
    <n v="1452405600"/>
    <b v="0"/>
    <b v="1"/>
    <x v="7"/>
    <s v="photography books"/>
    <x v="872"/>
    <x v="872"/>
  </r>
  <r>
    <n v="994"/>
    <s v="Leach, Rich and Price"/>
    <s v="Implemented bi-directional flexibility"/>
    <n v="141100"/>
    <n v="74073"/>
    <x v="980"/>
    <x v="0"/>
    <n v="1.9048776207255005"/>
    <x v="586"/>
    <s v="US"/>
    <s v="USD"/>
    <n v="1413522000"/>
    <n v="1414040400"/>
    <b v="0"/>
    <b v="1"/>
    <x v="5"/>
    <s v="translations"/>
    <x v="873"/>
    <x v="873"/>
  </r>
  <r>
    <n v="995"/>
    <s v="Manning-Hamilton"/>
    <s v="Vision-oriented scalable definition"/>
    <n v="97300"/>
    <n v="153216"/>
    <x v="981"/>
    <x v="1"/>
    <n v="0.63505116959064323"/>
    <x v="587"/>
    <s v="US"/>
    <s v="USD"/>
    <n v="1541307600"/>
    <n v="1543816800"/>
    <b v="0"/>
    <b v="1"/>
    <x v="0"/>
    <s v="food trucks"/>
    <x v="874"/>
    <x v="526"/>
  </r>
  <r>
    <n v="996"/>
    <s v="Butler LLC"/>
    <s v="Future-proofed upward-trending migration"/>
    <n v="6600"/>
    <n v="4814"/>
    <x v="982"/>
    <x v="0"/>
    <n v="1.3710012463647694"/>
    <x v="192"/>
    <s v="US"/>
    <s v="USD"/>
    <n v="1357106400"/>
    <n v="1359698400"/>
    <b v="0"/>
    <b v="0"/>
    <x v="3"/>
    <s v="plays"/>
    <x v="875"/>
    <x v="874"/>
  </r>
  <r>
    <n v="997"/>
    <s v="Ball LLC"/>
    <s v="Right-sized full-range throughput"/>
    <n v="7600"/>
    <n v="4603"/>
    <x v="983"/>
    <x v="3"/>
    <n v="1.6510971105800565"/>
    <x v="279"/>
    <s v="IT"/>
    <s v="EUR"/>
    <n v="1390197600"/>
    <n v="1390629600"/>
    <b v="0"/>
    <b v="0"/>
    <x v="3"/>
    <s v="plays"/>
    <x v="876"/>
    <x v="875"/>
  </r>
  <r>
    <n v="998"/>
    <s v="Taylor, Santiago and Flores"/>
    <s v="Polarized composite customer loyalty"/>
    <n v="66600"/>
    <n v="37823"/>
    <x v="984"/>
    <x v="0"/>
    <n v="1.7608333553657827"/>
    <x v="82"/>
    <s v="US"/>
    <s v="USD"/>
    <n v="1265868000"/>
    <n v="1267077600"/>
    <b v="0"/>
    <b v="1"/>
    <x v="1"/>
    <s v="indie rock"/>
    <x v="877"/>
    <x v="876"/>
  </r>
  <r>
    <n v="999"/>
    <s v="Hernandez, Norton and Kelley"/>
    <s v="Expanded eco-centric policy"/>
    <n v="111100"/>
    <n v="62819"/>
    <x v="985"/>
    <x v="3"/>
    <n v="1.7685732023750775"/>
    <x v="588"/>
    <s v="US"/>
    <s v="USD"/>
    <n v="1467176400"/>
    <n v="1467781200"/>
    <b v="0"/>
    <b v="0"/>
    <x v="0"/>
    <s v="food trucks"/>
    <x v="878"/>
    <x v="87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x v="0"/>
    <x v="0"/>
    <x v="0"/>
    <e v="#DIV/0!"/>
    <n v="0"/>
    <s v="CA"/>
    <s v="CAD"/>
    <n v="1448690400"/>
    <n v="1450159200"/>
    <b v="0"/>
    <b v="0"/>
    <s v="food"/>
    <s v="food trucks"/>
    <d v="2015-11-28T06:00:00"/>
    <d v="2015-12-15T06:00:00"/>
  </r>
  <r>
    <n v="1"/>
    <s v="Odom Inc"/>
    <s v="Managed bottom-line architecture"/>
    <x v="1"/>
    <x v="1"/>
    <x v="1"/>
    <x v="1"/>
    <n v="9.6153846153846159E-2"/>
    <n v="158"/>
    <s v="US"/>
    <s v="USD"/>
    <n v="1408424400"/>
    <n v="1408597200"/>
    <b v="0"/>
    <b v="1"/>
    <s v="music"/>
    <s v="rock"/>
    <d v="2014-08-19T05:00:00"/>
    <d v="2014-08-21T05:00:00"/>
  </r>
  <r>
    <n v="2"/>
    <s v="Melton, Robinson and Fritz"/>
    <s v="Function-based leadingedge pricing structure"/>
    <x v="2"/>
    <x v="2"/>
    <x v="2"/>
    <x v="1"/>
    <n v="0.7605789942675919"/>
    <n v="1425"/>
    <s v="AU"/>
    <s v="AUD"/>
    <n v="1384668000"/>
    <n v="1384840800"/>
    <b v="0"/>
    <b v="0"/>
    <s v="technology"/>
    <s v="web"/>
    <d v="2013-11-17T06:00:00"/>
    <d v="2013-11-19T06:00:00"/>
  </r>
  <r>
    <n v="3"/>
    <s v="Mcdonald, Gonzalez and Ross"/>
    <s v="Vision-oriented fresh-thinking conglomeration"/>
    <x v="3"/>
    <x v="3"/>
    <x v="3"/>
    <x v="0"/>
    <n v="1.6955995155429955"/>
    <n v="24"/>
    <s v="US"/>
    <s v="USD"/>
    <n v="1565499600"/>
    <n v="1568955600"/>
    <b v="0"/>
    <b v="0"/>
    <s v="music"/>
    <s v="rock"/>
    <d v="2019-08-11T05:00:00"/>
    <d v="2019-09-20T05:00:00"/>
  </r>
  <r>
    <n v="4"/>
    <s v="Larson-Little"/>
    <s v="Proactive foreground core"/>
    <x v="4"/>
    <x v="4"/>
    <x v="4"/>
    <x v="0"/>
    <n v="1.4434947768281101"/>
    <n v="53"/>
    <s v="US"/>
    <s v="USD"/>
    <n v="1547964000"/>
    <n v="1548309600"/>
    <b v="0"/>
    <b v="0"/>
    <s v="theater"/>
    <s v="plays"/>
    <d v="2019-01-20T06:00:00"/>
    <d v="2019-01-24T06:00:00"/>
  </r>
  <r>
    <n v="5"/>
    <s v="Harris Group"/>
    <s v="Open-source optimizing database"/>
    <x v="4"/>
    <x v="5"/>
    <x v="5"/>
    <x v="1"/>
    <n v="0.57597574838954146"/>
    <n v="174"/>
    <s v="DK"/>
    <s v="DKK"/>
    <n v="1346130000"/>
    <n v="1347080400"/>
    <b v="0"/>
    <b v="0"/>
    <s v="theater"/>
    <s v="plays"/>
    <d v="2012-08-28T05:00:00"/>
    <d v="2012-09-08T05:00:00"/>
  </r>
  <r>
    <n v="6"/>
    <s v="Ortiz, Coleman and Mitchell"/>
    <s v="Operative upward-trending algorithm"/>
    <x v="5"/>
    <x v="6"/>
    <x v="6"/>
    <x v="0"/>
    <n v="4.7706422018348622"/>
    <n v="18"/>
    <s v="GB"/>
    <s v="GBP"/>
    <n v="1505278800"/>
    <n v="1505365200"/>
    <b v="0"/>
    <b v="0"/>
    <s v="film &amp; video"/>
    <s v="documentary"/>
    <d v="2017-09-13T05:00:00"/>
    <d v="2017-09-14T05:00:00"/>
  </r>
  <r>
    <n v="7"/>
    <s v="Carter-Guzman"/>
    <s v="Centralized cohesive challenge"/>
    <x v="6"/>
    <x v="7"/>
    <x v="7"/>
    <x v="1"/>
    <n v="0.30527101282138253"/>
    <n v="227"/>
    <s v="DK"/>
    <s v="DKK"/>
    <n v="1439442000"/>
    <n v="1439614800"/>
    <b v="0"/>
    <b v="0"/>
    <s v="theater"/>
    <s v="plays"/>
    <d v="2015-08-13T05:00:00"/>
    <d v="2015-08-15T05:00:00"/>
  </r>
  <r>
    <n v="8"/>
    <s v="Nunez-Richards"/>
    <s v="Exclusive attitude-oriented intranet"/>
    <x v="7"/>
    <x v="8"/>
    <x v="8"/>
    <x v="2"/>
    <n v="5.0168595643853093"/>
    <n v="708"/>
    <s v="DK"/>
    <s v="DKK"/>
    <n v="1281330000"/>
    <n v="1281502800"/>
    <b v="0"/>
    <b v="0"/>
    <s v="theater"/>
    <s v="plays"/>
    <d v="2010-08-09T05:00:00"/>
    <d v="2010-08-11T05:00:00"/>
  </r>
  <r>
    <n v="9"/>
    <s v="Rangel, Holt and Jones"/>
    <s v="Open-source fresh-thinking model"/>
    <x v="8"/>
    <x v="9"/>
    <x v="9"/>
    <x v="0"/>
    <n v="1.9326683291770574"/>
    <n v="44"/>
    <s v="US"/>
    <s v="USD"/>
    <n v="1379566800"/>
    <n v="1383804000"/>
    <b v="0"/>
    <b v="0"/>
    <s v="music"/>
    <s v="electric music"/>
    <d v="2013-09-19T05:00:00"/>
    <d v="2013-11-07T06:00:00"/>
  </r>
  <r>
    <n v="10"/>
    <s v="Green Ltd"/>
    <s v="Monitored empowering installation"/>
    <x v="5"/>
    <x v="10"/>
    <x v="10"/>
    <x v="1"/>
    <n v="0.37577684636508168"/>
    <n v="220"/>
    <s v="US"/>
    <s v="USD"/>
    <n v="1281762000"/>
    <n v="1285909200"/>
    <b v="0"/>
    <b v="0"/>
    <s v="film &amp; video"/>
    <s v="drama"/>
    <d v="2010-08-14T05:00:00"/>
    <d v="2010-10-01T05:00:00"/>
  </r>
  <r>
    <n v="11"/>
    <s v="Perez, Johnson and Gardner"/>
    <s v="Grass-roots zero administration system engine"/>
    <x v="9"/>
    <x v="11"/>
    <x v="11"/>
    <x v="0"/>
    <n v="2.0792079207920793"/>
    <n v="27"/>
    <s v="US"/>
    <s v="USD"/>
    <n v="1285045200"/>
    <n v="1285563600"/>
    <b v="0"/>
    <b v="1"/>
    <s v="theater"/>
    <s v="plays"/>
    <d v="2010-09-21T05:00:00"/>
    <d v="2010-09-27T05:00:00"/>
  </r>
  <r>
    <n v="12"/>
    <s v="Kim Ltd"/>
    <s v="Assimilated hybrid intranet"/>
    <x v="9"/>
    <x v="12"/>
    <x v="12"/>
    <x v="0"/>
    <n v="1.1192041215135904"/>
    <n v="55"/>
    <s v="US"/>
    <s v="USD"/>
    <n v="1571720400"/>
    <n v="1572411600"/>
    <b v="0"/>
    <b v="0"/>
    <s v="film &amp; video"/>
    <s v="drama"/>
    <d v="2019-10-22T05:00:00"/>
    <d v="2019-10-30T05:00:00"/>
  </r>
  <r>
    <n v="13"/>
    <s v="Walker, Taylor and Coleman"/>
    <s v="Multi-tiered directional open architecture"/>
    <x v="3"/>
    <x v="13"/>
    <x v="13"/>
    <x v="1"/>
    <n v="0.40796503156872266"/>
    <n v="98"/>
    <s v="US"/>
    <s v="USD"/>
    <n v="1465621200"/>
    <n v="1466658000"/>
    <b v="0"/>
    <b v="0"/>
    <s v="music"/>
    <s v="indie rock"/>
    <d v="2016-06-11T05:00:00"/>
    <d v="2016-06-23T05:00:00"/>
  </r>
  <r>
    <n v="14"/>
    <s v="Rodriguez, Rose and Stewart"/>
    <s v="Cloned directional synergy"/>
    <x v="10"/>
    <x v="14"/>
    <x v="14"/>
    <x v="0"/>
    <n v="1.4976897339210793"/>
    <n v="200"/>
    <s v="US"/>
    <s v="USD"/>
    <n v="1331013600"/>
    <n v="1333342800"/>
    <b v="0"/>
    <b v="0"/>
    <s v="music"/>
    <s v="indie rock"/>
    <d v="2012-03-06T06:00:00"/>
    <d v="2012-04-02T05:00:00"/>
  </r>
  <r>
    <n v="15"/>
    <s v="Wright, Hunt and Rowe"/>
    <s v="Extended eco-centric pricing structure"/>
    <x v="11"/>
    <x v="15"/>
    <x v="15"/>
    <x v="0"/>
    <n v="2.1138126724631645"/>
    <n v="452"/>
    <s v="US"/>
    <s v="USD"/>
    <n v="1575957600"/>
    <n v="1576303200"/>
    <b v="0"/>
    <b v="0"/>
    <s v="technology"/>
    <s v="wearables"/>
    <d v="2019-12-10T06:00:00"/>
    <d v="2019-12-14T06:00:00"/>
  </r>
  <r>
    <n v="16"/>
    <s v="Hines Inc"/>
    <s v="Cross-platform systemic adapter"/>
    <x v="12"/>
    <x v="16"/>
    <x v="16"/>
    <x v="1"/>
    <n v="0.15397156054705191"/>
    <n v="100"/>
    <s v="US"/>
    <s v="USD"/>
    <n v="1390370400"/>
    <n v="1392271200"/>
    <b v="0"/>
    <b v="0"/>
    <s v="publishing"/>
    <s v="nonfiction"/>
    <d v="2014-01-22T06:00:00"/>
    <d v="2014-02-13T06:00:00"/>
  </r>
  <r>
    <n v="17"/>
    <s v="Cochran-Nguyen"/>
    <s v="Seamless 4thgeneration methodology"/>
    <x v="13"/>
    <x v="17"/>
    <x v="17"/>
    <x v="1"/>
    <n v="0.62738699988876112"/>
    <n v="1249"/>
    <s v="US"/>
    <s v="USD"/>
    <n v="1294812000"/>
    <n v="1294898400"/>
    <b v="0"/>
    <b v="0"/>
    <s v="film &amp; video"/>
    <s v="animation"/>
    <d v="2011-01-12T06:00:00"/>
    <d v="2011-01-13T06:00:00"/>
  </r>
  <r>
    <n v="18"/>
    <s v="Johnson-Gould"/>
    <s v="Exclusive needs-based adapter"/>
    <x v="14"/>
    <x v="18"/>
    <x v="18"/>
    <x v="3"/>
    <n v="1.4944982755789127"/>
    <n v="135"/>
    <s v="US"/>
    <s v="USD"/>
    <n v="1536382800"/>
    <n v="1537074000"/>
    <b v="0"/>
    <b v="0"/>
    <s v="theater"/>
    <s v="plays"/>
    <d v="2018-09-08T05:00:00"/>
    <d v="2018-09-16T05:00:00"/>
  </r>
  <r>
    <n v="19"/>
    <s v="Perez-Hess"/>
    <s v="Down-sized cohesive archive"/>
    <x v="15"/>
    <x v="19"/>
    <x v="19"/>
    <x v="0"/>
    <n v="2.0605980679832516"/>
    <n v="674"/>
    <s v="US"/>
    <s v="USD"/>
    <n v="1551679200"/>
    <n v="1553490000"/>
    <b v="0"/>
    <b v="1"/>
    <s v="theater"/>
    <s v="plays"/>
    <d v="2019-03-04T06:00:00"/>
    <d v="2019-03-25T05:00:00"/>
  </r>
  <r>
    <n v="20"/>
    <s v="Reeves, Thompson and Richardson"/>
    <s v="Proactive composite alliance"/>
    <x v="16"/>
    <x v="20"/>
    <x v="20"/>
    <x v="1"/>
    <n v="0.89092580575383951"/>
    <n v="1396"/>
    <s v="US"/>
    <s v="USD"/>
    <n v="1406523600"/>
    <n v="1406523600"/>
    <b v="0"/>
    <b v="0"/>
    <s v="film &amp; video"/>
    <s v="drama"/>
    <d v="2014-07-28T05:00:00"/>
    <d v="2014-07-28T05:00:00"/>
  </r>
  <r>
    <n v="21"/>
    <s v="Simmons-Reynolds"/>
    <s v="Re-engineered intangible definition"/>
    <x v="17"/>
    <x v="21"/>
    <x v="21"/>
    <x v="0"/>
    <n v="2.4394674694417771"/>
    <n v="558"/>
    <s v="US"/>
    <s v="USD"/>
    <n v="1313384400"/>
    <n v="1316322000"/>
    <b v="0"/>
    <b v="0"/>
    <s v="theater"/>
    <s v="plays"/>
    <d v="2011-08-15T05:00:00"/>
    <d v="2011-09-18T05:00:00"/>
  </r>
  <r>
    <n v="22"/>
    <s v="Collier Inc"/>
    <s v="Enhanced dynamic definition"/>
    <x v="18"/>
    <x v="22"/>
    <x v="22"/>
    <x v="1"/>
    <n v="0.78081648830757033"/>
    <n v="890"/>
    <s v="US"/>
    <s v="USD"/>
    <n v="1522731600"/>
    <n v="1524027600"/>
    <b v="0"/>
    <b v="0"/>
    <s v="theater"/>
    <s v="plays"/>
    <d v="2018-04-03T05:00:00"/>
    <d v="2018-04-18T05:00:00"/>
  </r>
  <r>
    <n v="23"/>
    <s v="Gray-Jenkins"/>
    <s v="Devolved next generation adapter"/>
    <x v="6"/>
    <x v="23"/>
    <x v="23"/>
    <x v="1"/>
    <n v="0.30116450274394324"/>
    <n v="142"/>
    <s v="GB"/>
    <s v="GBP"/>
    <n v="1550124000"/>
    <n v="1554699600"/>
    <b v="0"/>
    <b v="0"/>
    <s v="film &amp; video"/>
    <s v="documentary"/>
    <d v="2019-02-14T06:00:00"/>
    <d v="2019-04-08T05:00:00"/>
  </r>
  <r>
    <n v="24"/>
    <s v="Scott, Wilson and Martin"/>
    <s v="Cross-platform intermediate frame"/>
    <x v="19"/>
    <x v="24"/>
    <x v="24"/>
    <x v="1"/>
    <n v="0.88627142541987591"/>
    <n v="2673"/>
    <s v="US"/>
    <s v="USD"/>
    <n v="1403326800"/>
    <n v="1403499600"/>
    <b v="0"/>
    <b v="0"/>
    <s v="technology"/>
    <s v="wearables"/>
    <d v="2014-06-21T05:00:00"/>
    <d v="2014-06-23T05:00:00"/>
  </r>
  <r>
    <n v="25"/>
    <s v="Caldwell, Velazquez and Wilson"/>
    <s v="Monitored impactful analyzer"/>
    <x v="20"/>
    <x v="25"/>
    <x v="25"/>
    <x v="1"/>
    <n v="0.46202956989247312"/>
    <n v="163"/>
    <s v="US"/>
    <s v="USD"/>
    <n v="1305694800"/>
    <n v="1307422800"/>
    <b v="0"/>
    <b v="1"/>
    <s v="games"/>
    <s v="video games"/>
    <d v="2011-05-18T05:00:00"/>
    <d v="2011-06-07T05:00:00"/>
  </r>
  <r>
    <n v="26"/>
    <s v="Spencer-Bates"/>
    <s v="Optional responsive customer loyalty"/>
    <x v="21"/>
    <x v="26"/>
    <x v="26"/>
    <x v="3"/>
    <n v="2.0747288377658548"/>
    <n v="1480"/>
    <s v="US"/>
    <s v="USD"/>
    <n v="1533013200"/>
    <n v="1535346000"/>
    <b v="0"/>
    <b v="0"/>
    <s v="theater"/>
    <s v="plays"/>
    <d v="2018-07-31T05:00:00"/>
    <d v="2018-08-27T05:00:00"/>
  </r>
  <r>
    <n v="27"/>
    <s v="Best, Carr and Williams"/>
    <s v="Diverse transitional migration"/>
    <x v="22"/>
    <x v="27"/>
    <x v="27"/>
    <x v="0"/>
    <n v="1.2507817385866167"/>
    <n v="15"/>
    <s v="US"/>
    <s v="USD"/>
    <n v="1443848400"/>
    <n v="1444539600"/>
    <b v="0"/>
    <b v="0"/>
    <s v="music"/>
    <s v="rock"/>
    <d v="2015-10-03T05:00:00"/>
    <d v="2015-10-11T05:00:00"/>
  </r>
  <r>
    <n v="28"/>
    <s v="Campbell, Brown and Powell"/>
    <s v="Synchronized global task-force"/>
    <x v="23"/>
    <x v="28"/>
    <x v="28"/>
    <x v="1"/>
    <n v="0.95033966650924551"/>
    <n v="2220"/>
    <s v="US"/>
    <s v="USD"/>
    <n v="1265695200"/>
    <n v="1267682400"/>
    <b v="0"/>
    <b v="1"/>
    <s v="theater"/>
    <s v="plays"/>
    <d v="2010-02-09T06:00:00"/>
    <d v="2010-03-04T06:00:00"/>
  </r>
  <r>
    <n v="29"/>
    <s v="Johnson, Parker and Haynes"/>
    <s v="Focused 6thgeneration forecast"/>
    <x v="24"/>
    <x v="29"/>
    <x v="29"/>
    <x v="1"/>
    <n v="0.30404398370483227"/>
    <n v="1606"/>
    <s v="CH"/>
    <s v="CHF"/>
    <n v="1532062800"/>
    <n v="1535518800"/>
    <b v="0"/>
    <b v="0"/>
    <s v="film &amp; video"/>
    <s v="shorts"/>
    <d v="2018-07-20T05:00:00"/>
    <d v="2018-08-29T05:00:00"/>
  </r>
  <r>
    <n v="30"/>
    <s v="Clark-Cooke"/>
    <s v="Down-sized analyzing challenge"/>
    <x v="25"/>
    <x v="30"/>
    <x v="30"/>
    <x v="1"/>
    <n v="0.62262193012798339"/>
    <n v="129"/>
    <s v="US"/>
    <s v="USD"/>
    <n v="1558674000"/>
    <n v="1559106000"/>
    <b v="0"/>
    <b v="0"/>
    <s v="film &amp; video"/>
    <s v="animation"/>
    <d v="2019-05-24T05:00:00"/>
    <d v="2019-05-29T05:00:00"/>
  </r>
  <r>
    <n v="31"/>
    <s v="Schroeder Ltd"/>
    <s v="Progressive needs-based focus group"/>
    <x v="26"/>
    <x v="31"/>
    <x v="31"/>
    <x v="1"/>
    <n v="0.32258064516129031"/>
    <n v="226"/>
    <s v="GB"/>
    <s v="GBP"/>
    <n v="1451973600"/>
    <n v="1454392800"/>
    <b v="0"/>
    <b v="0"/>
    <s v="games"/>
    <s v="video games"/>
    <d v="2016-01-05T06:00:00"/>
    <d v="2016-02-02T06:00:00"/>
  </r>
  <r>
    <n v="32"/>
    <s v="Jackson PLC"/>
    <s v="Ergonomic 6thgeneration success"/>
    <x v="27"/>
    <x v="32"/>
    <x v="32"/>
    <x v="0"/>
    <n v="1.1519686117067385"/>
    <n v="2307"/>
    <s v="IT"/>
    <s v="EUR"/>
    <n v="1515564000"/>
    <n v="1517896800"/>
    <b v="0"/>
    <b v="0"/>
    <s v="film &amp; video"/>
    <s v="documentary"/>
    <d v="2018-01-10T06:00:00"/>
    <d v="2018-02-06T06:00:00"/>
  </r>
  <r>
    <n v="33"/>
    <s v="Blair, Collins and Carter"/>
    <s v="Exclusive interactive approach"/>
    <x v="28"/>
    <x v="33"/>
    <x v="33"/>
    <x v="1"/>
    <n v="0.26467579850895784"/>
    <n v="5419"/>
    <s v="US"/>
    <s v="USD"/>
    <n v="1412485200"/>
    <n v="1415685600"/>
    <b v="0"/>
    <b v="0"/>
    <s v="theater"/>
    <s v="plays"/>
    <d v="2014-10-05T05:00:00"/>
    <d v="2014-11-11T06:00:00"/>
  </r>
  <r>
    <n v="34"/>
    <s v="Maldonado and Sons"/>
    <s v="Reverse-engineered asynchronous archive"/>
    <x v="29"/>
    <x v="34"/>
    <x v="34"/>
    <x v="1"/>
    <n v="0.66310160427807485"/>
    <n v="165"/>
    <s v="US"/>
    <s v="USD"/>
    <n v="1490245200"/>
    <n v="1490677200"/>
    <b v="0"/>
    <b v="0"/>
    <s v="film &amp; video"/>
    <s v="documentary"/>
    <d v="2017-03-23T05:00:00"/>
    <d v="2017-03-28T05:00:00"/>
  </r>
  <r>
    <n v="35"/>
    <s v="Mitchell and Sons"/>
    <s v="Synergized intangible challenge"/>
    <x v="30"/>
    <x v="35"/>
    <x v="35"/>
    <x v="1"/>
    <n v="0.66533070381915727"/>
    <n v="1965"/>
    <s v="DK"/>
    <s v="DKK"/>
    <n v="1547877600"/>
    <n v="1551506400"/>
    <b v="0"/>
    <b v="1"/>
    <s v="film &amp; video"/>
    <s v="drama"/>
    <d v="2019-01-19T06:00:00"/>
    <d v="2019-03-02T06:00:00"/>
  </r>
  <r>
    <n v="36"/>
    <s v="Jackson-Lewis"/>
    <s v="Monitored multi-state encryption"/>
    <x v="31"/>
    <x v="36"/>
    <x v="36"/>
    <x v="1"/>
    <n v="0.63578564940962756"/>
    <n v="16"/>
    <s v="US"/>
    <s v="USD"/>
    <n v="1298700000"/>
    <n v="1300856400"/>
    <b v="0"/>
    <b v="0"/>
    <s v="theater"/>
    <s v="plays"/>
    <d v="2011-02-26T06:00:00"/>
    <d v="2011-03-23T05:00:00"/>
  </r>
  <r>
    <n v="37"/>
    <s v="Black, Armstrong and Anderson"/>
    <s v="Profound attitude-oriented functionalities"/>
    <x v="32"/>
    <x v="37"/>
    <x v="37"/>
    <x v="1"/>
    <n v="0.71434870799894168"/>
    <n v="107"/>
    <s v="US"/>
    <s v="USD"/>
    <n v="1570338000"/>
    <n v="1573192800"/>
    <b v="0"/>
    <b v="1"/>
    <s v="publishing"/>
    <s v="fiction"/>
    <d v="2019-10-06T05:00:00"/>
    <d v="2019-11-08T06:00:00"/>
  </r>
  <r>
    <n v="38"/>
    <s v="Maldonado-Gonzalez"/>
    <s v="Digitized client-driven database"/>
    <x v="33"/>
    <x v="38"/>
    <x v="38"/>
    <x v="1"/>
    <n v="0.30738720872583042"/>
    <n v="134"/>
    <s v="US"/>
    <s v="USD"/>
    <n v="1287378000"/>
    <n v="1287810000"/>
    <b v="0"/>
    <b v="0"/>
    <s v="photography"/>
    <s v="photography books"/>
    <d v="2010-10-18T05:00:00"/>
    <d v="2010-10-23T05:00:00"/>
  </r>
  <r>
    <n v="39"/>
    <s v="Kim-Rice"/>
    <s v="Organized bi-directional function"/>
    <x v="34"/>
    <x v="39"/>
    <x v="39"/>
    <x v="0"/>
    <n v="1.9693654266958425"/>
    <n v="88"/>
    <s v="DK"/>
    <s v="DKK"/>
    <n v="1361772000"/>
    <n v="1362978000"/>
    <b v="0"/>
    <b v="0"/>
    <s v="theater"/>
    <s v="plays"/>
    <d v="2013-02-25T06:00:00"/>
    <d v="2013-03-11T05:00:00"/>
  </r>
  <r>
    <n v="40"/>
    <s v="Garcia, Garcia and Lopez"/>
    <s v="Reduced stable middleware"/>
    <x v="35"/>
    <x v="40"/>
    <x v="40"/>
    <x v="1"/>
    <n v="0.59147734910606264"/>
    <n v="198"/>
    <s v="US"/>
    <s v="USD"/>
    <n v="1275714000"/>
    <n v="1277355600"/>
    <b v="0"/>
    <b v="1"/>
    <s v="technology"/>
    <s v="wearables"/>
    <d v="2010-06-05T05:00:00"/>
    <d v="2010-06-24T05:00:00"/>
  </r>
  <r>
    <n v="41"/>
    <s v="Watts Group"/>
    <s v="Universal 5thgeneration neural-net"/>
    <x v="36"/>
    <x v="41"/>
    <x v="41"/>
    <x v="1"/>
    <n v="0.4696410600469641"/>
    <n v="111"/>
    <s v="IT"/>
    <s v="EUR"/>
    <n v="1346734800"/>
    <n v="1348981200"/>
    <b v="0"/>
    <b v="1"/>
    <s v="music"/>
    <s v="rock"/>
    <d v="2012-09-04T05:00:00"/>
    <d v="2012-09-30T05:00:00"/>
  </r>
  <r>
    <n v="42"/>
    <s v="Werner-Bryant"/>
    <s v="Virtual uniform frame"/>
    <x v="37"/>
    <x v="42"/>
    <x v="42"/>
    <x v="1"/>
    <n v="0.22525341008634714"/>
    <n v="222"/>
    <s v="US"/>
    <s v="USD"/>
    <n v="1309755600"/>
    <n v="1310533200"/>
    <b v="0"/>
    <b v="0"/>
    <s v="food"/>
    <s v="food trucks"/>
    <d v="2011-07-04T05:00:00"/>
    <d v="2011-07-13T05:00:00"/>
  </r>
  <r>
    <n v="43"/>
    <s v="Schmitt-Mendoza"/>
    <s v="Profound explicit paradigm"/>
    <x v="38"/>
    <x v="43"/>
    <x v="43"/>
    <x v="1"/>
    <n v="0.53781071686233362"/>
    <n v="6212"/>
    <s v="US"/>
    <s v="USD"/>
    <n v="1406178000"/>
    <n v="1407560400"/>
    <b v="0"/>
    <b v="0"/>
    <s v="publishing"/>
    <s v="radio &amp; podcasts"/>
    <d v="2014-07-24T05:00:00"/>
    <d v="2014-08-09T05:00:00"/>
  </r>
  <r>
    <n v="44"/>
    <s v="Reid-Mccullough"/>
    <s v="Visionary real-time groupware"/>
    <x v="39"/>
    <x v="44"/>
    <x v="44"/>
    <x v="1"/>
    <n v="0.15178825538373969"/>
    <n v="98"/>
    <s v="DK"/>
    <s v="DKK"/>
    <n v="1552798800"/>
    <n v="1552885200"/>
    <b v="0"/>
    <b v="0"/>
    <s v="publishing"/>
    <s v="fiction"/>
    <d v="2019-03-17T05:00:00"/>
    <d v="2019-03-18T05:00:00"/>
  </r>
  <r>
    <n v="45"/>
    <s v="Woods-Clark"/>
    <s v="Networked tertiary Graphical User Interface"/>
    <x v="40"/>
    <x v="45"/>
    <x v="45"/>
    <x v="0"/>
    <n v="2.0971302428256071"/>
    <n v="48"/>
    <s v="US"/>
    <s v="USD"/>
    <n v="1478062800"/>
    <n v="1479362400"/>
    <b v="0"/>
    <b v="1"/>
    <s v="theater"/>
    <s v="plays"/>
    <d v="2016-11-02T05:00:00"/>
    <d v="2016-11-17T06:00:00"/>
  </r>
  <r>
    <n v="46"/>
    <s v="Vaughn, Hunt and Caldwell"/>
    <s v="Virtual grid-enabled task-force"/>
    <x v="41"/>
    <x v="46"/>
    <x v="46"/>
    <x v="1"/>
    <n v="0.87120320226041914"/>
    <n v="92"/>
    <s v="US"/>
    <s v="USD"/>
    <n v="1278565200"/>
    <n v="1280552400"/>
    <b v="0"/>
    <b v="0"/>
    <s v="music"/>
    <s v="rock"/>
    <d v="2010-07-08T05:00:00"/>
    <d v="2010-07-31T05:00:00"/>
  </r>
  <r>
    <n v="47"/>
    <s v="Bennett and Sons"/>
    <s v="Function-based multi-state software"/>
    <x v="42"/>
    <x v="47"/>
    <x v="47"/>
    <x v="1"/>
    <n v="0.210408191892271"/>
    <n v="149"/>
    <s v="US"/>
    <s v="USD"/>
    <n v="1396069200"/>
    <n v="1398661200"/>
    <b v="0"/>
    <b v="0"/>
    <s v="theater"/>
    <s v="plays"/>
    <d v="2014-03-29T05:00:00"/>
    <d v="2014-04-28T05:00:00"/>
  </r>
  <r>
    <n v="48"/>
    <s v="Lamb Inc"/>
    <s v="Optimized leadingedge concept"/>
    <x v="43"/>
    <x v="48"/>
    <x v="48"/>
    <x v="1"/>
    <n v="0.25841597988545884"/>
    <n v="2431"/>
    <s v="US"/>
    <s v="USD"/>
    <n v="1435208400"/>
    <n v="1436245200"/>
    <b v="0"/>
    <b v="0"/>
    <s v="theater"/>
    <s v="plays"/>
    <d v="2015-06-25T05:00:00"/>
    <d v="2015-07-07T05:00:00"/>
  </r>
  <r>
    <n v="49"/>
    <s v="Casey-Kelly"/>
    <s v="Sharable holistic interface"/>
    <x v="44"/>
    <x v="49"/>
    <x v="49"/>
    <x v="1"/>
    <n v="0.52735662491760049"/>
    <n v="303"/>
    <s v="US"/>
    <s v="USD"/>
    <n v="1571547600"/>
    <n v="1575439200"/>
    <b v="0"/>
    <b v="0"/>
    <s v="music"/>
    <s v="rock"/>
    <d v="2019-10-20T05:00:00"/>
    <d v="2019-12-04T06:00:00"/>
  </r>
  <r>
    <n v="50"/>
    <s v="Jones, Taylor and Moore"/>
    <s v="Down-sized system-worthy secured line"/>
    <x v="0"/>
    <x v="50"/>
    <x v="50"/>
    <x v="0"/>
    <n v="50"/>
    <n v="1"/>
    <s v="IT"/>
    <s v="EUR"/>
    <n v="1375333200"/>
    <n v="1377752400"/>
    <b v="0"/>
    <b v="0"/>
    <s v="music"/>
    <s v="metal"/>
    <d v="2013-08-01T05:00:00"/>
    <d v="2013-08-29T05:00:00"/>
  </r>
  <r>
    <n v="51"/>
    <s v="Bradshaw, Gill and Donovan"/>
    <s v="Inverse secondary infrastructure"/>
    <x v="45"/>
    <x v="51"/>
    <x v="51"/>
    <x v="0"/>
    <n v="1.0885206171726003"/>
    <n v="1467"/>
    <s v="GB"/>
    <s v="GBP"/>
    <n v="1332824400"/>
    <n v="1334206800"/>
    <b v="0"/>
    <b v="1"/>
    <s v="technology"/>
    <s v="wearables"/>
    <d v="2012-03-27T05:00:00"/>
    <d v="2012-04-12T05:00:00"/>
  </r>
  <r>
    <n v="52"/>
    <s v="Hernandez, Rodriguez and Clark"/>
    <s v="Organic foreground leverage"/>
    <x v="44"/>
    <x v="52"/>
    <x v="52"/>
    <x v="0"/>
    <n v="2.928019520130134"/>
    <n v="75"/>
    <s v="US"/>
    <s v="USD"/>
    <n v="1284526800"/>
    <n v="1284872400"/>
    <b v="0"/>
    <b v="0"/>
    <s v="theater"/>
    <s v="plays"/>
    <d v="2010-09-15T05:00:00"/>
    <d v="2010-09-19T05:00:00"/>
  </r>
  <r>
    <n v="53"/>
    <s v="Smith-Jones"/>
    <s v="Reverse-engineered static concept"/>
    <x v="35"/>
    <x v="53"/>
    <x v="53"/>
    <x v="1"/>
    <n v="0.71220459695694405"/>
    <n v="209"/>
    <s v="US"/>
    <s v="USD"/>
    <n v="1400562000"/>
    <n v="1403931600"/>
    <b v="0"/>
    <b v="0"/>
    <s v="film &amp; video"/>
    <s v="drama"/>
    <d v="2014-05-20T05:00:00"/>
    <d v="2014-06-28T05:00:00"/>
  </r>
  <r>
    <n v="54"/>
    <s v="Roy PLC"/>
    <s v="Multi-channeled neutral customer loyalty"/>
    <x v="46"/>
    <x v="54"/>
    <x v="54"/>
    <x v="0"/>
    <n v="1.1127596439169138"/>
    <n v="120"/>
    <s v="US"/>
    <s v="USD"/>
    <n v="1520748000"/>
    <n v="1521262800"/>
    <b v="0"/>
    <b v="0"/>
    <s v="technology"/>
    <s v="wearables"/>
    <d v="2018-03-11T06:00:00"/>
    <d v="2018-03-17T05:00:00"/>
  </r>
  <r>
    <n v="55"/>
    <s v="Wright, Brooks and Villarreal"/>
    <s v="Reverse-engineered bifurcated strategy"/>
    <x v="47"/>
    <x v="55"/>
    <x v="55"/>
    <x v="1"/>
    <n v="0.56189341052273112"/>
    <n v="131"/>
    <s v="US"/>
    <s v="USD"/>
    <n v="1532926800"/>
    <n v="1533358800"/>
    <b v="0"/>
    <b v="0"/>
    <s v="music"/>
    <s v="jazz"/>
    <d v="2018-07-30T05:00:00"/>
    <d v="2018-08-04T05:00:00"/>
  </r>
  <r>
    <n v="56"/>
    <s v="Flores, Miller and Johnson"/>
    <s v="Horizontal context-sensitive knowledge user"/>
    <x v="48"/>
    <x v="56"/>
    <x v="56"/>
    <x v="1"/>
    <n v="0.69607587227007739"/>
    <n v="164"/>
    <s v="US"/>
    <s v="USD"/>
    <n v="1420869600"/>
    <n v="1421474400"/>
    <b v="0"/>
    <b v="0"/>
    <s v="technology"/>
    <s v="wearables"/>
    <d v="2015-01-10T06:00:00"/>
    <d v="2015-01-17T06:00:00"/>
  </r>
  <r>
    <n v="57"/>
    <s v="Bridges, Freeman and Kim"/>
    <s v="Cross-group multi-state task-force"/>
    <x v="49"/>
    <x v="57"/>
    <x v="57"/>
    <x v="1"/>
    <n v="0.46452026269421753"/>
    <n v="201"/>
    <s v="US"/>
    <s v="USD"/>
    <n v="1504242000"/>
    <n v="1505278800"/>
    <b v="0"/>
    <b v="0"/>
    <s v="games"/>
    <s v="video games"/>
    <d v="2017-09-01T05:00:00"/>
    <d v="2017-09-13T05:00:00"/>
  </r>
  <r>
    <n v="58"/>
    <s v="Anderson-Perez"/>
    <s v="Expanded 3rdgeneration strategy"/>
    <x v="50"/>
    <x v="58"/>
    <x v="58"/>
    <x v="1"/>
    <n v="0.44031311154598823"/>
    <n v="211"/>
    <s v="US"/>
    <s v="USD"/>
    <n v="1442811600"/>
    <n v="1443934800"/>
    <b v="0"/>
    <b v="0"/>
    <s v="theater"/>
    <s v="plays"/>
    <d v="2015-09-21T05:00:00"/>
    <d v="2015-10-04T05:00:00"/>
  </r>
  <r>
    <n v="59"/>
    <s v="Wright, Fox and Marks"/>
    <s v="Assimilated real-time support"/>
    <x v="1"/>
    <x v="59"/>
    <x v="59"/>
    <x v="1"/>
    <n v="0.36354193715917943"/>
    <n v="128"/>
    <s v="US"/>
    <s v="USD"/>
    <n v="1497243600"/>
    <n v="1498539600"/>
    <b v="0"/>
    <b v="1"/>
    <s v="theater"/>
    <s v="plays"/>
    <d v="2017-06-12T05:00:00"/>
    <d v="2017-06-27T05:00:00"/>
  </r>
  <r>
    <n v="60"/>
    <s v="Crawford-Peters"/>
    <s v="User-centric regional database"/>
    <x v="51"/>
    <x v="60"/>
    <x v="60"/>
    <x v="1"/>
    <n v="0.69266233813981193"/>
    <n v="1600"/>
    <s v="CA"/>
    <s v="CAD"/>
    <n v="1342501200"/>
    <n v="1342760400"/>
    <b v="0"/>
    <b v="0"/>
    <s v="theater"/>
    <s v="plays"/>
    <d v="2012-07-17T05:00:00"/>
    <d v="2012-07-20T05:00:00"/>
  </r>
  <r>
    <n v="61"/>
    <s v="Romero-Hoffman"/>
    <s v="Open-source zero administration complexity"/>
    <x v="52"/>
    <x v="61"/>
    <x v="61"/>
    <x v="0"/>
    <n v="1.078213802435724"/>
    <n v="2253"/>
    <s v="CA"/>
    <s v="CAD"/>
    <n v="1298268000"/>
    <n v="1301720400"/>
    <b v="0"/>
    <b v="0"/>
    <s v="theater"/>
    <s v="plays"/>
    <d v="2011-02-21T06:00:00"/>
    <d v="2011-04-02T05:00:00"/>
  </r>
  <r>
    <n v="62"/>
    <s v="Sparks-West"/>
    <s v="Organized incremental standardization"/>
    <x v="22"/>
    <x v="62"/>
    <x v="62"/>
    <x v="1"/>
    <n v="0.13838915029061721"/>
    <n v="249"/>
    <s v="US"/>
    <s v="USD"/>
    <n v="1433480400"/>
    <n v="1433566800"/>
    <b v="0"/>
    <b v="0"/>
    <s v="technology"/>
    <s v="web"/>
    <d v="2015-06-05T05:00:00"/>
    <d v="2015-06-06T05:00:00"/>
  </r>
  <r>
    <n v="63"/>
    <s v="Baker, Morgan and Brown"/>
    <s v="Assimilated didactic open system"/>
    <x v="53"/>
    <x v="63"/>
    <x v="63"/>
    <x v="0"/>
    <n v="8.4380610412926398"/>
    <n v="5"/>
    <s v="US"/>
    <s v="USD"/>
    <n v="1493355600"/>
    <n v="1493874000"/>
    <b v="0"/>
    <b v="0"/>
    <s v="theater"/>
    <s v="plays"/>
    <d v="2017-04-28T05:00:00"/>
    <d v="2017-05-04T05:00:00"/>
  </r>
  <r>
    <n v="64"/>
    <s v="Mosley-Gilbert"/>
    <s v="Vision-oriented logistical intranet"/>
    <x v="54"/>
    <x v="64"/>
    <x v="64"/>
    <x v="0"/>
    <n v="1.0241404535479151"/>
    <n v="38"/>
    <s v="US"/>
    <s v="USD"/>
    <n v="1530507600"/>
    <n v="1531803600"/>
    <b v="0"/>
    <b v="1"/>
    <s v="technology"/>
    <s v="web"/>
    <d v="2018-07-02T05:00:00"/>
    <d v="2018-07-17T05:00:00"/>
  </r>
  <r>
    <n v="65"/>
    <s v="Berry-Boyer"/>
    <s v="Mandatory incremental projection"/>
    <x v="55"/>
    <x v="65"/>
    <x v="65"/>
    <x v="1"/>
    <n v="0.42346407497396737"/>
    <n v="236"/>
    <s v="US"/>
    <s v="USD"/>
    <n v="1296108000"/>
    <n v="1296712800"/>
    <b v="0"/>
    <b v="0"/>
    <s v="theater"/>
    <s v="plays"/>
    <d v="2011-01-27T06:00:00"/>
    <d v="2011-02-03T06:00:00"/>
  </r>
  <r>
    <n v="66"/>
    <s v="Sanders-Allen"/>
    <s v="Grass-roots needs-based encryption"/>
    <x v="49"/>
    <x v="66"/>
    <x v="66"/>
    <x v="0"/>
    <n v="2.2188217291507271"/>
    <n v="12"/>
    <s v="US"/>
    <s v="USD"/>
    <n v="1428469200"/>
    <n v="1428901200"/>
    <b v="0"/>
    <b v="1"/>
    <s v="theater"/>
    <s v="plays"/>
    <d v="2015-04-08T05:00:00"/>
    <d v="2015-04-13T05:00:00"/>
  </r>
  <r>
    <n v="67"/>
    <s v="Lopez Inc"/>
    <s v="Team-oriented 6thgeneration middleware"/>
    <x v="56"/>
    <x v="67"/>
    <x v="67"/>
    <x v="1"/>
    <n v="0.61581786720048859"/>
    <n v="4065"/>
    <s v="GB"/>
    <s v="GBP"/>
    <n v="1264399200"/>
    <n v="1264831200"/>
    <b v="0"/>
    <b v="1"/>
    <s v="technology"/>
    <s v="wearables"/>
    <d v="2010-01-25T06:00:00"/>
    <d v="2010-01-30T06:00:00"/>
  </r>
  <r>
    <n v="68"/>
    <s v="Moreno-Turner"/>
    <s v="Inverse multi-tasking installation"/>
    <x v="57"/>
    <x v="68"/>
    <x v="68"/>
    <x v="1"/>
    <n v="0.39288668320926384"/>
    <n v="246"/>
    <s v="IT"/>
    <s v="EUR"/>
    <n v="1501131600"/>
    <n v="1505192400"/>
    <b v="0"/>
    <b v="1"/>
    <s v="theater"/>
    <s v="plays"/>
    <d v="2017-07-27T05:00:00"/>
    <d v="2017-09-12T05:00:00"/>
  </r>
  <r>
    <n v="69"/>
    <s v="Jones-Watson"/>
    <s v="Switchable disintermediate moderator"/>
    <x v="58"/>
    <x v="69"/>
    <x v="69"/>
    <x v="3"/>
    <n v="4.1557075223566544"/>
    <n v="17"/>
    <s v="US"/>
    <s v="USD"/>
    <n v="1292738400"/>
    <n v="1295676000"/>
    <b v="0"/>
    <b v="0"/>
    <s v="theater"/>
    <s v="plays"/>
    <d v="2010-12-19T06:00:00"/>
    <d v="2011-01-22T06:00:00"/>
  </r>
  <r>
    <n v="70"/>
    <s v="Barker Inc"/>
    <s v="Re-engineered 24/7 task-force"/>
    <x v="59"/>
    <x v="70"/>
    <x v="70"/>
    <x v="1"/>
    <n v="0.80813692870085674"/>
    <n v="2475"/>
    <s v="IT"/>
    <s v="EUR"/>
    <n v="1288674000"/>
    <n v="1292911200"/>
    <b v="0"/>
    <b v="1"/>
    <s v="theater"/>
    <s v="plays"/>
    <d v="2010-11-02T05:00:00"/>
    <d v="2010-12-21T06:00:00"/>
  </r>
  <r>
    <n v="71"/>
    <s v="Tate, Bass and House"/>
    <s v="Organic object-oriented budgetary management"/>
    <x v="46"/>
    <x v="71"/>
    <x v="71"/>
    <x v="1"/>
    <n v="0.92535471930906843"/>
    <n v="76"/>
    <s v="US"/>
    <s v="USD"/>
    <n v="1575093600"/>
    <n v="1575439200"/>
    <b v="0"/>
    <b v="0"/>
    <s v="theater"/>
    <s v="plays"/>
    <d v="2019-11-30T06:00:00"/>
    <d v="2019-12-04T06:00:00"/>
  </r>
  <r>
    <n v="72"/>
    <s v="Hampton, Lewis and Ray"/>
    <s v="Seamless coherent parallelism"/>
    <x v="60"/>
    <x v="72"/>
    <x v="72"/>
    <x v="1"/>
    <n v="0.14917951268025859"/>
    <n v="54"/>
    <s v="US"/>
    <s v="USD"/>
    <n v="1435726800"/>
    <n v="1438837200"/>
    <b v="0"/>
    <b v="0"/>
    <s v="film &amp; video"/>
    <s v="animation"/>
    <d v="2015-07-01T05:00:00"/>
    <d v="2015-08-06T05:00:00"/>
  </r>
  <r>
    <n v="73"/>
    <s v="Collins-Goodman"/>
    <s v="Cross-platform even-keeled initiative"/>
    <x v="1"/>
    <x v="73"/>
    <x v="73"/>
    <x v="1"/>
    <n v="0.15130228034151086"/>
    <n v="88"/>
    <s v="US"/>
    <s v="USD"/>
    <n v="1480226400"/>
    <n v="1480485600"/>
    <b v="0"/>
    <b v="0"/>
    <s v="music"/>
    <s v="jazz"/>
    <d v="2016-11-27T06:00:00"/>
    <d v="2016-11-30T06:00:00"/>
  </r>
  <r>
    <n v="74"/>
    <s v="Davis-Michael"/>
    <s v="Progressive tertiary framework"/>
    <x v="61"/>
    <x v="74"/>
    <x v="74"/>
    <x v="1"/>
    <n v="0.81658291457286436"/>
    <n v="85"/>
    <s v="GB"/>
    <s v="GBP"/>
    <n v="1459054800"/>
    <n v="1459141200"/>
    <b v="0"/>
    <b v="0"/>
    <s v="music"/>
    <s v="metal"/>
    <d v="2016-03-27T05:00:00"/>
    <d v="2016-03-28T05:00:00"/>
  </r>
  <r>
    <n v="75"/>
    <s v="White, Torres and Bishop"/>
    <s v="Multi-layered dynamic protocol"/>
    <x v="62"/>
    <x v="75"/>
    <x v="75"/>
    <x v="1"/>
    <n v="0.66411063946323434"/>
    <n v="170"/>
    <s v="US"/>
    <s v="USD"/>
    <n v="1531630800"/>
    <n v="1532322000"/>
    <b v="0"/>
    <b v="0"/>
    <s v="photography"/>
    <s v="photography books"/>
    <d v="2018-07-15T05:00:00"/>
    <d v="2018-07-23T05:00:00"/>
  </r>
  <r>
    <n v="76"/>
    <s v="Martin, Conway and Larsen"/>
    <s v="Horizontal next generation function"/>
    <x v="63"/>
    <x v="76"/>
    <x v="76"/>
    <x v="0"/>
    <n v="1.2803016886647984"/>
    <n v="1684"/>
    <s v="US"/>
    <s v="USD"/>
    <n v="1421992800"/>
    <n v="1426222800"/>
    <b v="1"/>
    <b v="1"/>
    <s v="theater"/>
    <s v="plays"/>
    <d v="2015-01-23T06:00:00"/>
    <d v="2015-03-13T05:00:00"/>
  </r>
  <r>
    <n v="77"/>
    <s v="Acevedo-Huffman"/>
    <s v="Pre-emptive impactful model"/>
    <x v="40"/>
    <x v="77"/>
    <x v="77"/>
    <x v="0"/>
    <n v="2.1300448430493275"/>
    <n v="56"/>
    <s v="US"/>
    <s v="USD"/>
    <n v="1285563600"/>
    <n v="1286773200"/>
    <b v="0"/>
    <b v="1"/>
    <s v="film &amp; video"/>
    <s v="animation"/>
    <d v="2010-09-27T05:00:00"/>
    <d v="2010-10-11T05:00:00"/>
  </r>
  <r>
    <n v="78"/>
    <s v="Montgomery, Larson and Spencer"/>
    <s v="User-centric bifurcated knowledge user"/>
    <x v="6"/>
    <x v="78"/>
    <x v="78"/>
    <x v="1"/>
    <n v="0.33244680851063829"/>
    <n v="330"/>
    <s v="US"/>
    <s v="USD"/>
    <n v="1523854800"/>
    <n v="1523941200"/>
    <b v="0"/>
    <b v="0"/>
    <s v="publishing"/>
    <s v="translations"/>
    <d v="2018-04-16T05:00:00"/>
    <d v="2018-04-17T05:00:00"/>
  </r>
  <r>
    <n v="79"/>
    <s v="Soto LLC"/>
    <s v="Triple-buffered reciprocal project"/>
    <x v="64"/>
    <x v="79"/>
    <x v="79"/>
    <x v="0"/>
    <n v="1.4368101819628121"/>
    <n v="838"/>
    <s v="US"/>
    <s v="USD"/>
    <n v="1529125200"/>
    <n v="1529557200"/>
    <b v="0"/>
    <b v="0"/>
    <s v="theater"/>
    <s v="plays"/>
    <d v="2018-06-16T05:00:00"/>
    <d v="2018-06-21T05:00:00"/>
  </r>
  <r>
    <n v="80"/>
    <s v="Sutton, Barrett and Tucker"/>
    <s v="Cross-platform needs-based approach"/>
    <x v="65"/>
    <x v="80"/>
    <x v="80"/>
    <x v="1"/>
    <n v="0.15687393040501996"/>
    <n v="127"/>
    <s v="US"/>
    <s v="USD"/>
    <n v="1503982800"/>
    <n v="1506574800"/>
    <b v="0"/>
    <b v="0"/>
    <s v="games"/>
    <s v="video games"/>
    <d v="2017-08-29T05:00:00"/>
    <d v="2017-09-28T05:00:00"/>
  </r>
  <r>
    <n v="81"/>
    <s v="Gomez, Bailey and Flores"/>
    <s v="User-friendly static contingency"/>
    <x v="66"/>
    <x v="81"/>
    <x v="81"/>
    <x v="1"/>
    <n v="0.44377525952928126"/>
    <n v="411"/>
    <s v="US"/>
    <s v="USD"/>
    <n v="1511416800"/>
    <n v="1513576800"/>
    <b v="0"/>
    <b v="0"/>
    <s v="music"/>
    <s v="rock"/>
    <d v="2017-11-23T06:00:00"/>
    <d v="2017-12-18T06:00:00"/>
  </r>
  <r>
    <n v="82"/>
    <s v="Porter-George"/>
    <s v="Reactive content-based framework"/>
    <x v="67"/>
    <x v="82"/>
    <x v="82"/>
    <x v="1"/>
    <n v="6.678688305616777E-2"/>
    <n v="180"/>
    <s v="GB"/>
    <s v="GBP"/>
    <n v="1547704800"/>
    <n v="1548309600"/>
    <b v="0"/>
    <b v="1"/>
    <s v="games"/>
    <s v="video games"/>
    <d v="2019-01-17T06:00:00"/>
    <d v="2019-01-24T06:00:00"/>
  </r>
  <r>
    <n v="83"/>
    <s v="Fitzgerald PLC"/>
    <s v="Realigned user-facing concept"/>
    <x v="68"/>
    <x v="83"/>
    <x v="83"/>
    <x v="0"/>
    <n v="2.6602660266026601"/>
    <n v="1000"/>
    <s v="US"/>
    <s v="USD"/>
    <n v="1469682000"/>
    <n v="1471582800"/>
    <b v="0"/>
    <b v="0"/>
    <s v="music"/>
    <s v="electric music"/>
    <d v="2016-07-28T05:00:00"/>
    <d v="2016-08-19T05:00:00"/>
  </r>
  <r>
    <n v="84"/>
    <s v="Cisneros-Burton"/>
    <s v="Public-key zero tolerance orchestration"/>
    <x v="69"/>
    <x v="84"/>
    <x v="84"/>
    <x v="1"/>
    <n v="0.75546145703012224"/>
    <n v="374"/>
    <s v="US"/>
    <s v="USD"/>
    <n v="1343451600"/>
    <n v="1344315600"/>
    <b v="0"/>
    <b v="0"/>
    <s v="technology"/>
    <s v="wearables"/>
    <d v="2012-07-28T05:00:00"/>
    <d v="2012-08-07T05:00:00"/>
  </r>
  <r>
    <n v="85"/>
    <s v="Hill, Lawson and Wilkinson"/>
    <s v="Multi-tiered eco-centric architecture"/>
    <x v="70"/>
    <x v="85"/>
    <x v="85"/>
    <x v="1"/>
    <n v="0.76205287713841363"/>
    <n v="71"/>
    <s v="AU"/>
    <s v="AUD"/>
    <n v="1315717200"/>
    <n v="1316408400"/>
    <b v="0"/>
    <b v="0"/>
    <s v="music"/>
    <s v="indie rock"/>
    <d v="2011-09-11T05:00:00"/>
    <d v="2011-09-19T05:00:00"/>
  </r>
  <r>
    <n v="86"/>
    <s v="Davis-Smith"/>
    <s v="Organic motivating firmware"/>
    <x v="71"/>
    <x v="86"/>
    <x v="86"/>
    <x v="1"/>
    <n v="0.59653365578395812"/>
    <n v="203"/>
    <s v="US"/>
    <s v="USD"/>
    <n v="1430715600"/>
    <n v="1431838800"/>
    <b v="1"/>
    <b v="0"/>
    <s v="theater"/>
    <s v="plays"/>
    <d v="2015-05-04T05:00:00"/>
    <d v="2015-05-17T05:00:00"/>
  </r>
  <r>
    <n v="87"/>
    <s v="Farrell and Sons"/>
    <s v="Synergized 4thgeneration conglomeration"/>
    <x v="72"/>
    <x v="87"/>
    <x v="87"/>
    <x v="0"/>
    <n v="1.6132964889466841"/>
    <n v="1482"/>
    <s v="AU"/>
    <s v="AUD"/>
    <n v="1299564000"/>
    <n v="1300510800"/>
    <b v="0"/>
    <b v="1"/>
    <s v="music"/>
    <s v="rock"/>
    <d v="2011-03-08T06:00:00"/>
    <d v="2011-03-19T05:00:00"/>
  </r>
  <r>
    <n v="88"/>
    <s v="Clark Group"/>
    <s v="Grass-roots fault-tolerant policy"/>
    <x v="73"/>
    <x v="88"/>
    <x v="88"/>
    <x v="1"/>
    <n v="0.38350910834132312"/>
    <n v="113"/>
    <s v="US"/>
    <s v="USD"/>
    <n v="1429160400"/>
    <n v="1431061200"/>
    <b v="0"/>
    <b v="0"/>
    <s v="publishing"/>
    <s v="translations"/>
    <d v="2015-04-16T05:00:00"/>
    <d v="2015-05-08T05:00:00"/>
  </r>
  <r>
    <n v="89"/>
    <s v="White, Singleton and Zimmerman"/>
    <s v="Monitored scalable knowledgebase"/>
    <x v="74"/>
    <x v="89"/>
    <x v="89"/>
    <x v="1"/>
    <n v="0.39590125756870054"/>
    <n v="96"/>
    <s v="US"/>
    <s v="USD"/>
    <n v="1271307600"/>
    <n v="1271480400"/>
    <b v="0"/>
    <b v="0"/>
    <s v="theater"/>
    <s v="plays"/>
    <d v="2010-04-15T05:00:00"/>
    <d v="2010-04-17T05:00:00"/>
  </r>
  <r>
    <n v="90"/>
    <s v="Kramer Group"/>
    <s v="Synergistic explicit parallelism"/>
    <x v="75"/>
    <x v="58"/>
    <x v="90"/>
    <x v="0"/>
    <n v="1.2720156555772995"/>
    <n v="106"/>
    <s v="US"/>
    <s v="USD"/>
    <n v="1456380000"/>
    <n v="1456380000"/>
    <b v="0"/>
    <b v="1"/>
    <s v="theater"/>
    <s v="plays"/>
    <d v="2016-02-25T06:00:00"/>
    <d v="2016-02-25T06:00:00"/>
  </r>
  <r>
    <n v="91"/>
    <s v="Frazier, Patrick and Smith"/>
    <s v="Enhanced systemic analyzer"/>
    <x v="76"/>
    <x v="90"/>
    <x v="91"/>
    <x v="0"/>
    <n v="2.0659275921165383"/>
    <n v="679"/>
    <s v="IT"/>
    <s v="EUR"/>
    <n v="1470459600"/>
    <n v="1472878800"/>
    <b v="0"/>
    <b v="0"/>
    <s v="publishing"/>
    <s v="translations"/>
    <d v="2016-08-06T05:00:00"/>
    <d v="2016-09-03T05:00:00"/>
  </r>
  <r>
    <n v="92"/>
    <s v="Santos, Bell and Lloyd"/>
    <s v="Object-based analyzing knowledge user"/>
    <x v="77"/>
    <x v="91"/>
    <x v="92"/>
    <x v="1"/>
    <n v="0.38628681796233705"/>
    <n v="498"/>
    <s v="CH"/>
    <s v="CHF"/>
    <n v="1277269200"/>
    <n v="1277355600"/>
    <b v="0"/>
    <b v="1"/>
    <s v="games"/>
    <s v="video games"/>
    <d v="2010-06-23T05:00:00"/>
    <d v="2010-06-24T05:00:00"/>
  </r>
  <r>
    <n v="93"/>
    <s v="Hall and Sons"/>
    <s v="Pre-emptive radical architecture"/>
    <x v="78"/>
    <x v="92"/>
    <x v="93"/>
    <x v="3"/>
    <n v="1.6515627609028949"/>
    <n v="610"/>
    <s v="US"/>
    <s v="USD"/>
    <n v="1350709200"/>
    <n v="1351054800"/>
    <b v="0"/>
    <b v="1"/>
    <s v="theater"/>
    <s v="plays"/>
    <d v="2012-10-20T05:00:00"/>
    <d v="2012-10-24T05:00:00"/>
  </r>
  <r>
    <n v="94"/>
    <s v="Hanson Inc"/>
    <s v="Grass-roots web-enabled contingency"/>
    <x v="49"/>
    <x v="93"/>
    <x v="94"/>
    <x v="1"/>
    <n v="0.32928352446917225"/>
    <n v="180"/>
    <s v="GB"/>
    <s v="GBP"/>
    <n v="1554613200"/>
    <n v="1555563600"/>
    <b v="0"/>
    <b v="0"/>
    <s v="technology"/>
    <s v="web"/>
    <d v="2019-04-07T05:00:00"/>
    <d v="2019-04-18T05:00:00"/>
  </r>
  <r>
    <n v="95"/>
    <s v="Sanchez LLC"/>
    <s v="Stand-alone system-worthy standardization"/>
    <x v="79"/>
    <x v="94"/>
    <x v="95"/>
    <x v="1"/>
    <n v="0.88495575221238942"/>
    <n v="27"/>
    <s v="US"/>
    <s v="USD"/>
    <n v="1571029200"/>
    <n v="1571634000"/>
    <b v="0"/>
    <b v="0"/>
    <s v="film &amp; video"/>
    <s v="documentary"/>
    <d v="2019-10-14T05:00:00"/>
    <d v="2019-10-21T05:00:00"/>
  </r>
  <r>
    <n v="96"/>
    <s v="Howard Ltd"/>
    <s v="Down-sized systematic policy"/>
    <x v="80"/>
    <x v="95"/>
    <x v="96"/>
    <x v="1"/>
    <n v="0.46002653237675972"/>
    <n v="2331"/>
    <s v="US"/>
    <s v="USD"/>
    <n v="1299736800"/>
    <n v="1300856400"/>
    <b v="0"/>
    <b v="0"/>
    <s v="theater"/>
    <s v="plays"/>
    <d v="2011-03-10T06:00:00"/>
    <d v="2011-03-23T05:00:00"/>
  </r>
  <r>
    <n v="97"/>
    <s v="Stewart LLC"/>
    <s v="Cloned bi-directional architecture"/>
    <x v="81"/>
    <x v="96"/>
    <x v="97"/>
    <x v="1"/>
    <n v="0.10791068315763261"/>
    <n v="113"/>
    <s v="US"/>
    <s v="USD"/>
    <n v="1435208400"/>
    <n v="1439874000"/>
    <b v="0"/>
    <b v="0"/>
    <s v="food"/>
    <s v="food trucks"/>
    <d v="2015-06-25T05:00:00"/>
    <d v="2015-08-18T05:00:00"/>
  </r>
  <r>
    <n v="98"/>
    <s v="Arias, Allen and Miller"/>
    <s v="Seamless transitional portal"/>
    <x v="82"/>
    <x v="97"/>
    <x v="98"/>
    <x v="0"/>
    <n v="2.9680434584686353"/>
    <n v="1220"/>
    <s v="AU"/>
    <s v="AUD"/>
    <n v="1437973200"/>
    <n v="1438318800"/>
    <b v="0"/>
    <b v="0"/>
    <s v="games"/>
    <s v="video games"/>
    <d v="2015-07-27T05:00:00"/>
    <d v="2015-07-31T05:00:00"/>
  </r>
  <r>
    <n v="99"/>
    <s v="Baker-Morris"/>
    <s v="Fully-configurable motivating approach"/>
    <x v="4"/>
    <x v="98"/>
    <x v="99"/>
    <x v="1"/>
    <n v="0.50832720219383321"/>
    <n v="164"/>
    <s v="US"/>
    <s v="USD"/>
    <n v="1416895200"/>
    <n v="1419400800"/>
    <b v="0"/>
    <b v="0"/>
    <s v="theater"/>
    <s v="plays"/>
    <d v="2014-11-25T06:00:00"/>
    <d v="2014-12-24T06:00:00"/>
  </r>
  <r>
    <n v="100"/>
    <s v="Tucker, Fox and Green"/>
    <s v="Upgradable fault-tolerant approach"/>
    <x v="0"/>
    <x v="99"/>
    <x v="100"/>
    <x v="0"/>
    <n v="100"/>
    <n v="1"/>
    <s v="US"/>
    <s v="USD"/>
    <n v="1319000400"/>
    <n v="1320555600"/>
    <b v="0"/>
    <b v="0"/>
    <s v="theater"/>
    <s v="plays"/>
    <d v="2011-10-19T05:00:00"/>
    <d v="2011-11-06T05:00:00"/>
  </r>
  <r>
    <n v="101"/>
    <s v="Douglas LLC"/>
    <s v="Reduced heuristic moratorium"/>
    <x v="79"/>
    <x v="100"/>
    <x v="101"/>
    <x v="1"/>
    <n v="9.7900576525617317E-2"/>
    <n v="164"/>
    <s v="US"/>
    <s v="USD"/>
    <n v="1424498400"/>
    <n v="1425103200"/>
    <b v="0"/>
    <b v="1"/>
    <s v="music"/>
    <s v="electric music"/>
    <d v="2015-02-21T06:00:00"/>
    <d v="2015-02-28T06:00:00"/>
  </r>
  <r>
    <n v="102"/>
    <s v="Garcia Inc"/>
    <s v="Front-line web-enabled model"/>
    <x v="41"/>
    <x v="101"/>
    <x v="102"/>
    <x v="1"/>
    <n v="0.35501823066589905"/>
    <n v="336"/>
    <s v="US"/>
    <s v="USD"/>
    <n v="1526274000"/>
    <n v="1526878800"/>
    <b v="0"/>
    <b v="1"/>
    <s v="technology"/>
    <s v="wearables"/>
    <d v="2018-05-14T05:00:00"/>
    <d v="2018-05-21T05:00:00"/>
  </r>
  <r>
    <n v="103"/>
    <s v="Frye, Hunt and Powell"/>
    <s v="Polarized incremental emulation"/>
    <x v="83"/>
    <x v="102"/>
    <x v="103"/>
    <x v="0"/>
    <n v="4.0633888663145061"/>
    <n v="37"/>
    <s v="IT"/>
    <s v="EUR"/>
    <n v="1287896400"/>
    <n v="1288674000"/>
    <b v="0"/>
    <b v="0"/>
    <s v="music"/>
    <s v="electric music"/>
    <d v="2010-10-24T05:00:00"/>
    <d v="2010-11-02T05:00:00"/>
  </r>
  <r>
    <n v="104"/>
    <s v="Smith, Wells and Nguyen"/>
    <s v="Self-enabling grid-enabled initiative"/>
    <x v="84"/>
    <x v="103"/>
    <x v="104"/>
    <x v="1"/>
    <n v="0.69861624751645446"/>
    <n v="1917"/>
    <s v="US"/>
    <s v="USD"/>
    <n v="1495515600"/>
    <n v="1495602000"/>
    <b v="0"/>
    <b v="0"/>
    <s v="music"/>
    <s v="indie rock"/>
    <d v="2017-05-23T05:00:00"/>
    <d v="2017-05-24T05:00:00"/>
  </r>
  <r>
    <n v="105"/>
    <s v="Charles-Johnson"/>
    <s v="Total fresh-thinking system engine"/>
    <x v="85"/>
    <x v="104"/>
    <x v="105"/>
    <x v="1"/>
    <n v="0.69183029809746666"/>
    <n v="95"/>
    <s v="US"/>
    <s v="USD"/>
    <n v="1364878800"/>
    <n v="1366434000"/>
    <b v="0"/>
    <b v="0"/>
    <s v="technology"/>
    <s v="web"/>
    <d v="2013-04-02T05:00:00"/>
    <d v="2013-04-20T05:00:00"/>
  </r>
  <r>
    <n v="106"/>
    <s v="Brandt, Carter and Wood"/>
    <s v="Ameliorated clear-thinking circuit"/>
    <x v="61"/>
    <x v="105"/>
    <x v="106"/>
    <x v="1"/>
    <n v="0.27845209196058834"/>
    <n v="147"/>
    <s v="US"/>
    <s v="USD"/>
    <n v="1567918800"/>
    <n v="1568350800"/>
    <b v="0"/>
    <b v="0"/>
    <s v="theater"/>
    <s v="plays"/>
    <d v="2019-09-08T05:00:00"/>
    <d v="2019-09-13T05:00:00"/>
  </r>
  <r>
    <n v="107"/>
    <s v="Tucker, Schmidt and Reid"/>
    <s v="Multi-layered encompassing installation"/>
    <x v="26"/>
    <x v="106"/>
    <x v="107"/>
    <x v="1"/>
    <n v="0.53623410448904552"/>
    <n v="86"/>
    <s v="US"/>
    <s v="USD"/>
    <n v="1524459600"/>
    <n v="1525928400"/>
    <b v="0"/>
    <b v="1"/>
    <s v="theater"/>
    <s v="plays"/>
    <d v="2018-04-23T05:00:00"/>
    <d v="2018-05-10T05:00:00"/>
  </r>
  <r>
    <n v="108"/>
    <s v="Decker Inc"/>
    <s v="Universal encompassing implementation"/>
    <x v="42"/>
    <x v="107"/>
    <x v="108"/>
    <x v="1"/>
    <n v="0.16799193638705343"/>
    <n v="83"/>
    <s v="US"/>
    <s v="USD"/>
    <n v="1333688400"/>
    <n v="1336885200"/>
    <b v="0"/>
    <b v="0"/>
    <s v="film &amp; video"/>
    <s v="documentary"/>
    <d v="2012-04-06T05:00:00"/>
    <d v="2012-05-13T05:00:00"/>
  </r>
  <r>
    <n v="109"/>
    <s v="Romero and Sons"/>
    <s v="Object-based client-server application"/>
    <x v="5"/>
    <x v="108"/>
    <x v="109"/>
    <x v="0"/>
    <n v="1.6888600194868464"/>
    <n v="60"/>
    <s v="US"/>
    <s v="USD"/>
    <n v="1389506400"/>
    <n v="1389679200"/>
    <b v="0"/>
    <b v="0"/>
    <s v="film &amp; video"/>
    <s v="television"/>
    <d v="2014-01-12T06:00:00"/>
    <d v="2014-01-14T06:00:00"/>
  </r>
  <r>
    <n v="110"/>
    <s v="Castillo-Carey"/>
    <s v="Cross-platform solution-oriented process improvement"/>
    <x v="86"/>
    <x v="109"/>
    <x v="110"/>
    <x v="0"/>
    <n v="6.6832496362697702"/>
    <n v="296"/>
    <s v="US"/>
    <s v="USD"/>
    <n v="1536642000"/>
    <n v="1538283600"/>
    <b v="0"/>
    <b v="0"/>
    <s v="food"/>
    <s v="food trucks"/>
    <d v="2018-09-11T05:00:00"/>
    <d v="2018-09-30T05:00:00"/>
  </r>
  <r>
    <n v="111"/>
    <s v="Hart-Briggs"/>
    <s v="Re-engineered user-facing approach"/>
    <x v="87"/>
    <x v="110"/>
    <x v="111"/>
    <x v="1"/>
    <n v="0.83363881987155986"/>
    <n v="676"/>
    <s v="US"/>
    <s v="USD"/>
    <n v="1348290000"/>
    <n v="1348808400"/>
    <b v="0"/>
    <b v="0"/>
    <s v="publishing"/>
    <s v="radio &amp; podcasts"/>
    <d v="2012-09-22T05:00:00"/>
    <d v="2012-09-28T05:00:00"/>
  </r>
  <r>
    <n v="112"/>
    <s v="Jones-Meyer"/>
    <s v="Re-engineered client-driven hub"/>
    <x v="53"/>
    <x v="111"/>
    <x v="112"/>
    <x v="1"/>
    <n v="0.37198258804907003"/>
    <n v="361"/>
    <s v="AU"/>
    <s v="AUD"/>
    <n v="1408856400"/>
    <n v="1410152400"/>
    <b v="0"/>
    <b v="0"/>
    <s v="technology"/>
    <s v="web"/>
    <d v="2014-08-24T05:00:00"/>
    <d v="2014-09-08T05:00:00"/>
  </r>
  <r>
    <n v="113"/>
    <s v="Wright, Hartman and Yu"/>
    <s v="User-friendly tertiary array"/>
    <x v="88"/>
    <x v="112"/>
    <x v="113"/>
    <x v="1"/>
    <n v="0.26533729999195949"/>
    <n v="131"/>
    <s v="US"/>
    <s v="USD"/>
    <n v="1505192400"/>
    <n v="1505797200"/>
    <b v="0"/>
    <b v="0"/>
    <s v="food"/>
    <s v="food trucks"/>
    <d v="2017-09-12T05:00:00"/>
    <d v="2017-09-19T05:00:00"/>
  </r>
  <r>
    <n v="114"/>
    <s v="Harper-Davis"/>
    <s v="Robust heuristic encoding"/>
    <x v="89"/>
    <x v="113"/>
    <x v="114"/>
    <x v="1"/>
    <n v="0.13752171395483498"/>
    <n v="126"/>
    <s v="US"/>
    <s v="USD"/>
    <n v="1554786000"/>
    <n v="1554872400"/>
    <b v="0"/>
    <b v="1"/>
    <s v="technology"/>
    <s v="wearables"/>
    <d v="2019-04-09T05:00:00"/>
    <d v="2019-04-10T05:00:00"/>
  </r>
  <r>
    <n v="115"/>
    <s v="Barrett PLC"/>
    <s v="Team-oriented clear-thinking capacity"/>
    <x v="90"/>
    <x v="114"/>
    <x v="115"/>
    <x v="0"/>
    <n v="1.1466343838989697"/>
    <n v="3304"/>
    <s v="IT"/>
    <s v="EUR"/>
    <n v="1510898400"/>
    <n v="1513922400"/>
    <b v="0"/>
    <b v="0"/>
    <s v="publishing"/>
    <s v="fiction"/>
    <d v="2017-11-17T06:00:00"/>
    <d v="2017-12-22T06:00:00"/>
  </r>
  <r>
    <n v="116"/>
    <s v="David-Clark"/>
    <s v="De-engineered motivating standardization"/>
    <x v="44"/>
    <x v="115"/>
    <x v="116"/>
    <x v="0"/>
    <n v="1.1363636363636365"/>
    <n v="73"/>
    <s v="US"/>
    <s v="USD"/>
    <n v="1442552400"/>
    <n v="1442638800"/>
    <b v="0"/>
    <b v="0"/>
    <s v="theater"/>
    <s v="plays"/>
    <d v="2015-09-18T05:00:00"/>
    <d v="2015-09-19T05:00:00"/>
  </r>
  <r>
    <n v="117"/>
    <s v="Chaney-Dennis"/>
    <s v="Business-focused 24hour groupware"/>
    <x v="70"/>
    <x v="116"/>
    <x v="117"/>
    <x v="1"/>
    <n v="0.57491493605537958"/>
    <n v="275"/>
    <s v="US"/>
    <s v="USD"/>
    <n v="1316667600"/>
    <n v="1317186000"/>
    <b v="0"/>
    <b v="0"/>
    <s v="film &amp; video"/>
    <s v="television"/>
    <d v="2011-09-22T05:00:00"/>
    <d v="2011-09-28T05:00:00"/>
  </r>
  <r>
    <n v="118"/>
    <s v="Robinson, Lopez and Christensen"/>
    <s v="Organic next generation protocol"/>
    <x v="91"/>
    <x v="117"/>
    <x v="118"/>
    <x v="1"/>
    <n v="0.85025980160604631"/>
    <n v="67"/>
    <s v="US"/>
    <s v="USD"/>
    <n v="1390716000"/>
    <n v="1391234400"/>
    <b v="0"/>
    <b v="0"/>
    <s v="photography"/>
    <s v="photography books"/>
    <d v="2014-01-26T06:00:00"/>
    <d v="2014-02-01T06:00:00"/>
  </r>
  <r>
    <n v="119"/>
    <s v="Clark and Sons"/>
    <s v="Reverse-engineered full-range Internet solution"/>
    <x v="92"/>
    <x v="118"/>
    <x v="119"/>
    <x v="1"/>
    <n v="0.46520282843319688"/>
    <n v="154"/>
    <s v="US"/>
    <s v="USD"/>
    <n v="1402894800"/>
    <n v="1404363600"/>
    <b v="0"/>
    <b v="1"/>
    <s v="film &amp; video"/>
    <s v="documentary"/>
    <d v="2014-06-16T05:00:00"/>
    <d v="2014-07-03T05:00:00"/>
  </r>
  <r>
    <n v="120"/>
    <s v="Vega Group"/>
    <s v="Synchronized regional synergy"/>
    <x v="93"/>
    <x v="119"/>
    <x v="120"/>
    <x v="1"/>
    <n v="0.66891121561921052"/>
    <n v="1782"/>
    <s v="US"/>
    <s v="USD"/>
    <n v="1429246800"/>
    <n v="1429592400"/>
    <b v="0"/>
    <b v="1"/>
    <s v="games"/>
    <s v="mobile games"/>
    <d v="2015-04-17T05:00:00"/>
    <d v="2015-04-21T05:00:00"/>
  </r>
  <r>
    <n v="121"/>
    <s v="Brown-Brown"/>
    <s v="Multi-lateral homogeneous success"/>
    <x v="94"/>
    <x v="120"/>
    <x v="121"/>
    <x v="1"/>
    <n v="0.45591328589688107"/>
    <n v="903"/>
    <s v="US"/>
    <s v="USD"/>
    <n v="1412485200"/>
    <n v="1413608400"/>
    <b v="0"/>
    <b v="0"/>
    <s v="games"/>
    <s v="video games"/>
    <d v="2014-10-05T05:00:00"/>
    <d v="2014-10-18T05:00:00"/>
  </r>
  <r>
    <n v="122"/>
    <s v="Taylor PLC"/>
    <s v="Seamless zero-defect solution"/>
    <x v="95"/>
    <x v="121"/>
    <x v="122"/>
    <x v="0"/>
    <n v="1.5535744705013912"/>
    <n v="3387"/>
    <s v="US"/>
    <s v="USD"/>
    <n v="1417068000"/>
    <n v="1419400800"/>
    <b v="0"/>
    <b v="0"/>
    <s v="publishing"/>
    <s v="fiction"/>
    <d v="2014-11-27T06:00:00"/>
    <d v="2014-12-24T06:00:00"/>
  </r>
  <r>
    <n v="123"/>
    <s v="Edwards-Lewis"/>
    <s v="Enhanced scalable concept"/>
    <x v="96"/>
    <x v="122"/>
    <x v="123"/>
    <x v="0"/>
    <n v="5.3698779161126557"/>
    <n v="662"/>
    <s v="CA"/>
    <s v="CAD"/>
    <n v="1448344800"/>
    <n v="1448604000"/>
    <b v="1"/>
    <b v="0"/>
    <s v="theater"/>
    <s v="plays"/>
    <d v="2015-11-24T06:00:00"/>
    <d v="2015-11-27T06:00:00"/>
  </r>
  <r>
    <n v="124"/>
    <s v="Stanton, Neal and Rodriguez"/>
    <s v="Polarized uniform software"/>
    <x v="97"/>
    <x v="123"/>
    <x v="124"/>
    <x v="1"/>
    <n v="0.2719096423342397"/>
    <n v="94"/>
    <s v="IT"/>
    <s v="EUR"/>
    <n v="1557723600"/>
    <n v="1562302800"/>
    <b v="0"/>
    <b v="0"/>
    <s v="photography"/>
    <s v="photography books"/>
    <d v="2019-05-13T05:00:00"/>
    <d v="2019-07-05T05:00:00"/>
  </r>
  <r>
    <n v="125"/>
    <s v="Pratt LLC"/>
    <s v="Stand-alone web-enabled moderator"/>
    <x v="98"/>
    <x v="124"/>
    <x v="125"/>
    <x v="1"/>
    <n v="0.62536873156342188"/>
    <n v="180"/>
    <s v="US"/>
    <s v="USD"/>
    <n v="1537333200"/>
    <n v="1537678800"/>
    <b v="0"/>
    <b v="0"/>
    <s v="theater"/>
    <s v="plays"/>
    <d v="2018-09-19T05:00:00"/>
    <d v="2018-09-23T05:00:00"/>
  </r>
  <r>
    <n v="126"/>
    <s v="Gross PLC"/>
    <s v="Proactive methodical benchmark"/>
    <x v="99"/>
    <x v="125"/>
    <x v="126"/>
    <x v="0"/>
    <n v="2.5884482238533693"/>
    <n v="774"/>
    <s v="US"/>
    <s v="USD"/>
    <n v="1471150800"/>
    <n v="1473570000"/>
    <b v="0"/>
    <b v="1"/>
    <s v="theater"/>
    <s v="plays"/>
    <d v="2016-08-14T05:00:00"/>
    <d v="2016-09-11T05:00:00"/>
  </r>
  <r>
    <n v="127"/>
    <s v="Martinez, Gomez and Dalton"/>
    <s v="Team-oriented 6thgeneration matrix"/>
    <x v="100"/>
    <x v="126"/>
    <x v="127"/>
    <x v="0"/>
    <n v="1.9447114025665668"/>
    <n v="672"/>
    <s v="CA"/>
    <s v="CAD"/>
    <n v="1273640400"/>
    <n v="1273899600"/>
    <b v="0"/>
    <b v="0"/>
    <s v="theater"/>
    <s v="plays"/>
    <d v="2010-05-12T05:00:00"/>
    <d v="2010-05-15T05:00:00"/>
  </r>
  <r>
    <n v="128"/>
    <s v="Allen-Curtis"/>
    <s v="Phased human-resource core"/>
    <x v="101"/>
    <x v="127"/>
    <x v="128"/>
    <x v="3"/>
    <n v="1.6574326227814817"/>
    <n v="532"/>
    <s v="US"/>
    <s v="USD"/>
    <n v="1282885200"/>
    <n v="1284008400"/>
    <b v="0"/>
    <b v="0"/>
    <s v="music"/>
    <s v="rock"/>
    <d v="2010-08-27T05:00:00"/>
    <d v="2010-09-09T05:00:00"/>
  </r>
  <r>
    <n v="129"/>
    <s v="Morgan-Martinez"/>
    <s v="Mandatory tertiary implementation"/>
    <x v="102"/>
    <x v="128"/>
    <x v="129"/>
    <x v="3"/>
    <n v="31.223717409587888"/>
    <n v="55"/>
    <s v="AU"/>
    <s v="AUD"/>
    <n v="1422943200"/>
    <n v="1425103200"/>
    <b v="0"/>
    <b v="0"/>
    <s v="food"/>
    <s v="food trucks"/>
    <d v="2015-02-03T06:00:00"/>
    <d v="2015-02-28T06:00:00"/>
  </r>
  <r>
    <n v="130"/>
    <s v="Luna, Anderson and Fox"/>
    <s v="Secured directional encryption"/>
    <x v="103"/>
    <x v="129"/>
    <x v="130"/>
    <x v="1"/>
    <n v="0.64321608040201006"/>
    <n v="533"/>
    <s v="DK"/>
    <s v="DKK"/>
    <n v="1319605200"/>
    <n v="1320991200"/>
    <b v="0"/>
    <b v="0"/>
    <s v="film &amp; video"/>
    <s v="drama"/>
    <d v="2011-10-26T05:00:00"/>
    <d v="2011-11-11T06:00:00"/>
  </r>
  <r>
    <n v="131"/>
    <s v="Fleming, Zhang and Henderson"/>
    <s v="Distributed 5thgeneration implementation"/>
    <x v="104"/>
    <x v="130"/>
    <x v="131"/>
    <x v="1"/>
    <n v="0.99147583616268153"/>
    <n v="2443"/>
    <s v="GB"/>
    <s v="GBP"/>
    <n v="1385704800"/>
    <n v="1386828000"/>
    <b v="0"/>
    <b v="0"/>
    <s v="technology"/>
    <s v="web"/>
    <d v="2013-11-29T06:00:00"/>
    <d v="2013-12-12T06:00:00"/>
  </r>
  <r>
    <n v="132"/>
    <s v="Flowers and Sons"/>
    <s v="Virtual static core"/>
    <x v="88"/>
    <x v="131"/>
    <x v="132"/>
    <x v="1"/>
    <n v="0.86071987480438183"/>
    <n v="89"/>
    <s v="US"/>
    <s v="USD"/>
    <n v="1515736800"/>
    <n v="1517119200"/>
    <b v="0"/>
    <b v="1"/>
    <s v="theater"/>
    <s v="plays"/>
    <d v="2018-01-12T06:00:00"/>
    <d v="2018-01-28T06:00:00"/>
  </r>
  <r>
    <n v="133"/>
    <s v="Gates PLC"/>
    <s v="Secured content-based product"/>
    <x v="6"/>
    <x v="132"/>
    <x v="133"/>
    <x v="1"/>
    <n v="0.32177332856632107"/>
    <n v="159"/>
    <s v="US"/>
    <s v="USD"/>
    <n v="1313125200"/>
    <n v="1315026000"/>
    <b v="0"/>
    <b v="0"/>
    <s v="music"/>
    <s v="world music"/>
    <d v="2011-08-12T05:00:00"/>
    <d v="2011-09-03T05:00:00"/>
  </r>
  <r>
    <n v="134"/>
    <s v="Caldwell LLC"/>
    <s v="Secured executive concept"/>
    <x v="105"/>
    <x v="133"/>
    <x v="134"/>
    <x v="0"/>
    <n v="1.1143714720903144"/>
    <n v="940"/>
    <s v="CH"/>
    <s v="CHF"/>
    <n v="1308459600"/>
    <n v="1312693200"/>
    <b v="0"/>
    <b v="1"/>
    <s v="film &amp; video"/>
    <s v="documentary"/>
    <d v="2011-06-19T05:00:00"/>
    <d v="2011-08-07T05:00:00"/>
  </r>
  <r>
    <n v="135"/>
    <s v="Le, Burton and Evans"/>
    <s v="Balanced zero-defect software"/>
    <x v="106"/>
    <x v="134"/>
    <x v="135"/>
    <x v="0"/>
    <n v="1.403061224489796"/>
    <n v="117"/>
    <s v="US"/>
    <s v="USD"/>
    <n v="1362636000"/>
    <n v="1363064400"/>
    <b v="0"/>
    <b v="1"/>
    <s v="theater"/>
    <s v="plays"/>
    <d v="2013-03-07T06:00:00"/>
    <d v="2013-03-12T05:00:00"/>
  </r>
  <r>
    <n v="136"/>
    <s v="Briggs PLC"/>
    <s v="Distributed context-sensitive flexibility"/>
    <x v="107"/>
    <x v="135"/>
    <x v="136"/>
    <x v="3"/>
    <n v="30.429988974641677"/>
    <n v="58"/>
    <s v="US"/>
    <s v="USD"/>
    <n v="1402117200"/>
    <n v="1403154000"/>
    <b v="0"/>
    <b v="1"/>
    <s v="film &amp; video"/>
    <s v="drama"/>
    <d v="2014-06-07T05:00:00"/>
    <d v="2014-06-19T05:00:00"/>
  </r>
  <r>
    <n v="137"/>
    <s v="Hudson-Nguyen"/>
    <s v="Down-sized disintermediate support"/>
    <x v="37"/>
    <x v="136"/>
    <x v="137"/>
    <x v="1"/>
    <n v="0.38200339558573854"/>
    <n v="50"/>
    <s v="US"/>
    <s v="USD"/>
    <n v="1286341200"/>
    <n v="1286859600"/>
    <b v="0"/>
    <b v="0"/>
    <s v="publishing"/>
    <s v="nonfiction"/>
    <d v="2010-10-06T05:00:00"/>
    <d v="2010-10-12T05:00:00"/>
  </r>
  <r>
    <n v="138"/>
    <s v="Hogan Ltd"/>
    <s v="Stand-alone mission-critical moratorium"/>
    <x v="103"/>
    <x v="137"/>
    <x v="138"/>
    <x v="0"/>
    <n v="1.0416666666666667"/>
    <n v="115"/>
    <s v="US"/>
    <s v="USD"/>
    <n v="1348808400"/>
    <n v="1349326800"/>
    <b v="0"/>
    <b v="0"/>
    <s v="games"/>
    <s v="mobile games"/>
    <d v="2012-09-28T05:00:00"/>
    <d v="2012-10-04T05:00:00"/>
  </r>
  <r>
    <n v="139"/>
    <s v="Hamilton, Wright and Chavez"/>
    <s v="Down-sized empowering protocol"/>
    <x v="108"/>
    <x v="138"/>
    <x v="139"/>
    <x v="0"/>
    <n v="4.7854099553153899"/>
    <n v="326"/>
    <s v="US"/>
    <s v="USD"/>
    <n v="1429592400"/>
    <n v="1430974800"/>
    <b v="0"/>
    <b v="1"/>
    <s v="technology"/>
    <s v="wearables"/>
    <d v="2015-04-21T05:00:00"/>
    <d v="2015-05-07T05:00:00"/>
  </r>
  <r>
    <n v="140"/>
    <s v="Bautista-Cross"/>
    <s v="Fully-configurable coherent Internet solution"/>
    <x v="20"/>
    <x v="139"/>
    <x v="140"/>
    <x v="1"/>
    <n v="0.44810167834446796"/>
    <n v="186"/>
    <s v="US"/>
    <s v="USD"/>
    <n v="1519538400"/>
    <n v="1519970400"/>
    <b v="0"/>
    <b v="0"/>
    <s v="film &amp; video"/>
    <s v="documentary"/>
    <d v="2018-02-25T06:00:00"/>
    <d v="2018-03-02T06:00:00"/>
  </r>
  <r>
    <n v="141"/>
    <s v="Jackson LLC"/>
    <s v="Distributed motivating algorithm"/>
    <x v="109"/>
    <x v="140"/>
    <x v="141"/>
    <x v="1"/>
    <n v="0.98433935979670251"/>
    <n v="1071"/>
    <s v="US"/>
    <s v="USD"/>
    <n v="1434085200"/>
    <n v="1434603600"/>
    <b v="0"/>
    <b v="0"/>
    <s v="technology"/>
    <s v="web"/>
    <d v="2015-06-12T05:00:00"/>
    <d v="2015-06-18T05:00:00"/>
  </r>
  <r>
    <n v="142"/>
    <s v="Figueroa Ltd"/>
    <s v="Expanded solution-oriented benchmark"/>
    <x v="92"/>
    <x v="141"/>
    <x v="142"/>
    <x v="1"/>
    <n v="0.43470700747696051"/>
    <n v="117"/>
    <s v="US"/>
    <s v="USD"/>
    <n v="1333688400"/>
    <n v="1337230800"/>
    <b v="0"/>
    <b v="0"/>
    <s v="technology"/>
    <s v="web"/>
    <d v="2012-04-06T05:00:00"/>
    <d v="2012-05-17T05:00:00"/>
  </r>
  <r>
    <n v="143"/>
    <s v="Avila-Jones"/>
    <s v="Implemented discrete secured line"/>
    <x v="91"/>
    <x v="142"/>
    <x v="143"/>
    <x v="1"/>
    <n v="0.73750341436765909"/>
    <n v="70"/>
    <s v="US"/>
    <s v="USD"/>
    <n v="1277701200"/>
    <n v="1279429200"/>
    <b v="0"/>
    <b v="0"/>
    <s v="music"/>
    <s v="indie rock"/>
    <d v="2010-06-28T05:00:00"/>
    <d v="2010-07-18T05:00:00"/>
  </r>
  <r>
    <n v="144"/>
    <s v="Martin, Lopez and Hunter"/>
    <s v="Multi-lateral actuating installation"/>
    <x v="25"/>
    <x v="143"/>
    <x v="144"/>
    <x v="1"/>
    <n v="0.77459333849728895"/>
    <n v="135"/>
    <s v="US"/>
    <s v="USD"/>
    <n v="1560747600"/>
    <n v="1561438800"/>
    <b v="0"/>
    <b v="0"/>
    <s v="theater"/>
    <s v="plays"/>
    <d v="2019-06-17T05:00:00"/>
    <d v="2019-06-25T05:00:00"/>
  </r>
  <r>
    <n v="145"/>
    <s v="Fields-Moore"/>
    <s v="Secured reciprocal array"/>
    <x v="110"/>
    <x v="144"/>
    <x v="145"/>
    <x v="1"/>
    <n v="0.42281152753348666"/>
    <n v="768"/>
    <s v="CH"/>
    <s v="CHF"/>
    <n v="1410066000"/>
    <n v="1410498000"/>
    <b v="0"/>
    <b v="0"/>
    <s v="technology"/>
    <s v="wearables"/>
    <d v="2014-09-07T05:00:00"/>
    <d v="2014-09-12T05:00:00"/>
  </r>
  <r>
    <n v="146"/>
    <s v="Harris-Golden"/>
    <s v="Optional bandwidth-monitored middleware"/>
    <x v="35"/>
    <x v="145"/>
    <x v="146"/>
    <x v="3"/>
    <n v="5.7971014492753623"/>
    <n v="51"/>
    <s v="US"/>
    <s v="USD"/>
    <n v="1320732000"/>
    <n v="1322460000"/>
    <b v="0"/>
    <b v="0"/>
    <s v="theater"/>
    <s v="plays"/>
    <d v="2011-11-08T06:00:00"/>
    <d v="2011-11-28T06:00:00"/>
  </r>
  <r>
    <n v="147"/>
    <s v="Moss, Norman and Dunlap"/>
    <s v="Upgradable upward-trending workforce"/>
    <x v="111"/>
    <x v="146"/>
    <x v="147"/>
    <x v="1"/>
    <n v="0.88893648923637147"/>
    <n v="199"/>
    <s v="US"/>
    <s v="USD"/>
    <n v="1465794000"/>
    <n v="1466312400"/>
    <b v="0"/>
    <b v="1"/>
    <s v="theater"/>
    <s v="plays"/>
    <d v="2016-06-13T05:00:00"/>
    <d v="2016-06-19T05:00:00"/>
  </r>
  <r>
    <n v="148"/>
    <s v="White, Larson and Wright"/>
    <s v="Upgradable hybrid capability"/>
    <x v="29"/>
    <x v="147"/>
    <x v="148"/>
    <x v="1"/>
    <n v="0.82629942247889832"/>
    <n v="107"/>
    <s v="US"/>
    <s v="USD"/>
    <n v="1500958800"/>
    <n v="1501736400"/>
    <b v="0"/>
    <b v="0"/>
    <s v="technology"/>
    <s v="wearables"/>
    <d v="2017-07-25T05:00:00"/>
    <d v="2017-08-03T05:00:00"/>
  </r>
  <r>
    <n v="149"/>
    <s v="Payne, Oliver and Burch"/>
    <s v="Managed fresh-thinking flexibility"/>
    <x v="8"/>
    <x v="148"/>
    <x v="149"/>
    <x v="1"/>
    <n v="0.45481220657276994"/>
    <n v="195"/>
    <s v="US"/>
    <s v="USD"/>
    <n v="1357020000"/>
    <n v="1361512800"/>
    <b v="0"/>
    <b v="0"/>
    <s v="music"/>
    <s v="indie rock"/>
    <d v="2013-01-01T06:00:00"/>
    <d v="2013-02-22T06:00:00"/>
  </r>
  <r>
    <n v="150"/>
    <s v="Brown, Palmer and Pace"/>
    <s v="Networked stable workforce"/>
    <x v="0"/>
    <x v="99"/>
    <x v="100"/>
    <x v="0"/>
    <n v="100"/>
    <n v="1"/>
    <s v="US"/>
    <s v="USD"/>
    <n v="1544940000"/>
    <n v="1545026400"/>
    <b v="0"/>
    <b v="0"/>
    <s v="music"/>
    <s v="rock"/>
    <d v="2018-12-16T06:00:00"/>
    <d v="2018-12-17T06:00:00"/>
  </r>
  <r>
    <n v="151"/>
    <s v="Parker LLC"/>
    <s v="Customizable intermediate extranet"/>
    <x v="112"/>
    <x v="149"/>
    <x v="150"/>
    <x v="0"/>
    <n v="1.558435657734816"/>
    <n v="1467"/>
    <s v="US"/>
    <s v="USD"/>
    <n v="1402290000"/>
    <n v="1406696400"/>
    <b v="0"/>
    <b v="0"/>
    <s v="music"/>
    <s v="electric music"/>
    <d v="2014-06-09T05:00:00"/>
    <d v="2014-07-30T05:00:00"/>
  </r>
  <r>
    <n v="152"/>
    <s v="Bowen, Mcdonald and Hall"/>
    <s v="User-centric fault-tolerant task-force"/>
    <x v="113"/>
    <x v="150"/>
    <x v="151"/>
    <x v="1"/>
    <n v="0.23636891777209479"/>
    <n v="3376"/>
    <s v="US"/>
    <s v="USD"/>
    <n v="1487311200"/>
    <n v="1487916000"/>
    <b v="0"/>
    <b v="0"/>
    <s v="music"/>
    <s v="indie rock"/>
    <d v="2017-02-17T06:00:00"/>
    <d v="2017-02-24T06:00:00"/>
  </r>
  <r>
    <n v="153"/>
    <s v="Whitehead, Bell and Hughes"/>
    <s v="Multi-tiered radical definition"/>
    <x v="114"/>
    <x v="151"/>
    <x v="152"/>
    <x v="0"/>
    <n v="1.0754519851003908"/>
    <n v="5681"/>
    <s v="US"/>
    <s v="USD"/>
    <n v="1350622800"/>
    <n v="1351141200"/>
    <b v="0"/>
    <b v="0"/>
    <s v="theater"/>
    <s v="plays"/>
    <d v="2012-10-19T05:00:00"/>
    <d v="2012-10-25T05:00:00"/>
  </r>
  <r>
    <n v="154"/>
    <s v="Rodriguez-Brown"/>
    <s v="Devolved foreground benchmark"/>
    <x v="115"/>
    <x v="152"/>
    <x v="153"/>
    <x v="0"/>
    <n v="1.7019374068554396"/>
    <n v="1059"/>
    <s v="US"/>
    <s v="USD"/>
    <n v="1463029200"/>
    <n v="1465016400"/>
    <b v="0"/>
    <b v="1"/>
    <s v="music"/>
    <s v="indie rock"/>
    <d v="2016-05-12T05:00:00"/>
    <d v="2016-06-04T05:00:00"/>
  </r>
  <r>
    <n v="155"/>
    <s v="Hall-Schaefer"/>
    <s v="Distributed eco-centric methodology"/>
    <x v="116"/>
    <x v="153"/>
    <x v="154"/>
    <x v="0"/>
    <n v="1.5379357484620642"/>
    <n v="1194"/>
    <s v="US"/>
    <s v="USD"/>
    <n v="1269493200"/>
    <n v="1270789200"/>
    <b v="0"/>
    <b v="0"/>
    <s v="theater"/>
    <s v="plays"/>
    <d v="2010-03-25T05:00:00"/>
    <d v="2010-04-09T05:00:00"/>
  </r>
  <r>
    <n v="156"/>
    <s v="Meza-Rogers"/>
    <s v="Streamlined encompassing encryption"/>
    <x v="117"/>
    <x v="154"/>
    <x v="155"/>
    <x v="3"/>
    <n v="1.3524559708701791"/>
    <n v="379"/>
    <s v="AU"/>
    <s v="AUD"/>
    <n v="1570251600"/>
    <n v="1572325200"/>
    <b v="0"/>
    <b v="0"/>
    <s v="music"/>
    <s v="rock"/>
    <d v="2019-10-05T05:00:00"/>
    <d v="2019-10-29T05:00:00"/>
  </r>
  <r>
    <n v="157"/>
    <s v="Curtis-Curtis"/>
    <s v="User-friendly reciprocal initiative"/>
    <x v="3"/>
    <x v="155"/>
    <x v="156"/>
    <x v="0"/>
    <n v="1.8987341772151898"/>
    <n v="30"/>
    <s v="AU"/>
    <s v="AUD"/>
    <n v="1388383200"/>
    <n v="1389420000"/>
    <b v="0"/>
    <b v="0"/>
    <s v="photography"/>
    <s v="photography books"/>
    <d v="2013-12-30T06:00:00"/>
    <d v="2014-01-11T06:00:00"/>
  </r>
  <r>
    <n v="158"/>
    <s v="Carlson Inc"/>
    <s v="Ergonomic fresh-thinking installation"/>
    <x v="118"/>
    <x v="156"/>
    <x v="157"/>
    <x v="1"/>
    <n v="0.45258620689655171"/>
    <n v="41"/>
    <s v="US"/>
    <s v="USD"/>
    <n v="1449554400"/>
    <n v="1449640800"/>
    <b v="0"/>
    <b v="0"/>
    <s v="music"/>
    <s v="rock"/>
    <d v="2015-12-08T06:00:00"/>
    <d v="2015-12-09T06:00:00"/>
  </r>
  <r>
    <n v="159"/>
    <s v="Clarke, Anderson and Lee"/>
    <s v="Robust explicit hardware"/>
    <x v="119"/>
    <x v="157"/>
    <x v="158"/>
    <x v="1"/>
    <n v="0.99988495047640957"/>
    <n v="1821"/>
    <s v="US"/>
    <s v="USD"/>
    <n v="1553662800"/>
    <n v="1555218000"/>
    <b v="0"/>
    <b v="1"/>
    <s v="theater"/>
    <s v="plays"/>
    <d v="2019-03-27T05:00:00"/>
    <d v="2019-04-14T05:00:00"/>
  </r>
  <r>
    <n v="160"/>
    <s v="Evans Group"/>
    <s v="Stand-alone actuating support"/>
    <x v="48"/>
    <x v="158"/>
    <x v="159"/>
    <x v="1"/>
    <n v="0.61609549480169423"/>
    <n v="164"/>
    <s v="US"/>
    <s v="USD"/>
    <n v="1556341200"/>
    <n v="1557723600"/>
    <b v="0"/>
    <b v="0"/>
    <s v="technology"/>
    <s v="wearables"/>
    <d v="2019-04-27T05:00:00"/>
    <d v="2019-05-13T05:00:00"/>
  </r>
  <r>
    <n v="161"/>
    <s v="Bruce Group"/>
    <s v="Cross-platform methodical process improvement"/>
    <x v="20"/>
    <x v="159"/>
    <x v="160"/>
    <x v="0"/>
    <n v="1.2790697674418605"/>
    <n v="75"/>
    <s v="US"/>
    <s v="USD"/>
    <n v="1442984400"/>
    <n v="1443502800"/>
    <b v="0"/>
    <b v="1"/>
    <s v="technology"/>
    <s v="web"/>
    <d v="2015-09-23T05:00:00"/>
    <d v="2015-09-29T05:00:00"/>
  </r>
  <r>
    <n v="162"/>
    <s v="Keith, Alvarez and Potter"/>
    <s v="Extended bottom-line open architecture"/>
    <x v="55"/>
    <x v="160"/>
    <x v="161"/>
    <x v="1"/>
    <n v="0.66783446463761764"/>
    <n v="157"/>
    <s v="CH"/>
    <s v="CHF"/>
    <n v="1544248800"/>
    <n v="1546840800"/>
    <b v="0"/>
    <b v="0"/>
    <s v="music"/>
    <s v="rock"/>
    <d v="2018-12-08T06:00:00"/>
    <d v="2019-01-07T06:00:00"/>
  </r>
  <r>
    <n v="163"/>
    <s v="Burton-Watkins"/>
    <s v="Extended reciprocal circuit"/>
    <x v="26"/>
    <x v="161"/>
    <x v="162"/>
    <x v="1"/>
    <n v="0.39485559566787004"/>
    <n v="246"/>
    <s v="US"/>
    <s v="USD"/>
    <n v="1508475600"/>
    <n v="1512712800"/>
    <b v="0"/>
    <b v="1"/>
    <s v="photography"/>
    <s v="photography books"/>
    <d v="2017-10-20T05:00:00"/>
    <d v="2017-12-08T06:00:00"/>
  </r>
  <r>
    <n v="164"/>
    <s v="Lopez and Sons"/>
    <s v="Polarized human-resource protocol"/>
    <x v="120"/>
    <x v="162"/>
    <x v="163"/>
    <x v="1"/>
    <n v="0.99830851381380381"/>
    <n v="1396"/>
    <s v="US"/>
    <s v="USD"/>
    <n v="1507438800"/>
    <n v="1507525200"/>
    <b v="0"/>
    <b v="0"/>
    <s v="theater"/>
    <s v="plays"/>
    <d v="2017-10-08T05:00:00"/>
    <d v="2017-10-09T05:00:00"/>
  </r>
  <r>
    <n v="165"/>
    <s v="Cordova Ltd"/>
    <s v="Synergized radical product"/>
    <x v="121"/>
    <x v="163"/>
    <x v="164"/>
    <x v="1"/>
    <n v="0.81973902556243705"/>
    <n v="2506"/>
    <s v="US"/>
    <s v="USD"/>
    <n v="1501563600"/>
    <n v="1504328400"/>
    <b v="0"/>
    <b v="0"/>
    <s v="technology"/>
    <s v="web"/>
    <d v="2017-08-01T05:00:00"/>
    <d v="2017-09-02T05:00:00"/>
  </r>
  <r>
    <n v="166"/>
    <s v="Brown-Vang"/>
    <s v="Robust heuristic artificial intelligence"/>
    <x v="122"/>
    <x v="164"/>
    <x v="165"/>
    <x v="1"/>
    <n v="0.72922092417590589"/>
    <n v="244"/>
    <s v="US"/>
    <s v="USD"/>
    <n v="1292997600"/>
    <n v="1293343200"/>
    <b v="0"/>
    <b v="0"/>
    <s v="photography"/>
    <s v="photography books"/>
    <d v="2010-12-22T06:00:00"/>
    <d v="2010-12-26T06:00:00"/>
  </r>
  <r>
    <n v="167"/>
    <s v="Cruz-Ward"/>
    <s v="Robust content-based emulation"/>
    <x v="97"/>
    <x v="165"/>
    <x v="166"/>
    <x v="1"/>
    <n v="0.24065161051462422"/>
    <n v="146"/>
    <s v="AU"/>
    <s v="AUD"/>
    <n v="1370840400"/>
    <n v="1371704400"/>
    <b v="0"/>
    <b v="0"/>
    <s v="theater"/>
    <s v="plays"/>
    <d v="2013-06-10T05:00:00"/>
    <d v="2013-06-20T05:00:00"/>
  </r>
  <r>
    <n v="168"/>
    <s v="Hernandez Group"/>
    <s v="Ergonomic uniform open system"/>
    <x v="123"/>
    <x v="166"/>
    <x v="167"/>
    <x v="0"/>
    <n v="3.1939561672525993"/>
    <n v="955"/>
    <s v="DK"/>
    <s v="DKK"/>
    <n v="1550815200"/>
    <n v="1552798800"/>
    <b v="0"/>
    <b v="1"/>
    <s v="music"/>
    <s v="indie rock"/>
    <d v="2019-02-22T06:00:00"/>
    <d v="2019-03-17T05:00:00"/>
  </r>
  <r>
    <n v="169"/>
    <s v="Tran, Steele and Wilson"/>
    <s v="Profit-focused modular product"/>
    <x v="124"/>
    <x v="167"/>
    <x v="168"/>
    <x v="1"/>
    <n v="0.23580370606511422"/>
    <n v="1267"/>
    <s v="US"/>
    <s v="USD"/>
    <n v="1339909200"/>
    <n v="1342328400"/>
    <b v="0"/>
    <b v="1"/>
    <s v="film &amp; video"/>
    <s v="shorts"/>
    <d v="2012-06-17T05:00:00"/>
    <d v="2012-07-15T05:00:00"/>
  </r>
  <r>
    <n v="170"/>
    <s v="Summers, Gallegos and Stein"/>
    <s v="Mandatory mobile product"/>
    <x v="125"/>
    <x v="168"/>
    <x v="169"/>
    <x v="0"/>
    <n v="34.026772793053546"/>
    <n v="67"/>
    <s v="US"/>
    <s v="USD"/>
    <n v="1501736400"/>
    <n v="1502341200"/>
    <b v="0"/>
    <b v="0"/>
    <s v="music"/>
    <s v="indie rock"/>
    <d v="2017-08-03T05:00:00"/>
    <d v="2017-08-10T05:00:00"/>
  </r>
  <r>
    <n v="171"/>
    <s v="Blair Group"/>
    <s v="Public-key 3rdgeneration budgetary management"/>
    <x v="70"/>
    <x v="169"/>
    <x v="170"/>
    <x v="0"/>
    <n v="9.4049904030710181"/>
    <n v="5"/>
    <s v="US"/>
    <s v="USD"/>
    <n v="1395291600"/>
    <n v="1397192400"/>
    <b v="0"/>
    <b v="0"/>
    <s v="publishing"/>
    <s v="translations"/>
    <d v="2014-03-20T05:00:00"/>
    <d v="2014-04-11T05:00:00"/>
  </r>
  <r>
    <n v="172"/>
    <s v="Nixon Inc"/>
    <s v="Centralized national firmware"/>
    <x v="126"/>
    <x v="170"/>
    <x v="171"/>
    <x v="0"/>
    <n v="1.2066365007541477"/>
    <n v="26"/>
    <s v="US"/>
    <s v="USD"/>
    <n v="1405746000"/>
    <n v="1407042000"/>
    <b v="0"/>
    <b v="1"/>
    <s v="film &amp; video"/>
    <s v="documentary"/>
    <d v="2014-07-19T05:00:00"/>
    <d v="2014-08-03T05:00:00"/>
  </r>
  <r>
    <n v="173"/>
    <s v="White LLC"/>
    <s v="Cross-group 4thgeneration middleware"/>
    <x v="127"/>
    <x v="171"/>
    <x v="172"/>
    <x v="1"/>
    <n v="0.61344244615726207"/>
    <n v="1561"/>
    <s v="US"/>
    <s v="USD"/>
    <n v="1368853200"/>
    <n v="1369371600"/>
    <b v="0"/>
    <b v="0"/>
    <s v="theater"/>
    <s v="plays"/>
    <d v="2013-05-18T05:00:00"/>
    <d v="2013-05-24T05:00:00"/>
  </r>
  <r>
    <n v="174"/>
    <s v="Santos, Black and Donovan"/>
    <s v="Pre-emptive scalable access"/>
    <x v="60"/>
    <x v="172"/>
    <x v="173"/>
    <x v="1"/>
    <n v="0.11177347242921014"/>
    <n v="48"/>
    <s v="US"/>
    <s v="USD"/>
    <n v="1444021200"/>
    <n v="1444107600"/>
    <b v="0"/>
    <b v="1"/>
    <s v="technology"/>
    <s v="wearables"/>
    <d v="2015-10-05T05:00:00"/>
    <d v="2015-10-06T05:00:00"/>
  </r>
  <r>
    <n v="175"/>
    <s v="Jones, Contreras and Burnett"/>
    <s v="Sharable intangible migration"/>
    <x v="128"/>
    <x v="173"/>
    <x v="174"/>
    <x v="0"/>
    <n v="3.8180324069196572"/>
    <n v="1130"/>
    <s v="US"/>
    <s v="USD"/>
    <n v="1472619600"/>
    <n v="1474261200"/>
    <b v="0"/>
    <b v="0"/>
    <s v="theater"/>
    <s v="plays"/>
    <d v="2016-08-31T05:00:00"/>
    <d v="2016-09-19T05:00:00"/>
  </r>
  <r>
    <n v="176"/>
    <s v="Stone-Orozco"/>
    <s v="Proactive scalable Graphical User Interface"/>
    <x v="129"/>
    <x v="174"/>
    <x v="175"/>
    <x v="0"/>
    <n v="1.3362770160353241"/>
    <n v="782"/>
    <s v="US"/>
    <s v="USD"/>
    <n v="1472878800"/>
    <n v="1473656400"/>
    <b v="0"/>
    <b v="0"/>
    <s v="theater"/>
    <s v="plays"/>
    <d v="2016-09-03T05:00:00"/>
    <d v="2016-09-12T05:00:00"/>
  </r>
  <r>
    <n v="177"/>
    <s v="Lee, Gibson and Morgan"/>
    <s v="Digitized solution-oriented product"/>
    <x v="130"/>
    <x v="175"/>
    <x v="176"/>
    <x v="1"/>
    <n v="0.24010941067991806"/>
    <n v="2739"/>
    <s v="US"/>
    <s v="USD"/>
    <n v="1289800800"/>
    <n v="1291960800"/>
    <b v="0"/>
    <b v="0"/>
    <s v="theater"/>
    <s v="plays"/>
    <d v="2010-11-15T06:00:00"/>
    <d v="2010-12-10T06:00:00"/>
  </r>
  <r>
    <n v="178"/>
    <s v="Alexander-Williams"/>
    <s v="Triple-buffered cohesive structure"/>
    <x v="44"/>
    <x v="176"/>
    <x v="177"/>
    <x v="0"/>
    <n v="1.0394110004330879"/>
    <n v="210"/>
    <s v="US"/>
    <s v="USD"/>
    <n v="1505970000"/>
    <n v="1506747600"/>
    <b v="0"/>
    <b v="0"/>
    <s v="food"/>
    <s v="food trucks"/>
    <d v="2017-09-21T05:00:00"/>
    <d v="2017-09-30T05:00:00"/>
  </r>
  <r>
    <n v="179"/>
    <s v="Marks Ltd"/>
    <s v="Realigned human-resource orchestration"/>
    <x v="131"/>
    <x v="177"/>
    <x v="178"/>
    <x v="1"/>
    <n v="0.2795489524766781"/>
    <n v="3537"/>
    <s v="CA"/>
    <s v="CAD"/>
    <n v="1363496400"/>
    <n v="1363582800"/>
    <b v="0"/>
    <b v="1"/>
    <s v="theater"/>
    <s v="plays"/>
    <d v="2013-03-17T05:00:00"/>
    <d v="2013-03-18T05:00:00"/>
  </r>
  <r>
    <n v="180"/>
    <s v="Olsen, Edwards and Reid"/>
    <s v="Optional clear-thinking software"/>
    <x v="132"/>
    <x v="178"/>
    <x v="179"/>
    <x v="1"/>
    <n v="0.32419414597999258"/>
    <n v="2107"/>
    <s v="AU"/>
    <s v="AUD"/>
    <n v="1269234000"/>
    <n v="1269666000"/>
    <b v="0"/>
    <b v="0"/>
    <s v="technology"/>
    <s v="wearables"/>
    <d v="2010-03-22T05:00:00"/>
    <d v="2010-03-27T05:00:00"/>
  </r>
  <r>
    <n v="181"/>
    <s v="Daniels, Rose and Tyler"/>
    <s v="Centralized global approach"/>
    <x v="133"/>
    <x v="179"/>
    <x v="180"/>
    <x v="0"/>
    <n v="1.6180620884289747"/>
    <n v="136"/>
    <s v="US"/>
    <s v="USD"/>
    <n v="1507093200"/>
    <n v="1508648400"/>
    <b v="0"/>
    <b v="0"/>
    <s v="technology"/>
    <s v="web"/>
    <d v="2017-10-04T05:00:00"/>
    <d v="2017-10-22T05:00:00"/>
  </r>
  <r>
    <n v="182"/>
    <s v="Adams Group"/>
    <s v="Reverse-engineered bandwidth-monitored contingency"/>
    <x v="134"/>
    <x v="180"/>
    <x v="181"/>
    <x v="1"/>
    <n v="0.13844189016602809"/>
    <n v="3318"/>
    <s v="DK"/>
    <s v="DKK"/>
    <n v="1560574800"/>
    <n v="1561957200"/>
    <b v="0"/>
    <b v="0"/>
    <s v="theater"/>
    <s v="plays"/>
    <d v="2019-06-15T05:00:00"/>
    <d v="2019-07-01T05:00:00"/>
  </r>
  <r>
    <n v="183"/>
    <s v="Rogers, Huerta and Medina"/>
    <s v="Pre-emptive bandwidth-monitored instruction set"/>
    <x v="135"/>
    <x v="181"/>
    <x v="182"/>
    <x v="0"/>
    <n v="1.446808510638298"/>
    <n v="86"/>
    <s v="CA"/>
    <s v="CAD"/>
    <n v="1284008400"/>
    <n v="1285131600"/>
    <b v="0"/>
    <b v="0"/>
    <s v="music"/>
    <s v="rock"/>
    <d v="2010-09-09T05:00:00"/>
    <d v="2010-09-22T05:00:00"/>
  </r>
  <r>
    <n v="184"/>
    <s v="Howard, Carter and Griffith"/>
    <s v="Adaptive asynchronous emulation"/>
    <x v="136"/>
    <x v="182"/>
    <x v="183"/>
    <x v="1"/>
    <n v="0.34123222748815168"/>
    <n v="340"/>
    <s v="US"/>
    <s v="USD"/>
    <n v="1556859600"/>
    <n v="1556946000"/>
    <b v="0"/>
    <b v="0"/>
    <s v="theater"/>
    <s v="plays"/>
    <d v="2019-05-03T05:00:00"/>
    <d v="2019-05-04T05:00:00"/>
  </r>
  <r>
    <n v="185"/>
    <s v="Bailey PLC"/>
    <s v="Innovative actuating conglomeration"/>
    <x v="67"/>
    <x v="183"/>
    <x v="184"/>
    <x v="0"/>
    <n v="1.392757660167131"/>
    <n v="19"/>
    <s v="US"/>
    <s v="USD"/>
    <n v="1526187600"/>
    <n v="1527138000"/>
    <b v="0"/>
    <b v="0"/>
    <s v="film &amp; video"/>
    <s v="television"/>
    <d v="2018-05-13T05:00:00"/>
    <d v="2018-05-24T05:00:00"/>
  </r>
  <r>
    <n v="186"/>
    <s v="Parker Group"/>
    <s v="Grass-roots foreground policy"/>
    <x v="137"/>
    <x v="184"/>
    <x v="185"/>
    <x v="0"/>
    <n v="3.1313914944636436"/>
    <n v="886"/>
    <s v="US"/>
    <s v="USD"/>
    <n v="1400821200"/>
    <n v="1402117200"/>
    <b v="0"/>
    <b v="0"/>
    <s v="theater"/>
    <s v="plays"/>
    <d v="2014-05-23T05:00:00"/>
    <d v="2014-06-07T05:00:00"/>
  </r>
  <r>
    <n v="187"/>
    <s v="Fox Group"/>
    <s v="Horizontal transitional paradigm"/>
    <x v="138"/>
    <x v="185"/>
    <x v="186"/>
    <x v="1"/>
    <n v="0.43502138975604115"/>
    <n v="1442"/>
    <s v="CA"/>
    <s v="CAD"/>
    <n v="1361599200"/>
    <n v="1364014800"/>
    <b v="0"/>
    <b v="1"/>
    <s v="film &amp; video"/>
    <s v="shorts"/>
    <d v="2013-02-23T06:00:00"/>
    <d v="2013-03-23T05:00:00"/>
  </r>
  <r>
    <n v="188"/>
    <s v="Walker, Jones and Rodriguez"/>
    <s v="Networked didactic info-mediaries"/>
    <x v="139"/>
    <x v="186"/>
    <x v="187"/>
    <x v="0"/>
    <n v="3.1238095238095238"/>
    <n v="35"/>
    <s v="IT"/>
    <s v="EUR"/>
    <n v="1417500000"/>
    <n v="1417586400"/>
    <b v="0"/>
    <b v="0"/>
    <s v="theater"/>
    <s v="plays"/>
    <d v="2014-12-02T06:00:00"/>
    <d v="2014-12-03T06:00:00"/>
  </r>
  <r>
    <n v="189"/>
    <s v="Anthony-Shaw"/>
    <s v="Switchable contextually-based access"/>
    <x v="140"/>
    <x v="187"/>
    <x v="188"/>
    <x v="3"/>
    <n v="4.250733268153942"/>
    <n v="441"/>
    <s v="US"/>
    <s v="USD"/>
    <n v="1457071200"/>
    <n v="1457071200"/>
    <b v="0"/>
    <b v="0"/>
    <s v="theater"/>
    <s v="plays"/>
    <d v="2016-03-04T06:00:00"/>
    <d v="2016-03-04T06:00:00"/>
  </r>
  <r>
    <n v="190"/>
    <s v="Cook LLC"/>
    <s v="Up-sized dynamic throughput"/>
    <x v="41"/>
    <x v="188"/>
    <x v="189"/>
    <x v="0"/>
    <n v="1.4578408195429473"/>
    <n v="24"/>
    <s v="US"/>
    <s v="USD"/>
    <n v="1370322000"/>
    <n v="1370408400"/>
    <b v="0"/>
    <b v="1"/>
    <s v="theater"/>
    <s v="plays"/>
    <d v="2013-06-04T05:00:00"/>
    <d v="2013-06-05T05:00:00"/>
  </r>
  <r>
    <n v="191"/>
    <s v="Sutton PLC"/>
    <s v="Mandatory reciprocal superstructure"/>
    <x v="141"/>
    <x v="189"/>
    <x v="190"/>
    <x v="0"/>
    <n v="2.6348808030112925"/>
    <n v="86"/>
    <s v="IT"/>
    <s v="EUR"/>
    <n v="1552366800"/>
    <n v="1552626000"/>
    <b v="0"/>
    <b v="0"/>
    <s v="theater"/>
    <s v="plays"/>
    <d v="2019-03-12T05:00:00"/>
    <d v="2019-03-15T05:00:00"/>
  </r>
  <r>
    <n v="192"/>
    <s v="Long, Morgan and Mitchell"/>
    <s v="Upgradable 4thgeneration productivity"/>
    <x v="142"/>
    <x v="190"/>
    <x v="191"/>
    <x v="0"/>
    <n v="5.0017611835153222"/>
    <n v="243"/>
    <s v="US"/>
    <s v="USD"/>
    <n v="1403845200"/>
    <n v="1404190800"/>
    <b v="0"/>
    <b v="0"/>
    <s v="music"/>
    <s v="rock"/>
    <d v="2014-06-27T05:00:00"/>
    <d v="2014-07-01T05:00:00"/>
  </r>
  <r>
    <n v="193"/>
    <s v="Calhoun, Rogers and Long"/>
    <s v="Progressive discrete hub"/>
    <x v="47"/>
    <x v="191"/>
    <x v="192"/>
    <x v="0"/>
    <n v="2.191235059760956"/>
    <n v="65"/>
    <s v="US"/>
    <s v="USD"/>
    <n v="1523163600"/>
    <n v="1523509200"/>
    <b v="1"/>
    <b v="0"/>
    <s v="music"/>
    <s v="indie rock"/>
    <d v="2018-04-08T05:00:00"/>
    <d v="2018-04-12T05:00:00"/>
  </r>
  <r>
    <n v="194"/>
    <s v="Sandoval Group"/>
    <s v="Assimilated multi-tasking archive"/>
    <x v="143"/>
    <x v="192"/>
    <x v="193"/>
    <x v="1"/>
    <n v="0.81459385039008725"/>
    <n v="126"/>
    <s v="US"/>
    <s v="USD"/>
    <n v="1442206800"/>
    <n v="1443589200"/>
    <b v="0"/>
    <b v="0"/>
    <s v="music"/>
    <s v="metal"/>
    <d v="2015-09-14T05:00:00"/>
    <d v="2015-09-30T05:00:00"/>
  </r>
  <r>
    <n v="195"/>
    <s v="Smith and Sons"/>
    <s v="Upgradable high-level solution"/>
    <x v="144"/>
    <x v="193"/>
    <x v="194"/>
    <x v="1"/>
    <n v="0.27643158318316219"/>
    <n v="524"/>
    <s v="US"/>
    <s v="USD"/>
    <n v="1532840400"/>
    <n v="1533445200"/>
    <b v="0"/>
    <b v="0"/>
    <s v="music"/>
    <s v="electric music"/>
    <d v="2018-07-29T05:00:00"/>
    <d v="2018-08-05T05:00:00"/>
  </r>
  <r>
    <n v="196"/>
    <s v="King Inc"/>
    <s v="Organic bandwidth-monitored frame"/>
    <x v="139"/>
    <x v="194"/>
    <x v="195"/>
    <x v="0"/>
    <n v="1.5836230204712245"/>
    <n v="100"/>
    <s v="DK"/>
    <s v="DKK"/>
    <n v="1472878800"/>
    <n v="1474520400"/>
    <b v="0"/>
    <b v="0"/>
    <s v="technology"/>
    <s v="wearables"/>
    <d v="2016-09-03T05:00:00"/>
    <d v="2016-09-22T05:00:00"/>
  </r>
  <r>
    <n v="197"/>
    <s v="Perry and Sons"/>
    <s v="Business-focused logistical framework"/>
    <x v="145"/>
    <x v="195"/>
    <x v="196"/>
    <x v="1"/>
    <n v="0.33534006056964899"/>
    <n v="1989"/>
    <s v="US"/>
    <s v="USD"/>
    <n v="1498194000"/>
    <n v="1499403600"/>
    <b v="0"/>
    <b v="0"/>
    <s v="film &amp; video"/>
    <s v="drama"/>
    <d v="2017-06-23T05:00:00"/>
    <d v="2017-07-07T05:00:00"/>
  </r>
  <r>
    <n v="198"/>
    <s v="Palmer Inc"/>
    <s v="Universal multi-state capability"/>
    <x v="146"/>
    <x v="196"/>
    <x v="197"/>
    <x v="0"/>
    <n v="10.461844065552061"/>
    <n v="168"/>
    <s v="US"/>
    <s v="USD"/>
    <n v="1281070800"/>
    <n v="1283576400"/>
    <b v="0"/>
    <b v="0"/>
    <s v="music"/>
    <s v="electric music"/>
    <d v="2010-08-06T05:00:00"/>
    <d v="2010-09-04T05:00:00"/>
  </r>
  <r>
    <n v="199"/>
    <s v="Hull, Baker and Martinez"/>
    <s v="Digitized reciprocal infrastructure"/>
    <x v="37"/>
    <x v="197"/>
    <x v="198"/>
    <x v="0"/>
    <n v="1.859504132231405"/>
    <n v="13"/>
    <s v="US"/>
    <s v="USD"/>
    <n v="1436245200"/>
    <n v="1436590800"/>
    <b v="0"/>
    <b v="0"/>
    <s v="music"/>
    <s v="rock"/>
    <d v="2015-07-07T05:00:00"/>
    <d v="2015-07-11T05:00:00"/>
  </r>
  <r>
    <n v="200"/>
    <s v="Becker, Rice and White"/>
    <s v="Reduced dedicated capability"/>
    <x v="0"/>
    <x v="50"/>
    <x v="50"/>
    <x v="0"/>
    <n v="50"/>
    <n v="1"/>
    <s v="CA"/>
    <s v="CAD"/>
    <n v="1269493200"/>
    <n v="1270443600"/>
    <b v="0"/>
    <b v="0"/>
    <s v="theater"/>
    <s v="plays"/>
    <d v="2010-03-25T05:00:00"/>
    <d v="2010-04-05T05:00:00"/>
  </r>
  <r>
    <n v="201"/>
    <s v="Osborne, Perkins and Knox"/>
    <s v="Cross-platform bi-directional workforce"/>
    <x v="118"/>
    <x v="198"/>
    <x v="199"/>
    <x v="1"/>
    <n v="0.14680181754631247"/>
    <n v="157"/>
    <s v="US"/>
    <s v="USD"/>
    <n v="1406264400"/>
    <n v="1407819600"/>
    <b v="0"/>
    <b v="0"/>
    <s v="technology"/>
    <s v="web"/>
    <d v="2014-07-25T05:00:00"/>
    <d v="2014-08-12T05:00:00"/>
  </r>
  <r>
    <n v="202"/>
    <s v="Mcknight-Freeman"/>
    <s v="Upgradable scalable methodology"/>
    <x v="111"/>
    <x v="199"/>
    <x v="200"/>
    <x v="3"/>
    <n v="1.2685312547760965"/>
    <n v="82"/>
    <s v="US"/>
    <s v="USD"/>
    <n v="1317531600"/>
    <n v="1317877200"/>
    <b v="0"/>
    <b v="0"/>
    <s v="food"/>
    <s v="food trucks"/>
    <d v="2011-10-02T05:00:00"/>
    <d v="2011-10-06T05:00:00"/>
  </r>
  <r>
    <n v="203"/>
    <s v="Hayden, Shannon and Stein"/>
    <s v="Customer-focused client-server service-desk"/>
    <x v="147"/>
    <x v="200"/>
    <x v="201"/>
    <x v="1"/>
    <n v="0.74400376396622769"/>
    <n v="4498"/>
    <s v="AU"/>
    <s v="AUD"/>
    <n v="1484632800"/>
    <n v="1484805600"/>
    <b v="0"/>
    <b v="0"/>
    <s v="theater"/>
    <s v="plays"/>
    <d v="2017-01-17T06:00:00"/>
    <d v="2017-01-19T06:00:00"/>
  </r>
  <r>
    <n v="204"/>
    <s v="Daniel-Luna"/>
    <s v="Mandatory multimedia leverage"/>
    <x v="148"/>
    <x v="201"/>
    <x v="202"/>
    <x v="0"/>
    <n v="29.655990510083036"/>
    <n v="40"/>
    <s v="US"/>
    <s v="USD"/>
    <n v="1301806800"/>
    <n v="1302670800"/>
    <b v="0"/>
    <b v="0"/>
    <s v="music"/>
    <s v="jazz"/>
    <d v="2011-04-03T05:00:00"/>
    <d v="2011-04-13T05:00:00"/>
  </r>
  <r>
    <n v="205"/>
    <s v="Weaver-Marquez"/>
    <s v="Focused analyzing circuit"/>
    <x v="81"/>
    <x v="202"/>
    <x v="203"/>
    <x v="1"/>
    <n v="0.23156394727467047"/>
    <n v="80"/>
    <s v="US"/>
    <s v="USD"/>
    <n v="1539752400"/>
    <n v="1540789200"/>
    <b v="1"/>
    <b v="0"/>
    <s v="theater"/>
    <s v="plays"/>
    <d v="2018-10-17T05:00:00"/>
    <d v="2018-10-29T05:00:00"/>
  </r>
  <r>
    <n v="206"/>
    <s v="Austin, Baker and Kelley"/>
    <s v="Fundamental grid-enabled strategy"/>
    <x v="25"/>
    <x v="203"/>
    <x v="204"/>
    <x v="3"/>
    <n v="2.5743707093821508"/>
    <n v="57"/>
    <s v="US"/>
    <s v="USD"/>
    <n v="1267250400"/>
    <n v="1268028000"/>
    <b v="0"/>
    <b v="0"/>
    <s v="publishing"/>
    <s v="fiction"/>
    <d v="2010-02-27T06:00:00"/>
    <d v="2010-03-08T06:00:00"/>
  </r>
  <r>
    <n v="207"/>
    <s v="Carney-Anderson"/>
    <s v="Digitized 5thgeneration knowledgebase"/>
    <x v="67"/>
    <x v="204"/>
    <x v="205"/>
    <x v="1"/>
    <n v="0.23490721165139769"/>
    <n v="43"/>
    <s v="US"/>
    <s v="USD"/>
    <n v="1535432400"/>
    <n v="1537160400"/>
    <b v="0"/>
    <b v="1"/>
    <s v="music"/>
    <s v="rock"/>
    <d v="2018-08-28T05:00:00"/>
    <d v="2018-09-17T05:00:00"/>
  </r>
  <r>
    <n v="208"/>
    <s v="Jackson Inc"/>
    <s v="Mandatory multi-tasking encryption"/>
    <x v="149"/>
    <x v="205"/>
    <x v="206"/>
    <x v="1"/>
    <n v="0.98890060770428412"/>
    <n v="2053"/>
    <s v="US"/>
    <s v="USD"/>
    <n v="1510207200"/>
    <n v="1512280800"/>
    <b v="0"/>
    <b v="0"/>
    <s v="film &amp; video"/>
    <s v="documentary"/>
    <d v="2017-11-09T06:00:00"/>
    <d v="2017-12-03T06:00:00"/>
  </r>
  <r>
    <n v="209"/>
    <s v="Warren Ltd"/>
    <s v="Distributed system-worthy application"/>
    <x v="150"/>
    <x v="206"/>
    <x v="207"/>
    <x v="2"/>
    <n v="4.7194991749975737"/>
    <n v="808"/>
    <s v="AU"/>
    <s v="AUD"/>
    <n v="1462510800"/>
    <n v="1463115600"/>
    <b v="0"/>
    <b v="0"/>
    <s v="film &amp; video"/>
    <s v="documentary"/>
    <d v="2016-05-06T05:00:00"/>
    <d v="2016-05-13T05:00:00"/>
  </r>
  <r>
    <n v="210"/>
    <s v="Schultz Inc"/>
    <s v="Synergistic tertiary time-frame"/>
    <x v="151"/>
    <x v="207"/>
    <x v="208"/>
    <x v="0"/>
    <n v="1.4831177027453455"/>
    <n v="226"/>
    <s v="DK"/>
    <s v="DKK"/>
    <n v="1488520800"/>
    <n v="1490850000"/>
    <b v="0"/>
    <b v="0"/>
    <s v="film &amp; video"/>
    <s v="science fiction"/>
    <d v="2017-03-03T06:00:00"/>
    <d v="2017-03-30T05:00:00"/>
  </r>
  <r>
    <n v="211"/>
    <s v="Thompson LLC"/>
    <s v="Customer-focused impactful benchmark"/>
    <x v="152"/>
    <x v="208"/>
    <x v="209"/>
    <x v="0"/>
    <n v="1.0534813319878911"/>
    <n v="1625"/>
    <s v="US"/>
    <s v="USD"/>
    <n v="1377579600"/>
    <n v="1379653200"/>
    <b v="0"/>
    <b v="0"/>
    <s v="theater"/>
    <s v="plays"/>
    <d v="2013-08-27T05:00:00"/>
    <d v="2013-09-20T05:00:00"/>
  </r>
  <r>
    <n v="212"/>
    <s v="Johnson Inc"/>
    <s v="Profound next generation infrastructure"/>
    <x v="32"/>
    <x v="209"/>
    <x v="210"/>
    <x v="1"/>
    <n v="0.65853658536585369"/>
    <n v="168"/>
    <s v="US"/>
    <s v="USD"/>
    <n v="1576389600"/>
    <n v="1580364000"/>
    <b v="0"/>
    <b v="0"/>
    <s v="theater"/>
    <s v="plays"/>
    <d v="2019-12-15T06:00:00"/>
    <d v="2020-01-30T06:00:00"/>
  </r>
  <r>
    <n v="213"/>
    <s v="Morgan-Warren"/>
    <s v="Face-to-face encompassing info-mediaries"/>
    <x v="153"/>
    <x v="210"/>
    <x v="211"/>
    <x v="1"/>
    <n v="0.51239004599269011"/>
    <n v="4289"/>
    <s v="US"/>
    <s v="USD"/>
    <n v="1289019600"/>
    <n v="1289714400"/>
    <b v="0"/>
    <b v="1"/>
    <s v="music"/>
    <s v="indie rock"/>
    <d v="2010-11-06T05:00:00"/>
    <d v="2010-11-14T06:00:00"/>
  </r>
  <r>
    <n v="214"/>
    <s v="Sullivan Group"/>
    <s v="Open-source fresh-thinking policy"/>
    <x v="1"/>
    <x v="211"/>
    <x v="212"/>
    <x v="1"/>
    <n v="9.773806199385647E-2"/>
    <n v="165"/>
    <s v="US"/>
    <s v="USD"/>
    <n v="1282194000"/>
    <n v="1282712400"/>
    <b v="0"/>
    <b v="0"/>
    <s v="music"/>
    <s v="rock"/>
    <d v="2010-08-19T05:00:00"/>
    <d v="2010-08-25T05:00:00"/>
  </r>
  <r>
    <n v="215"/>
    <s v="Vargas, Banks and Palmer"/>
    <s v="Extended 24/7 implementation"/>
    <x v="154"/>
    <x v="212"/>
    <x v="213"/>
    <x v="0"/>
    <n v="26.029216467463481"/>
    <n v="143"/>
    <s v="US"/>
    <s v="USD"/>
    <n v="1550037600"/>
    <n v="1550210400"/>
    <b v="0"/>
    <b v="0"/>
    <s v="theater"/>
    <s v="plays"/>
    <d v="2019-02-13T06:00:00"/>
    <d v="2019-02-15T06:00:00"/>
  </r>
  <r>
    <n v="216"/>
    <s v="Johnson, Dixon and Zimmerman"/>
    <s v="Organic dynamic algorithm"/>
    <x v="155"/>
    <x v="213"/>
    <x v="214"/>
    <x v="1"/>
    <n v="0.64486729086853078"/>
    <n v="1815"/>
    <s v="US"/>
    <s v="USD"/>
    <n v="1321941600"/>
    <n v="1322114400"/>
    <b v="0"/>
    <b v="0"/>
    <s v="theater"/>
    <s v="plays"/>
    <d v="2011-11-22T06:00:00"/>
    <d v="2011-11-24T06:00:00"/>
  </r>
  <r>
    <n v="217"/>
    <s v="Moore, Dudley and Navarro"/>
    <s v="Organic multi-tasking focus group"/>
    <x v="156"/>
    <x v="214"/>
    <x v="215"/>
    <x v="0"/>
    <n v="2.2344632280568457"/>
    <n v="934"/>
    <s v="US"/>
    <s v="USD"/>
    <n v="1556427600"/>
    <n v="1557205200"/>
    <b v="0"/>
    <b v="0"/>
    <s v="film &amp; video"/>
    <s v="science fiction"/>
    <d v="2019-04-28T05:00:00"/>
    <d v="2019-05-07T05:00:00"/>
  </r>
  <r>
    <n v="218"/>
    <s v="Price-Rodriguez"/>
    <s v="Adaptive logistical initiative"/>
    <x v="57"/>
    <x v="215"/>
    <x v="216"/>
    <x v="1"/>
    <n v="0.46307579819644162"/>
    <n v="397"/>
    <s v="GB"/>
    <s v="GBP"/>
    <n v="1320991200"/>
    <n v="1323928800"/>
    <b v="0"/>
    <b v="1"/>
    <s v="film &amp; video"/>
    <s v="shorts"/>
    <d v="2011-11-11T06:00:00"/>
    <d v="2011-12-15T06:00:00"/>
  </r>
  <r>
    <n v="219"/>
    <s v="Huang-Henderson"/>
    <s v="Stand-alone mobile customer loyalty"/>
    <x v="157"/>
    <x v="216"/>
    <x v="217"/>
    <x v="1"/>
    <n v="0.30108955428637446"/>
    <n v="1539"/>
    <s v="US"/>
    <s v="USD"/>
    <n v="1345093200"/>
    <n v="1346130000"/>
    <b v="0"/>
    <b v="0"/>
    <s v="film &amp; video"/>
    <s v="animation"/>
    <d v="2012-08-16T05:00:00"/>
    <d v="2012-08-28T05:00:00"/>
  </r>
  <r>
    <n v="220"/>
    <s v="Owens-Le"/>
    <s v="Focused composite approach"/>
    <x v="58"/>
    <x v="217"/>
    <x v="218"/>
    <x v="0"/>
    <n v="11.84407796101949"/>
    <n v="17"/>
    <s v="US"/>
    <s v="USD"/>
    <n v="1309496400"/>
    <n v="1311051600"/>
    <b v="1"/>
    <b v="0"/>
    <s v="theater"/>
    <s v="plays"/>
    <d v="2011-07-01T05:00:00"/>
    <d v="2011-07-19T05:00:00"/>
  </r>
  <r>
    <n v="221"/>
    <s v="Huff LLC"/>
    <s v="Face-to-face clear-thinking Local Area Network"/>
    <x v="158"/>
    <x v="218"/>
    <x v="219"/>
    <x v="0"/>
    <n v="1.0139364099140449"/>
    <n v="2179"/>
    <s v="US"/>
    <s v="USD"/>
    <n v="1340254800"/>
    <n v="1340427600"/>
    <b v="1"/>
    <b v="0"/>
    <s v="food"/>
    <s v="food trucks"/>
    <d v="2012-06-21T05:00:00"/>
    <d v="2012-06-23T05:00:00"/>
  </r>
  <r>
    <n v="222"/>
    <s v="Johnson LLC"/>
    <s v="Cross-group cohesive circuit"/>
    <x v="73"/>
    <x v="219"/>
    <x v="220"/>
    <x v="1"/>
    <n v="0.72474709346217725"/>
    <n v="138"/>
    <s v="US"/>
    <s v="USD"/>
    <n v="1412226000"/>
    <n v="1412312400"/>
    <b v="0"/>
    <b v="0"/>
    <s v="photography"/>
    <s v="photography books"/>
    <d v="2014-10-02T05:00:00"/>
    <d v="2014-10-03T05:00:00"/>
  </r>
  <r>
    <n v="223"/>
    <s v="Chavez, Garcia and Cantu"/>
    <s v="Synergistic explicit capability"/>
    <x v="159"/>
    <x v="220"/>
    <x v="221"/>
    <x v="0"/>
    <n v="1.0659731125682259"/>
    <n v="931"/>
    <s v="US"/>
    <s v="USD"/>
    <n v="1458104400"/>
    <n v="1459314000"/>
    <b v="0"/>
    <b v="0"/>
    <s v="theater"/>
    <s v="plays"/>
    <d v="2016-03-16T05:00:00"/>
    <d v="2016-03-30T05:00:00"/>
  </r>
  <r>
    <n v="224"/>
    <s v="Lester-Moore"/>
    <s v="Diverse analyzing definition"/>
    <x v="160"/>
    <x v="221"/>
    <x v="222"/>
    <x v="1"/>
    <n v="0.24774594001658773"/>
    <n v="3594"/>
    <s v="US"/>
    <s v="USD"/>
    <n v="1411534800"/>
    <n v="1415426400"/>
    <b v="0"/>
    <b v="0"/>
    <s v="film &amp; video"/>
    <s v="science fiction"/>
    <d v="2014-09-24T05:00:00"/>
    <d v="2014-11-08T06:00:00"/>
  </r>
  <r>
    <n v="225"/>
    <s v="Fox-Quinn"/>
    <s v="Enterprise-wide reciprocal success"/>
    <x v="161"/>
    <x v="222"/>
    <x v="223"/>
    <x v="1"/>
    <n v="0.38435809929817799"/>
    <n v="5880"/>
    <s v="US"/>
    <s v="USD"/>
    <n v="1399093200"/>
    <n v="1399093200"/>
    <b v="1"/>
    <b v="0"/>
    <s v="music"/>
    <s v="rock"/>
    <d v="2014-05-03T05:00:00"/>
    <d v="2014-05-03T05:00:00"/>
  </r>
  <r>
    <n v="226"/>
    <s v="Garcia Inc"/>
    <s v="Progressive neutral middleware"/>
    <x v="162"/>
    <x v="223"/>
    <x v="224"/>
    <x v="1"/>
    <n v="0.27275206836985183"/>
    <n v="112"/>
    <s v="US"/>
    <s v="USD"/>
    <n v="1270702800"/>
    <n v="1273899600"/>
    <b v="0"/>
    <b v="0"/>
    <s v="photography"/>
    <s v="photography books"/>
    <d v="2010-04-08T05:00:00"/>
    <d v="2010-05-15T05:00:00"/>
  </r>
  <r>
    <n v="227"/>
    <s v="Johnson-Lee"/>
    <s v="Intuitive exuding process improvement"/>
    <x v="163"/>
    <x v="224"/>
    <x v="225"/>
    <x v="1"/>
    <n v="0.59269496160621304"/>
    <n v="943"/>
    <s v="US"/>
    <s v="USD"/>
    <n v="1431666000"/>
    <n v="1432184400"/>
    <b v="0"/>
    <b v="0"/>
    <s v="games"/>
    <s v="mobile games"/>
    <d v="2015-05-15T05:00:00"/>
    <d v="2015-05-21T05:00:00"/>
  </r>
  <r>
    <n v="228"/>
    <s v="Pineda Group"/>
    <s v="Exclusive real-time protocol"/>
    <x v="164"/>
    <x v="225"/>
    <x v="226"/>
    <x v="1"/>
    <n v="0.83397842179108805"/>
    <n v="2468"/>
    <s v="US"/>
    <s v="USD"/>
    <n v="1472619600"/>
    <n v="1474779600"/>
    <b v="0"/>
    <b v="0"/>
    <s v="film &amp; video"/>
    <s v="animation"/>
    <d v="2016-08-31T05:00:00"/>
    <d v="2016-09-25T05:00:00"/>
  </r>
  <r>
    <n v="229"/>
    <s v="Hoffman-Howard"/>
    <s v="Extended encompassing application"/>
    <x v="165"/>
    <x v="226"/>
    <x v="227"/>
    <x v="1"/>
    <n v="0.51629090821360935"/>
    <n v="2551"/>
    <s v="US"/>
    <s v="USD"/>
    <n v="1496293200"/>
    <n v="1500440400"/>
    <b v="0"/>
    <b v="1"/>
    <s v="games"/>
    <s v="mobile games"/>
    <d v="2017-06-01T05:00:00"/>
    <d v="2017-07-19T05:00:00"/>
  </r>
  <r>
    <n v="230"/>
    <s v="Miranda, Hall and Mcgrath"/>
    <s v="Progressive value-added ability"/>
    <x v="166"/>
    <x v="227"/>
    <x v="228"/>
    <x v="1"/>
    <n v="0.23800079333597779"/>
    <n v="101"/>
    <s v="US"/>
    <s v="USD"/>
    <n v="1575612000"/>
    <n v="1575612000"/>
    <b v="0"/>
    <b v="0"/>
    <s v="games"/>
    <s v="video games"/>
    <d v="2019-12-06T06:00:00"/>
    <d v="2019-12-06T06:00:00"/>
  </r>
  <r>
    <n v="231"/>
    <s v="Williams, Carter and Gonzalez"/>
    <s v="Cross-platform uniform hardware"/>
    <x v="44"/>
    <x v="228"/>
    <x v="229"/>
    <x v="3"/>
    <n v="1.3036393264530146"/>
    <n v="67"/>
    <s v="US"/>
    <s v="USD"/>
    <n v="1369112400"/>
    <n v="1374123600"/>
    <b v="0"/>
    <b v="0"/>
    <s v="theater"/>
    <s v="plays"/>
    <d v="2013-05-21T05:00:00"/>
    <d v="2013-07-18T05:00:00"/>
  </r>
  <r>
    <n v="232"/>
    <s v="Davis-Rodriguez"/>
    <s v="Progressive secondary portal"/>
    <x v="74"/>
    <x v="229"/>
    <x v="230"/>
    <x v="1"/>
    <n v="0.58389146488064569"/>
    <n v="92"/>
    <s v="US"/>
    <s v="USD"/>
    <n v="1469422800"/>
    <n v="1469509200"/>
    <b v="0"/>
    <b v="0"/>
    <s v="theater"/>
    <s v="plays"/>
    <d v="2016-07-25T05:00:00"/>
    <d v="2016-07-26T05:00:00"/>
  </r>
  <r>
    <n v="233"/>
    <s v="Reid, Rivera and Perry"/>
    <s v="Multi-lateral national adapter"/>
    <x v="167"/>
    <x v="230"/>
    <x v="231"/>
    <x v="1"/>
    <n v="0.6333333333333333"/>
    <n v="62"/>
    <s v="US"/>
    <s v="USD"/>
    <n v="1307854800"/>
    <n v="1309237200"/>
    <b v="0"/>
    <b v="0"/>
    <s v="film &amp; video"/>
    <s v="animation"/>
    <d v="2011-06-12T05:00:00"/>
    <d v="2011-06-28T05:00:00"/>
  </r>
  <r>
    <n v="234"/>
    <s v="Mendoza-Parker"/>
    <s v="Enterprise-wide motivating matrices"/>
    <x v="168"/>
    <x v="231"/>
    <x v="232"/>
    <x v="1"/>
    <n v="0.91675834250091681"/>
    <n v="149"/>
    <s v="IT"/>
    <s v="EUR"/>
    <n v="1503378000"/>
    <n v="1503982800"/>
    <b v="0"/>
    <b v="1"/>
    <s v="games"/>
    <s v="video games"/>
    <d v="2017-08-22T05:00:00"/>
    <d v="2017-08-29T05:00:00"/>
  </r>
  <r>
    <n v="235"/>
    <s v="Lee, Ali and Guzman"/>
    <s v="Polarized upward-trending Local Area Network"/>
    <x v="133"/>
    <x v="232"/>
    <x v="233"/>
    <x v="0"/>
    <n v="2.3962106436333239"/>
    <n v="92"/>
    <s v="US"/>
    <s v="USD"/>
    <n v="1486965600"/>
    <n v="1487397600"/>
    <b v="0"/>
    <b v="0"/>
    <s v="film &amp; video"/>
    <s v="animation"/>
    <d v="2017-02-13T06:00:00"/>
    <d v="2017-02-18T06:00:00"/>
  </r>
  <r>
    <n v="236"/>
    <s v="Gallegos-Cobb"/>
    <s v="Object-based directional function"/>
    <x v="169"/>
    <x v="233"/>
    <x v="234"/>
    <x v="0"/>
    <n v="9.1371732593106643"/>
    <n v="57"/>
    <s v="AU"/>
    <s v="AUD"/>
    <n v="1561438800"/>
    <n v="1562043600"/>
    <b v="0"/>
    <b v="1"/>
    <s v="music"/>
    <s v="rock"/>
    <d v="2019-06-25T05:00:00"/>
    <d v="2019-07-02T05:00:00"/>
  </r>
  <r>
    <n v="237"/>
    <s v="Ellison PLC"/>
    <s v="Re-contextualized tangible open architecture"/>
    <x v="29"/>
    <x v="234"/>
    <x v="235"/>
    <x v="1"/>
    <n v="0.62744568884091212"/>
    <n v="329"/>
    <s v="US"/>
    <s v="USD"/>
    <n v="1398402000"/>
    <n v="1398574800"/>
    <b v="0"/>
    <b v="0"/>
    <s v="film &amp; video"/>
    <s v="animation"/>
    <d v="2014-04-25T05:00:00"/>
    <d v="2014-04-27T05:00:00"/>
  </r>
  <r>
    <n v="238"/>
    <s v="Bolton, Sanchez and Carrillo"/>
    <s v="Distributed systemic adapter"/>
    <x v="166"/>
    <x v="235"/>
    <x v="236"/>
    <x v="1"/>
    <n v="0.2367330834484119"/>
    <n v="97"/>
    <s v="DK"/>
    <s v="DKK"/>
    <n v="1513231200"/>
    <n v="1515391200"/>
    <b v="0"/>
    <b v="1"/>
    <s v="theater"/>
    <s v="plays"/>
    <d v="2017-12-14T06:00:00"/>
    <d v="2018-01-08T06:00:00"/>
  </r>
  <r>
    <n v="239"/>
    <s v="Mason-Sanders"/>
    <s v="Networked web-enabled instruction set"/>
    <x v="170"/>
    <x v="236"/>
    <x v="237"/>
    <x v="0"/>
    <n v="1.0233450591621363"/>
    <n v="41"/>
    <s v="US"/>
    <s v="USD"/>
    <n v="1440824400"/>
    <n v="1441170000"/>
    <b v="0"/>
    <b v="0"/>
    <s v="technology"/>
    <s v="wearables"/>
    <d v="2015-08-29T05:00:00"/>
    <d v="2015-09-02T05:00:00"/>
  </r>
  <r>
    <n v="240"/>
    <s v="Pitts-Reed"/>
    <s v="Vision-oriented dynamic service-desk"/>
    <x v="171"/>
    <x v="237"/>
    <x v="238"/>
    <x v="1"/>
    <n v="0.23878366524804262"/>
    <n v="1784"/>
    <s v="US"/>
    <s v="USD"/>
    <n v="1281070800"/>
    <n v="1281157200"/>
    <b v="0"/>
    <b v="0"/>
    <s v="theater"/>
    <s v="plays"/>
    <d v="2010-08-06T05:00:00"/>
    <d v="2010-08-07T05:00:00"/>
  </r>
  <r>
    <n v="241"/>
    <s v="Gonzalez-Martinez"/>
    <s v="Vision-oriented actuating open system"/>
    <x v="172"/>
    <x v="238"/>
    <x v="239"/>
    <x v="1"/>
    <n v="0.9811971187161167"/>
    <n v="1684"/>
    <s v="AU"/>
    <s v="AUD"/>
    <n v="1397365200"/>
    <n v="1398229200"/>
    <b v="0"/>
    <b v="1"/>
    <s v="publishing"/>
    <s v="nonfiction"/>
    <d v="2014-04-13T05:00:00"/>
    <d v="2014-04-23T05:00:00"/>
  </r>
  <r>
    <n v="242"/>
    <s v="Hill, Martin and Garcia"/>
    <s v="Sharable scalable core"/>
    <x v="141"/>
    <x v="239"/>
    <x v="240"/>
    <x v="1"/>
    <n v="0.78292478329760462"/>
    <n v="250"/>
    <s v="US"/>
    <s v="USD"/>
    <n v="1494392400"/>
    <n v="1495256400"/>
    <b v="0"/>
    <b v="1"/>
    <s v="music"/>
    <s v="rock"/>
    <d v="2017-05-10T05:00:00"/>
    <d v="2017-05-20T05:00:00"/>
  </r>
  <r>
    <n v="243"/>
    <s v="Garcia PLC"/>
    <s v="Customer-focused attitude-oriented function"/>
    <x v="173"/>
    <x v="240"/>
    <x v="241"/>
    <x v="1"/>
    <n v="0.224609375"/>
    <n v="238"/>
    <s v="US"/>
    <s v="USD"/>
    <n v="1520143200"/>
    <n v="1520402400"/>
    <b v="0"/>
    <b v="0"/>
    <s v="theater"/>
    <s v="plays"/>
    <d v="2018-03-04T06:00:00"/>
    <d v="2018-03-07T06:00:00"/>
  </r>
  <r>
    <n v="244"/>
    <s v="Herring-Bailey"/>
    <s v="Reverse-engineered system-worthy extranet"/>
    <x v="31"/>
    <x v="241"/>
    <x v="242"/>
    <x v="1"/>
    <n v="0.17552657973921765"/>
    <n v="53"/>
    <s v="US"/>
    <s v="USD"/>
    <n v="1405314000"/>
    <n v="1409806800"/>
    <b v="0"/>
    <b v="0"/>
    <s v="theater"/>
    <s v="plays"/>
    <d v="2014-07-14T05:00:00"/>
    <d v="2014-09-04T05:00:00"/>
  </r>
  <r>
    <n v="245"/>
    <s v="Russell-Gardner"/>
    <s v="Re-engineered systematic monitoring"/>
    <x v="49"/>
    <x v="242"/>
    <x v="243"/>
    <x v="1"/>
    <n v="0.19633064789113805"/>
    <n v="214"/>
    <s v="US"/>
    <s v="USD"/>
    <n v="1396846800"/>
    <n v="1396933200"/>
    <b v="0"/>
    <b v="0"/>
    <s v="theater"/>
    <s v="plays"/>
    <d v="2014-04-07T05:00:00"/>
    <d v="2014-04-08T05:00:00"/>
  </r>
  <r>
    <n v="246"/>
    <s v="Walters-Carter"/>
    <s v="Seamless value-added standardization"/>
    <x v="6"/>
    <x v="243"/>
    <x v="244"/>
    <x v="1"/>
    <n v="0.30718820397296742"/>
    <n v="222"/>
    <s v="US"/>
    <s v="USD"/>
    <n v="1375678800"/>
    <n v="1376024400"/>
    <b v="0"/>
    <b v="0"/>
    <s v="technology"/>
    <s v="web"/>
    <d v="2013-08-05T05:00:00"/>
    <d v="2013-08-09T05:00:00"/>
  </r>
  <r>
    <n v="247"/>
    <s v="Johnson, Patterson and Montoya"/>
    <s v="Triple-buffered fresh-thinking frame"/>
    <x v="174"/>
    <x v="244"/>
    <x v="245"/>
    <x v="1"/>
    <n v="0.10722524883839314"/>
    <n v="1884"/>
    <s v="US"/>
    <s v="USD"/>
    <n v="1482386400"/>
    <n v="1483682400"/>
    <b v="0"/>
    <b v="1"/>
    <s v="publishing"/>
    <s v="fiction"/>
    <d v="2016-12-22T06:00:00"/>
    <d v="2017-01-06T06:00:00"/>
  </r>
  <r>
    <n v="248"/>
    <s v="Roberts and Sons"/>
    <s v="Streamlined holistic knowledgebase"/>
    <x v="8"/>
    <x v="245"/>
    <x v="246"/>
    <x v="1"/>
    <n v="0.47317408227123559"/>
    <n v="218"/>
    <s v="AU"/>
    <s v="AUD"/>
    <n v="1420005600"/>
    <n v="1420437600"/>
    <b v="0"/>
    <b v="0"/>
    <s v="games"/>
    <s v="mobile games"/>
    <d v="2014-12-31T06:00:00"/>
    <d v="2015-01-05T06:00:00"/>
  </r>
  <r>
    <n v="249"/>
    <s v="Avila-Nelson"/>
    <s v="Up-sized intermediate website"/>
    <x v="175"/>
    <x v="246"/>
    <x v="247"/>
    <x v="1"/>
    <n v="0.36586454088461884"/>
    <n v="6465"/>
    <s v="US"/>
    <s v="USD"/>
    <n v="1420178400"/>
    <n v="1420783200"/>
    <b v="0"/>
    <b v="0"/>
    <s v="publishing"/>
    <s v="translations"/>
    <d v="2015-01-02T06:00:00"/>
    <d v="2015-01-09T06:00:00"/>
  </r>
  <r>
    <n v="250"/>
    <s v="Robbins and Sons"/>
    <s v="Future-proofed directional synergy"/>
    <x v="0"/>
    <x v="247"/>
    <x v="248"/>
    <x v="0"/>
    <n v="33.333333333333336"/>
    <n v="1"/>
    <s v="US"/>
    <s v="USD"/>
    <n v="1264399200"/>
    <n v="1267423200"/>
    <b v="0"/>
    <b v="0"/>
    <s v="music"/>
    <s v="rock"/>
    <d v="2010-01-25T06:00:00"/>
    <d v="2010-03-01T06:00:00"/>
  </r>
  <r>
    <n v="251"/>
    <s v="Singleton Ltd"/>
    <s v="Enhanced user-facing function"/>
    <x v="143"/>
    <x v="248"/>
    <x v="249"/>
    <x v="0"/>
    <n v="1.8489583333333333"/>
    <n v="101"/>
    <s v="US"/>
    <s v="USD"/>
    <n v="1355032800"/>
    <n v="1355205600"/>
    <b v="0"/>
    <b v="0"/>
    <s v="theater"/>
    <s v="plays"/>
    <d v="2012-12-09T06:00:00"/>
    <d v="2012-12-11T06:00:00"/>
  </r>
  <r>
    <n v="252"/>
    <s v="Perez PLC"/>
    <s v="Operative bandwidth-monitored interface"/>
    <x v="67"/>
    <x v="249"/>
    <x v="250"/>
    <x v="1"/>
    <n v="0.1596678907871627"/>
    <n v="59"/>
    <s v="US"/>
    <s v="USD"/>
    <n v="1382677200"/>
    <n v="1383109200"/>
    <b v="0"/>
    <b v="0"/>
    <s v="theater"/>
    <s v="plays"/>
    <d v="2013-10-25T05:00:00"/>
    <d v="2013-10-30T05:00:00"/>
  </r>
  <r>
    <n v="253"/>
    <s v="Rogers, Jacobs and Jackson"/>
    <s v="Upgradable multi-state instruction set"/>
    <x v="158"/>
    <x v="250"/>
    <x v="251"/>
    <x v="0"/>
    <n v="1.1233254130416694"/>
    <n v="1335"/>
    <s v="CA"/>
    <s v="CAD"/>
    <n v="1302238800"/>
    <n v="1303275600"/>
    <b v="0"/>
    <b v="0"/>
    <s v="film &amp; video"/>
    <s v="drama"/>
    <d v="2011-04-08T05:00:00"/>
    <d v="2011-04-20T05:00:00"/>
  </r>
  <r>
    <n v="254"/>
    <s v="Barry Group"/>
    <s v="De-engineered static Local Area Network"/>
    <x v="176"/>
    <x v="251"/>
    <x v="252"/>
    <x v="1"/>
    <n v="0.54085831863609646"/>
    <n v="88"/>
    <s v="US"/>
    <s v="USD"/>
    <n v="1487656800"/>
    <n v="1487829600"/>
    <b v="0"/>
    <b v="0"/>
    <s v="publishing"/>
    <s v="nonfiction"/>
    <d v="2017-02-21T06:00:00"/>
    <d v="2017-02-23T06:00:00"/>
  </r>
  <r>
    <n v="255"/>
    <s v="Rosales, Branch and Harmon"/>
    <s v="Upgradable grid-enabled superstructure"/>
    <x v="177"/>
    <x v="252"/>
    <x v="253"/>
    <x v="1"/>
    <n v="0.83217036233007702"/>
    <n v="1697"/>
    <s v="US"/>
    <s v="USD"/>
    <n v="1297836000"/>
    <n v="1298268000"/>
    <b v="0"/>
    <b v="1"/>
    <s v="music"/>
    <s v="rock"/>
    <d v="2011-02-16T06:00:00"/>
    <d v="2011-02-21T06:00:00"/>
  </r>
  <r>
    <n v="256"/>
    <s v="Smith-Reid"/>
    <s v="Optimized actuating toolset"/>
    <x v="178"/>
    <x v="253"/>
    <x v="254"/>
    <x v="0"/>
    <n v="4.2752867570385815"/>
    <n v="15"/>
    <s v="GB"/>
    <s v="GBP"/>
    <n v="1453615200"/>
    <n v="1456812000"/>
    <b v="0"/>
    <b v="0"/>
    <s v="music"/>
    <s v="rock"/>
    <d v="2016-01-24T06:00:00"/>
    <d v="2016-03-01T06:00:00"/>
  </r>
  <r>
    <n v="257"/>
    <s v="Williams Inc"/>
    <s v="Decentralized exuding strategy"/>
    <x v="57"/>
    <x v="254"/>
    <x v="255"/>
    <x v="1"/>
    <n v="0.68493150684931503"/>
    <n v="92"/>
    <s v="US"/>
    <s v="USD"/>
    <n v="1362463200"/>
    <n v="1363669200"/>
    <b v="0"/>
    <b v="0"/>
    <s v="theater"/>
    <s v="plays"/>
    <d v="2013-03-05T06:00:00"/>
    <d v="2013-03-19T05:00:00"/>
  </r>
  <r>
    <n v="258"/>
    <s v="Duncan, Mcdonald and Miller"/>
    <s v="Assimilated coherent hardware"/>
    <x v="92"/>
    <x v="255"/>
    <x v="256"/>
    <x v="1"/>
    <n v="0.37246722288438616"/>
    <n v="186"/>
    <s v="US"/>
    <s v="USD"/>
    <n v="1481176800"/>
    <n v="1482904800"/>
    <b v="0"/>
    <b v="1"/>
    <s v="theater"/>
    <s v="plays"/>
    <d v="2016-12-08T06:00:00"/>
    <d v="2016-12-28T06:00:00"/>
  </r>
  <r>
    <n v="259"/>
    <s v="Watkins Ltd"/>
    <s v="Multi-channeled responsive implementation"/>
    <x v="37"/>
    <x v="256"/>
    <x v="257"/>
    <x v="1"/>
    <n v="0.16736401673640167"/>
    <n v="138"/>
    <s v="US"/>
    <s v="USD"/>
    <n v="1354946400"/>
    <n v="1356588000"/>
    <b v="1"/>
    <b v="0"/>
    <s v="photography"/>
    <s v="photography books"/>
    <d v="2012-12-08T06:00:00"/>
    <d v="2012-12-27T06:00:00"/>
  </r>
  <r>
    <n v="260"/>
    <s v="Allen-Jones"/>
    <s v="Centralized modular initiative"/>
    <x v="9"/>
    <x v="257"/>
    <x v="258"/>
    <x v="1"/>
    <n v="0.63412179164569704"/>
    <n v="261"/>
    <s v="US"/>
    <s v="USD"/>
    <n v="1348808400"/>
    <n v="1349845200"/>
    <b v="0"/>
    <b v="0"/>
    <s v="music"/>
    <s v="rock"/>
    <d v="2012-09-28T05:00:00"/>
    <d v="2012-10-10T05:00:00"/>
  </r>
  <r>
    <n v="261"/>
    <s v="Mason-Smith"/>
    <s v="Reverse-engineered cohesive migration"/>
    <x v="179"/>
    <x v="258"/>
    <x v="259"/>
    <x v="0"/>
    <n v="3.2049576093981673"/>
    <n v="454"/>
    <s v="US"/>
    <s v="USD"/>
    <n v="1282712400"/>
    <n v="1283058000"/>
    <b v="0"/>
    <b v="1"/>
    <s v="music"/>
    <s v="rock"/>
    <d v="2010-08-25T05:00:00"/>
    <d v="2010-08-29T05:00:00"/>
  </r>
  <r>
    <n v="262"/>
    <s v="Lloyd, Kennedy and Davis"/>
    <s v="Compatible multimedia hub"/>
    <x v="12"/>
    <x v="259"/>
    <x v="260"/>
    <x v="1"/>
    <n v="0.31906906906906907"/>
    <n v="107"/>
    <s v="US"/>
    <s v="USD"/>
    <n v="1301979600"/>
    <n v="1304226000"/>
    <b v="0"/>
    <b v="1"/>
    <s v="music"/>
    <s v="indie rock"/>
    <d v="2011-04-05T05:00:00"/>
    <d v="2011-05-01T05:00:00"/>
  </r>
  <r>
    <n v="263"/>
    <s v="Walker Ltd"/>
    <s v="Organic eco-centric success"/>
    <x v="49"/>
    <x v="260"/>
    <x v="261"/>
    <x v="1"/>
    <n v="0.26961695797694313"/>
    <n v="199"/>
    <s v="US"/>
    <s v="USD"/>
    <n v="1263016800"/>
    <n v="1263016800"/>
    <b v="0"/>
    <b v="0"/>
    <s v="photography"/>
    <s v="photography books"/>
    <d v="2010-01-09T06:00:00"/>
    <d v="2010-01-09T06:00:00"/>
  </r>
  <r>
    <n v="264"/>
    <s v="Gordon PLC"/>
    <s v="Virtual reciprocal policy"/>
    <x v="180"/>
    <x v="261"/>
    <x v="262"/>
    <x v="1"/>
    <n v="0.27573696145124715"/>
    <n v="5512"/>
    <s v="US"/>
    <s v="USD"/>
    <n v="1360648800"/>
    <n v="1362031200"/>
    <b v="0"/>
    <b v="0"/>
    <s v="theater"/>
    <s v="plays"/>
    <d v="2013-02-12T06:00:00"/>
    <d v="2013-02-28T06:00:00"/>
  </r>
  <r>
    <n v="265"/>
    <s v="Lee and Sons"/>
    <s v="Persevering interactive emulation"/>
    <x v="70"/>
    <x v="262"/>
    <x v="263"/>
    <x v="1"/>
    <n v="0.81246891062841986"/>
    <n v="86"/>
    <s v="US"/>
    <s v="USD"/>
    <n v="1451800800"/>
    <n v="1455602400"/>
    <b v="0"/>
    <b v="0"/>
    <s v="theater"/>
    <s v="plays"/>
    <d v="2016-01-03T06:00:00"/>
    <d v="2016-02-16T06:00:00"/>
  </r>
  <r>
    <n v="266"/>
    <s v="Cole LLC"/>
    <s v="Proactive responsive emulation"/>
    <x v="181"/>
    <x v="263"/>
    <x v="264"/>
    <x v="0"/>
    <n v="1.3026472026262486"/>
    <n v="3182"/>
    <s v="IT"/>
    <s v="EUR"/>
    <n v="1415340000"/>
    <n v="1418191200"/>
    <b v="0"/>
    <b v="1"/>
    <s v="music"/>
    <s v="jazz"/>
    <d v="2014-11-07T06:00:00"/>
    <d v="2014-12-10T06:00:00"/>
  </r>
  <r>
    <n v="267"/>
    <s v="Acosta PLC"/>
    <s v="Extended eco-centric function"/>
    <x v="182"/>
    <x v="264"/>
    <x v="265"/>
    <x v="1"/>
    <n v="0.42804530609408659"/>
    <n v="2768"/>
    <s v="AU"/>
    <s v="AUD"/>
    <n v="1351054800"/>
    <n v="1352440800"/>
    <b v="0"/>
    <b v="0"/>
    <s v="theater"/>
    <s v="plays"/>
    <d v="2012-10-24T05:00:00"/>
    <d v="2012-11-09T06:00:00"/>
  </r>
  <r>
    <n v="268"/>
    <s v="Brown-Mckee"/>
    <s v="Networked optimal productivity"/>
    <x v="42"/>
    <x v="265"/>
    <x v="266"/>
    <x v="1"/>
    <n v="0.55391432791728212"/>
    <n v="48"/>
    <s v="US"/>
    <s v="USD"/>
    <n v="1349326800"/>
    <n v="1353304800"/>
    <b v="0"/>
    <b v="0"/>
    <s v="film &amp; video"/>
    <s v="documentary"/>
    <d v="2012-10-04T05:00:00"/>
    <d v="2012-11-19T06:00:00"/>
  </r>
  <r>
    <n v="269"/>
    <s v="Miles and Sons"/>
    <s v="Persistent attitude-oriented approach"/>
    <x v="26"/>
    <x v="266"/>
    <x v="267"/>
    <x v="1"/>
    <n v="0.39583804569102016"/>
    <n v="87"/>
    <s v="US"/>
    <s v="USD"/>
    <n v="1548914400"/>
    <n v="1550728800"/>
    <b v="0"/>
    <b v="0"/>
    <s v="film &amp; video"/>
    <s v="television"/>
    <d v="2019-01-31T06:00:00"/>
    <d v="2019-02-21T06:00:00"/>
  </r>
  <r>
    <n v="270"/>
    <s v="Sawyer, Horton and Williams"/>
    <s v="Triple-buffered 4thgeneration toolset"/>
    <x v="183"/>
    <x v="267"/>
    <x v="268"/>
    <x v="3"/>
    <n v="3.6796445196783751"/>
    <n v="1890"/>
    <s v="US"/>
    <s v="USD"/>
    <n v="1291269600"/>
    <n v="1291442400"/>
    <b v="0"/>
    <b v="0"/>
    <s v="games"/>
    <s v="video games"/>
    <d v="2010-12-02T06:00:00"/>
    <d v="2010-12-04T06:00:00"/>
  </r>
  <r>
    <n v="271"/>
    <s v="Foley-Cox"/>
    <s v="Progressive zero administration leverage"/>
    <x v="184"/>
    <x v="268"/>
    <x v="269"/>
    <x v="2"/>
    <n v="78.699436763952889"/>
    <n v="61"/>
    <s v="US"/>
    <s v="USD"/>
    <n v="1449468000"/>
    <n v="1452146400"/>
    <b v="0"/>
    <b v="0"/>
    <s v="photography"/>
    <s v="photography books"/>
    <d v="2015-12-07T06:00:00"/>
    <d v="2016-01-07T06:00:00"/>
  </r>
  <r>
    <n v="272"/>
    <s v="Horton, Morrison and Clark"/>
    <s v="Networked radical neural-net"/>
    <x v="185"/>
    <x v="269"/>
    <x v="270"/>
    <x v="1"/>
    <n v="0.32893678105427138"/>
    <n v="1894"/>
    <s v="US"/>
    <s v="USD"/>
    <n v="1562734800"/>
    <n v="1564894800"/>
    <b v="0"/>
    <b v="1"/>
    <s v="theater"/>
    <s v="plays"/>
    <d v="2019-07-10T05:00:00"/>
    <d v="2019-08-04T05:00:00"/>
  </r>
  <r>
    <n v="273"/>
    <s v="Thomas and Sons"/>
    <s v="Re-engineered heuristic forecast"/>
    <x v="75"/>
    <x v="270"/>
    <x v="271"/>
    <x v="1"/>
    <n v="0.72869955156950672"/>
    <n v="282"/>
    <s v="CA"/>
    <s v="CAD"/>
    <n v="1505624400"/>
    <n v="1505883600"/>
    <b v="0"/>
    <b v="0"/>
    <s v="theater"/>
    <s v="plays"/>
    <d v="2017-09-17T05:00:00"/>
    <d v="2017-09-20T05:00:00"/>
  </r>
  <r>
    <n v="274"/>
    <s v="Morgan-Jenkins"/>
    <s v="Fully-configurable background algorithm"/>
    <x v="166"/>
    <x v="271"/>
    <x v="272"/>
    <x v="0"/>
    <n v="3.1047865459249677"/>
    <n v="15"/>
    <s v="US"/>
    <s v="USD"/>
    <n v="1509948000"/>
    <n v="1510380000"/>
    <b v="0"/>
    <b v="0"/>
    <s v="theater"/>
    <s v="plays"/>
    <d v="2017-11-06T06:00:00"/>
    <d v="2017-11-11T06:00:00"/>
  </r>
  <r>
    <n v="275"/>
    <s v="Ward, Sanchez and Kemp"/>
    <s v="Stand-alone discrete Graphical User Interface"/>
    <x v="61"/>
    <x v="272"/>
    <x v="273"/>
    <x v="1"/>
    <n v="0.41405669391655164"/>
    <n v="116"/>
    <s v="US"/>
    <s v="USD"/>
    <n v="1554526800"/>
    <n v="1555218000"/>
    <b v="0"/>
    <b v="0"/>
    <s v="publishing"/>
    <s v="translations"/>
    <d v="2019-04-06T05:00:00"/>
    <d v="2019-04-14T05:00:00"/>
  </r>
  <r>
    <n v="276"/>
    <s v="Fields Ltd"/>
    <s v="Front-line foreground project"/>
    <x v="20"/>
    <x v="273"/>
    <x v="274"/>
    <x v="0"/>
    <n v="1.0330578512396693"/>
    <n v="133"/>
    <s v="US"/>
    <s v="USD"/>
    <n v="1334811600"/>
    <n v="1335243600"/>
    <b v="0"/>
    <b v="1"/>
    <s v="games"/>
    <s v="video games"/>
    <d v="2012-04-19T05:00:00"/>
    <d v="2012-04-24T05:00:00"/>
  </r>
  <r>
    <n v="277"/>
    <s v="Ramos-Mitchell"/>
    <s v="Persevering system-worthy info-mediaries"/>
    <x v="31"/>
    <x v="274"/>
    <x v="275"/>
    <x v="1"/>
    <n v="9.3770931011386477E-2"/>
    <n v="83"/>
    <s v="US"/>
    <s v="USD"/>
    <n v="1279515600"/>
    <n v="1279688400"/>
    <b v="0"/>
    <b v="0"/>
    <s v="theater"/>
    <s v="plays"/>
    <d v="2010-07-19T05:00:00"/>
    <d v="2010-07-21T05:00:00"/>
  </r>
  <r>
    <n v="278"/>
    <s v="Higgins, Davis and Salazar"/>
    <s v="Distributed multi-tasking strategy"/>
    <x v="50"/>
    <x v="275"/>
    <x v="276"/>
    <x v="1"/>
    <n v="0.30685305148312308"/>
    <n v="91"/>
    <s v="US"/>
    <s v="USD"/>
    <n v="1353909600"/>
    <n v="1356069600"/>
    <b v="0"/>
    <b v="0"/>
    <s v="technology"/>
    <s v="web"/>
    <d v="2012-11-26T06:00:00"/>
    <d v="2012-12-21T06:00:00"/>
  </r>
  <r>
    <n v="279"/>
    <s v="Smith-Jenkins"/>
    <s v="Vision-oriented methodical application"/>
    <x v="48"/>
    <x v="276"/>
    <x v="277"/>
    <x v="1"/>
    <n v="0.58582308142940831"/>
    <n v="546"/>
    <s v="US"/>
    <s v="USD"/>
    <n v="1535950800"/>
    <n v="1536210000"/>
    <b v="0"/>
    <b v="0"/>
    <s v="theater"/>
    <s v="plays"/>
    <d v="2018-09-03T05:00:00"/>
    <d v="2018-09-06T05:00:00"/>
  </r>
  <r>
    <n v="280"/>
    <s v="Braun PLC"/>
    <s v="Function-based high-level infrastructure"/>
    <x v="186"/>
    <x v="277"/>
    <x v="278"/>
    <x v="1"/>
    <n v="0.17198679141441936"/>
    <n v="393"/>
    <s v="US"/>
    <s v="USD"/>
    <n v="1511244000"/>
    <n v="1511762400"/>
    <b v="0"/>
    <b v="0"/>
    <s v="film &amp; video"/>
    <s v="animation"/>
    <d v="2017-11-21T06:00:00"/>
    <d v="2017-11-27T06:00:00"/>
  </r>
  <r>
    <n v="281"/>
    <s v="Drake PLC"/>
    <s v="Profound object-oriented paradigm"/>
    <x v="187"/>
    <x v="278"/>
    <x v="279"/>
    <x v="0"/>
    <n v="1.0926457303788724"/>
    <n v="2062"/>
    <s v="US"/>
    <s v="USD"/>
    <n v="1331445600"/>
    <n v="1333256400"/>
    <b v="0"/>
    <b v="1"/>
    <s v="theater"/>
    <s v="plays"/>
    <d v="2012-03-11T06:00:00"/>
    <d v="2012-04-01T05:00:00"/>
  </r>
  <r>
    <n v="282"/>
    <s v="Ross, Kelly and Brown"/>
    <s v="Virtual contextually-based circuit"/>
    <x v="141"/>
    <x v="279"/>
    <x v="280"/>
    <x v="1"/>
    <n v="0.92551784927280745"/>
    <n v="133"/>
    <s v="US"/>
    <s v="USD"/>
    <n v="1480226400"/>
    <n v="1480744800"/>
    <b v="0"/>
    <b v="1"/>
    <s v="film &amp; video"/>
    <s v="television"/>
    <d v="2016-11-27T06:00:00"/>
    <d v="2016-12-03T06:00:00"/>
  </r>
  <r>
    <n v="283"/>
    <s v="Lucas-Mullins"/>
    <s v="Business-focused dynamic instruction set"/>
    <x v="32"/>
    <x v="280"/>
    <x v="281"/>
    <x v="0"/>
    <n v="5.3394858272907051"/>
    <n v="29"/>
    <s v="DK"/>
    <s v="DKK"/>
    <n v="1464584400"/>
    <n v="1465016400"/>
    <b v="0"/>
    <b v="0"/>
    <s v="music"/>
    <s v="rock"/>
    <d v="2016-05-30T05:00:00"/>
    <d v="2016-06-04T05:00:00"/>
  </r>
  <r>
    <n v="284"/>
    <s v="Tran LLC"/>
    <s v="Ameliorated fresh-thinking protocol"/>
    <x v="122"/>
    <x v="281"/>
    <x v="282"/>
    <x v="0"/>
    <n v="1.2020115294983442"/>
    <n v="132"/>
    <s v="US"/>
    <s v="USD"/>
    <n v="1335848400"/>
    <n v="1336280400"/>
    <b v="0"/>
    <b v="0"/>
    <s v="technology"/>
    <s v="web"/>
    <d v="2012-05-01T05:00:00"/>
    <d v="2012-05-06T05:00:00"/>
  </r>
  <r>
    <n v="285"/>
    <s v="Dawson, Brady and Gilbert"/>
    <s v="Front-line optimizing emulation"/>
    <x v="79"/>
    <x v="282"/>
    <x v="283"/>
    <x v="1"/>
    <n v="0.14157621519584709"/>
    <n v="254"/>
    <s v="US"/>
    <s v="USD"/>
    <n v="1473483600"/>
    <n v="1476766800"/>
    <b v="0"/>
    <b v="0"/>
    <s v="theater"/>
    <s v="plays"/>
    <d v="2016-09-10T05:00:00"/>
    <d v="2016-10-18T05:00:00"/>
  </r>
  <r>
    <n v="286"/>
    <s v="Obrien-Aguirre"/>
    <s v="Devolved uniform complexity"/>
    <x v="188"/>
    <x v="283"/>
    <x v="284"/>
    <x v="3"/>
    <n v="5.7319629800071583"/>
    <n v="184"/>
    <s v="US"/>
    <s v="USD"/>
    <n v="1479880800"/>
    <n v="1480485600"/>
    <b v="0"/>
    <b v="0"/>
    <s v="theater"/>
    <s v="plays"/>
    <d v="2016-11-23T06:00:00"/>
    <d v="2016-11-30T06:00:00"/>
  </r>
  <r>
    <n v="287"/>
    <s v="Ferguson PLC"/>
    <s v="Public-key intangible superstructure"/>
    <x v="9"/>
    <x v="284"/>
    <x v="285"/>
    <x v="1"/>
    <n v="0.47680314841444033"/>
    <n v="176"/>
    <s v="US"/>
    <s v="USD"/>
    <n v="1430197200"/>
    <n v="1430197200"/>
    <b v="0"/>
    <b v="0"/>
    <s v="music"/>
    <s v="electric music"/>
    <d v="2015-04-28T05:00:00"/>
    <d v="2015-04-28T05:00:00"/>
  </r>
  <r>
    <n v="288"/>
    <s v="Garcia Ltd"/>
    <s v="Secured global success"/>
    <x v="36"/>
    <x v="285"/>
    <x v="286"/>
    <x v="0"/>
    <n v="1.0226442658875092"/>
    <n v="137"/>
    <s v="DK"/>
    <s v="DKK"/>
    <n v="1331701200"/>
    <n v="1331787600"/>
    <b v="0"/>
    <b v="1"/>
    <s v="music"/>
    <s v="metal"/>
    <d v="2012-03-14T05:00:00"/>
    <d v="2012-03-15T05:00:00"/>
  </r>
  <r>
    <n v="289"/>
    <s v="Smith, Love and Smith"/>
    <s v="Grass-roots mission-critical capability"/>
    <x v="126"/>
    <x v="286"/>
    <x v="287"/>
    <x v="1"/>
    <n v="5.9373608431052396E-2"/>
    <n v="337"/>
    <s v="CA"/>
    <s v="CAD"/>
    <n v="1438578000"/>
    <n v="1438837200"/>
    <b v="0"/>
    <b v="0"/>
    <s v="theater"/>
    <s v="plays"/>
    <d v="2015-08-03T05:00:00"/>
    <d v="2015-08-06T05:00:00"/>
  </r>
  <r>
    <n v="290"/>
    <s v="Wilson, Hall and Osborne"/>
    <s v="Advanced global data-warehouse"/>
    <x v="189"/>
    <x v="287"/>
    <x v="288"/>
    <x v="0"/>
    <n v="1.838163145156015"/>
    <n v="908"/>
    <s v="US"/>
    <s v="USD"/>
    <n v="1368162000"/>
    <n v="1370926800"/>
    <b v="0"/>
    <b v="1"/>
    <s v="film &amp; video"/>
    <s v="documentary"/>
    <d v="2013-05-10T05:00:00"/>
    <d v="2013-06-11T05:00:00"/>
  </r>
  <r>
    <n v="291"/>
    <s v="Bell, Grimes and Kerr"/>
    <s v="Self-enabling uniform complexity"/>
    <x v="37"/>
    <x v="288"/>
    <x v="289"/>
    <x v="1"/>
    <n v="0.21900474510281057"/>
    <n v="107"/>
    <s v="US"/>
    <s v="USD"/>
    <n v="1318654800"/>
    <n v="1319000400"/>
    <b v="1"/>
    <b v="0"/>
    <s v="technology"/>
    <s v="web"/>
    <d v="2011-10-15T05:00:00"/>
    <d v="2011-10-19T05:00:00"/>
  </r>
  <r>
    <n v="292"/>
    <s v="Ho-Harris"/>
    <s v="Versatile cohesive encoding"/>
    <x v="190"/>
    <x v="289"/>
    <x v="290"/>
    <x v="0"/>
    <n v="10.181311018131101"/>
    <n v="10"/>
    <s v="US"/>
    <s v="USD"/>
    <n v="1331874000"/>
    <n v="1333429200"/>
    <b v="0"/>
    <b v="0"/>
    <s v="food"/>
    <s v="food trucks"/>
    <d v="2012-03-16T05:00:00"/>
    <d v="2012-04-03T05:00:00"/>
  </r>
  <r>
    <n v="293"/>
    <s v="Ross Group"/>
    <s v="Organized executive solution"/>
    <x v="191"/>
    <x v="290"/>
    <x v="291"/>
    <x v="3"/>
    <n v="6.103286384976526"/>
    <n v="32"/>
    <s v="IT"/>
    <s v="EUR"/>
    <n v="1286254800"/>
    <n v="1287032400"/>
    <b v="0"/>
    <b v="0"/>
    <s v="theater"/>
    <s v="plays"/>
    <d v="2010-10-05T05:00:00"/>
    <d v="2010-10-14T05:00:00"/>
  </r>
  <r>
    <n v="294"/>
    <s v="Turner-Davis"/>
    <s v="Automated local emulation"/>
    <x v="60"/>
    <x v="291"/>
    <x v="292"/>
    <x v="1"/>
    <n v="7.4645434187608856E-2"/>
    <n v="183"/>
    <s v="US"/>
    <s v="USD"/>
    <n v="1540530000"/>
    <n v="1541570400"/>
    <b v="0"/>
    <b v="0"/>
    <s v="theater"/>
    <s v="plays"/>
    <d v="2018-10-26T05:00:00"/>
    <d v="2018-11-07T06:00:00"/>
  </r>
  <r>
    <n v="295"/>
    <s v="Smith, Jackson and Herrera"/>
    <s v="Enterprise-wide intermediate middleware"/>
    <x v="192"/>
    <x v="292"/>
    <x v="293"/>
    <x v="0"/>
    <n v="2.8050429699428521"/>
    <n v="1910"/>
    <s v="CH"/>
    <s v="CHF"/>
    <n v="1381813200"/>
    <n v="1383976800"/>
    <b v="0"/>
    <b v="0"/>
    <s v="theater"/>
    <s v="plays"/>
    <d v="2013-10-15T05:00:00"/>
    <d v="2013-11-09T06:00:00"/>
  </r>
  <r>
    <n v="296"/>
    <s v="Smith-Hess"/>
    <s v="Grass-roots real-time Local Area Network"/>
    <x v="55"/>
    <x v="293"/>
    <x v="294"/>
    <x v="0"/>
    <n v="1.8198090692124105"/>
    <n v="38"/>
    <s v="AU"/>
    <s v="AUD"/>
    <n v="1548655200"/>
    <n v="1550556000"/>
    <b v="0"/>
    <b v="0"/>
    <s v="theater"/>
    <s v="plays"/>
    <d v="2019-01-28T06:00:00"/>
    <d v="2019-02-19T06:00:00"/>
  </r>
  <r>
    <n v="297"/>
    <s v="Brown, Herring and Bass"/>
    <s v="Organized client-driven capacity"/>
    <x v="44"/>
    <x v="294"/>
    <x v="295"/>
    <x v="0"/>
    <n v="1.0611643330876934"/>
    <n v="104"/>
    <s v="AU"/>
    <s v="AUD"/>
    <n v="1389679200"/>
    <n v="1390456800"/>
    <b v="0"/>
    <b v="1"/>
    <s v="theater"/>
    <s v="plays"/>
    <d v="2014-01-14T06:00:00"/>
    <d v="2014-01-23T06:00:00"/>
  </r>
  <r>
    <n v="298"/>
    <s v="Chase, Garcia and Johnson"/>
    <s v="Adaptive intangible database"/>
    <x v="26"/>
    <x v="295"/>
    <x v="296"/>
    <x v="1"/>
    <n v="0.69485805042684134"/>
    <n v="72"/>
    <s v="US"/>
    <s v="USD"/>
    <n v="1456466400"/>
    <n v="1458018000"/>
    <b v="0"/>
    <b v="1"/>
    <s v="music"/>
    <s v="rock"/>
    <d v="2016-02-26T06:00:00"/>
    <d v="2016-03-15T05:00:00"/>
  </r>
  <r>
    <n v="299"/>
    <s v="Ramsey and Sons"/>
    <s v="Grass-roots contextually-based algorithm"/>
    <x v="167"/>
    <x v="296"/>
    <x v="297"/>
    <x v="0"/>
    <n v="1.9447287615148414"/>
    <n v="49"/>
    <s v="US"/>
    <s v="USD"/>
    <n v="1456984800"/>
    <n v="1461819600"/>
    <b v="0"/>
    <b v="0"/>
    <s v="food"/>
    <s v="food trucks"/>
    <d v="2016-03-03T06:00:00"/>
    <d v="2016-04-28T05:00:00"/>
  </r>
  <r>
    <n v="300"/>
    <s v="Cooke PLC"/>
    <s v="Focused executive core"/>
    <x v="0"/>
    <x v="297"/>
    <x v="298"/>
    <x v="0"/>
    <n v="20"/>
    <n v="1"/>
    <s v="DK"/>
    <s v="DKK"/>
    <n v="1504069200"/>
    <n v="1504155600"/>
    <b v="0"/>
    <b v="1"/>
    <s v="publishing"/>
    <s v="nonfiction"/>
    <d v="2017-08-30T05:00:00"/>
    <d v="2017-08-31T05:00:00"/>
  </r>
  <r>
    <n v="301"/>
    <s v="Wong-Walker"/>
    <s v="Multi-channeled disintermediate policy"/>
    <x v="79"/>
    <x v="298"/>
    <x v="299"/>
    <x v="1"/>
    <n v="7.4367873078829944E-2"/>
    <n v="295"/>
    <s v="US"/>
    <s v="USD"/>
    <n v="1424930400"/>
    <n v="1426395600"/>
    <b v="0"/>
    <b v="0"/>
    <s v="film &amp; video"/>
    <s v="documentary"/>
    <d v="2015-02-26T06:00:00"/>
    <d v="2015-03-15T05:00:00"/>
  </r>
  <r>
    <n v="302"/>
    <s v="Ferguson, Collins and Mata"/>
    <s v="Customizable bi-directional hardware"/>
    <x v="193"/>
    <x v="299"/>
    <x v="300"/>
    <x v="0"/>
    <n v="3.1402162251382357"/>
    <n v="245"/>
    <s v="US"/>
    <s v="USD"/>
    <n v="1535864400"/>
    <n v="1537074000"/>
    <b v="0"/>
    <b v="0"/>
    <s v="theater"/>
    <s v="plays"/>
    <d v="2018-09-02T05:00:00"/>
    <d v="2018-09-16T05:00:00"/>
  </r>
  <r>
    <n v="303"/>
    <s v="Guerrero, Flores and Jenkins"/>
    <s v="Networked optimal architecture"/>
    <x v="74"/>
    <x v="300"/>
    <x v="301"/>
    <x v="0"/>
    <n v="1.2103951584193664"/>
    <n v="32"/>
    <s v="US"/>
    <s v="USD"/>
    <n v="1452146400"/>
    <n v="1452578400"/>
    <b v="0"/>
    <b v="0"/>
    <s v="music"/>
    <s v="indie rock"/>
    <d v="2016-01-07T06:00:00"/>
    <d v="2016-01-12T06:00:00"/>
  </r>
  <r>
    <n v="304"/>
    <s v="Peterson PLC"/>
    <s v="User-friendly discrete benchmark"/>
    <x v="118"/>
    <x v="301"/>
    <x v="302"/>
    <x v="1"/>
    <n v="0.18310227569971227"/>
    <n v="142"/>
    <s v="US"/>
    <s v="USD"/>
    <n v="1470546000"/>
    <n v="1474088400"/>
    <b v="0"/>
    <b v="0"/>
    <s v="film &amp; video"/>
    <s v="documentary"/>
    <d v="2016-08-07T05:00:00"/>
    <d v="2016-09-17T05:00:00"/>
  </r>
  <r>
    <n v="305"/>
    <s v="Townsend Ltd"/>
    <s v="Grass-roots actuating policy"/>
    <x v="54"/>
    <x v="302"/>
    <x v="303"/>
    <x v="1"/>
    <n v="0.34938857000249562"/>
    <n v="85"/>
    <s v="US"/>
    <s v="USD"/>
    <n v="1458363600"/>
    <n v="1461906000"/>
    <b v="0"/>
    <b v="0"/>
    <s v="theater"/>
    <s v="plays"/>
    <d v="2016-03-19T05:00:00"/>
    <d v="2016-04-29T05:00:00"/>
  </r>
  <r>
    <n v="306"/>
    <s v="Rush, Reed and Hall"/>
    <s v="Enterprise-wide 3rdgeneration knowledge user"/>
    <x v="191"/>
    <x v="303"/>
    <x v="304"/>
    <x v="0"/>
    <n v="12.645914396887159"/>
    <n v="7"/>
    <s v="US"/>
    <s v="USD"/>
    <n v="1500008400"/>
    <n v="1500267600"/>
    <b v="0"/>
    <b v="1"/>
    <s v="theater"/>
    <s v="plays"/>
    <d v="2017-07-14T05:00:00"/>
    <d v="2017-07-17T05:00:00"/>
  </r>
  <r>
    <n v="307"/>
    <s v="Salazar-Dodson"/>
    <s v="Face-to-face zero tolerance moderator"/>
    <x v="194"/>
    <x v="304"/>
    <x v="305"/>
    <x v="1"/>
    <n v="0.75679157178018541"/>
    <n v="659"/>
    <s v="DK"/>
    <s v="DKK"/>
    <n v="1338958800"/>
    <n v="1340686800"/>
    <b v="0"/>
    <b v="1"/>
    <s v="publishing"/>
    <s v="fiction"/>
    <d v="2012-06-06T05:00:00"/>
    <d v="2012-06-26T05:00:00"/>
  </r>
  <r>
    <n v="308"/>
    <s v="Davis Ltd"/>
    <s v="Grass-roots optimizing projection"/>
    <x v="195"/>
    <x v="305"/>
    <x v="306"/>
    <x v="0"/>
    <n v="1.3499314755596163"/>
    <n v="803"/>
    <s v="US"/>
    <s v="USD"/>
    <n v="1303102800"/>
    <n v="1303189200"/>
    <b v="0"/>
    <b v="0"/>
    <s v="theater"/>
    <s v="plays"/>
    <d v="2011-04-18T05:00:00"/>
    <d v="2011-04-19T05:00:00"/>
  </r>
  <r>
    <n v="309"/>
    <s v="Harris-Perry"/>
    <s v="User-centric 6thgeneration attitude"/>
    <x v="178"/>
    <x v="306"/>
    <x v="307"/>
    <x v="3"/>
    <n v="1.3281503077421444"/>
    <n v="75"/>
    <s v="US"/>
    <s v="USD"/>
    <n v="1316581200"/>
    <n v="1318309200"/>
    <b v="0"/>
    <b v="1"/>
    <s v="music"/>
    <s v="indie rock"/>
    <d v="2011-09-21T05:00:00"/>
    <d v="2011-10-11T05:00:00"/>
  </r>
  <r>
    <n v="310"/>
    <s v="Velazquez, Hunt and Ortiz"/>
    <s v="Switchable zero tolerance website"/>
    <x v="75"/>
    <x v="307"/>
    <x v="308"/>
    <x v="0"/>
    <n v="4.918032786885246"/>
    <n v="16"/>
    <s v="US"/>
    <s v="USD"/>
    <n v="1270789200"/>
    <n v="1272171600"/>
    <b v="0"/>
    <b v="0"/>
    <s v="games"/>
    <s v="video games"/>
    <d v="2010-04-09T05:00:00"/>
    <d v="2010-04-25T05:00:00"/>
  </r>
  <r>
    <n v="311"/>
    <s v="Flores PLC"/>
    <s v="Focused real-time help-desk"/>
    <x v="9"/>
    <x v="308"/>
    <x v="309"/>
    <x v="1"/>
    <n v="0.49172650640024979"/>
    <n v="121"/>
    <s v="US"/>
    <s v="USD"/>
    <n v="1297836000"/>
    <n v="1298872800"/>
    <b v="0"/>
    <b v="0"/>
    <s v="theater"/>
    <s v="plays"/>
    <d v="2011-02-16T06:00:00"/>
    <d v="2011-02-28T06:00:00"/>
  </r>
  <r>
    <n v="312"/>
    <s v="Martinez LLC"/>
    <s v="Robust impactful approach"/>
    <x v="18"/>
    <x v="309"/>
    <x v="310"/>
    <x v="1"/>
    <n v="0.32234312361940604"/>
    <n v="3742"/>
    <s v="US"/>
    <s v="USD"/>
    <n v="1382677200"/>
    <n v="1383282000"/>
    <b v="0"/>
    <b v="0"/>
    <s v="theater"/>
    <s v="plays"/>
    <d v="2013-10-25T05:00:00"/>
    <d v="2013-11-01T05:00:00"/>
  </r>
  <r>
    <n v="313"/>
    <s v="Miller-Irwin"/>
    <s v="Secured maximized policy"/>
    <x v="196"/>
    <x v="310"/>
    <x v="311"/>
    <x v="1"/>
    <n v="0.25296079107738301"/>
    <n v="223"/>
    <s v="US"/>
    <s v="USD"/>
    <n v="1330322400"/>
    <n v="1330495200"/>
    <b v="0"/>
    <b v="0"/>
    <s v="music"/>
    <s v="rock"/>
    <d v="2012-02-27T06:00:00"/>
    <d v="2012-02-29T06:00:00"/>
  </r>
  <r>
    <n v="314"/>
    <s v="Sanchez-Morgan"/>
    <s v="Realigned upward-trending strategy"/>
    <x v="1"/>
    <x v="311"/>
    <x v="312"/>
    <x v="1"/>
    <n v="0.33931168201648088"/>
    <n v="133"/>
    <s v="US"/>
    <s v="USD"/>
    <n v="1552366800"/>
    <n v="1552798800"/>
    <b v="0"/>
    <b v="1"/>
    <s v="film &amp; video"/>
    <s v="documentary"/>
    <d v="2019-03-12T05:00:00"/>
    <d v="2019-03-17T05:00:00"/>
  </r>
  <r>
    <n v="315"/>
    <s v="Lopez, Adams and Johnson"/>
    <s v="Open-source interactive knowledge user"/>
    <x v="40"/>
    <x v="312"/>
    <x v="313"/>
    <x v="0"/>
    <n v="2.9503105590062111"/>
    <n v="31"/>
    <s v="US"/>
    <s v="USD"/>
    <n v="1400907600"/>
    <n v="1403413200"/>
    <b v="0"/>
    <b v="0"/>
    <s v="theater"/>
    <s v="plays"/>
    <d v="2014-05-24T05:00:00"/>
    <d v="2014-06-22T05:00:00"/>
  </r>
  <r>
    <n v="316"/>
    <s v="Martin-Marshall"/>
    <s v="Configurable demand-driven matrix"/>
    <x v="103"/>
    <x v="313"/>
    <x v="314"/>
    <x v="0"/>
    <n v="1.4997656616153725"/>
    <n v="108"/>
    <s v="IT"/>
    <s v="EUR"/>
    <n v="1574143200"/>
    <n v="1574229600"/>
    <b v="0"/>
    <b v="1"/>
    <s v="food"/>
    <s v="food trucks"/>
    <d v="2019-11-19T06:00:00"/>
    <d v="2019-11-20T06:00:00"/>
  </r>
  <r>
    <n v="317"/>
    <s v="Summers PLC"/>
    <s v="Cross-group coherent hierarchy"/>
    <x v="47"/>
    <x v="314"/>
    <x v="315"/>
    <x v="0"/>
    <n v="5.2009456264775418"/>
    <n v="30"/>
    <s v="US"/>
    <s v="USD"/>
    <n v="1494738000"/>
    <n v="1495861200"/>
    <b v="0"/>
    <b v="0"/>
    <s v="theater"/>
    <s v="plays"/>
    <d v="2017-05-14T05:00:00"/>
    <d v="2017-05-27T05:00:00"/>
  </r>
  <r>
    <n v="318"/>
    <s v="Young, Hart and Ryan"/>
    <s v="Decentralized demand-driven open system"/>
    <x v="57"/>
    <x v="315"/>
    <x v="316"/>
    <x v="0"/>
    <n v="6.3122923588039868"/>
    <n v="17"/>
    <s v="US"/>
    <s v="USD"/>
    <n v="1392357600"/>
    <n v="1392530400"/>
    <b v="0"/>
    <b v="0"/>
    <s v="music"/>
    <s v="rock"/>
    <d v="2014-02-14T06:00:00"/>
    <d v="2014-02-16T06:00:00"/>
  </r>
  <r>
    <n v="319"/>
    <s v="Mills Group"/>
    <s v="Advanced empowering matrix"/>
    <x v="141"/>
    <x v="316"/>
    <x v="317"/>
    <x v="3"/>
    <n v="2.5838203629652416"/>
    <n v="64"/>
    <s v="US"/>
    <s v="USD"/>
    <n v="1281589200"/>
    <n v="1283662800"/>
    <b v="0"/>
    <b v="0"/>
    <s v="technology"/>
    <s v="web"/>
    <d v="2010-08-12T05:00:00"/>
    <d v="2010-09-05T05:00:00"/>
  </r>
  <r>
    <n v="320"/>
    <s v="Sandoval-Powell"/>
    <s v="Phased holistic implementation"/>
    <x v="197"/>
    <x v="317"/>
    <x v="318"/>
    <x v="0"/>
    <n v="10.430054374691053"/>
    <n v="80"/>
    <s v="US"/>
    <s v="USD"/>
    <n v="1305003600"/>
    <n v="1305781200"/>
    <b v="0"/>
    <b v="0"/>
    <s v="publishing"/>
    <s v="fiction"/>
    <d v="2011-05-10T05:00:00"/>
    <d v="2011-05-19T05:00:00"/>
  </r>
  <r>
    <n v="321"/>
    <s v="Mills, Frazier and Perez"/>
    <s v="Proactive attitude-oriented knowledge user"/>
    <x v="198"/>
    <x v="318"/>
    <x v="319"/>
    <x v="0"/>
    <n v="1.0621984515839473"/>
    <n v="2468"/>
    <s v="US"/>
    <s v="USD"/>
    <n v="1301634000"/>
    <n v="1302325200"/>
    <b v="0"/>
    <b v="0"/>
    <s v="film &amp; video"/>
    <s v="shorts"/>
    <d v="2011-04-01T05:00:00"/>
    <d v="2011-04-09T05:00:00"/>
  </r>
  <r>
    <n v="322"/>
    <s v="Hebert Group"/>
    <s v="Visionary asymmetric Graphical User Interface"/>
    <x v="199"/>
    <x v="319"/>
    <x v="320"/>
    <x v="1"/>
    <n v="0.60037580775752764"/>
    <n v="5168"/>
    <s v="US"/>
    <s v="USD"/>
    <n v="1290664800"/>
    <n v="1291788000"/>
    <b v="0"/>
    <b v="0"/>
    <s v="theater"/>
    <s v="plays"/>
    <d v="2010-11-25T06:00:00"/>
    <d v="2010-12-08T06:00:00"/>
  </r>
  <r>
    <n v="323"/>
    <s v="Cole, Smith and Wood"/>
    <s v="Integrated zero-defect help-desk"/>
    <x v="200"/>
    <x v="320"/>
    <x v="321"/>
    <x v="0"/>
    <n v="4.1433891992551208"/>
    <n v="26"/>
    <s v="GB"/>
    <s v="GBP"/>
    <n v="1395896400"/>
    <n v="1396069200"/>
    <b v="0"/>
    <b v="0"/>
    <s v="film &amp; video"/>
    <s v="documentary"/>
    <d v="2014-03-27T05:00:00"/>
    <d v="2014-03-29T05:00:00"/>
  </r>
  <r>
    <n v="324"/>
    <s v="Harris, Hall and Harris"/>
    <s v="Inverse analyzing matrices"/>
    <x v="143"/>
    <x v="321"/>
    <x v="322"/>
    <x v="1"/>
    <n v="0.60954670329670335"/>
    <n v="307"/>
    <s v="US"/>
    <s v="USD"/>
    <n v="1434862800"/>
    <n v="1435899600"/>
    <b v="0"/>
    <b v="1"/>
    <s v="theater"/>
    <s v="plays"/>
    <d v="2015-06-21T05:00:00"/>
    <d v="2015-07-03T05:00:00"/>
  </r>
  <r>
    <n v="325"/>
    <s v="Saunders Group"/>
    <s v="Programmable systemic implementation"/>
    <x v="191"/>
    <x v="322"/>
    <x v="323"/>
    <x v="0"/>
    <n v="1.1022553840936069"/>
    <n v="73"/>
    <s v="US"/>
    <s v="USD"/>
    <n v="1529125200"/>
    <n v="1531112400"/>
    <b v="0"/>
    <b v="1"/>
    <s v="theater"/>
    <s v="plays"/>
    <d v="2018-06-16T05:00:00"/>
    <d v="2018-07-09T05:00:00"/>
  </r>
  <r>
    <n v="326"/>
    <s v="Pham, Avila and Nash"/>
    <s v="Multi-channeled next generation architecture"/>
    <x v="44"/>
    <x v="323"/>
    <x v="324"/>
    <x v="0"/>
    <n v="2.1647624774503909"/>
    <n v="128"/>
    <s v="US"/>
    <s v="USD"/>
    <n v="1451109600"/>
    <n v="1451628000"/>
    <b v="0"/>
    <b v="0"/>
    <s v="film &amp; video"/>
    <s v="animation"/>
    <d v="2015-12-26T06:00:00"/>
    <d v="2016-01-01T06:00:00"/>
  </r>
  <r>
    <n v="327"/>
    <s v="Patterson, Salinas and Lucas"/>
    <s v="Digitized 3rdgeneration encoding"/>
    <x v="97"/>
    <x v="324"/>
    <x v="325"/>
    <x v="0"/>
    <n v="2.5948103792415171"/>
    <n v="33"/>
    <s v="US"/>
    <s v="USD"/>
    <n v="1566968400"/>
    <n v="1567314000"/>
    <b v="0"/>
    <b v="1"/>
    <s v="theater"/>
    <s v="plays"/>
    <d v="2019-08-28T05:00:00"/>
    <d v="2019-09-01T05:00:00"/>
  </r>
  <r>
    <n v="328"/>
    <s v="Young PLC"/>
    <s v="Innovative well-modulated functionalities"/>
    <x v="201"/>
    <x v="325"/>
    <x v="326"/>
    <x v="1"/>
    <n v="0.74871421419143414"/>
    <n v="2441"/>
    <s v="US"/>
    <s v="USD"/>
    <n v="1543557600"/>
    <n v="1544508000"/>
    <b v="0"/>
    <b v="0"/>
    <s v="music"/>
    <s v="rock"/>
    <d v="2018-11-30T06:00:00"/>
    <d v="2018-12-11T06:00:00"/>
  </r>
  <r>
    <n v="329"/>
    <s v="Willis and Sons"/>
    <s v="Fundamental incremental database"/>
    <x v="202"/>
    <x v="326"/>
    <x v="327"/>
    <x v="2"/>
    <n v="4.3674628672533409"/>
    <n v="211"/>
    <s v="US"/>
    <s v="USD"/>
    <n v="1481522400"/>
    <n v="1482472800"/>
    <b v="0"/>
    <b v="0"/>
    <s v="games"/>
    <s v="video games"/>
    <d v="2016-12-12T06:00:00"/>
    <d v="2016-12-23T06:00:00"/>
  </r>
  <r>
    <n v="330"/>
    <s v="Thompson-Bates"/>
    <s v="Expanded encompassing open architecture"/>
    <x v="203"/>
    <x v="327"/>
    <x v="328"/>
    <x v="1"/>
    <n v="0.54067062409754529"/>
    <n v="1385"/>
    <s v="GB"/>
    <s v="GBP"/>
    <n v="1512712800"/>
    <n v="1512799200"/>
    <b v="0"/>
    <b v="0"/>
    <s v="film &amp; video"/>
    <s v="documentary"/>
    <d v="2017-12-08T06:00:00"/>
    <d v="2017-12-09T06:00:00"/>
  </r>
  <r>
    <n v="331"/>
    <s v="Rose-Silva"/>
    <s v="Intuitive static portal"/>
    <x v="88"/>
    <x v="328"/>
    <x v="329"/>
    <x v="1"/>
    <n v="0.22536365498873182"/>
    <n v="190"/>
    <s v="US"/>
    <s v="USD"/>
    <n v="1324274400"/>
    <n v="1324360800"/>
    <b v="0"/>
    <b v="0"/>
    <s v="food"/>
    <s v="food trucks"/>
    <d v="2011-12-19T06:00:00"/>
    <d v="2011-12-20T06:00:00"/>
  </r>
  <r>
    <n v="332"/>
    <s v="Pacheco, Johnson and Torres"/>
    <s v="Optional bandwidth-monitored definition"/>
    <x v="204"/>
    <x v="329"/>
    <x v="330"/>
    <x v="1"/>
    <n v="0.50004831384674853"/>
    <n v="470"/>
    <s v="US"/>
    <s v="USD"/>
    <n v="1364446800"/>
    <n v="1364533200"/>
    <b v="0"/>
    <b v="0"/>
    <s v="technology"/>
    <s v="wearables"/>
    <d v="2013-03-28T05:00:00"/>
    <d v="2013-03-29T05:00:00"/>
  </r>
  <r>
    <n v="333"/>
    <s v="Carlson, Dixon and Jones"/>
    <s v="Persistent well-modulated synergy"/>
    <x v="103"/>
    <x v="330"/>
    <x v="331"/>
    <x v="1"/>
    <n v="0.80672268907563027"/>
    <n v="253"/>
    <s v="US"/>
    <s v="USD"/>
    <n v="1542693600"/>
    <n v="1545112800"/>
    <b v="0"/>
    <b v="0"/>
    <s v="theater"/>
    <s v="plays"/>
    <d v="2018-11-20T06:00:00"/>
    <d v="2018-12-18T06:00:00"/>
  </r>
  <r>
    <n v="334"/>
    <s v="Mcgee Group"/>
    <s v="Assimilated discrete algorithm"/>
    <x v="205"/>
    <x v="331"/>
    <x v="332"/>
    <x v="1"/>
    <n v="0.53586750635432012"/>
    <n v="1113"/>
    <s v="US"/>
    <s v="USD"/>
    <n v="1515564000"/>
    <n v="1516168800"/>
    <b v="0"/>
    <b v="0"/>
    <s v="music"/>
    <s v="rock"/>
    <d v="2018-01-10T06:00:00"/>
    <d v="2018-01-17T06:00:00"/>
  </r>
  <r>
    <n v="335"/>
    <s v="Jordan-Acosta"/>
    <s v="Operative uniform hub"/>
    <x v="206"/>
    <x v="332"/>
    <x v="333"/>
    <x v="1"/>
    <n v="0.87500251726846168"/>
    <n v="2283"/>
    <s v="US"/>
    <s v="USD"/>
    <n v="1573797600"/>
    <n v="1574920800"/>
    <b v="0"/>
    <b v="0"/>
    <s v="music"/>
    <s v="rock"/>
    <d v="2019-11-15T06:00:00"/>
    <d v="2019-11-28T06:00:00"/>
  </r>
  <r>
    <n v="336"/>
    <s v="Nunez Inc"/>
    <s v="Customizable intangible capability"/>
    <x v="207"/>
    <x v="333"/>
    <x v="334"/>
    <x v="0"/>
    <n v="1.0305821987697152"/>
    <n v="1072"/>
    <s v="US"/>
    <s v="USD"/>
    <n v="1292392800"/>
    <n v="1292479200"/>
    <b v="0"/>
    <b v="1"/>
    <s v="music"/>
    <s v="rock"/>
    <d v="2010-12-15T06:00:00"/>
    <d v="2010-12-16T06:00:00"/>
  </r>
  <r>
    <n v="337"/>
    <s v="Hayden Ltd"/>
    <s v="Innovative didactic analyzer"/>
    <x v="208"/>
    <x v="334"/>
    <x v="335"/>
    <x v="1"/>
    <n v="0.81420595533498763"/>
    <n v="1095"/>
    <s v="US"/>
    <s v="USD"/>
    <n v="1573452000"/>
    <n v="1573538400"/>
    <b v="0"/>
    <b v="0"/>
    <s v="theater"/>
    <s v="plays"/>
    <d v="2019-11-11T06:00:00"/>
    <d v="2019-11-12T06:00:00"/>
  </r>
  <r>
    <n v="338"/>
    <s v="Gonzalez-Burton"/>
    <s v="Decentralized intangible encoding"/>
    <x v="209"/>
    <x v="335"/>
    <x v="336"/>
    <x v="1"/>
    <n v="0.55821244061995168"/>
    <n v="1690"/>
    <s v="US"/>
    <s v="USD"/>
    <n v="1317790800"/>
    <n v="1320382800"/>
    <b v="0"/>
    <b v="0"/>
    <s v="theater"/>
    <s v="plays"/>
    <d v="2011-10-05T05:00:00"/>
    <d v="2011-11-04T05:00:00"/>
  </r>
  <r>
    <n v="339"/>
    <s v="Lewis, Taylor and Rivers"/>
    <s v="Front-line transitional algorithm"/>
    <x v="210"/>
    <x v="336"/>
    <x v="337"/>
    <x v="3"/>
    <n v="1.2507570613173784"/>
    <n v="1297"/>
    <s v="CA"/>
    <s v="CAD"/>
    <n v="1501650000"/>
    <n v="1502859600"/>
    <b v="0"/>
    <b v="0"/>
    <s v="theater"/>
    <s v="plays"/>
    <d v="2017-08-02T05:00:00"/>
    <d v="2017-08-16T05:00:00"/>
  </r>
  <r>
    <n v="340"/>
    <s v="Butler, Henry and Espinoza"/>
    <s v="Switchable didactic matrices"/>
    <x v="211"/>
    <x v="337"/>
    <x v="338"/>
    <x v="0"/>
    <n v="1.0610914083056859"/>
    <n v="393"/>
    <s v="US"/>
    <s v="USD"/>
    <n v="1323669600"/>
    <n v="1323756000"/>
    <b v="0"/>
    <b v="0"/>
    <s v="photography"/>
    <s v="photography books"/>
    <d v="2011-12-12T06:00:00"/>
    <d v="2011-12-13T06:00:00"/>
  </r>
  <r>
    <n v="341"/>
    <s v="Guzman Group"/>
    <s v="Ameliorated disintermediate utilization"/>
    <x v="212"/>
    <x v="338"/>
    <x v="339"/>
    <x v="0"/>
    <n v="1.1810657490932763"/>
    <n v="1257"/>
    <s v="US"/>
    <s v="USD"/>
    <n v="1440738000"/>
    <n v="1441342800"/>
    <b v="0"/>
    <b v="0"/>
    <s v="music"/>
    <s v="indie rock"/>
    <d v="2015-08-28T05:00:00"/>
    <d v="2015-09-04T05:00:00"/>
  </r>
  <r>
    <n v="342"/>
    <s v="Gibson-Hernandez"/>
    <s v="Visionary foreground middleware"/>
    <x v="213"/>
    <x v="339"/>
    <x v="340"/>
    <x v="0"/>
    <n v="1.5032638714536781"/>
    <n v="328"/>
    <s v="US"/>
    <s v="USD"/>
    <n v="1374296400"/>
    <n v="1375333200"/>
    <b v="0"/>
    <b v="0"/>
    <s v="theater"/>
    <s v="plays"/>
    <d v="2013-07-20T05:00:00"/>
    <d v="2013-08-01T05:00:00"/>
  </r>
  <r>
    <n v="343"/>
    <s v="Spencer-Weber"/>
    <s v="Optional zero-defect task-force"/>
    <x v="25"/>
    <x v="340"/>
    <x v="341"/>
    <x v="0"/>
    <n v="1.8545229754790851"/>
    <n v="147"/>
    <s v="US"/>
    <s v="USD"/>
    <n v="1384840800"/>
    <n v="1389420000"/>
    <b v="0"/>
    <b v="0"/>
    <s v="theater"/>
    <s v="plays"/>
    <d v="2013-11-19T06:00:00"/>
    <d v="2014-01-11T06:00:00"/>
  </r>
  <r>
    <n v="344"/>
    <s v="Berger, Johnson and Marshall"/>
    <s v="Devolved exuding emulation"/>
    <x v="214"/>
    <x v="341"/>
    <x v="342"/>
    <x v="0"/>
    <n v="2.3818994925204016"/>
    <n v="830"/>
    <s v="US"/>
    <s v="USD"/>
    <n v="1516600800"/>
    <n v="1520056800"/>
    <b v="0"/>
    <b v="0"/>
    <s v="games"/>
    <s v="video games"/>
    <d v="2018-01-22T06:00:00"/>
    <d v="2018-03-03T06:00:00"/>
  </r>
  <r>
    <n v="345"/>
    <s v="Taylor, Cisneros and Romero"/>
    <s v="Open-source neutral task-force"/>
    <x v="215"/>
    <x v="342"/>
    <x v="343"/>
    <x v="0"/>
    <n v="6.8051297551707757"/>
    <n v="331"/>
    <s v="GB"/>
    <s v="GBP"/>
    <n v="1436418000"/>
    <n v="1436504400"/>
    <b v="0"/>
    <b v="0"/>
    <s v="film &amp; video"/>
    <s v="drama"/>
    <d v="2015-07-09T05:00:00"/>
    <d v="2015-07-10T05:00:00"/>
  </r>
  <r>
    <n v="346"/>
    <s v="Little-Marsh"/>
    <s v="Virtual attitude-oriented migration"/>
    <x v="48"/>
    <x v="343"/>
    <x v="344"/>
    <x v="0"/>
    <n v="2.9006526468455403"/>
    <n v="25"/>
    <s v="US"/>
    <s v="USD"/>
    <n v="1503550800"/>
    <n v="1508302800"/>
    <b v="0"/>
    <b v="1"/>
    <s v="music"/>
    <s v="indie rock"/>
    <d v="2017-08-24T05:00:00"/>
    <d v="2017-10-18T05:00:00"/>
  </r>
  <r>
    <n v="347"/>
    <s v="Petersen and Sons"/>
    <s v="Open-source full-range portal"/>
    <x v="79"/>
    <x v="344"/>
    <x v="345"/>
    <x v="1"/>
    <n v="7.1388910922503365E-2"/>
    <n v="191"/>
    <s v="US"/>
    <s v="USD"/>
    <n v="1423634400"/>
    <n v="1425708000"/>
    <b v="0"/>
    <b v="0"/>
    <s v="technology"/>
    <s v="web"/>
    <d v="2015-02-11T06:00:00"/>
    <d v="2015-03-07T06:00:00"/>
  </r>
  <r>
    <n v="348"/>
    <s v="Hensley Ltd"/>
    <s v="Versatile cohesive open system"/>
    <x v="216"/>
    <x v="345"/>
    <x v="346"/>
    <x v="0"/>
    <n v="1.3933330065885747"/>
    <n v="3483"/>
    <s v="US"/>
    <s v="USD"/>
    <n v="1487224800"/>
    <n v="1488348000"/>
    <b v="0"/>
    <b v="0"/>
    <s v="food"/>
    <s v="food trucks"/>
    <d v="2017-02-16T06:00:00"/>
    <d v="2017-03-01T06:00:00"/>
  </r>
  <r>
    <n v="349"/>
    <s v="Navarro and Sons"/>
    <s v="Multi-layered bottom-line frame"/>
    <x v="217"/>
    <x v="346"/>
    <x v="347"/>
    <x v="0"/>
    <n v="1.8841576523062173"/>
    <n v="923"/>
    <s v="US"/>
    <s v="USD"/>
    <n v="1500008400"/>
    <n v="1502600400"/>
    <b v="0"/>
    <b v="0"/>
    <s v="theater"/>
    <s v="plays"/>
    <d v="2017-07-14T05:00:00"/>
    <d v="2017-08-13T05:00:00"/>
  </r>
  <r>
    <n v="350"/>
    <s v="Shannon Ltd"/>
    <s v="Pre-emptive neutral capacity"/>
    <x v="0"/>
    <x v="297"/>
    <x v="298"/>
    <x v="0"/>
    <n v="20"/>
    <n v="1"/>
    <s v="US"/>
    <s v="USD"/>
    <n v="1432098000"/>
    <n v="1433653200"/>
    <b v="0"/>
    <b v="1"/>
    <s v="music"/>
    <s v="jazz"/>
    <d v="2015-05-20T05:00:00"/>
    <d v="2015-06-07T05:00:00"/>
  </r>
  <r>
    <n v="351"/>
    <s v="Young LLC"/>
    <s v="Universal maximized methodology"/>
    <x v="218"/>
    <x v="347"/>
    <x v="348"/>
    <x v="1"/>
    <n v="0.7830414980291871"/>
    <n v="2013"/>
    <s v="US"/>
    <s v="USD"/>
    <n v="1440392400"/>
    <n v="1441602000"/>
    <b v="0"/>
    <b v="0"/>
    <s v="music"/>
    <s v="rock"/>
    <d v="2015-08-24T05:00:00"/>
    <d v="2015-09-07T05:00:00"/>
  </r>
  <r>
    <n v="352"/>
    <s v="Adams, Willis and Sanchez"/>
    <s v="Expanded hybrid hardware"/>
    <x v="54"/>
    <x v="348"/>
    <x v="349"/>
    <x v="0"/>
    <n v="2.8659160696008188"/>
    <n v="33"/>
    <s v="CA"/>
    <s v="CAD"/>
    <n v="1446876000"/>
    <n v="1447567200"/>
    <b v="0"/>
    <b v="0"/>
    <s v="theater"/>
    <s v="plays"/>
    <d v="2015-11-07T06:00:00"/>
    <d v="2015-11-15T06:00:00"/>
  </r>
  <r>
    <n v="353"/>
    <s v="Mills-Roy"/>
    <s v="Profit-focused multi-tasking access"/>
    <x v="219"/>
    <x v="349"/>
    <x v="350"/>
    <x v="1"/>
    <n v="0.24354708939482897"/>
    <n v="1703"/>
    <s v="US"/>
    <s v="USD"/>
    <n v="1562302800"/>
    <n v="1562389200"/>
    <b v="0"/>
    <b v="0"/>
    <s v="theater"/>
    <s v="plays"/>
    <d v="2019-07-05T05:00:00"/>
    <d v="2019-07-06T05:00:00"/>
  </r>
  <r>
    <n v="354"/>
    <s v="Brown Group"/>
    <s v="Profit-focused transitional capability"/>
    <x v="55"/>
    <x v="350"/>
    <x v="351"/>
    <x v="1"/>
    <n v="0.80816110227874938"/>
    <n v="80"/>
    <s v="DK"/>
    <s v="DKK"/>
    <n v="1378184400"/>
    <n v="1378789200"/>
    <b v="0"/>
    <b v="0"/>
    <s v="film &amp; video"/>
    <s v="documentary"/>
    <d v="2013-09-03T05:00:00"/>
    <d v="2013-09-10T05:00:00"/>
  </r>
  <r>
    <n v="355"/>
    <s v="Burns-Burnett"/>
    <s v="Front-line scalable definition"/>
    <x v="167"/>
    <x v="351"/>
    <x v="352"/>
    <x v="2"/>
    <n v="1.6956715751896474"/>
    <n v="86"/>
    <s v="US"/>
    <s v="USD"/>
    <n v="1485064800"/>
    <n v="1488520800"/>
    <b v="0"/>
    <b v="0"/>
    <s v="technology"/>
    <s v="wearables"/>
    <d v="2017-01-22T06:00:00"/>
    <d v="2017-03-03T06:00:00"/>
  </r>
  <r>
    <n v="356"/>
    <s v="Glass, Nunez and Mcdonald"/>
    <s v="Open-source systematic protocol"/>
    <x v="29"/>
    <x v="352"/>
    <x v="353"/>
    <x v="0"/>
    <n v="2.7105800058292044"/>
    <n v="40"/>
    <s v="IT"/>
    <s v="EUR"/>
    <n v="1326520800"/>
    <n v="1327298400"/>
    <b v="0"/>
    <b v="0"/>
    <s v="theater"/>
    <s v="plays"/>
    <d v="2012-01-14T06:00:00"/>
    <d v="2012-01-23T06:00:00"/>
  </r>
  <r>
    <n v="357"/>
    <s v="Perez, Davis and Wilson"/>
    <s v="Implemented tangible algorithm"/>
    <x v="173"/>
    <x v="353"/>
    <x v="354"/>
    <x v="1"/>
    <n v="0.54079473312955562"/>
    <n v="41"/>
    <s v="US"/>
    <s v="USD"/>
    <n v="1441256400"/>
    <n v="1443416400"/>
    <b v="0"/>
    <b v="0"/>
    <s v="games"/>
    <s v="video games"/>
    <d v="2015-09-03T05:00:00"/>
    <d v="2015-09-28T05:00:00"/>
  </r>
  <r>
    <n v="358"/>
    <s v="Diaz-Garcia"/>
    <s v="Profit-focused 3rdgeneration circuit"/>
    <x v="62"/>
    <x v="354"/>
    <x v="355"/>
    <x v="0"/>
    <n v="8.4642233856893547"/>
    <n v="23"/>
    <s v="CA"/>
    <s v="CAD"/>
    <n v="1533877200"/>
    <n v="1534136400"/>
    <b v="1"/>
    <b v="0"/>
    <s v="photography"/>
    <s v="photography books"/>
    <d v="2018-08-10T05:00:00"/>
    <d v="2018-08-13T05:00:00"/>
  </r>
  <r>
    <n v="359"/>
    <s v="Salazar-Moon"/>
    <s v="Compatible needs-based architecture"/>
    <x v="220"/>
    <x v="355"/>
    <x v="356"/>
    <x v="1"/>
    <n v="0.33478406427854035"/>
    <n v="187"/>
    <s v="US"/>
    <s v="USD"/>
    <n v="1314421200"/>
    <n v="1315026000"/>
    <b v="0"/>
    <b v="0"/>
    <s v="film &amp; video"/>
    <s v="animation"/>
    <d v="2011-08-27T05:00:00"/>
    <d v="2011-09-03T05:00:00"/>
  </r>
  <r>
    <n v="360"/>
    <s v="Larsen-Chung"/>
    <s v="Right-sized zero tolerance migration"/>
    <x v="221"/>
    <x v="356"/>
    <x v="357"/>
    <x v="1"/>
    <n v="0.4417902495337892"/>
    <n v="2875"/>
    <s v="GB"/>
    <s v="GBP"/>
    <n v="1293861600"/>
    <n v="1295071200"/>
    <b v="0"/>
    <b v="1"/>
    <s v="theater"/>
    <s v="plays"/>
    <d v="2011-01-01T06:00:00"/>
    <d v="2011-01-15T06:00:00"/>
  </r>
  <r>
    <n v="361"/>
    <s v="Anderson and Sons"/>
    <s v="Quality-focused reciprocal structure"/>
    <x v="20"/>
    <x v="357"/>
    <x v="358"/>
    <x v="1"/>
    <n v="0.57615755290173898"/>
    <n v="88"/>
    <s v="US"/>
    <s v="USD"/>
    <n v="1507352400"/>
    <n v="1509426000"/>
    <b v="0"/>
    <b v="0"/>
    <s v="theater"/>
    <s v="plays"/>
    <d v="2017-10-07T05:00:00"/>
    <d v="2017-10-31T05:00:00"/>
  </r>
  <r>
    <n v="362"/>
    <s v="Lawrence Group"/>
    <s v="Automated actuating conglomeration"/>
    <x v="41"/>
    <x v="358"/>
    <x v="359"/>
    <x v="1"/>
    <n v="0.26899309342057431"/>
    <n v="191"/>
    <s v="US"/>
    <s v="USD"/>
    <n v="1296108000"/>
    <n v="1299391200"/>
    <b v="0"/>
    <b v="0"/>
    <s v="music"/>
    <s v="rock"/>
    <d v="2011-01-27T06:00:00"/>
    <d v="2011-03-06T06:00:00"/>
  </r>
  <r>
    <n v="363"/>
    <s v="Gray-Davis"/>
    <s v="Re-contextualized local initiative"/>
    <x v="5"/>
    <x v="359"/>
    <x v="360"/>
    <x v="1"/>
    <n v="0.62424969987995194"/>
    <n v="139"/>
    <s v="US"/>
    <s v="USD"/>
    <n v="1324965600"/>
    <n v="1325052000"/>
    <b v="0"/>
    <b v="0"/>
    <s v="music"/>
    <s v="rock"/>
    <d v="2011-12-27T06:00:00"/>
    <d v="2011-12-28T06:00:00"/>
  </r>
  <r>
    <n v="364"/>
    <s v="Ramirez-Myers"/>
    <s v="Switchable intangible definition"/>
    <x v="79"/>
    <x v="360"/>
    <x v="361"/>
    <x v="1"/>
    <n v="6.1868426479686531E-2"/>
    <n v="186"/>
    <s v="US"/>
    <s v="USD"/>
    <n v="1520229600"/>
    <n v="1522818000"/>
    <b v="0"/>
    <b v="0"/>
    <s v="music"/>
    <s v="indie rock"/>
    <d v="2018-03-05T06:00:00"/>
    <d v="2018-04-04T05:00:00"/>
  </r>
  <r>
    <n v="365"/>
    <s v="Lucas, Hall and Bonilla"/>
    <s v="Networked bottom-line initiative"/>
    <x v="39"/>
    <x v="361"/>
    <x v="362"/>
    <x v="1"/>
    <n v="0.13634426927993182"/>
    <n v="112"/>
    <s v="AU"/>
    <s v="AUD"/>
    <n v="1482991200"/>
    <n v="1485324000"/>
    <b v="0"/>
    <b v="0"/>
    <s v="theater"/>
    <s v="plays"/>
    <d v="2016-12-29T06:00:00"/>
    <d v="2017-01-25T06:00:00"/>
  </r>
  <r>
    <n v="366"/>
    <s v="Williams, Perez and Villegas"/>
    <s v="Robust directional system engine"/>
    <x v="37"/>
    <x v="362"/>
    <x v="363"/>
    <x v="1"/>
    <n v="0.1688872208669544"/>
    <n v="101"/>
    <s v="US"/>
    <s v="USD"/>
    <n v="1294034400"/>
    <n v="1294120800"/>
    <b v="0"/>
    <b v="1"/>
    <s v="theater"/>
    <s v="plays"/>
    <d v="2011-01-03T06:00:00"/>
    <d v="2011-01-04T06:00:00"/>
  </r>
  <r>
    <n v="367"/>
    <s v="Brooks, Jones and Ingram"/>
    <s v="Triple-buffered explicit methodology"/>
    <x v="34"/>
    <x v="363"/>
    <x v="364"/>
    <x v="0"/>
    <n v="5.2941176470588234"/>
    <n v="75"/>
    <s v="US"/>
    <s v="USD"/>
    <n v="1413608400"/>
    <n v="1415685600"/>
    <b v="0"/>
    <b v="1"/>
    <s v="theater"/>
    <s v="plays"/>
    <d v="2014-10-18T05:00:00"/>
    <d v="2014-11-11T06:00:00"/>
  </r>
  <r>
    <n v="368"/>
    <s v="Whitaker, Wallace and Daniels"/>
    <s v="Reactive directional capacity"/>
    <x v="5"/>
    <x v="364"/>
    <x v="365"/>
    <x v="1"/>
    <n v="0.36126163679310824"/>
    <n v="206"/>
    <s v="GB"/>
    <s v="GBP"/>
    <n v="1286946000"/>
    <n v="1288933200"/>
    <b v="0"/>
    <b v="1"/>
    <s v="film &amp; video"/>
    <s v="documentary"/>
    <d v="2010-10-13T05:00:00"/>
    <d v="2010-11-05T05:00:00"/>
  </r>
  <r>
    <n v="369"/>
    <s v="Smith-Gonzalez"/>
    <s v="Polarized needs-based approach"/>
    <x v="91"/>
    <x v="365"/>
    <x v="366"/>
    <x v="1"/>
    <n v="0.36627552058604085"/>
    <n v="154"/>
    <s v="US"/>
    <s v="USD"/>
    <n v="1359871200"/>
    <n v="1363237200"/>
    <b v="0"/>
    <b v="1"/>
    <s v="film &amp; video"/>
    <s v="television"/>
    <d v="2013-02-03T06:00:00"/>
    <d v="2013-03-14T05:00:00"/>
  </r>
  <r>
    <n v="370"/>
    <s v="Skinner PLC"/>
    <s v="Intuitive well-modulated middleware"/>
    <x v="222"/>
    <x v="366"/>
    <x v="367"/>
    <x v="1"/>
    <n v="0.62749699661945069"/>
    <n v="5966"/>
    <s v="US"/>
    <s v="USD"/>
    <n v="1555304400"/>
    <n v="1555822800"/>
    <b v="0"/>
    <b v="0"/>
    <s v="theater"/>
    <s v="plays"/>
    <d v="2019-04-15T05:00:00"/>
    <d v="2019-04-21T05:00:00"/>
  </r>
  <r>
    <n v="371"/>
    <s v="Nolan, Smith and Sanchez"/>
    <s v="Multi-channeled logistical matrices"/>
    <x v="223"/>
    <x v="367"/>
    <x v="368"/>
    <x v="0"/>
    <n v="1.4734054980141733"/>
    <n v="2176"/>
    <s v="US"/>
    <s v="USD"/>
    <n v="1423375200"/>
    <n v="1427778000"/>
    <b v="0"/>
    <b v="0"/>
    <s v="theater"/>
    <s v="plays"/>
    <d v="2015-02-08T06:00:00"/>
    <d v="2015-03-31T05:00:00"/>
  </r>
  <r>
    <n v="372"/>
    <s v="Green-Carr"/>
    <s v="Pre-emptive bifurcated artificial intelligence"/>
    <x v="79"/>
    <x v="211"/>
    <x v="369"/>
    <x v="1"/>
    <n v="6.2831611281764871E-2"/>
    <n v="169"/>
    <s v="US"/>
    <s v="USD"/>
    <n v="1420696800"/>
    <n v="1422424800"/>
    <b v="0"/>
    <b v="1"/>
    <s v="film &amp; video"/>
    <s v="documentary"/>
    <d v="2015-01-08T06:00:00"/>
    <d v="2015-01-28T06:00:00"/>
  </r>
  <r>
    <n v="373"/>
    <s v="Brown-Parker"/>
    <s v="Down-sized coherent toolset"/>
    <x v="224"/>
    <x v="368"/>
    <x v="370"/>
    <x v="1"/>
    <n v="0.13695211545367672"/>
    <n v="2106"/>
    <s v="US"/>
    <s v="USD"/>
    <n v="1502946000"/>
    <n v="1503637200"/>
    <b v="0"/>
    <b v="0"/>
    <s v="theater"/>
    <s v="plays"/>
    <d v="2017-08-17T05:00:00"/>
    <d v="2017-08-25T05:00:00"/>
  </r>
  <r>
    <n v="374"/>
    <s v="Marshall Inc"/>
    <s v="Open-source multi-tasking data-warehouse"/>
    <x v="225"/>
    <x v="369"/>
    <x v="371"/>
    <x v="0"/>
    <n v="7.5839260635165138"/>
    <n v="441"/>
    <s v="US"/>
    <s v="USD"/>
    <n v="1547186400"/>
    <n v="1547618400"/>
    <b v="0"/>
    <b v="1"/>
    <s v="film &amp; video"/>
    <s v="documentary"/>
    <d v="2019-01-11T06:00:00"/>
    <d v="2019-01-16T06:00:00"/>
  </r>
  <r>
    <n v="375"/>
    <s v="Leblanc-Pineda"/>
    <s v="Future-proofed upward-trending contingency"/>
    <x v="50"/>
    <x v="370"/>
    <x v="372"/>
    <x v="0"/>
    <n v="1.8255578093306288"/>
    <n v="25"/>
    <s v="US"/>
    <s v="USD"/>
    <n v="1444971600"/>
    <n v="1449900000"/>
    <b v="0"/>
    <b v="0"/>
    <s v="music"/>
    <s v="indie rock"/>
    <d v="2015-10-16T05:00:00"/>
    <d v="2015-12-12T06:00:00"/>
  </r>
  <r>
    <n v="376"/>
    <s v="Perry PLC"/>
    <s v="Mandatory uniform matrix"/>
    <x v="74"/>
    <x v="371"/>
    <x v="373"/>
    <x v="1"/>
    <n v="0.27698574338085541"/>
    <n v="131"/>
    <s v="US"/>
    <s v="USD"/>
    <n v="1404622800"/>
    <n v="1405141200"/>
    <b v="0"/>
    <b v="0"/>
    <s v="music"/>
    <s v="rock"/>
    <d v="2014-07-06T05:00:00"/>
    <d v="2014-07-12T05:00:00"/>
  </r>
  <r>
    <n v="377"/>
    <s v="Klein, Stark and Livingston"/>
    <s v="Phased methodical initiative"/>
    <x v="226"/>
    <x v="372"/>
    <x v="374"/>
    <x v="0"/>
    <n v="9.7489211455472731"/>
    <n v="127"/>
    <s v="US"/>
    <s v="USD"/>
    <n v="1571720400"/>
    <n v="1572933600"/>
    <b v="0"/>
    <b v="0"/>
    <s v="theater"/>
    <s v="plays"/>
    <d v="2019-10-22T05:00:00"/>
    <d v="2019-11-05T06:00:00"/>
  </r>
  <r>
    <n v="378"/>
    <s v="Fleming-Oliver"/>
    <s v="Managed stable function"/>
    <x v="227"/>
    <x v="373"/>
    <x v="375"/>
    <x v="0"/>
    <n v="7.1618037135278518"/>
    <n v="355"/>
    <s v="US"/>
    <s v="USD"/>
    <n v="1526878800"/>
    <n v="1530162000"/>
    <b v="0"/>
    <b v="0"/>
    <s v="film &amp; video"/>
    <s v="documentary"/>
    <d v="2018-05-21T05:00:00"/>
    <d v="2018-06-28T05:00:00"/>
  </r>
  <r>
    <n v="379"/>
    <s v="Reilly, Aguirre and Johnson"/>
    <s v="Realigned clear-thinking migration"/>
    <x v="44"/>
    <x v="374"/>
    <x v="376"/>
    <x v="0"/>
    <n v="2.4725274725274726"/>
    <n v="44"/>
    <s v="GB"/>
    <s v="GBP"/>
    <n v="1319691600"/>
    <n v="1320904800"/>
    <b v="0"/>
    <b v="0"/>
    <s v="theater"/>
    <s v="plays"/>
    <d v="2011-10-27T05:00:00"/>
    <d v="2011-11-10T06:00:00"/>
  </r>
  <r>
    <n v="380"/>
    <s v="Davidson, Wilcox and Lewis"/>
    <s v="Optional clear-thinking process improvement"/>
    <x v="186"/>
    <x v="375"/>
    <x v="377"/>
    <x v="1"/>
    <n v="0.62375249500998009"/>
    <n v="84"/>
    <s v="US"/>
    <s v="USD"/>
    <n v="1371963600"/>
    <n v="1372395600"/>
    <b v="0"/>
    <b v="0"/>
    <s v="theater"/>
    <s v="plays"/>
    <d v="2013-06-23T05:00:00"/>
    <d v="2013-06-28T05:00:00"/>
  </r>
  <r>
    <n v="381"/>
    <s v="Michael, Anderson and Vincent"/>
    <s v="Cross-group global moratorium"/>
    <x v="98"/>
    <x v="376"/>
    <x v="378"/>
    <x v="1"/>
    <n v="0.54364550210277973"/>
    <n v="155"/>
    <s v="US"/>
    <s v="USD"/>
    <n v="1433739600"/>
    <n v="1437714000"/>
    <b v="0"/>
    <b v="0"/>
    <s v="theater"/>
    <s v="plays"/>
    <d v="2015-06-08T05:00:00"/>
    <d v="2015-07-24T05:00:00"/>
  </r>
  <r>
    <n v="382"/>
    <s v="King Ltd"/>
    <s v="Visionary systemic process improvement"/>
    <x v="14"/>
    <x v="377"/>
    <x v="379"/>
    <x v="0"/>
    <n v="1.5681544028950543"/>
    <n v="67"/>
    <s v="US"/>
    <s v="USD"/>
    <n v="1508130000"/>
    <n v="1509771600"/>
    <b v="0"/>
    <b v="0"/>
    <s v="photography"/>
    <s v="photography books"/>
    <d v="2017-10-16T05:00:00"/>
    <d v="2017-11-04T05:00:00"/>
  </r>
  <r>
    <n v="383"/>
    <s v="Baker Ltd"/>
    <s v="Progressive intangible flexibility"/>
    <x v="9"/>
    <x v="378"/>
    <x v="380"/>
    <x v="1"/>
    <n v="0.44369321783224169"/>
    <n v="189"/>
    <s v="US"/>
    <s v="USD"/>
    <n v="1550037600"/>
    <n v="1550556000"/>
    <b v="0"/>
    <b v="1"/>
    <s v="food"/>
    <s v="food trucks"/>
    <d v="2019-02-13T06:00:00"/>
    <d v="2019-02-19T06:00:00"/>
  </r>
  <r>
    <n v="384"/>
    <s v="Baker, Collins and Smith"/>
    <s v="Reactive real-time software"/>
    <x v="228"/>
    <x v="379"/>
    <x v="381"/>
    <x v="1"/>
    <n v="0.58136284867795851"/>
    <n v="4799"/>
    <s v="US"/>
    <s v="USD"/>
    <n v="1486706400"/>
    <n v="1489039200"/>
    <b v="1"/>
    <b v="1"/>
    <s v="film &amp; video"/>
    <s v="documentary"/>
    <d v="2017-02-10T06:00:00"/>
    <d v="2017-03-09T06:00:00"/>
  </r>
  <r>
    <n v="385"/>
    <s v="Warren-Harrison"/>
    <s v="Programmable incremental knowledge user"/>
    <x v="229"/>
    <x v="380"/>
    <x v="382"/>
    <x v="1"/>
    <n v="0.68414850771205971"/>
    <n v="1137"/>
    <s v="US"/>
    <s v="USD"/>
    <n v="1553835600"/>
    <n v="1556600400"/>
    <b v="0"/>
    <b v="0"/>
    <s v="publishing"/>
    <s v="nonfiction"/>
    <d v="2019-03-29T05:00:00"/>
    <d v="2019-04-30T05:00:00"/>
  </r>
  <r>
    <n v="386"/>
    <s v="Gardner Group"/>
    <s v="Progressive 5thgeneration customer loyalty"/>
    <x v="230"/>
    <x v="381"/>
    <x v="383"/>
    <x v="0"/>
    <n v="1.3084960503698553"/>
    <n v="1068"/>
    <s v="US"/>
    <s v="USD"/>
    <n v="1277528400"/>
    <n v="1278565200"/>
    <b v="0"/>
    <b v="0"/>
    <s v="theater"/>
    <s v="plays"/>
    <d v="2010-06-26T05:00:00"/>
    <d v="2010-07-08T05:00:00"/>
  </r>
  <r>
    <n v="387"/>
    <s v="Flores-Lambert"/>
    <s v="Triple-buffered logistical frame"/>
    <x v="231"/>
    <x v="382"/>
    <x v="384"/>
    <x v="0"/>
    <n v="2.5470265217899288"/>
    <n v="424"/>
    <s v="US"/>
    <s v="USD"/>
    <n v="1339477200"/>
    <n v="1339909200"/>
    <b v="0"/>
    <b v="0"/>
    <s v="technology"/>
    <s v="wearables"/>
    <d v="2012-06-12T05:00:00"/>
    <d v="2012-06-17T05:00:00"/>
  </r>
  <r>
    <n v="388"/>
    <s v="Cruz Ltd"/>
    <s v="Exclusive dynamic adapter"/>
    <x v="232"/>
    <x v="383"/>
    <x v="385"/>
    <x v="3"/>
    <n v="8.873087030452929"/>
    <n v="145"/>
    <s v="CH"/>
    <s v="CHF"/>
    <n v="1325656800"/>
    <n v="1325829600"/>
    <b v="0"/>
    <b v="0"/>
    <s v="music"/>
    <s v="indie rock"/>
    <d v="2012-01-04T06:00:00"/>
    <d v="2012-01-06T06:00:00"/>
  </r>
  <r>
    <n v="389"/>
    <s v="Knox-Garner"/>
    <s v="Automated systemic hierarchy"/>
    <x v="233"/>
    <x v="384"/>
    <x v="386"/>
    <x v="1"/>
    <n v="0.81892809219354334"/>
    <n v="1152"/>
    <s v="US"/>
    <s v="USD"/>
    <n v="1288242000"/>
    <n v="1290578400"/>
    <b v="0"/>
    <b v="0"/>
    <s v="theater"/>
    <s v="plays"/>
    <d v="2010-10-28T05:00:00"/>
    <d v="2010-11-24T06:00:00"/>
  </r>
  <r>
    <n v="390"/>
    <s v="Davis-Allen"/>
    <s v="Digitized eco-centric core"/>
    <x v="166"/>
    <x v="385"/>
    <x v="387"/>
    <x v="1"/>
    <n v="0.53607326334599059"/>
    <n v="50"/>
    <s v="US"/>
    <s v="USD"/>
    <n v="1379048400"/>
    <n v="1380344400"/>
    <b v="0"/>
    <b v="0"/>
    <s v="photography"/>
    <s v="photography books"/>
    <d v="2013-09-13T05:00:00"/>
    <d v="2013-09-28T05:00:00"/>
  </r>
  <r>
    <n v="391"/>
    <s v="Miller-Patel"/>
    <s v="Mandatory uniform strategy"/>
    <x v="234"/>
    <x v="386"/>
    <x v="388"/>
    <x v="0"/>
    <n v="13.749146369223766"/>
    <n v="151"/>
    <s v="US"/>
    <s v="USD"/>
    <n v="1389679200"/>
    <n v="1389852000"/>
    <b v="0"/>
    <b v="0"/>
    <s v="publishing"/>
    <s v="nonfiction"/>
    <d v="2014-01-14T06:00:00"/>
    <d v="2014-01-16T06:00:00"/>
  </r>
  <r>
    <n v="392"/>
    <s v="Hernandez-Grimes"/>
    <s v="Profit-focused zero administration forecast"/>
    <x v="235"/>
    <x v="387"/>
    <x v="389"/>
    <x v="0"/>
    <n v="1.5234062712817931"/>
    <n v="1608"/>
    <s v="US"/>
    <s v="USD"/>
    <n v="1294293600"/>
    <n v="1294466400"/>
    <b v="0"/>
    <b v="0"/>
    <s v="technology"/>
    <s v="wearables"/>
    <d v="2011-01-06T06:00:00"/>
    <d v="2011-01-08T06:00:00"/>
  </r>
  <r>
    <n v="393"/>
    <s v="Owens, Hall and Gonzalez"/>
    <s v="De-engineered static orchestration"/>
    <x v="236"/>
    <x v="388"/>
    <x v="390"/>
    <x v="1"/>
    <n v="0.43675411021782068"/>
    <n v="3059"/>
    <s v="CA"/>
    <s v="CAD"/>
    <n v="1500267600"/>
    <n v="1500354000"/>
    <b v="0"/>
    <b v="0"/>
    <s v="music"/>
    <s v="jazz"/>
    <d v="2017-07-17T05:00:00"/>
    <d v="2017-07-18T05:00:00"/>
  </r>
  <r>
    <n v="394"/>
    <s v="Noble-Bailey"/>
    <s v="Customizable dynamic info-mediaries"/>
    <x v="126"/>
    <x v="389"/>
    <x v="391"/>
    <x v="1"/>
    <n v="0.21304926764314247"/>
    <n v="34"/>
    <s v="US"/>
    <s v="USD"/>
    <n v="1375074000"/>
    <n v="1375938000"/>
    <b v="0"/>
    <b v="1"/>
    <s v="film &amp; video"/>
    <s v="documentary"/>
    <d v="2013-07-29T05:00:00"/>
    <d v="2013-08-08T05:00:00"/>
  </r>
  <r>
    <n v="395"/>
    <s v="Taylor PLC"/>
    <s v="Enhanced incremental budgetary management"/>
    <x v="143"/>
    <x v="390"/>
    <x v="392"/>
    <x v="1"/>
    <n v="0.76856462437757089"/>
    <n v="220"/>
    <s v="US"/>
    <s v="USD"/>
    <n v="1323324000"/>
    <n v="1323410400"/>
    <b v="1"/>
    <b v="0"/>
    <s v="theater"/>
    <s v="plays"/>
    <d v="2011-12-08T06:00:00"/>
    <d v="2011-12-09T06:00:00"/>
  </r>
  <r>
    <n v="396"/>
    <s v="Holmes PLC"/>
    <s v="Digitized local info-mediaries"/>
    <x v="237"/>
    <x v="391"/>
    <x v="393"/>
    <x v="1"/>
    <n v="0.59860800914143253"/>
    <n v="1604"/>
    <s v="AU"/>
    <s v="AUD"/>
    <n v="1538715600"/>
    <n v="1539406800"/>
    <b v="0"/>
    <b v="0"/>
    <s v="film &amp; video"/>
    <s v="drama"/>
    <d v="2018-10-05T05:00:00"/>
    <d v="2018-10-13T05:00:00"/>
  </r>
  <r>
    <n v="397"/>
    <s v="Jones-Martin"/>
    <s v="Virtual systematic monitoring"/>
    <x v="32"/>
    <x v="392"/>
    <x v="394"/>
    <x v="1"/>
    <n v="0.57516154228502447"/>
    <n v="454"/>
    <s v="US"/>
    <s v="USD"/>
    <n v="1369285200"/>
    <n v="1369803600"/>
    <b v="0"/>
    <b v="0"/>
    <s v="music"/>
    <s v="rock"/>
    <d v="2013-05-23T05:00:00"/>
    <d v="2013-05-29T05:00:00"/>
  </r>
  <r>
    <n v="398"/>
    <s v="Myers LLC"/>
    <s v="Reactive bottom-line open architecture"/>
    <x v="12"/>
    <x v="393"/>
    <x v="395"/>
    <x v="1"/>
    <n v="0.13932142271758727"/>
    <n v="123"/>
    <s v="IT"/>
    <s v="EUR"/>
    <n v="1525755600"/>
    <n v="1525928400"/>
    <b v="0"/>
    <b v="1"/>
    <s v="film &amp; video"/>
    <s v="animation"/>
    <d v="2018-05-08T05:00:00"/>
    <d v="2018-05-10T05:00:00"/>
  </r>
  <r>
    <n v="399"/>
    <s v="Acosta, Mullins and Morris"/>
    <s v="Pre-emptive interactive model"/>
    <x v="238"/>
    <x v="394"/>
    <x v="396"/>
    <x v="0"/>
    <n v="1.5661467638868769"/>
    <n v="941"/>
    <s v="US"/>
    <s v="USD"/>
    <n v="1296626400"/>
    <n v="1297231200"/>
    <b v="0"/>
    <b v="0"/>
    <s v="music"/>
    <s v="indie rock"/>
    <d v="2011-02-02T06:00:00"/>
    <d v="2011-02-09T06:00:00"/>
  </r>
  <r>
    <n v="400"/>
    <s v="Bell PLC"/>
    <s v="Ergonomic eco-centric open architecture"/>
    <x v="0"/>
    <x v="50"/>
    <x v="50"/>
    <x v="0"/>
    <n v="50"/>
    <n v="1"/>
    <s v="US"/>
    <s v="USD"/>
    <n v="1376629200"/>
    <n v="1378530000"/>
    <b v="0"/>
    <b v="1"/>
    <s v="photography"/>
    <s v="photography books"/>
    <d v="2013-08-16T05:00:00"/>
    <d v="2013-09-07T05:00:00"/>
  </r>
  <r>
    <n v="401"/>
    <s v="Smith-Schmidt"/>
    <s v="Inverse radical hierarchy"/>
    <x v="79"/>
    <x v="395"/>
    <x v="397"/>
    <x v="1"/>
    <n v="6.5349985477781009E-2"/>
    <n v="299"/>
    <s v="US"/>
    <s v="USD"/>
    <n v="1572152400"/>
    <n v="1572152400"/>
    <b v="0"/>
    <b v="0"/>
    <s v="theater"/>
    <s v="plays"/>
    <d v="2019-10-27T05:00:00"/>
    <d v="2019-10-27T05:00:00"/>
  </r>
  <r>
    <n v="402"/>
    <s v="Ruiz, Richardson and Cole"/>
    <s v="Team-oriented static interface"/>
    <x v="190"/>
    <x v="396"/>
    <x v="398"/>
    <x v="0"/>
    <n v="2.4779361846571621"/>
    <n v="40"/>
    <s v="US"/>
    <s v="USD"/>
    <n v="1325829600"/>
    <n v="1329890400"/>
    <b v="0"/>
    <b v="1"/>
    <s v="film &amp; video"/>
    <s v="shorts"/>
    <d v="2012-01-06T06:00:00"/>
    <d v="2012-02-22T06:00:00"/>
  </r>
  <r>
    <n v="403"/>
    <s v="Leonard-Mcclain"/>
    <s v="Virtual foreground throughput"/>
    <x v="239"/>
    <x v="397"/>
    <x v="399"/>
    <x v="0"/>
    <n v="1.1598151877739604"/>
    <n v="3015"/>
    <s v="CA"/>
    <s v="CAD"/>
    <n v="1273640400"/>
    <n v="1276750800"/>
    <b v="0"/>
    <b v="1"/>
    <s v="theater"/>
    <s v="plays"/>
    <d v="2010-05-12T05:00:00"/>
    <d v="2010-06-17T05:00:00"/>
  </r>
  <r>
    <n v="404"/>
    <s v="Bailey-Boyer"/>
    <s v="Visionary exuding Internet solution"/>
    <x v="240"/>
    <x v="398"/>
    <x v="400"/>
    <x v="1"/>
    <n v="0.31687197465024203"/>
    <n v="2237"/>
    <s v="US"/>
    <s v="USD"/>
    <n v="1510639200"/>
    <n v="1510898400"/>
    <b v="0"/>
    <b v="0"/>
    <s v="theater"/>
    <s v="plays"/>
    <d v="2017-11-14T06:00:00"/>
    <d v="2017-11-17T06:00:00"/>
  </r>
  <r>
    <n v="405"/>
    <s v="Lee LLC"/>
    <s v="Synchronized secondary analyzer"/>
    <x v="241"/>
    <x v="399"/>
    <x v="401"/>
    <x v="0"/>
    <n v="1.1158442341764994"/>
    <n v="435"/>
    <s v="US"/>
    <s v="USD"/>
    <n v="1528088400"/>
    <n v="1532408400"/>
    <b v="0"/>
    <b v="0"/>
    <s v="theater"/>
    <s v="plays"/>
    <d v="2018-06-04T05:00:00"/>
    <d v="2018-07-24T05:00:00"/>
  </r>
  <r>
    <n v="406"/>
    <s v="Lyons Inc"/>
    <s v="Balanced attitude-oriented parallelism"/>
    <x v="242"/>
    <x v="400"/>
    <x v="402"/>
    <x v="1"/>
    <n v="0.54901303382087929"/>
    <n v="645"/>
    <s v="US"/>
    <s v="USD"/>
    <n v="1359525600"/>
    <n v="1360562400"/>
    <b v="1"/>
    <b v="0"/>
    <s v="film &amp; video"/>
    <s v="documentary"/>
    <d v="2013-01-30T06:00:00"/>
    <d v="2013-02-11T06:00:00"/>
  </r>
  <r>
    <n v="407"/>
    <s v="Herrera-Wilson"/>
    <s v="Organized bandwidth-monitored core"/>
    <x v="74"/>
    <x v="401"/>
    <x v="403"/>
    <x v="1"/>
    <n v="0.28099173553719009"/>
    <n v="484"/>
    <s v="DK"/>
    <s v="DKK"/>
    <n v="1570942800"/>
    <n v="1571547600"/>
    <b v="0"/>
    <b v="0"/>
    <s v="theater"/>
    <s v="plays"/>
    <d v="2019-10-13T05:00:00"/>
    <d v="2019-10-20T05:00:00"/>
  </r>
  <r>
    <n v="408"/>
    <s v="Mahoney, Adams and Lucas"/>
    <s v="Cloned leadingedge utilization"/>
    <x v="243"/>
    <x v="402"/>
    <x v="404"/>
    <x v="1"/>
    <n v="0.75851265561876491"/>
    <n v="154"/>
    <s v="CA"/>
    <s v="CAD"/>
    <n v="1466398800"/>
    <n v="1468126800"/>
    <b v="0"/>
    <b v="0"/>
    <s v="film &amp; video"/>
    <s v="documentary"/>
    <d v="2016-06-20T05:00:00"/>
    <d v="2016-07-10T05:00:00"/>
  </r>
  <r>
    <n v="409"/>
    <s v="Stewart LLC"/>
    <s v="Secured asymmetric projection"/>
    <x v="244"/>
    <x v="403"/>
    <x v="405"/>
    <x v="0"/>
    <n v="2.1590981466148653"/>
    <n v="714"/>
    <s v="US"/>
    <s v="USD"/>
    <n v="1492491600"/>
    <n v="1492837200"/>
    <b v="0"/>
    <b v="0"/>
    <s v="music"/>
    <s v="rock"/>
    <d v="2017-04-18T05:00:00"/>
    <d v="2017-04-22T05:00:00"/>
  </r>
  <r>
    <n v="410"/>
    <s v="Mcmillan Group"/>
    <s v="Advanced cohesive Graphic Interface"/>
    <x v="184"/>
    <x v="404"/>
    <x v="406"/>
    <x v="2"/>
    <n v="2.7675741861135119"/>
    <n v="1111"/>
    <s v="US"/>
    <s v="USD"/>
    <n v="1430197200"/>
    <n v="1430197200"/>
    <b v="0"/>
    <b v="0"/>
    <s v="games"/>
    <s v="mobile games"/>
    <d v="2015-04-28T05:00:00"/>
    <d v="2015-04-28T05:00:00"/>
  </r>
  <r>
    <n v="411"/>
    <s v="Beck, Thompson and Martinez"/>
    <s v="Down-sized maximized function"/>
    <x v="75"/>
    <x v="405"/>
    <x v="407"/>
    <x v="1"/>
    <n v="0.9557652248498959"/>
    <n v="82"/>
    <s v="US"/>
    <s v="USD"/>
    <n v="1496034000"/>
    <n v="1496206800"/>
    <b v="0"/>
    <b v="0"/>
    <s v="theater"/>
    <s v="plays"/>
    <d v="2017-05-29T05:00:00"/>
    <d v="2017-05-31T05:00:00"/>
  </r>
  <r>
    <n v="412"/>
    <s v="Rodriguez-Scott"/>
    <s v="Realigned zero tolerance software"/>
    <x v="118"/>
    <x v="406"/>
    <x v="408"/>
    <x v="1"/>
    <n v="0.149508756941478"/>
    <n v="134"/>
    <s v="US"/>
    <s v="USD"/>
    <n v="1388728800"/>
    <n v="1389592800"/>
    <b v="0"/>
    <b v="0"/>
    <s v="publishing"/>
    <s v="fiction"/>
    <d v="2014-01-03T06:00:00"/>
    <d v="2014-01-13T06:00:00"/>
  </r>
  <r>
    <n v="413"/>
    <s v="Rush-Bowers"/>
    <s v="Persevering analyzing extranet"/>
    <x v="245"/>
    <x v="407"/>
    <x v="409"/>
    <x v="2"/>
    <n v="1.6110109837793722"/>
    <n v="1089"/>
    <s v="US"/>
    <s v="USD"/>
    <n v="1543298400"/>
    <n v="1545631200"/>
    <b v="0"/>
    <b v="0"/>
    <s v="film &amp; video"/>
    <s v="animation"/>
    <d v="2018-11-27T06:00:00"/>
    <d v="2018-12-24T06:00:00"/>
  </r>
  <r>
    <n v="414"/>
    <s v="Davis and Sons"/>
    <s v="Innovative human-resource migration"/>
    <x v="246"/>
    <x v="408"/>
    <x v="410"/>
    <x v="0"/>
    <n v="1.1806405068849786"/>
    <n v="5497"/>
    <s v="US"/>
    <s v="USD"/>
    <n v="1271739600"/>
    <n v="1272430800"/>
    <b v="0"/>
    <b v="1"/>
    <s v="food"/>
    <s v="food trucks"/>
    <d v="2010-04-20T05:00:00"/>
    <d v="2010-04-28T05:00:00"/>
  </r>
  <r>
    <n v="415"/>
    <s v="Anderson-Pham"/>
    <s v="Intuitive needs-based monitoring"/>
    <x v="247"/>
    <x v="409"/>
    <x v="411"/>
    <x v="0"/>
    <n v="9.0423836838750802"/>
    <n v="418"/>
    <s v="US"/>
    <s v="USD"/>
    <n v="1326434400"/>
    <n v="1327903200"/>
    <b v="0"/>
    <b v="0"/>
    <s v="theater"/>
    <s v="plays"/>
    <d v="2012-01-13T06:00:00"/>
    <d v="2012-01-30T06:00:00"/>
  </r>
  <r>
    <n v="416"/>
    <s v="Stewart-Coleman"/>
    <s v="Customer-focused disintermediate toolset"/>
    <x v="248"/>
    <x v="410"/>
    <x v="412"/>
    <x v="0"/>
    <n v="2.281085294965004"/>
    <n v="1439"/>
    <s v="US"/>
    <s v="USD"/>
    <n v="1295244000"/>
    <n v="1296021600"/>
    <b v="0"/>
    <b v="1"/>
    <s v="film &amp; video"/>
    <s v="documentary"/>
    <d v="2011-01-17T06:00:00"/>
    <d v="2011-01-26T06:00:00"/>
  </r>
  <r>
    <n v="417"/>
    <s v="Bradshaw, Smith and Ryan"/>
    <s v="Upgradable 24/7 emulation"/>
    <x v="12"/>
    <x v="411"/>
    <x v="413"/>
    <x v="0"/>
    <n v="1.8027571580063626"/>
    <n v="15"/>
    <s v="US"/>
    <s v="USD"/>
    <n v="1541221200"/>
    <n v="1543298400"/>
    <b v="0"/>
    <b v="0"/>
    <s v="theater"/>
    <s v="plays"/>
    <d v="2018-11-03T05:00:00"/>
    <d v="2018-11-27T06:00:00"/>
  </r>
  <r>
    <n v="418"/>
    <s v="Jackson PLC"/>
    <s v="Quality-focused client-server core"/>
    <x v="249"/>
    <x v="412"/>
    <x v="414"/>
    <x v="0"/>
    <n v="1.7421751114800506"/>
    <n v="1999"/>
    <s v="CA"/>
    <s v="CAD"/>
    <n v="1336280400"/>
    <n v="1336366800"/>
    <b v="0"/>
    <b v="0"/>
    <s v="film &amp; video"/>
    <s v="documentary"/>
    <d v="2012-05-06T05:00:00"/>
    <d v="2012-05-07T05:00:00"/>
  </r>
  <r>
    <n v="419"/>
    <s v="Ware-Arias"/>
    <s v="Upgradable maximized protocol"/>
    <x v="250"/>
    <x v="413"/>
    <x v="415"/>
    <x v="1"/>
    <n v="0.81014316326022107"/>
    <n v="5203"/>
    <s v="US"/>
    <s v="USD"/>
    <n v="1324533600"/>
    <n v="1325052000"/>
    <b v="0"/>
    <b v="0"/>
    <s v="technology"/>
    <s v="web"/>
    <d v="2011-12-22T06:00:00"/>
    <d v="2011-12-28T06:00:00"/>
  </r>
  <r>
    <n v="420"/>
    <s v="Blair, Reyes and Woods"/>
    <s v="Cross-platform interactive synergy"/>
    <x v="92"/>
    <x v="414"/>
    <x v="416"/>
    <x v="1"/>
    <n v="0.77845243655612639"/>
    <n v="94"/>
    <s v="US"/>
    <s v="USD"/>
    <n v="1498366800"/>
    <n v="1499576400"/>
    <b v="0"/>
    <b v="0"/>
    <s v="theater"/>
    <s v="plays"/>
    <d v="2017-06-25T05:00:00"/>
    <d v="2017-07-09T05:00:00"/>
  </r>
  <r>
    <n v="421"/>
    <s v="Thomas-Lopez"/>
    <s v="User-centric fault-tolerant archive"/>
    <x v="151"/>
    <x v="415"/>
    <x v="417"/>
    <x v="0"/>
    <n v="1.5627597672485454"/>
    <n v="118"/>
    <s v="US"/>
    <s v="USD"/>
    <n v="1498712400"/>
    <n v="1501304400"/>
    <b v="0"/>
    <b v="1"/>
    <s v="technology"/>
    <s v="wearables"/>
    <d v="2017-06-29T05:00:00"/>
    <d v="2017-07-29T05:00:00"/>
  </r>
  <r>
    <n v="422"/>
    <s v="Brown, Davies and Pacheco"/>
    <s v="Reverse-engineered regional knowledge user"/>
    <x v="251"/>
    <x v="416"/>
    <x v="418"/>
    <x v="1"/>
    <n v="0.78555304740406318"/>
    <n v="205"/>
    <s v="US"/>
    <s v="USD"/>
    <n v="1271480400"/>
    <n v="1273208400"/>
    <b v="0"/>
    <b v="1"/>
    <s v="theater"/>
    <s v="plays"/>
    <d v="2010-04-17T05:00:00"/>
    <d v="2010-05-07T05:00:00"/>
  </r>
  <r>
    <n v="423"/>
    <s v="Jones-Riddle"/>
    <s v="Self-enabling real-time definition"/>
    <x v="252"/>
    <x v="417"/>
    <x v="419"/>
    <x v="0"/>
    <n v="9.4002416841569669"/>
    <n v="162"/>
    <s v="US"/>
    <s v="USD"/>
    <n v="1316667600"/>
    <n v="1316840400"/>
    <b v="0"/>
    <b v="1"/>
    <s v="food"/>
    <s v="food trucks"/>
    <d v="2011-09-22T05:00:00"/>
    <d v="2011-09-24T05:00:00"/>
  </r>
  <r>
    <n v="424"/>
    <s v="Schmidt-Gomez"/>
    <s v="User-centric impactful projection"/>
    <x v="135"/>
    <x v="418"/>
    <x v="420"/>
    <x v="0"/>
    <n v="2.4709302325581395"/>
    <n v="83"/>
    <s v="US"/>
    <s v="USD"/>
    <n v="1524027600"/>
    <n v="1524546000"/>
    <b v="0"/>
    <b v="0"/>
    <s v="music"/>
    <s v="indie rock"/>
    <d v="2018-04-18T05:00:00"/>
    <d v="2018-04-24T05:00:00"/>
  </r>
  <r>
    <n v="425"/>
    <s v="Sullivan, Davis and Booth"/>
    <s v="Vision-oriented actuating hardware"/>
    <x v="50"/>
    <x v="419"/>
    <x v="421"/>
    <x v="1"/>
    <n v="0.34762456546929316"/>
    <n v="92"/>
    <s v="US"/>
    <s v="USD"/>
    <n v="1438059600"/>
    <n v="1438578000"/>
    <b v="0"/>
    <b v="0"/>
    <s v="photography"/>
    <s v="photography books"/>
    <d v="2015-07-28T05:00:00"/>
    <d v="2015-08-03T05:00:00"/>
  </r>
  <r>
    <n v="426"/>
    <s v="Edwards-Kane"/>
    <s v="Virtual leadingedge framework"/>
    <x v="37"/>
    <x v="420"/>
    <x v="422"/>
    <x v="1"/>
    <n v="0.17453699214583535"/>
    <n v="219"/>
    <s v="US"/>
    <s v="USD"/>
    <n v="1361944800"/>
    <n v="1362549600"/>
    <b v="0"/>
    <b v="0"/>
    <s v="theater"/>
    <s v="plays"/>
    <d v="2013-02-27T06:00:00"/>
    <d v="2013-03-06T06:00:00"/>
  </r>
  <r>
    <n v="427"/>
    <s v="Hicks, Wall and Webb"/>
    <s v="Managed discrete framework"/>
    <x v="253"/>
    <x v="421"/>
    <x v="423"/>
    <x v="1"/>
    <n v="0.88570587459013894"/>
    <n v="2526"/>
    <s v="US"/>
    <s v="USD"/>
    <n v="1410584400"/>
    <n v="1413349200"/>
    <b v="0"/>
    <b v="1"/>
    <s v="theater"/>
    <s v="plays"/>
    <d v="2014-09-13T05:00:00"/>
    <d v="2014-10-15T05:00:00"/>
  </r>
  <r>
    <n v="428"/>
    <s v="Mayer-Richmond"/>
    <s v="Progressive zero-defect capability"/>
    <x v="254"/>
    <x v="422"/>
    <x v="424"/>
    <x v="0"/>
    <n v="2.1557497289367946"/>
    <n v="747"/>
    <s v="US"/>
    <s v="USD"/>
    <n v="1297404000"/>
    <n v="1298008800"/>
    <b v="0"/>
    <b v="0"/>
    <s v="film &amp; video"/>
    <s v="animation"/>
    <d v="2011-02-11T06:00:00"/>
    <d v="2011-02-18T06:00:00"/>
  </r>
  <r>
    <n v="429"/>
    <s v="Robles Ltd"/>
    <s v="Right-sized demand-driven adapter"/>
    <x v="255"/>
    <x v="423"/>
    <x v="425"/>
    <x v="3"/>
    <n v="1.1028286689262143"/>
    <n v="2138"/>
    <s v="US"/>
    <s v="USD"/>
    <n v="1392012000"/>
    <n v="1394427600"/>
    <b v="0"/>
    <b v="1"/>
    <s v="photography"/>
    <s v="photography books"/>
    <d v="2014-02-10T06:00:00"/>
    <d v="2014-03-10T05:00:00"/>
  </r>
  <r>
    <n v="430"/>
    <s v="Cochran Ltd"/>
    <s v="Re-engineered attitude-oriented frame"/>
    <x v="32"/>
    <x v="424"/>
    <x v="426"/>
    <x v="0"/>
    <n v="1.4762165117550574"/>
    <n v="84"/>
    <s v="US"/>
    <s v="USD"/>
    <n v="1569733200"/>
    <n v="1572670800"/>
    <b v="0"/>
    <b v="0"/>
    <s v="theater"/>
    <s v="plays"/>
    <d v="2019-09-29T05:00:00"/>
    <d v="2019-11-02T05:00:00"/>
  </r>
  <r>
    <n v="431"/>
    <s v="Rosales LLC"/>
    <s v="Compatible multimedia utilization"/>
    <x v="135"/>
    <x v="425"/>
    <x v="427"/>
    <x v="1"/>
    <n v="0.51950697769175924"/>
    <n v="94"/>
    <s v="US"/>
    <s v="USD"/>
    <n v="1529643600"/>
    <n v="1531112400"/>
    <b v="1"/>
    <b v="0"/>
    <s v="theater"/>
    <s v="plays"/>
    <d v="2018-06-22T05:00:00"/>
    <d v="2018-07-09T05:00:00"/>
  </r>
  <r>
    <n v="432"/>
    <s v="Harper-Bryan"/>
    <s v="Re-contextualized dedicated hardware"/>
    <x v="106"/>
    <x v="426"/>
    <x v="428"/>
    <x v="0"/>
    <n v="1.2089810017271156"/>
    <n v="91"/>
    <s v="US"/>
    <s v="USD"/>
    <n v="1399006800"/>
    <n v="1400734800"/>
    <b v="0"/>
    <b v="0"/>
    <s v="theater"/>
    <s v="plays"/>
    <d v="2014-05-02T05:00:00"/>
    <d v="2014-05-22T05:00:00"/>
  </r>
  <r>
    <n v="433"/>
    <s v="Potter, Harper and Everett"/>
    <s v="Decentralized composite paradigm"/>
    <x v="256"/>
    <x v="427"/>
    <x v="429"/>
    <x v="0"/>
    <n v="1.8462474336552352"/>
    <n v="792"/>
    <s v="US"/>
    <s v="USD"/>
    <n v="1385359200"/>
    <n v="1386741600"/>
    <b v="0"/>
    <b v="1"/>
    <s v="film &amp; video"/>
    <s v="documentary"/>
    <d v="2013-11-25T06:00:00"/>
    <d v="2013-12-11T06:00:00"/>
  </r>
  <r>
    <n v="434"/>
    <s v="Floyd-Sims"/>
    <s v="Cloned transitional hierarchy"/>
    <x v="91"/>
    <x v="315"/>
    <x v="430"/>
    <x v="3"/>
    <n v="5.9800664451827243"/>
    <n v="10"/>
    <s v="CA"/>
    <s v="CAD"/>
    <n v="1480572000"/>
    <n v="1481781600"/>
    <b v="1"/>
    <b v="0"/>
    <s v="theater"/>
    <s v="plays"/>
    <d v="2016-12-01T06:00:00"/>
    <d v="2016-12-15T06:00:00"/>
  </r>
  <r>
    <n v="435"/>
    <s v="Spence, Jackson and Kelly"/>
    <s v="Advanced discrete leverage"/>
    <x v="257"/>
    <x v="428"/>
    <x v="431"/>
    <x v="1"/>
    <n v="0.85560296429373461"/>
    <n v="1713"/>
    <s v="IT"/>
    <s v="EUR"/>
    <n v="1418623200"/>
    <n v="1419660000"/>
    <b v="0"/>
    <b v="1"/>
    <s v="theater"/>
    <s v="plays"/>
    <d v="2014-12-15T06:00:00"/>
    <d v="2014-12-27T06:00:00"/>
  </r>
  <r>
    <n v="436"/>
    <s v="King-Nguyen"/>
    <s v="Open-source incremental throughput"/>
    <x v="81"/>
    <x v="429"/>
    <x v="432"/>
    <x v="1"/>
    <n v="9.5043134961251649E-2"/>
    <n v="249"/>
    <s v="US"/>
    <s v="USD"/>
    <n v="1555736400"/>
    <n v="1555822800"/>
    <b v="0"/>
    <b v="0"/>
    <s v="music"/>
    <s v="jazz"/>
    <d v="2019-04-20T05:00:00"/>
    <d v="2019-04-21T05:00:00"/>
  </r>
  <r>
    <n v="437"/>
    <s v="Hansen Group"/>
    <s v="Centralized regional interface"/>
    <x v="32"/>
    <x v="430"/>
    <x v="433"/>
    <x v="1"/>
    <n v="0.81251880830574785"/>
    <n v="192"/>
    <s v="US"/>
    <s v="USD"/>
    <n v="1442120400"/>
    <n v="1442379600"/>
    <b v="0"/>
    <b v="1"/>
    <s v="film &amp; video"/>
    <s v="animation"/>
    <d v="2015-09-13T05:00:00"/>
    <d v="2015-09-16T05:00:00"/>
  </r>
  <r>
    <n v="438"/>
    <s v="Mathis, Hall and Hansen"/>
    <s v="Streamlined web-enabled knowledgebase"/>
    <x v="111"/>
    <x v="431"/>
    <x v="434"/>
    <x v="1"/>
    <n v="0.55978957307614485"/>
    <n v="247"/>
    <s v="US"/>
    <s v="USD"/>
    <n v="1362376800"/>
    <n v="1364965200"/>
    <b v="0"/>
    <b v="0"/>
    <s v="theater"/>
    <s v="plays"/>
    <d v="2013-03-04T06:00:00"/>
    <d v="2013-04-03T05:00:00"/>
  </r>
  <r>
    <n v="439"/>
    <s v="Cummings Inc"/>
    <s v="Digitized transitional monitoring"/>
    <x v="258"/>
    <x v="432"/>
    <x v="435"/>
    <x v="1"/>
    <n v="0.28146679881070369"/>
    <n v="2293"/>
    <s v="US"/>
    <s v="USD"/>
    <n v="1478408400"/>
    <n v="1479016800"/>
    <b v="0"/>
    <b v="0"/>
    <s v="film &amp; video"/>
    <s v="science fiction"/>
    <d v="2016-11-06T05:00:00"/>
    <d v="2016-11-13T06:00:00"/>
  </r>
  <r>
    <n v="440"/>
    <s v="Miller-Poole"/>
    <s v="Networked optimal adapter"/>
    <x v="259"/>
    <x v="433"/>
    <x v="436"/>
    <x v="1"/>
    <n v="0.61764103305735329"/>
    <n v="3131"/>
    <s v="US"/>
    <s v="USD"/>
    <n v="1498798800"/>
    <n v="1499662800"/>
    <b v="0"/>
    <b v="0"/>
    <s v="film &amp; video"/>
    <s v="television"/>
    <d v="2017-06-30T05:00:00"/>
    <d v="2017-07-10T05:00:00"/>
  </r>
  <r>
    <n v="441"/>
    <s v="Rodriguez-West"/>
    <s v="Automated optimal function"/>
    <x v="260"/>
    <x v="434"/>
    <x v="437"/>
    <x v="0"/>
    <n v="4.0137614678899078"/>
    <n v="32"/>
    <s v="US"/>
    <s v="USD"/>
    <n v="1335416400"/>
    <n v="1337835600"/>
    <b v="0"/>
    <b v="0"/>
    <s v="technology"/>
    <s v="wearables"/>
    <d v="2012-04-26T05:00:00"/>
    <d v="2012-05-24T05:00:00"/>
  </r>
  <r>
    <n v="442"/>
    <s v="Calderon, Bradford and Dean"/>
    <s v="Devolved system-worthy framework"/>
    <x v="91"/>
    <x v="435"/>
    <x v="438"/>
    <x v="1"/>
    <n v="0.50321498462398662"/>
    <n v="143"/>
    <s v="IT"/>
    <s v="EUR"/>
    <n v="1504328400"/>
    <n v="1505710800"/>
    <b v="0"/>
    <b v="0"/>
    <s v="theater"/>
    <s v="plays"/>
    <d v="2017-09-02T05:00:00"/>
    <d v="2017-09-18T05:00:00"/>
  </r>
  <r>
    <n v="443"/>
    <s v="Clark-Bowman"/>
    <s v="Stand-alone user-facing service-desk"/>
    <x v="29"/>
    <x v="436"/>
    <x v="439"/>
    <x v="3"/>
    <n v="2.8774752475247523"/>
    <n v="90"/>
    <s v="US"/>
    <s v="USD"/>
    <n v="1285822800"/>
    <n v="1287464400"/>
    <b v="0"/>
    <b v="0"/>
    <s v="theater"/>
    <s v="plays"/>
    <d v="2010-09-30T05:00:00"/>
    <d v="2010-10-19T05:00:00"/>
  </r>
  <r>
    <n v="444"/>
    <s v="Hensley Ltd"/>
    <s v="Versatile global attitude"/>
    <x v="8"/>
    <x v="437"/>
    <x v="440"/>
    <x v="1"/>
    <n v="0.56683123057231666"/>
    <n v="296"/>
    <s v="US"/>
    <s v="USD"/>
    <n v="1311483600"/>
    <n v="1311656400"/>
    <b v="0"/>
    <b v="1"/>
    <s v="music"/>
    <s v="indie rock"/>
    <d v="2011-07-24T05:00:00"/>
    <d v="2011-07-26T05:00:00"/>
  </r>
  <r>
    <n v="445"/>
    <s v="Anderson-Pearson"/>
    <s v="Intuitive demand-driven Local Area Network"/>
    <x v="118"/>
    <x v="438"/>
    <x v="441"/>
    <x v="1"/>
    <n v="0.19554893379271812"/>
    <n v="170"/>
    <s v="US"/>
    <s v="USD"/>
    <n v="1291356000"/>
    <n v="1293170400"/>
    <b v="0"/>
    <b v="1"/>
    <s v="theater"/>
    <s v="plays"/>
    <d v="2010-12-03T06:00:00"/>
    <d v="2010-12-24T06:00:00"/>
  </r>
  <r>
    <n v="446"/>
    <s v="Martin, Martin and Solis"/>
    <s v="Assimilated uniform methodology"/>
    <x v="85"/>
    <x v="439"/>
    <x v="442"/>
    <x v="0"/>
    <n v="1.2188564258827748"/>
    <n v="186"/>
    <s v="US"/>
    <s v="USD"/>
    <n v="1355810400"/>
    <n v="1355983200"/>
    <b v="0"/>
    <b v="0"/>
    <s v="technology"/>
    <s v="wearables"/>
    <d v="2012-12-18T06:00:00"/>
    <d v="2012-12-20T06:00:00"/>
  </r>
  <r>
    <n v="447"/>
    <s v="Harrington-Harper"/>
    <s v="Self-enabling next generation algorithm"/>
    <x v="261"/>
    <x v="440"/>
    <x v="443"/>
    <x v="3"/>
    <n v="4.1108226942840496"/>
    <n v="439"/>
    <s v="GB"/>
    <s v="GBP"/>
    <n v="1513663200"/>
    <n v="1515045600"/>
    <b v="0"/>
    <b v="0"/>
    <s v="film &amp; video"/>
    <s v="television"/>
    <d v="2017-12-19T06:00:00"/>
    <d v="2018-01-04T06:00:00"/>
  </r>
  <r>
    <n v="448"/>
    <s v="Price and Sons"/>
    <s v="Object-based demand-driven strategy"/>
    <x v="262"/>
    <x v="441"/>
    <x v="444"/>
    <x v="0"/>
    <n v="1.9808743169398908"/>
    <n v="605"/>
    <s v="US"/>
    <s v="USD"/>
    <n v="1365915600"/>
    <n v="1366088400"/>
    <b v="0"/>
    <b v="1"/>
    <s v="games"/>
    <s v="video games"/>
    <d v="2013-04-14T05:00:00"/>
    <d v="2013-04-16T05:00:00"/>
  </r>
  <r>
    <n v="449"/>
    <s v="Cuevas-Morales"/>
    <s v="Public-key coherent ability"/>
    <x v="79"/>
    <x v="442"/>
    <x v="445"/>
    <x v="1"/>
    <n v="0.10341261633919338"/>
    <n v="86"/>
    <s v="DK"/>
    <s v="DKK"/>
    <n v="1551852000"/>
    <n v="1553317200"/>
    <b v="0"/>
    <b v="0"/>
    <s v="games"/>
    <s v="video games"/>
    <d v="2019-03-06T06:00:00"/>
    <d v="2019-03-23T05:00:00"/>
  </r>
  <r>
    <n v="450"/>
    <s v="Delgado-Hatfield"/>
    <s v="Up-sized composite success"/>
    <x v="0"/>
    <x v="443"/>
    <x v="446"/>
    <x v="0"/>
    <n v="25"/>
    <n v="1"/>
    <s v="CA"/>
    <s v="CAD"/>
    <n v="1540098000"/>
    <n v="1542088800"/>
    <b v="0"/>
    <b v="0"/>
    <s v="film &amp; video"/>
    <s v="animation"/>
    <d v="2018-10-21T05:00:00"/>
    <d v="2018-11-13T06:00:00"/>
  </r>
  <r>
    <n v="451"/>
    <s v="Padilla-Porter"/>
    <s v="Innovative exuding matrix"/>
    <x v="263"/>
    <x v="444"/>
    <x v="447"/>
    <x v="1"/>
    <n v="0.81403385590942501"/>
    <n v="6286"/>
    <s v="US"/>
    <s v="USD"/>
    <n v="1500440400"/>
    <n v="1503118800"/>
    <b v="0"/>
    <b v="0"/>
    <s v="music"/>
    <s v="rock"/>
    <d v="2017-07-19T05:00:00"/>
    <d v="2017-08-19T05:00:00"/>
  </r>
  <r>
    <n v="452"/>
    <s v="Morris Group"/>
    <s v="Realigned impactful artificial intelligence"/>
    <x v="73"/>
    <x v="445"/>
    <x v="448"/>
    <x v="0"/>
    <n v="1.5763546798029557"/>
    <n v="31"/>
    <s v="US"/>
    <s v="USD"/>
    <n v="1278392400"/>
    <n v="1278478800"/>
    <b v="0"/>
    <b v="0"/>
    <s v="film &amp; video"/>
    <s v="drama"/>
    <d v="2010-07-06T05:00:00"/>
    <d v="2010-07-07T05:00:00"/>
  </r>
  <r>
    <n v="453"/>
    <s v="Saunders Ltd"/>
    <s v="Multi-layered multi-tasking secured line"/>
    <x v="264"/>
    <x v="446"/>
    <x v="449"/>
    <x v="0"/>
    <n v="1.7751997586351205"/>
    <n v="1181"/>
    <s v="US"/>
    <s v="USD"/>
    <n v="1480572000"/>
    <n v="1484114400"/>
    <b v="0"/>
    <b v="0"/>
    <s v="film &amp; video"/>
    <s v="science fiction"/>
    <d v="2016-12-01T06:00:00"/>
    <d v="2017-01-11T06:00:00"/>
  </r>
  <r>
    <n v="454"/>
    <s v="Woods Inc"/>
    <s v="Upgradable upward-trending portal"/>
    <x v="220"/>
    <x v="447"/>
    <x v="450"/>
    <x v="0"/>
    <n v="2.2688598979013044"/>
    <n v="39"/>
    <s v="US"/>
    <s v="USD"/>
    <n v="1382331600"/>
    <n v="1385445600"/>
    <b v="0"/>
    <b v="1"/>
    <s v="film &amp; video"/>
    <s v="drama"/>
    <d v="2013-10-21T05:00:00"/>
    <d v="2013-11-26T06:00:00"/>
  </r>
  <r>
    <n v="455"/>
    <s v="Villanueva, Wright and Richardson"/>
    <s v="Profit-focused global product"/>
    <x v="265"/>
    <x v="448"/>
    <x v="451"/>
    <x v="1"/>
    <n v="0.84479057895347487"/>
    <n v="3727"/>
    <s v="US"/>
    <s v="USD"/>
    <n v="1316754000"/>
    <n v="1318741200"/>
    <b v="0"/>
    <b v="0"/>
    <s v="theater"/>
    <s v="plays"/>
    <d v="2011-09-23T05:00:00"/>
    <d v="2011-10-16T05:00:00"/>
  </r>
  <r>
    <n v="456"/>
    <s v="Wilson, Brooks and Clark"/>
    <s v="Operative well-modulated data-warehouse"/>
    <x v="266"/>
    <x v="449"/>
    <x v="452"/>
    <x v="1"/>
    <n v="0.96039045382384969"/>
    <n v="1605"/>
    <s v="US"/>
    <s v="USD"/>
    <n v="1518242400"/>
    <n v="1518242400"/>
    <b v="0"/>
    <b v="1"/>
    <s v="music"/>
    <s v="indie rock"/>
    <d v="2018-02-10T06:00:00"/>
    <d v="2018-02-10T06:00:00"/>
  </r>
  <r>
    <n v="457"/>
    <s v="Sheppard, Smith and Spence"/>
    <s v="Cloned asymmetric functionalities"/>
    <x v="92"/>
    <x v="450"/>
    <x v="453"/>
    <x v="0"/>
    <n v="3.7537537537537538"/>
    <n v="46"/>
    <s v="US"/>
    <s v="USD"/>
    <n v="1476421200"/>
    <n v="1476594000"/>
    <b v="0"/>
    <b v="0"/>
    <s v="theater"/>
    <s v="plays"/>
    <d v="2016-10-14T05:00:00"/>
    <d v="2016-10-16T05:00:00"/>
  </r>
  <r>
    <n v="458"/>
    <s v="Wise, Thompson and Allen"/>
    <s v="Pre-emptive neutral portal"/>
    <x v="267"/>
    <x v="451"/>
    <x v="454"/>
    <x v="1"/>
    <n v="0.28473708152915606"/>
    <n v="2120"/>
    <s v="US"/>
    <s v="USD"/>
    <n v="1269752400"/>
    <n v="1273554000"/>
    <b v="0"/>
    <b v="0"/>
    <s v="theater"/>
    <s v="plays"/>
    <d v="2010-03-28T05:00:00"/>
    <d v="2010-05-11T05:00:00"/>
  </r>
  <r>
    <n v="459"/>
    <s v="Lane, Ryan and Chapman"/>
    <s v="Switchable demand-driven help-desk"/>
    <x v="9"/>
    <x v="452"/>
    <x v="455"/>
    <x v="0"/>
    <n v="1.1103278110680297"/>
    <n v="105"/>
    <s v="US"/>
    <s v="USD"/>
    <n v="1419746400"/>
    <n v="1421906400"/>
    <b v="0"/>
    <b v="0"/>
    <s v="film &amp; video"/>
    <s v="documentary"/>
    <d v="2014-12-28T06:00:00"/>
    <d v="2015-01-22T06:00:00"/>
  </r>
  <r>
    <n v="460"/>
    <s v="Rich, Alvarez and King"/>
    <s v="Business-focused static ability"/>
    <x v="166"/>
    <x v="453"/>
    <x v="456"/>
    <x v="1"/>
    <n v="0.58266569555717407"/>
    <n v="50"/>
    <s v="US"/>
    <s v="USD"/>
    <n v="1281330000"/>
    <n v="1281589200"/>
    <b v="0"/>
    <b v="0"/>
    <s v="theater"/>
    <s v="plays"/>
    <d v="2010-08-09T05:00:00"/>
    <d v="2010-08-12T05:00:00"/>
  </r>
  <r>
    <n v="461"/>
    <s v="Terry-Salinas"/>
    <s v="Networked secondary structure"/>
    <x v="268"/>
    <x v="454"/>
    <x v="457"/>
    <x v="1"/>
    <n v="0.70898574852533836"/>
    <n v="2080"/>
    <s v="US"/>
    <s v="USD"/>
    <n v="1398661200"/>
    <n v="1400389200"/>
    <b v="0"/>
    <b v="0"/>
    <s v="film &amp; video"/>
    <s v="drama"/>
    <d v="2014-04-28T05:00:00"/>
    <d v="2014-05-18T05:00:00"/>
  </r>
  <r>
    <n v="462"/>
    <s v="Wang-Rodriguez"/>
    <s v="Total multimedia website"/>
    <x v="269"/>
    <x v="455"/>
    <x v="458"/>
    <x v="0"/>
    <n v="3.2701700904146604"/>
    <n v="535"/>
    <s v="US"/>
    <s v="USD"/>
    <n v="1359525600"/>
    <n v="1362808800"/>
    <b v="0"/>
    <b v="0"/>
    <s v="games"/>
    <s v="mobile games"/>
    <d v="2013-01-30T06:00:00"/>
    <d v="2013-03-09T06:00:00"/>
  </r>
  <r>
    <n v="463"/>
    <s v="Mckee-Hill"/>
    <s v="Cross-platform upward-trending parallelism"/>
    <x v="270"/>
    <x v="456"/>
    <x v="459"/>
    <x v="1"/>
    <n v="0.92451726155646574"/>
    <n v="2105"/>
    <s v="US"/>
    <s v="USD"/>
    <n v="1388469600"/>
    <n v="1388815200"/>
    <b v="0"/>
    <b v="0"/>
    <s v="film &amp; video"/>
    <s v="animation"/>
    <d v="2013-12-31T06:00:00"/>
    <d v="2014-01-04T06:00:00"/>
  </r>
  <r>
    <n v="464"/>
    <s v="Gomez LLC"/>
    <s v="Pre-emptive mission-critical hardware"/>
    <x v="271"/>
    <x v="457"/>
    <x v="460"/>
    <x v="1"/>
    <n v="0.74931593348768677"/>
    <n v="2436"/>
    <s v="US"/>
    <s v="USD"/>
    <n v="1518328800"/>
    <n v="1519538400"/>
    <b v="0"/>
    <b v="0"/>
    <s v="theater"/>
    <s v="plays"/>
    <d v="2018-02-11T06:00:00"/>
    <d v="2018-02-25T06:00:00"/>
  </r>
  <r>
    <n v="465"/>
    <s v="Gonzalez-Robbins"/>
    <s v="Up-sized responsive protocol"/>
    <x v="53"/>
    <x v="458"/>
    <x v="461"/>
    <x v="1"/>
    <n v="0.53233661796352927"/>
    <n v="80"/>
    <s v="US"/>
    <s v="USD"/>
    <n v="1517032800"/>
    <n v="1517810400"/>
    <b v="0"/>
    <b v="0"/>
    <s v="publishing"/>
    <s v="translations"/>
    <d v="2018-01-27T06:00:00"/>
    <d v="2018-02-05T06:00:00"/>
  </r>
  <r>
    <n v="466"/>
    <s v="Obrien and Sons"/>
    <s v="Pre-emptive transitional frame"/>
    <x v="272"/>
    <x v="459"/>
    <x v="462"/>
    <x v="1"/>
    <n v="0.30120481927710846"/>
    <n v="42"/>
    <s v="US"/>
    <s v="USD"/>
    <n v="1368594000"/>
    <n v="1370581200"/>
    <b v="0"/>
    <b v="1"/>
    <s v="technology"/>
    <s v="wearables"/>
    <d v="2013-05-15T05:00:00"/>
    <d v="2013-06-07T05:00:00"/>
  </r>
  <r>
    <n v="467"/>
    <s v="Shaw Ltd"/>
    <s v="Profit-focused content-based application"/>
    <x v="1"/>
    <x v="460"/>
    <x v="463"/>
    <x v="1"/>
    <n v="0.17384825530858064"/>
    <n v="139"/>
    <s v="CA"/>
    <s v="CAD"/>
    <n v="1448258400"/>
    <n v="1448863200"/>
    <b v="0"/>
    <b v="1"/>
    <s v="technology"/>
    <s v="web"/>
    <d v="2015-11-23T06:00:00"/>
    <d v="2015-11-30T06:00:00"/>
  </r>
  <r>
    <n v="468"/>
    <s v="Hughes Inc"/>
    <s v="Streamlined neutral analyzer"/>
    <x v="220"/>
    <x v="461"/>
    <x v="464"/>
    <x v="0"/>
    <n v="2.4691358024691357"/>
    <n v="16"/>
    <s v="US"/>
    <s v="USD"/>
    <n v="1555218000"/>
    <n v="1556600400"/>
    <b v="0"/>
    <b v="0"/>
    <s v="theater"/>
    <s v="plays"/>
    <d v="2019-04-14T05:00:00"/>
    <d v="2019-04-30T05:00:00"/>
  </r>
  <r>
    <n v="469"/>
    <s v="Olsen-Ryan"/>
    <s v="Assimilated neutral utilization"/>
    <x v="36"/>
    <x v="462"/>
    <x v="465"/>
    <x v="1"/>
    <n v="0.5422153369481022"/>
    <n v="159"/>
    <s v="US"/>
    <s v="USD"/>
    <n v="1431925200"/>
    <n v="1432098000"/>
    <b v="0"/>
    <b v="0"/>
    <s v="film &amp; video"/>
    <s v="drama"/>
    <d v="2015-05-18T05:00:00"/>
    <d v="2015-05-20T05:00:00"/>
  </r>
  <r>
    <n v="470"/>
    <s v="Grimes, Holland and Sloan"/>
    <s v="Extended dedicated archive"/>
    <x v="136"/>
    <x v="463"/>
    <x v="466"/>
    <x v="1"/>
    <n v="0.34988823014870252"/>
    <n v="381"/>
    <s v="US"/>
    <s v="USD"/>
    <n v="1481522400"/>
    <n v="1482127200"/>
    <b v="0"/>
    <b v="0"/>
    <s v="technology"/>
    <s v="wearables"/>
    <d v="2016-12-12T06:00:00"/>
    <d v="2016-12-19T06:00:00"/>
  </r>
  <r>
    <n v="471"/>
    <s v="Perry and Sons"/>
    <s v="Configurable static help-desk"/>
    <x v="33"/>
    <x v="464"/>
    <x v="467"/>
    <x v="1"/>
    <n v="0.31347962382445144"/>
    <n v="194"/>
    <s v="GB"/>
    <s v="GBP"/>
    <n v="1335934800"/>
    <n v="1335934800"/>
    <b v="0"/>
    <b v="1"/>
    <s v="food"/>
    <s v="food trucks"/>
    <d v="2012-05-02T05:00:00"/>
    <d v="2012-05-02T05:00:00"/>
  </r>
  <r>
    <n v="472"/>
    <s v="Turner, Young and Collins"/>
    <s v="Self-enabling clear-thinking framework"/>
    <x v="273"/>
    <x v="465"/>
    <x v="468"/>
    <x v="0"/>
    <n v="2.5488051440124622"/>
    <n v="575"/>
    <s v="US"/>
    <s v="USD"/>
    <n v="1552280400"/>
    <n v="1556946000"/>
    <b v="0"/>
    <b v="0"/>
    <s v="music"/>
    <s v="rock"/>
    <d v="2019-03-11T05:00:00"/>
    <d v="2019-05-04T05:00:00"/>
  </r>
  <r>
    <n v="473"/>
    <s v="Richardson Inc"/>
    <s v="Assimilated fault-tolerant capacity"/>
    <x v="92"/>
    <x v="466"/>
    <x v="469"/>
    <x v="1"/>
    <n v="0.56135623666778933"/>
    <n v="106"/>
    <s v="US"/>
    <s v="USD"/>
    <n v="1529989200"/>
    <n v="1530075600"/>
    <b v="0"/>
    <b v="0"/>
    <s v="music"/>
    <s v="electric music"/>
    <d v="2018-06-26T05:00:00"/>
    <d v="2018-06-27T05:00:00"/>
  </r>
  <r>
    <n v="474"/>
    <s v="Santos-Young"/>
    <s v="Enhanced neutral ability"/>
    <x v="220"/>
    <x v="75"/>
    <x v="470"/>
    <x v="1"/>
    <n v="0.2738600575106121"/>
    <n v="142"/>
    <s v="US"/>
    <s v="USD"/>
    <n v="1418709600"/>
    <n v="1418796000"/>
    <b v="0"/>
    <b v="0"/>
    <s v="film &amp; video"/>
    <s v="television"/>
    <d v="2014-12-16T06:00:00"/>
    <d v="2014-12-17T06:00:00"/>
  </r>
  <r>
    <n v="475"/>
    <s v="Nichols Ltd"/>
    <s v="Function-based attitude-oriented groupware"/>
    <x v="71"/>
    <x v="467"/>
    <x v="471"/>
    <x v="1"/>
    <n v="0.87760910815939275"/>
    <n v="211"/>
    <s v="US"/>
    <s v="USD"/>
    <n v="1372136400"/>
    <n v="1372482000"/>
    <b v="0"/>
    <b v="1"/>
    <s v="publishing"/>
    <s v="translations"/>
    <d v="2013-06-25T05:00:00"/>
    <d v="2013-06-29T05:00:00"/>
  </r>
  <r>
    <n v="476"/>
    <s v="Murphy PLC"/>
    <s v="Optional solution-oriented instruction set"/>
    <x v="274"/>
    <x v="468"/>
    <x v="472"/>
    <x v="0"/>
    <n v="3.3524736528833023"/>
    <n v="1120"/>
    <s v="US"/>
    <s v="USD"/>
    <n v="1533877200"/>
    <n v="1534395600"/>
    <b v="0"/>
    <b v="0"/>
    <s v="publishing"/>
    <s v="fiction"/>
    <d v="2018-08-10T05:00:00"/>
    <d v="2018-08-16T05:00:00"/>
  </r>
  <r>
    <n v="477"/>
    <s v="Hogan, Porter and Rivera"/>
    <s v="Organic object-oriented core"/>
    <x v="275"/>
    <x v="469"/>
    <x v="473"/>
    <x v="0"/>
    <n v="1.8426186863212659"/>
    <n v="113"/>
    <s v="US"/>
    <s v="USD"/>
    <n v="1309064400"/>
    <n v="1311397200"/>
    <b v="0"/>
    <b v="0"/>
    <s v="film &amp; video"/>
    <s v="science fiction"/>
    <d v="2011-06-26T05:00:00"/>
    <d v="2011-07-23T05:00:00"/>
  </r>
  <r>
    <n v="478"/>
    <s v="Lyons LLC"/>
    <s v="Balanced impactful circuit"/>
    <x v="276"/>
    <x v="470"/>
    <x v="474"/>
    <x v="1"/>
    <n v="0.42311642466621158"/>
    <n v="2756"/>
    <s v="US"/>
    <s v="USD"/>
    <n v="1425877200"/>
    <n v="1426914000"/>
    <b v="0"/>
    <b v="0"/>
    <s v="technology"/>
    <s v="wearables"/>
    <d v="2015-03-09T05:00:00"/>
    <d v="2015-03-21T05:00:00"/>
  </r>
  <r>
    <n v="479"/>
    <s v="Long-Greene"/>
    <s v="Future-proofed heuristic encryption"/>
    <x v="166"/>
    <x v="471"/>
    <x v="475"/>
    <x v="1"/>
    <n v="0.19496344435418358"/>
    <n v="173"/>
    <s v="GB"/>
    <s v="GBP"/>
    <n v="1501304400"/>
    <n v="1501477200"/>
    <b v="0"/>
    <b v="0"/>
    <s v="food"/>
    <s v="food trucks"/>
    <d v="2017-07-29T05:00:00"/>
    <d v="2017-07-31T05:00:00"/>
  </r>
  <r>
    <n v="480"/>
    <s v="Robles-Hudson"/>
    <s v="Balanced bifurcated leverage"/>
    <x v="133"/>
    <x v="472"/>
    <x v="476"/>
    <x v="1"/>
    <n v="0.99353049907578561"/>
    <n v="87"/>
    <s v="US"/>
    <s v="USD"/>
    <n v="1268287200"/>
    <n v="1269061200"/>
    <b v="0"/>
    <b v="1"/>
    <s v="photography"/>
    <s v="photography books"/>
    <d v="2010-03-11T06:00:00"/>
    <d v="2010-03-20T05:00:00"/>
  </r>
  <r>
    <n v="481"/>
    <s v="Mcclure LLC"/>
    <s v="Sharable discrete budgetary management"/>
    <x v="277"/>
    <x v="473"/>
    <x v="477"/>
    <x v="0"/>
    <n v="1.2292801270547924"/>
    <n v="1538"/>
    <s v="US"/>
    <s v="USD"/>
    <n v="1412139600"/>
    <n v="1415772000"/>
    <b v="0"/>
    <b v="1"/>
    <s v="theater"/>
    <s v="plays"/>
    <d v="2014-10-01T05:00:00"/>
    <d v="2014-11-12T06:00:00"/>
  </r>
  <r>
    <n v="482"/>
    <s v="Martin, Russell and Baker"/>
    <s v="Focused solution-oriented instruction set"/>
    <x v="3"/>
    <x v="474"/>
    <x v="478"/>
    <x v="0"/>
    <n v="6.0957910014513788"/>
    <n v="9"/>
    <s v="US"/>
    <s v="USD"/>
    <n v="1330063200"/>
    <n v="1331013600"/>
    <b v="0"/>
    <b v="1"/>
    <s v="publishing"/>
    <s v="fiction"/>
    <d v="2012-02-24T06:00:00"/>
    <d v="2012-03-06T06:00:00"/>
  </r>
  <r>
    <n v="483"/>
    <s v="Rice-Parker"/>
    <s v="Down-sized actuating infrastructure"/>
    <x v="278"/>
    <x v="475"/>
    <x v="479"/>
    <x v="0"/>
    <n v="1.8948503192636206"/>
    <n v="554"/>
    <s v="US"/>
    <s v="USD"/>
    <n v="1576130400"/>
    <n v="1576735200"/>
    <b v="0"/>
    <b v="0"/>
    <s v="theater"/>
    <s v="plays"/>
    <d v="2019-12-12T06:00:00"/>
    <d v="2019-12-19T06:00:00"/>
  </r>
  <r>
    <n v="484"/>
    <s v="Landry Inc"/>
    <s v="Synergistic cohesive adapter"/>
    <x v="241"/>
    <x v="476"/>
    <x v="480"/>
    <x v="1"/>
    <n v="0.38431077238675165"/>
    <n v="1572"/>
    <s v="GB"/>
    <s v="GBP"/>
    <n v="1407128400"/>
    <n v="1411362000"/>
    <b v="0"/>
    <b v="1"/>
    <s v="food"/>
    <s v="food trucks"/>
    <d v="2014-08-04T05:00:00"/>
    <d v="2014-09-22T05:00:00"/>
  </r>
  <r>
    <n v="485"/>
    <s v="Richards-Davis"/>
    <s v="Quality-focused mission-critical structure"/>
    <x v="279"/>
    <x v="477"/>
    <x v="481"/>
    <x v="0"/>
    <n v="3.2538428386726044"/>
    <n v="648"/>
    <s v="GB"/>
    <s v="GBP"/>
    <n v="1560142800"/>
    <n v="1563685200"/>
    <b v="0"/>
    <b v="0"/>
    <s v="theater"/>
    <s v="plays"/>
    <d v="2019-06-10T05:00:00"/>
    <d v="2019-07-21T05:00:00"/>
  </r>
  <r>
    <n v="486"/>
    <s v="Davis, Cox and Fox"/>
    <s v="Compatible exuding Graphical User Interface"/>
    <x v="5"/>
    <x v="478"/>
    <x v="482"/>
    <x v="0"/>
    <n v="7.4074074074074074"/>
    <n v="21"/>
    <s v="GB"/>
    <s v="GBP"/>
    <n v="1520575200"/>
    <n v="1521867600"/>
    <b v="0"/>
    <b v="1"/>
    <s v="publishing"/>
    <s v="translations"/>
    <d v="2018-03-09T06:00:00"/>
    <d v="2018-03-24T05:00:00"/>
  </r>
  <r>
    <n v="487"/>
    <s v="Smith-Wallace"/>
    <s v="Monitored 24/7 time-frame"/>
    <x v="280"/>
    <x v="479"/>
    <x v="483"/>
    <x v="1"/>
    <n v="0.55983027448432676"/>
    <n v="2346"/>
    <s v="US"/>
    <s v="USD"/>
    <n v="1492664400"/>
    <n v="1495515600"/>
    <b v="0"/>
    <b v="0"/>
    <s v="theater"/>
    <s v="plays"/>
    <d v="2017-04-20T05:00:00"/>
    <d v="2017-05-23T05:00:00"/>
  </r>
  <r>
    <n v="488"/>
    <s v="Cordova, Shaw and Wang"/>
    <s v="Virtual secondary open architecture"/>
    <x v="98"/>
    <x v="480"/>
    <x v="484"/>
    <x v="1"/>
    <n v="0.45442853468232874"/>
    <n v="115"/>
    <s v="US"/>
    <s v="USD"/>
    <n v="1454479200"/>
    <n v="1455948000"/>
    <b v="0"/>
    <b v="0"/>
    <s v="theater"/>
    <s v="plays"/>
    <d v="2016-02-03T06:00:00"/>
    <d v="2016-02-20T06:00:00"/>
  </r>
  <r>
    <n v="489"/>
    <s v="Clark Inc"/>
    <s v="Down-sized mobile time-frame"/>
    <x v="243"/>
    <x v="481"/>
    <x v="485"/>
    <x v="1"/>
    <n v="0.98511617946246921"/>
    <n v="85"/>
    <s v="IT"/>
    <s v="EUR"/>
    <n v="1281934800"/>
    <n v="1282366800"/>
    <b v="0"/>
    <b v="0"/>
    <s v="technology"/>
    <s v="wearables"/>
    <d v="2010-08-16T05:00:00"/>
    <d v="2010-08-21T05:00:00"/>
  </r>
  <r>
    <n v="490"/>
    <s v="Young and Sons"/>
    <s v="Innovative disintermediate encryption"/>
    <x v="166"/>
    <x v="482"/>
    <x v="486"/>
    <x v="1"/>
    <n v="0.52219321148825071"/>
    <n v="144"/>
    <s v="US"/>
    <s v="USD"/>
    <n v="1573970400"/>
    <n v="1574575200"/>
    <b v="0"/>
    <b v="0"/>
    <s v="journalism"/>
    <s v="audio"/>
    <d v="2019-11-17T06:00:00"/>
    <d v="2019-11-24T06:00:00"/>
  </r>
  <r>
    <n v="491"/>
    <s v="Henson PLC"/>
    <s v="Universal contextually-based knowledgebase"/>
    <x v="281"/>
    <x v="483"/>
    <x v="487"/>
    <x v="1"/>
    <n v="0.32749643962937552"/>
    <n v="2443"/>
    <s v="US"/>
    <s v="USD"/>
    <n v="1372654800"/>
    <n v="1374901200"/>
    <b v="0"/>
    <b v="1"/>
    <s v="food"/>
    <s v="food trucks"/>
    <d v="2013-07-01T05:00:00"/>
    <d v="2013-07-27T05:00:00"/>
  </r>
  <r>
    <n v="492"/>
    <s v="Garcia Group"/>
    <s v="Persevering interactive matrix"/>
    <x v="255"/>
    <x v="484"/>
    <x v="488"/>
    <x v="3"/>
    <n v="4.1674848901398613"/>
    <n v="595"/>
    <s v="US"/>
    <s v="USD"/>
    <n v="1275886800"/>
    <n v="1278910800"/>
    <b v="1"/>
    <b v="1"/>
    <s v="film &amp; video"/>
    <s v="shorts"/>
    <d v="2010-06-07T05:00:00"/>
    <d v="2010-07-12T05:00:00"/>
  </r>
  <r>
    <n v="493"/>
    <s v="Adams, Walker and Wong"/>
    <s v="Seamless background framework"/>
    <x v="79"/>
    <x v="485"/>
    <x v="489"/>
    <x v="1"/>
    <n v="0.1381639545594105"/>
    <n v="64"/>
    <s v="US"/>
    <s v="USD"/>
    <n v="1561784400"/>
    <n v="1562907600"/>
    <b v="0"/>
    <b v="0"/>
    <s v="photography"/>
    <s v="photography books"/>
    <d v="2019-06-29T05:00:00"/>
    <d v="2019-07-12T05:00:00"/>
  </r>
  <r>
    <n v="494"/>
    <s v="Hopkins-Browning"/>
    <s v="Balanced upward-trending productivity"/>
    <x v="186"/>
    <x v="486"/>
    <x v="490"/>
    <x v="1"/>
    <n v="0.18269511838643671"/>
    <n v="268"/>
    <s v="US"/>
    <s v="USD"/>
    <n v="1332392400"/>
    <n v="1332478800"/>
    <b v="0"/>
    <b v="0"/>
    <s v="technology"/>
    <s v="wearables"/>
    <d v="2012-03-22T05:00:00"/>
    <d v="2012-03-23T05:00:00"/>
  </r>
  <r>
    <n v="495"/>
    <s v="Bell, Edwards and Andersen"/>
    <s v="Centralized clear-thinking solution"/>
    <x v="170"/>
    <x v="487"/>
    <x v="491"/>
    <x v="1"/>
    <n v="0.24125452352231605"/>
    <n v="195"/>
    <s v="DK"/>
    <s v="DKK"/>
    <n v="1402376400"/>
    <n v="1402722000"/>
    <b v="0"/>
    <b v="0"/>
    <s v="theater"/>
    <s v="plays"/>
    <d v="2014-06-10T05:00:00"/>
    <d v="2014-06-14T05:00:00"/>
  </r>
  <r>
    <n v="496"/>
    <s v="Morales Group"/>
    <s v="Optimized bi-directional extranet"/>
    <x v="282"/>
    <x v="488"/>
    <x v="492"/>
    <x v="0"/>
    <n v="110.25794841031794"/>
    <n v="54"/>
    <s v="US"/>
    <s v="USD"/>
    <n v="1495342800"/>
    <n v="1496811600"/>
    <b v="0"/>
    <b v="0"/>
    <s v="film &amp; video"/>
    <s v="animation"/>
    <d v="2017-05-21T05:00:00"/>
    <d v="2017-06-07T05:00:00"/>
  </r>
  <r>
    <n v="497"/>
    <s v="Lucero Group"/>
    <s v="Intuitive actuating benchmark"/>
    <x v="122"/>
    <x v="489"/>
    <x v="493"/>
    <x v="0"/>
    <n v="2.9262466407882952"/>
    <n v="120"/>
    <s v="US"/>
    <s v="USD"/>
    <n v="1482213600"/>
    <n v="1482213600"/>
    <b v="0"/>
    <b v="1"/>
    <s v="technology"/>
    <s v="wearables"/>
    <d v="2016-12-20T06:00:00"/>
    <d v="2016-12-20T06:00:00"/>
  </r>
  <r>
    <n v="498"/>
    <s v="Smith, Brown and Davis"/>
    <s v="Devolved background project"/>
    <x v="283"/>
    <x v="490"/>
    <x v="494"/>
    <x v="0"/>
    <n v="4.1755726838957621"/>
    <n v="579"/>
    <s v="DK"/>
    <s v="DKK"/>
    <n v="1420092000"/>
    <n v="1420264800"/>
    <b v="0"/>
    <b v="0"/>
    <s v="technology"/>
    <s v="web"/>
    <d v="2015-01-01T06:00:00"/>
    <d v="2015-01-03T06:00:00"/>
  </r>
  <r>
    <n v="499"/>
    <s v="Hunt Group"/>
    <s v="Reverse-engineered executive emulation"/>
    <x v="284"/>
    <x v="491"/>
    <x v="495"/>
    <x v="0"/>
    <n v="2.0801849053249177"/>
    <n v="2072"/>
    <s v="US"/>
    <s v="USD"/>
    <n v="1458018000"/>
    <n v="1458450000"/>
    <b v="0"/>
    <b v="1"/>
    <s v="film &amp; video"/>
    <s v="documentary"/>
    <d v="2016-03-15T05:00:00"/>
    <d v="2016-03-20T05:00:00"/>
  </r>
  <r>
    <n v="500"/>
    <s v="Valdez Ltd"/>
    <s v="Team-oriented clear-thinking matrix"/>
    <x v="0"/>
    <x v="0"/>
    <x v="0"/>
    <x v="0"/>
    <e v="#DIV/0!"/>
    <n v="0"/>
    <s v="US"/>
    <s v="USD"/>
    <n v="1367384400"/>
    <n v="1369803600"/>
    <b v="0"/>
    <b v="1"/>
    <s v="theater"/>
    <s v="plays"/>
    <d v="2013-05-01T05:00:00"/>
    <d v="2013-05-29T05:00:00"/>
  </r>
  <r>
    <n v="501"/>
    <s v="Mccann-Le"/>
    <s v="Focused coherent methodology"/>
    <x v="285"/>
    <x v="492"/>
    <x v="496"/>
    <x v="0"/>
    <n v="1.4256146571006933"/>
    <n v="1796"/>
    <s v="US"/>
    <s v="USD"/>
    <n v="1363064400"/>
    <n v="1363237200"/>
    <b v="0"/>
    <b v="0"/>
    <s v="film &amp; video"/>
    <s v="documentary"/>
    <d v="2013-03-12T05:00:00"/>
    <d v="2013-03-14T05:00:00"/>
  </r>
  <r>
    <n v="502"/>
    <s v="Johnson Inc"/>
    <s v="Reduced context-sensitive complexity"/>
    <x v="81"/>
    <x v="493"/>
    <x v="497"/>
    <x v="1"/>
    <n v="0.18870663376397154"/>
    <n v="186"/>
    <s v="AU"/>
    <s v="AUD"/>
    <n v="1343365200"/>
    <n v="1345870800"/>
    <b v="0"/>
    <b v="1"/>
    <s v="games"/>
    <s v="video games"/>
    <d v="2012-07-27T05:00:00"/>
    <d v="2012-08-25T05:00:00"/>
  </r>
  <r>
    <n v="503"/>
    <s v="Collins LLC"/>
    <s v="Decentralized 4thgeneration time-frame"/>
    <x v="286"/>
    <x v="494"/>
    <x v="498"/>
    <x v="1"/>
    <n v="0.55455276950177235"/>
    <n v="460"/>
    <s v="US"/>
    <s v="USD"/>
    <n v="1435726800"/>
    <n v="1437454800"/>
    <b v="0"/>
    <b v="0"/>
    <s v="film &amp; video"/>
    <s v="drama"/>
    <d v="2015-07-01T05:00:00"/>
    <d v="2015-07-21T05:00:00"/>
  </r>
  <r>
    <n v="504"/>
    <s v="Smith-Miller"/>
    <s v="De-engineered cohesive moderator"/>
    <x v="168"/>
    <x v="495"/>
    <x v="499"/>
    <x v="0"/>
    <n v="1.0831889081455806"/>
    <n v="62"/>
    <s v="IT"/>
    <s v="EUR"/>
    <n v="1431925200"/>
    <n v="1432011600"/>
    <b v="0"/>
    <b v="0"/>
    <s v="music"/>
    <s v="rock"/>
    <d v="2015-05-18T05:00:00"/>
    <d v="2015-05-19T05:00:00"/>
  </r>
  <r>
    <n v="505"/>
    <s v="Jensen-Vargas"/>
    <s v="Ameliorated explicit parallelism"/>
    <x v="262"/>
    <x v="496"/>
    <x v="500"/>
    <x v="0"/>
    <n v="7.1937264943586463"/>
    <n v="347"/>
    <s v="US"/>
    <s v="USD"/>
    <n v="1362722400"/>
    <n v="1366347600"/>
    <b v="0"/>
    <b v="1"/>
    <s v="publishing"/>
    <s v="radio &amp; podcasts"/>
    <d v="2013-03-08T06:00:00"/>
    <d v="2013-04-19T05:00:00"/>
  </r>
  <r>
    <n v="506"/>
    <s v="Robles, Bell and Gonzalez"/>
    <s v="Customizable background monitoring"/>
    <x v="287"/>
    <x v="497"/>
    <x v="501"/>
    <x v="1"/>
    <n v="0.10786581492623176"/>
    <n v="2528"/>
    <s v="US"/>
    <s v="USD"/>
    <n v="1511416800"/>
    <n v="1512885600"/>
    <b v="0"/>
    <b v="1"/>
    <s v="theater"/>
    <s v="plays"/>
    <d v="2017-11-23T06:00:00"/>
    <d v="2017-12-10T06:00:00"/>
  </r>
  <r>
    <n v="507"/>
    <s v="Turner, Miller and Francis"/>
    <s v="Compatible well-modulated budgetary management"/>
    <x v="118"/>
    <x v="498"/>
    <x v="502"/>
    <x v="0"/>
    <n v="2.5089605734767026"/>
    <n v="19"/>
    <s v="US"/>
    <s v="USD"/>
    <n v="1365483600"/>
    <n v="1369717200"/>
    <b v="0"/>
    <b v="1"/>
    <s v="technology"/>
    <s v="web"/>
    <d v="2013-04-09T05:00:00"/>
    <d v="2013-05-28T05:00:00"/>
  </r>
  <r>
    <n v="508"/>
    <s v="Roberts Group"/>
    <s v="Up-sized radical pricing structure"/>
    <x v="288"/>
    <x v="499"/>
    <x v="503"/>
    <x v="1"/>
    <n v="0.89103291713961408"/>
    <n v="3657"/>
    <s v="US"/>
    <s v="USD"/>
    <n v="1532840400"/>
    <n v="1534654800"/>
    <b v="0"/>
    <b v="0"/>
    <s v="theater"/>
    <s v="plays"/>
    <d v="2018-07-29T05:00:00"/>
    <d v="2018-08-19T05:00:00"/>
  </r>
  <r>
    <n v="509"/>
    <s v="White LLC"/>
    <s v="Robust zero-defect project"/>
    <x v="172"/>
    <x v="500"/>
    <x v="504"/>
    <x v="0"/>
    <n v="1.4099238557442892"/>
    <n v="1258"/>
    <s v="US"/>
    <s v="USD"/>
    <n v="1336194000"/>
    <n v="1337058000"/>
    <b v="0"/>
    <b v="0"/>
    <s v="theater"/>
    <s v="plays"/>
    <d v="2012-05-05T05:00:00"/>
    <d v="2012-05-15T05:00:00"/>
  </r>
  <r>
    <n v="510"/>
    <s v="Best, Miller and Thomas"/>
    <s v="Re-engineered mobile task-force"/>
    <x v="75"/>
    <x v="501"/>
    <x v="505"/>
    <x v="1"/>
    <n v="0.83970287436753144"/>
    <n v="131"/>
    <s v="AU"/>
    <s v="AUD"/>
    <n v="1527742800"/>
    <n v="1529816400"/>
    <b v="0"/>
    <b v="0"/>
    <s v="film &amp; video"/>
    <s v="drama"/>
    <d v="2018-05-31T05:00:00"/>
    <d v="2018-06-24T05:00:00"/>
  </r>
  <r>
    <n v="511"/>
    <s v="Smith-Mullins"/>
    <s v="User-centric intangible neural-net"/>
    <x v="252"/>
    <x v="502"/>
    <x v="506"/>
    <x v="0"/>
    <n v="4.1636148515409319"/>
    <n v="362"/>
    <s v="US"/>
    <s v="USD"/>
    <n v="1564030800"/>
    <n v="1564894800"/>
    <b v="0"/>
    <b v="0"/>
    <s v="theater"/>
    <s v="plays"/>
    <d v="2019-07-25T05:00:00"/>
    <d v="2019-08-04T05:00:00"/>
  </r>
  <r>
    <n v="512"/>
    <s v="Williams-Walsh"/>
    <s v="Organized explicit core"/>
    <x v="14"/>
    <x v="503"/>
    <x v="507"/>
    <x v="1"/>
    <n v="0.71777882946837046"/>
    <n v="239"/>
    <s v="US"/>
    <s v="USD"/>
    <n v="1404536400"/>
    <n v="1404622800"/>
    <b v="0"/>
    <b v="1"/>
    <s v="games"/>
    <s v="video games"/>
    <d v="2014-07-05T05:00:00"/>
    <d v="2014-07-06T05:00:00"/>
  </r>
  <r>
    <n v="513"/>
    <s v="Harrison, Blackwell and Mendez"/>
    <s v="Synchronized 6thgeneration adapter"/>
    <x v="111"/>
    <x v="504"/>
    <x v="508"/>
    <x v="3"/>
    <n v="2.5460122699386503"/>
    <n v="35"/>
    <s v="US"/>
    <s v="USD"/>
    <n v="1284008400"/>
    <n v="1284181200"/>
    <b v="0"/>
    <b v="0"/>
    <s v="film &amp; video"/>
    <s v="television"/>
    <d v="2010-09-09T05:00:00"/>
    <d v="2010-09-11T05:00:00"/>
  </r>
  <r>
    <n v="514"/>
    <s v="Sanchez, Bradley and Flores"/>
    <s v="Centralized motivating capacity"/>
    <x v="289"/>
    <x v="505"/>
    <x v="509"/>
    <x v="3"/>
    <n v="4.4565112617678242"/>
    <n v="528"/>
    <s v="CH"/>
    <s v="CHF"/>
    <n v="1386309600"/>
    <n v="1386741600"/>
    <b v="0"/>
    <b v="1"/>
    <s v="music"/>
    <s v="rock"/>
    <d v="2013-12-06T06:00:00"/>
    <d v="2013-12-11T06:00:00"/>
  </r>
  <r>
    <n v="515"/>
    <s v="Cox LLC"/>
    <s v="Phased 24hour flexibility"/>
    <x v="133"/>
    <x v="506"/>
    <x v="510"/>
    <x v="0"/>
    <n v="1.7927871586408173"/>
    <n v="133"/>
    <s v="CA"/>
    <s v="CAD"/>
    <n v="1324620000"/>
    <n v="1324792800"/>
    <b v="0"/>
    <b v="1"/>
    <s v="theater"/>
    <s v="plays"/>
    <d v="2011-12-23T06:00:00"/>
    <d v="2011-12-25T06:00:00"/>
  </r>
  <r>
    <n v="516"/>
    <s v="Morales-Odonnell"/>
    <s v="Exclusive 5thgeneration structure"/>
    <x v="290"/>
    <x v="507"/>
    <x v="511"/>
    <x v="0"/>
    <n v="2.3516615407696349"/>
    <n v="846"/>
    <s v="US"/>
    <s v="USD"/>
    <n v="1281070800"/>
    <n v="1284354000"/>
    <b v="0"/>
    <b v="0"/>
    <s v="publishing"/>
    <s v="nonfiction"/>
    <d v="2010-08-06T05:00:00"/>
    <d v="2010-09-13T05:00:00"/>
  </r>
  <r>
    <n v="517"/>
    <s v="Ramirez LLC"/>
    <s v="Multi-tiered maximized orchestration"/>
    <x v="291"/>
    <x v="508"/>
    <x v="512"/>
    <x v="1"/>
    <n v="0.8928571428571429"/>
    <n v="78"/>
    <s v="US"/>
    <s v="USD"/>
    <n v="1493960400"/>
    <n v="1494392400"/>
    <b v="0"/>
    <b v="0"/>
    <s v="food"/>
    <s v="food trucks"/>
    <d v="2017-05-05T05:00:00"/>
    <d v="2017-05-10T05:00:00"/>
  </r>
  <r>
    <n v="518"/>
    <s v="Ramirez Group"/>
    <s v="Open-architected uniform instruction set"/>
    <x v="35"/>
    <x v="509"/>
    <x v="513"/>
    <x v="0"/>
    <n v="14.14790996784566"/>
    <n v="10"/>
    <s v="US"/>
    <s v="USD"/>
    <n v="1519365600"/>
    <n v="1519538400"/>
    <b v="0"/>
    <b v="1"/>
    <s v="film &amp; video"/>
    <s v="animation"/>
    <d v="2018-02-23T06:00:00"/>
    <d v="2018-02-25T06:00:00"/>
  </r>
  <r>
    <n v="519"/>
    <s v="Marsh-Coleman"/>
    <s v="Exclusive asymmetric analyzer"/>
    <x v="96"/>
    <x v="510"/>
    <x v="514"/>
    <x v="1"/>
    <n v="0.98284311014258696"/>
    <n v="1773"/>
    <s v="US"/>
    <s v="USD"/>
    <n v="1420696800"/>
    <n v="1421906400"/>
    <b v="0"/>
    <b v="1"/>
    <s v="music"/>
    <s v="rock"/>
    <d v="2015-01-08T06:00:00"/>
    <d v="2015-01-22T06:00:00"/>
  </r>
  <r>
    <n v="520"/>
    <s v="Frederick, Jenkins and Collins"/>
    <s v="Organic radical collaboration"/>
    <x v="126"/>
    <x v="511"/>
    <x v="515"/>
    <x v="1"/>
    <n v="0.23487962419260131"/>
    <n v="32"/>
    <s v="US"/>
    <s v="USD"/>
    <n v="1555650000"/>
    <n v="1555909200"/>
    <b v="0"/>
    <b v="0"/>
    <s v="theater"/>
    <s v="plays"/>
    <d v="2019-04-19T05:00:00"/>
    <d v="2019-04-22T05:00:00"/>
  </r>
  <r>
    <n v="521"/>
    <s v="Wilson Ltd"/>
    <s v="Function-based multi-state software"/>
    <x v="4"/>
    <x v="512"/>
    <x v="516"/>
    <x v="1"/>
    <n v="0.68709881565862041"/>
    <n v="369"/>
    <s v="US"/>
    <s v="USD"/>
    <n v="1471928400"/>
    <n v="1472446800"/>
    <b v="0"/>
    <b v="1"/>
    <s v="film &amp; video"/>
    <s v="drama"/>
    <d v="2016-08-23T05:00:00"/>
    <d v="2016-08-29T05:00:00"/>
  </r>
  <r>
    <n v="522"/>
    <s v="Cline, Peterson and Lowery"/>
    <s v="Innovative static budgetary management"/>
    <x v="292"/>
    <x v="513"/>
    <x v="517"/>
    <x v="0"/>
    <n v="3.081335041796327"/>
    <n v="191"/>
    <s v="US"/>
    <s v="USD"/>
    <n v="1341291600"/>
    <n v="1342328400"/>
    <b v="0"/>
    <b v="0"/>
    <s v="film &amp; video"/>
    <s v="shorts"/>
    <d v="2012-07-03T05:00:00"/>
    <d v="2012-07-15T05:00:00"/>
  </r>
  <r>
    <n v="523"/>
    <s v="Underwood, James and Jones"/>
    <s v="Triple-buffered holistic ability"/>
    <x v="79"/>
    <x v="514"/>
    <x v="518"/>
    <x v="1"/>
    <n v="0.14278914802475012"/>
    <n v="89"/>
    <s v="US"/>
    <s v="USD"/>
    <n v="1267682400"/>
    <n v="1268114400"/>
    <b v="0"/>
    <b v="0"/>
    <s v="film &amp; video"/>
    <s v="shorts"/>
    <d v="2010-03-04T06:00:00"/>
    <d v="2010-03-09T06:00:00"/>
  </r>
  <r>
    <n v="524"/>
    <s v="Johnson-Contreras"/>
    <s v="Diverse scalable superstructure"/>
    <x v="127"/>
    <x v="515"/>
    <x v="519"/>
    <x v="0"/>
    <n v="1.1918260698087162"/>
    <n v="1979"/>
    <s v="US"/>
    <s v="USD"/>
    <n v="1272258000"/>
    <n v="1273381200"/>
    <b v="0"/>
    <b v="0"/>
    <s v="theater"/>
    <s v="plays"/>
    <d v="2010-04-26T05:00:00"/>
    <d v="2010-05-09T05:00:00"/>
  </r>
  <r>
    <n v="525"/>
    <s v="Greene, Lloyd and Sims"/>
    <s v="Balanced leadingedge data-warehouse"/>
    <x v="118"/>
    <x v="516"/>
    <x v="520"/>
    <x v="0"/>
    <n v="1.1877828054298643"/>
    <n v="63"/>
    <s v="US"/>
    <s v="USD"/>
    <n v="1290492000"/>
    <n v="1290837600"/>
    <b v="0"/>
    <b v="0"/>
    <s v="technology"/>
    <s v="wearables"/>
    <d v="2010-11-23T06:00:00"/>
    <d v="2010-11-27T06:00:00"/>
  </r>
  <r>
    <n v="526"/>
    <s v="Smith-Sparks"/>
    <s v="Digitized bandwidth-monitored open architecture"/>
    <x v="111"/>
    <x v="517"/>
    <x v="521"/>
    <x v="1"/>
    <n v="0.64122373300370827"/>
    <n v="147"/>
    <s v="US"/>
    <s v="USD"/>
    <n v="1451109600"/>
    <n v="1454306400"/>
    <b v="0"/>
    <b v="1"/>
    <s v="theater"/>
    <s v="plays"/>
    <d v="2015-12-26T06:00:00"/>
    <d v="2016-02-01T06:00:00"/>
  </r>
  <r>
    <n v="527"/>
    <s v="Rosario-Smith"/>
    <s v="Enterprise-wide intermediate portal"/>
    <x v="223"/>
    <x v="518"/>
    <x v="522"/>
    <x v="0"/>
    <n v="1.0038200339558574"/>
    <n v="6080"/>
    <s v="CA"/>
    <s v="CAD"/>
    <n v="1454652000"/>
    <n v="1457762400"/>
    <b v="0"/>
    <b v="0"/>
    <s v="film &amp; video"/>
    <s v="animation"/>
    <d v="2016-02-05T06:00:00"/>
    <d v="2016-03-12T06:00:00"/>
  </r>
  <r>
    <n v="528"/>
    <s v="Avila, Ford and Welch"/>
    <s v="Focused leadingedge matrix"/>
    <x v="25"/>
    <x v="519"/>
    <x v="523"/>
    <x v="0"/>
    <n v="1.2453300124533002"/>
    <n v="80"/>
    <s v="GB"/>
    <s v="GBP"/>
    <n v="1385186400"/>
    <n v="1389074400"/>
    <b v="0"/>
    <b v="0"/>
    <s v="music"/>
    <s v="indie rock"/>
    <d v="2013-11-23T06:00:00"/>
    <d v="2014-01-07T06:00:00"/>
  </r>
  <r>
    <n v="529"/>
    <s v="Gallegos Inc"/>
    <s v="Seamless logistical encryption"/>
    <x v="135"/>
    <x v="520"/>
    <x v="524"/>
    <x v="0"/>
    <n v="8.8850174216027877"/>
    <n v="9"/>
    <s v="US"/>
    <s v="USD"/>
    <n v="1399698000"/>
    <n v="1402117200"/>
    <b v="0"/>
    <b v="0"/>
    <s v="games"/>
    <s v="video games"/>
    <d v="2014-05-10T05:00:00"/>
    <d v="2014-06-07T05:00:00"/>
  </r>
  <r>
    <n v="530"/>
    <s v="Morrow, Santiago and Soto"/>
    <s v="Stand-alone human-resource workforce"/>
    <x v="293"/>
    <x v="521"/>
    <x v="525"/>
    <x v="0"/>
    <n v="1.090025745369986"/>
    <n v="1784"/>
    <s v="US"/>
    <s v="USD"/>
    <n v="1283230800"/>
    <n v="1284440400"/>
    <b v="0"/>
    <b v="1"/>
    <s v="publishing"/>
    <s v="fiction"/>
    <d v="2010-08-31T05:00:00"/>
    <d v="2010-09-14T05:00:00"/>
  </r>
  <r>
    <n v="531"/>
    <s v="Berry-Richardson"/>
    <s v="Automated zero tolerance implementation"/>
    <x v="294"/>
    <x v="522"/>
    <x v="526"/>
    <x v="2"/>
    <n v="1.0468884926375759"/>
    <n v="3640"/>
    <s v="CH"/>
    <s v="CHF"/>
    <n v="1384149600"/>
    <n v="1388988000"/>
    <b v="0"/>
    <b v="0"/>
    <s v="games"/>
    <s v="video games"/>
    <d v="2013-11-11T06:00:00"/>
    <d v="2014-01-06T06:00:00"/>
  </r>
  <r>
    <n v="532"/>
    <s v="Cordova-Torres"/>
    <s v="Pre-emptive grid-enabled contingency"/>
    <x v="39"/>
    <x v="523"/>
    <x v="527"/>
    <x v="1"/>
    <n v="0.19885657469550086"/>
    <n v="126"/>
    <s v="CA"/>
    <s v="CAD"/>
    <n v="1516860000"/>
    <n v="1516946400"/>
    <b v="0"/>
    <b v="0"/>
    <s v="theater"/>
    <s v="plays"/>
    <d v="2018-01-25T06:00:00"/>
    <d v="2018-01-26T06:00:00"/>
  </r>
  <r>
    <n v="533"/>
    <s v="Holt, Bernard and Johnson"/>
    <s v="Multi-lateral didactic encoding"/>
    <x v="295"/>
    <x v="524"/>
    <x v="528"/>
    <x v="1"/>
    <n v="0.62796736308029943"/>
    <n v="2218"/>
    <s v="GB"/>
    <s v="GBP"/>
    <n v="1374642000"/>
    <n v="1377752400"/>
    <b v="0"/>
    <b v="0"/>
    <s v="music"/>
    <s v="indie rock"/>
    <d v="2013-07-24T05:00:00"/>
    <d v="2013-08-29T05:00:00"/>
  </r>
  <r>
    <n v="534"/>
    <s v="Clark, Mccormick and Mendoza"/>
    <s v="Self-enabling didactic orchestration"/>
    <x v="296"/>
    <x v="525"/>
    <x v="529"/>
    <x v="0"/>
    <n v="6.6567052670900262"/>
    <n v="243"/>
    <s v="US"/>
    <s v="USD"/>
    <n v="1534482000"/>
    <n v="1534568400"/>
    <b v="0"/>
    <b v="1"/>
    <s v="film &amp; video"/>
    <s v="drama"/>
    <d v="2018-08-17T05:00:00"/>
    <d v="2018-08-18T05:00:00"/>
  </r>
  <r>
    <n v="535"/>
    <s v="Garrison LLC"/>
    <s v="Profit-focused 24/7 data-warehouse"/>
    <x v="97"/>
    <x v="526"/>
    <x v="530"/>
    <x v="1"/>
    <n v="0.20745232585973031"/>
    <n v="202"/>
    <s v="IT"/>
    <s v="EUR"/>
    <n v="1528434000"/>
    <n v="1528606800"/>
    <b v="0"/>
    <b v="1"/>
    <s v="theater"/>
    <s v="plays"/>
    <d v="2018-06-08T05:00:00"/>
    <d v="2018-06-10T05:00:00"/>
  </r>
  <r>
    <n v="536"/>
    <s v="Shannon-Olson"/>
    <s v="Enhanced methodical middleware"/>
    <x v="122"/>
    <x v="527"/>
    <x v="531"/>
    <x v="1"/>
    <n v="0.66680274886031166"/>
    <n v="140"/>
    <s v="IT"/>
    <s v="EUR"/>
    <n v="1282626000"/>
    <n v="1284872400"/>
    <b v="0"/>
    <b v="0"/>
    <s v="publishing"/>
    <s v="fiction"/>
    <d v="2010-08-24T05:00:00"/>
    <d v="2010-09-19T05:00:00"/>
  </r>
  <r>
    <n v="537"/>
    <s v="Murillo-Mcfarland"/>
    <s v="Synchronized client-driven projection"/>
    <x v="197"/>
    <x v="528"/>
    <x v="532"/>
    <x v="1"/>
    <n v="0.85308535907413963"/>
    <n v="1052"/>
    <s v="DK"/>
    <s v="DKK"/>
    <n v="1535605200"/>
    <n v="1537592400"/>
    <b v="1"/>
    <b v="1"/>
    <s v="film &amp; video"/>
    <s v="documentary"/>
    <d v="2018-08-30T05:00:00"/>
    <d v="2018-09-22T05:00:00"/>
  </r>
  <r>
    <n v="538"/>
    <s v="Young, Gilbert and Escobar"/>
    <s v="Networked didactic time-frame"/>
    <x v="297"/>
    <x v="529"/>
    <x v="533"/>
    <x v="0"/>
    <n v="2.6528035908405512"/>
    <n v="1296"/>
    <s v="US"/>
    <s v="USD"/>
    <n v="1379826000"/>
    <n v="1381208400"/>
    <b v="0"/>
    <b v="0"/>
    <s v="games"/>
    <s v="mobile games"/>
    <d v="2013-09-22T05:00:00"/>
    <d v="2013-10-08T05:00:00"/>
  </r>
  <r>
    <n v="539"/>
    <s v="Thomas, Welch and Santana"/>
    <s v="Assimilated exuding toolset"/>
    <x v="122"/>
    <x v="530"/>
    <x v="534"/>
    <x v="0"/>
    <n v="1.3764044943820224"/>
    <n v="77"/>
    <s v="US"/>
    <s v="USD"/>
    <n v="1561957200"/>
    <n v="1562475600"/>
    <b v="0"/>
    <b v="1"/>
    <s v="food"/>
    <s v="food trucks"/>
    <d v="2019-07-01T05:00:00"/>
    <d v="2019-07-07T05:00:00"/>
  </r>
  <r>
    <n v="540"/>
    <s v="Brown-Pena"/>
    <s v="Front-line client-server secured line"/>
    <x v="98"/>
    <x v="531"/>
    <x v="535"/>
    <x v="1"/>
    <n v="0.37596651769880118"/>
    <n v="247"/>
    <s v="US"/>
    <s v="USD"/>
    <n v="1525496400"/>
    <n v="1527397200"/>
    <b v="0"/>
    <b v="0"/>
    <s v="photography"/>
    <s v="photography books"/>
    <d v="2018-05-05T05:00:00"/>
    <d v="2018-05-27T05:00:00"/>
  </r>
  <r>
    <n v="541"/>
    <s v="Holder, Caldwell and Vance"/>
    <s v="Polarized systemic Internet solution"/>
    <x v="298"/>
    <x v="532"/>
    <x v="536"/>
    <x v="0"/>
    <n v="4.1312723390428445"/>
    <n v="395"/>
    <s v="IT"/>
    <s v="EUR"/>
    <n v="1433912400"/>
    <n v="1436158800"/>
    <b v="0"/>
    <b v="0"/>
    <s v="games"/>
    <s v="mobile games"/>
    <d v="2015-06-10T05:00:00"/>
    <d v="2015-07-06T05:00:00"/>
  </r>
  <r>
    <n v="542"/>
    <s v="Harrison-Bridges"/>
    <s v="Profit-focused exuding moderator"/>
    <x v="299"/>
    <x v="533"/>
    <x v="537"/>
    <x v="0"/>
    <n v="39.896373056994818"/>
    <n v="49"/>
    <s v="GB"/>
    <s v="GBP"/>
    <n v="1453442400"/>
    <n v="1456034400"/>
    <b v="0"/>
    <b v="0"/>
    <s v="music"/>
    <s v="indie rock"/>
    <d v="2016-01-22T06:00:00"/>
    <d v="2016-02-21T06:00:00"/>
  </r>
  <r>
    <n v="543"/>
    <s v="Johnson, Murphy and Peterson"/>
    <s v="Cross-group high-level moderator"/>
    <x v="300"/>
    <x v="534"/>
    <x v="538"/>
    <x v="0"/>
    <n v="6.1237738026543562"/>
    <n v="180"/>
    <s v="US"/>
    <s v="USD"/>
    <n v="1378875600"/>
    <n v="1380171600"/>
    <b v="0"/>
    <b v="0"/>
    <s v="games"/>
    <s v="video games"/>
    <d v="2013-09-11T05:00:00"/>
    <d v="2013-09-26T05:00:00"/>
  </r>
  <r>
    <n v="544"/>
    <s v="Taylor Inc"/>
    <s v="Public-key 3rdgeneration system engine"/>
    <x v="54"/>
    <x v="535"/>
    <x v="539"/>
    <x v="1"/>
    <n v="0.36166365280289331"/>
    <n v="84"/>
    <s v="US"/>
    <s v="USD"/>
    <n v="1452232800"/>
    <n v="1453356000"/>
    <b v="0"/>
    <b v="0"/>
    <s v="music"/>
    <s v="rock"/>
    <d v="2016-01-08T06:00:00"/>
    <d v="2016-01-21T06:00:00"/>
  </r>
  <r>
    <n v="545"/>
    <s v="Deleon and Sons"/>
    <s v="Organized value-added access"/>
    <x v="301"/>
    <x v="536"/>
    <x v="540"/>
    <x v="0"/>
    <n v="1.1260808365171928"/>
    <n v="2690"/>
    <s v="US"/>
    <s v="USD"/>
    <n v="1577253600"/>
    <n v="1578981600"/>
    <b v="0"/>
    <b v="0"/>
    <s v="theater"/>
    <s v="plays"/>
    <d v="2019-12-25T06:00:00"/>
    <d v="2020-01-14T06:00:00"/>
  </r>
  <r>
    <n v="546"/>
    <s v="Benjamin, Paul and Ferguson"/>
    <s v="Cloned global Graphical User Interface"/>
    <x v="3"/>
    <x v="537"/>
    <x v="541"/>
    <x v="1"/>
    <n v="0.611353711790393"/>
    <n v="88"/>
    <s v="US"/>
    <s v="USD"/>
    <n v="1537160400"/>
    <n v="1537419600"/>
    <b v="0"/>
    <b v="1"/>
    <s v="theater"/>
    <s v="plays"/>
    <d v="2018-09-17T05:00:00"/>
    <d v="2018-09-20T05:00:00"/>
  </r>
  <r>
    <n v="547"/>
    <s v="Hardin-Dixon"/>
    <s v="Focused solution-oriented matrix"/>
    <x v="81"/>
    <x v="538"/>
    <x v="542"/>
    <x v="1"/>
    <n v="0.10319917440660474"/>
    <n v="156"/>
    <s v="US"/>
    <s v="USD"/>
    <n v="1422165600"/>
    <n v="1423202400"/>
    <b v="0"/>
    <b v="0"/>
    <s v="film &amp; video"/>
    <s v="drama"/>
    <d v="2015-01-25T06:00:00"/>
    <d v="2015-02-06T06:00:00"/>
  </r>
  <r>
    <n v="548"/>
    <s v="York-Pitts"/>
    <s v="Monitored discrete toolset"/>
    <x v="302"/>
    <x v="539"/>
    <x v="543"/>
    <x v="1"/>
    <n v="0.36912114544825042"/>
    <n v="2985"/>
    <s v="US"/>
    <s v="USD"/>
    <n v="1459486800"/>
    <n v="1460610000"/>
    <b v="0"/>
    <b v="0"/>
    <s v="theater"/>
    <s v="plays"/>
    <d v="2016-04-01T05:00:00"/>
    <d v="2016-04-14T05:00:00"/>
  </r>
  <r>
    <n v="549"/>
    <s v="Jarvis and Sons"/>
    <s v="Business-focused intermediate system engine"/>
    <x v="303"/>
    <x v="540"/>
    <x v="544"/>
    <x v="1"/>
    <n v="0.35184809703851244"/>
    <n v="762"/>
    <s v="US"/>
    <s v="USD"/>
    <n v="1369717200"/>
    <n v="1370494800"/>
    <b v="0"/>
    <b v="0"/>
    <s v="technology"/>
    <s v="wearables"/>
    <d v="2013-05-28T05:00:00"/>
    <d v="2013-06-06T05:00:00"/>
  </r>
  <r>
    <n v="550"/>
    <s v="Morrison-Henderson"/>
    <s v="De-engineered disintermediate encoding"/>
    <x v="0"/>
    <x v="443"/>
    <x v="446"/>
    <x v="3"/>
    <n v="25"/>
    <n v="1"/>
    <s v="CH"/>
    <s v="CHF"/>
    <n v="1330495200"/>
    <n v="1332306000"/>
    <b v="0"/>
    <b v="0"/>
    <s v="music"/>
    <s v="indie rock"/>
    <d v="2012-02-29T06:00:00"/>
    <d v="2012-03-21T05:00:00"/>
  </r>
  <r>
    <n v="551"/>
    <s v="Martin-James"/>
    <s v="Streamlined upward-trending analyzer"/>
    <x v="304"/>
    <x v="541"/>
    <x v="545"/>
    <x v="0"/>
    <n v="1.7055247258470805"/>
    <n v="2779"/>
    <s v="AU"/>
    <s v="AUD"/>
    <n v="1419055200"/>
    <n v="1422511200"/>
    <b v="0"/>
    <b v="1"/>
    <s v="technology"/>
    <s v="web"/>
    <d v="2014-12-20T06:00:00"/>
    <d v="2015-01-29T06:00:00"/>
  </r>
  <r>
    <n v="552"/>
    <s v="Mercer, Solomon and Singleton"/>
    <s v="Distributed human-resource policy"/>
    <x v="25"/>
    <x v="542"/>
    <x v="546"/>
    <x v="0"/>
    <n v="1.0151139183397249"/>
    <n v="92"/>
    <s v="US"/>
    <s v="USD"/>
    <n v="1480140000"/>
    <n v="1480312800"/>
    <b v="0"/>
    <b v="0"/>
    <s v="theater"/>
    <s v="plays"/>
    <d v="2016-11-26T06:00:00"/>
    <d v="2016-11-28T06:00:00"/>
  </r>
  <r>
    <n v="553"/>
    <s v="Dougherty, Austin and Mills"/>
    <s v="De-engineered 5thgeneration contingency"/>
    <x v="305"/>
    <x v="543"/>
    <x v="547"/>
    <x v="0"/>
    <n v="2.2739996267761455"/>
    <n v="1028"/>
    <s v="US"/>
    <s v="USD"/>
    <n v="1293948000"/>
    <n v="1294034400"/>
    <b v="0"/>
    <b v="0"/>
    <s v="music"/>
    <s v="rock"/>
    <d v="2011-01-02T06:00:00"/>
    <d v="2011-01-03T06:00:00"/>
  </r>
  <r>
    <n v="554"/>
    <s v="Ritter PLC"/>
    <s v="Multi-channeled upward-trending application"/>
    <x v="40"/>
    <x v="544"/>
    <x v="548"/>
    <x v="1"/>
    <n v="0.65935591338145472"/>
    <n v="554"/>
    <s v="CA"/>
    <s v="CAD"/>
    <n v="1482127200"/>
    <n v="1482645600"/>
    <b v="0"/>
    <b v="0"/>
    <s v="music"/>
    <s v="indie rock"/>
    <d v="2016-12-19T06:00:00"/>
    <d v="2016-12-25T06:00:00"/>
  </r>
  <r>
    <n v="555"/>
    <s v="Anderson Group"/>
    <s v="Organic maximized database"/>
    <x v="9"/>
    <x v="545"/>
    <x v="549"/>
    <x v="1"/>
    <n v="0.44715735680317981"/>
    <n v="135"/>
    <s v="DK"/>
    <s v="DKK"/>
    <n v="1396414800"/>
    <n v="1399093200"/>
    <b v="0"/>
    <b v="0"/>
    <s v="music"/>
    <s v="rock"/>
    <d v="2014-04-02T05:00:00"/>
    <d v="2014-05-03T05:00:00"/>
  </r>
  <r>
    <n v="556"/>
    <s v="Smith and Sons"/>
    <s v="Grass-roots 24/7 attitude"/>
    <x v="5"/>
    <x v="546"/>
    <x v="550"/>
    <x v="1"/>
    <n v="0.41710114702815432"/>
    <n v="122"/>
    <s v="US"/>
    <s v="USD"/>
    <n v="1315285200"/>
    <n v="1315890000"/>
    <b v="0"/>
    <b v="1"/>
    <s v="publishing"/>
    <s v="translations"/>
    <d v="2011-09-06T05:00:00"/>
    <d v="2011-09-13T05:00:00"/>
  </r>
  <r>
    <n v="557"/>
    <s v="Lam-Hamilton"/>
    <s v="Team-oriented global strategy"/>
    <x v="46"/>
    <x v="547"/>
    <x v="551"/>
    <x v="1"/>
    <n v="0.50167224080267558"/>
    <n v="221"/>
    <s v="US"/>
    <s v="USD"/>
    <n v="1443762000"/>
    <n v="1444021200"/>
    <b v="0"/>
    <b v="1"/>
    <s v="film &amp; video"/>
    <s v="science fiction"/>
    <d v="2015-10-02T05:00:00"/>
    <d v="2015-10-05T05:00:00"/>
  </r>
  <r>
    <n v="558"/>
    <s v="Ho Ltd"/>
    <s v="Enhanced client-driven capacity"/>
    <x v="306"/>
    <x v="548"/>
    <x v="552"/>
    <x v="1"/>
    <n v="0.72809440120512181"/>
    <n v="126"/>
    <s v="US"/>
    <s v="USD"/>
    <n v="1456293600"/>
    <n v="1460005200"/>
    <b v="0"/>
    <b v="0"/>
    <s v="theater"/>
    <s v="plays"/>
    <d v="2016-02-24T06:00:00"/>
    <d v="2016-04-07T05:00:00"/>
  </r>
  <r>
    <n v="559"/>
    <s v="Brown, Estrada and Jensen"/>
    <s v="Exclusive systematic productivity"/>
    <x v="307"/>
    <x v="549"/>
    <x v="553"/>
    <x v="1"/>
    <n v="0.99039700529528507"/>
    <n v="1022"/>
    <s v="US"/>
    <s v="USD"/>
    <n v="1470114000"/>
    <n v="1470718800"/>
    <b v="0"/>
    <b v="0"/>
    <s v="theater"/>
    <s v="plays"/>
    <d v="2016-08-02T05:00:00"/>
    <d v="2016-08-09T05:00:00"/>
  </r>
  <r>
    <n v="560"/>
    <s v="Hunt LLC"/>
    <s v="Re-engineered radical policy"/>
    <x v="77"/>
    <x v="550"/>
    <x v="554"/>
    <x v="1"/>
    <n v="0.12591921023471342"/>
    <n v="3177"/>
    <s v="US"/>
    <s v="USD"/>
    <n v="1321596000"/>
    <n v="1325052000"/>
    <b v="0"/>
    <b v="0"/>
    <s v="film &amp; video"/>
    <s v="animation"/>
    <d v="2011-11-18T06:00:00"/>
    <d v="2011-12-28T06:00:00"/>
  </r>
  <r>
    <n v="561"/>
    <s v="Fowler-Smith"/>
    <s v="Down-sized logistical adapter"/>
    <x v="162"/>
    <x v="551"/>
    <x v="555"/>
    <x v="1"/>
    <n v="0.27048958615093321"/>
    <n v="198"/>
    <s v="CH"/>
    <s v="CHF"/>
    <n v="1318827600"/>
    <n v="1319000400"/>
    <b v="0"/>
    <b v="0"/>
    <s v="theater"/>
    <s v="plays"/>
    <d v="2011-10-17T05:00:00"/>
    <d v="2011-10-19T05:00:00"/>
  </r>
  <r>
    <n v="562"/>
    <s v="Blair Inc"/>
    <s v="Configurable bandwidth-monitored throughput"/>
    <x v="34"/>
    <x v="314"/>
    <x v="556"/>
    <x v="0"/>
    <n v="7.8014184397163122"/>
    <n v="26"/>
    <s v="CH"/>
    <s v="CHF"/>
    <n v="1552366800"/>
    <n v="1552539600"/>
    <b v="0"/>
    <b v="0"/>
    <s v="music"/>
    <s v="rock"/>
    <d v="2019-03-12T05:00:00"/>
    <d v="2019-03-14T05:00:00"/>
  </r>
  <r>
    <n v="563"/>
    <s v="Kelley, Stanton and Sanchez"/>
    <s v="Optional tangible pricing structure"/>
    <x v="41"/>
    <x v="552"/>
    <x v="557"/>
    <x v="1"/>
    <n v="0.72449579009203058"/>
    <n v="85"/>
    <s v="AU"/>
    <s v="AUD"/>
    <n v="1542088800"/>
    <n v="1543816800"/>
    <b v="0"/>
    <b v="0"/>
    <s v="film &amp; video"/>
    <s v="documentary"/>
    <d v="2018-11-13T06:00:00"/>
    <d v="2018-12-03T06:00:00"/>
  </r>
  <r>
    <n v="564"/>
    <s v="Hernandez-Macdonald"/>
    <s v="Organic high-level implementation"/>
    <x v="308"/>
    <x v="553"/>
    <x v="558"/>
    <x v="0"/>
    <n v="1.1931283726917175"/>
    <n v="1790"/>
    <s v="US"/>
    <s v="USD"/>
    <n v="1426395600"/>
    <n v="1427086800"/>
    <b v="0"/>
    <b v="0"/>
    <s v="theater"/>
    <s v="plays"/>
    <d v="2015-03-15T05:00:00"/>
    <d v="2015-03-23T05:00:00"/>
  </r>
  <r>
    <n v="565"/>
    <s v="Joseph LLC"/>
    <s v="Decentralized logistical collaboration"/>
    <x v="309"/>
    <x v="554"/>
    <x v="559"/>
    <x v="1"/>
    <n v="0.48875704294263672"/>
    <n v="3596"/>
    <s v="US"/>
    <s v="USD"/>
    <n v="1321336800"/>
    <n v="1323064800"/>
    <b v="0"/>
    <b v="0"/>
    <s v="theater"/>
    <s v="plays"/>
    <d v="2011-11-15T06:00:00"/>
    <d v="2011-12-05T06:00:00"/>
  </r>
  <r>
    <n v="566"/>
    <s v="Webb-Smith"/>
    <s v="Advanced content-based installation"/>
    <x v="29"/>
    <x v="555"/>
    <x v="560"/>
    <x v="0"/>
    <n v="2.2550921435499514"/>
    <n v="37"/>
    <s v="US"/>
    <s v="USD"/>
    <n v="1456293600"/>
    <n v="1458277200"/>
    <b v="0"/>
    <b v="1"/>
    <s v="music"/>
    <s v="electric music"/>
    <d v="2016-02-24T06:00:00"/>
    <d v="2016-03-18T05:00:00"/>
  </r>
  <r>
    <n v="567"/>
    <s v="Johns PLC"/>
    <s v="Distributed high-level open architecture"/>
    <x v="85"/>
    <x v="556"/>
    <x v="561"/>
    <x v="1"/>
    <n v="0.45745038681466532"/>
    <n v="244"/>
    <s v="US"/>
    <s v="USD"/>
    <n v="1404968400"/>
    <n v="1405141200"/>
    <b v="0"/>
    <b v="0"/>
    <s v="music"/>
    <s v="rock"/>
    <d v="2014-07-10T05:00:00"/>
    <d v="2014-07-12T05:00:00"/>
  </r>
  <r>
    <n v="568"/>
    <s v="Hardin-Foley"/>
    <s v="Synergized zero tolerance help-desk"/>
    <x v="310"/>
    <x v="557"/>
    <x v="562"/>
    <x v="1"/>
    <n v="0.53753860774530771"/>
    <n v="5180"/>
    <s v="US"/>
    <s v="USD"/>
    <n v="1279170000"/>
    <n v="1283058000"/>
    <b v="0"/>
    <b v="0"/>
    <s v="theater"/>
    <s v="plays"/>
    <d v="2010-07-15T05:00:00"/>
    <d v="2010-08-29T05:00:00"/>
  </r>
  <r>
    <n v="569"/>
    <s v="Fischer, Fowler and Arnold"/>
    <s v="Extended multi-tasking definition"/>
    <x v="311"/>
    <x v="558"/>
    <x v="563"/>
    <x v="1"/>
    <n v="0.42133948223456663"/>
    <n v="589"/>
    <s v="IT"/>
    <s v="EUR"/>
    <n v="1294725600"/>
    <n v="1295762400"/>
    <b v="0"/>
    <b v="0"/>
    <s v="film &amp; video"/>
    <s v="animation"/>
    <d v="2011-01-11T06:00:00"/>
    <d v="2011-01-23T06:00:00"/>
  </r>
  <r>
    <n v="570"/>
    <s v="Martinez-Juarez"/>
    <s v="Realigned uniform knowledge user"/>
    <x v="312"/>
    <x v="559"/>
    <x v="564"/>
    <x v="1"/>
    <n v="0.32716748458537814"/>
    <n v="2725"/>
    <s v="US"/>
    <s v="USD"/>
    <n v="1419055200"/>
    <n v="1419573600"/>
    <b v="0"/>
    <b v="1"/>
    <s v="music"/>
    <s v="rock"/>
    <d v="2014-12-20T06:00:00"/>
    <d v="2014-12-26T06:00:00"/>
  </r>
  <r>
    <n v="571"/>
    <s v="Wilson and Sons"/>
    <s v="Monitored grid-enabled model"/>
    <x v="26"/>
    <x v="560"/>
    <x v="565"/>
    <x v="0"/>
    <n v="1.062215477996965"/>
    <n v="35"/>
    <s v="IT"/>
    <s v="EUR"/>
    <n v="1434690000"/>
    <n v="1438750800"/>
    <b v="0"/>
    <b v="0"/>
    <s v="film &amp; video"/>
    <s v="shorts"/>
    <d v="2015-06-19T05:00:00"/>
    <d v="2015-08-05T05:00:00"/>
  </r>
  <r>
    <n v="572"/>
    <s v="Clements Group"/>
    <s v="Assimilated actuating policy"/>
    <x v="25"/>
    <x v="561"/>
    <x v="566"/>
    <x v="3"/>
    <n v="1.838235294117647"/>
    <n v="94"/>
    <s v="US"/>
    <s v="USD"/>
    <n v="1443416400"/>
    <n v="1444798800"/>
    <b v="0"/>
    <b v="1"/>
    <s v="music"/>
    <s v="rock"/>
    <d v="2015-09-28T05:00:00"/>
    <d v="2015-10-14T05:00:00"/>
  </r>
  <r>
    <n v="573"/>
    <s v="Valenzuela-Cook"/>
    <s v="Total incremental productivity"/>
    <x v="313"/>
    <x v="562"/>
    <x v="567"/>
    <x v="1"/>
    <n v="0.89381003201707576"/>
    <n v="300"/>
    <s v="US"/>
    <s v="USD"/>
    <n v="1399006800"/>
    <n v="1399179600"/>
    <b v="0"/>
    <b v="0"/>
    <s v="journalism"/>
    <s v="audio"/>
    <d v="2014-05-02T05:00:00"/>
    <d v="2014-05-04T05:00:00"/>
  </r>
  <r>
    <n v="574"/>
    <s v="Parker, Haley and Foster"/>
    <s v="Adaptive local task-force"/>
    <x v="50"/>
    <x v="563"/>
    <x v="568"/>
    <x v="1"/>
    <n v="0.2708939500351159"/>
    <n v="144"/>
    <s v="US"/>
    <s v="USD"/>
    <n v="1575698400"/>
    <n v="1576562400"/>
    <b v="0"/>
    <b v="1"/>
    <s v="food"/>
    <s v="food trucks"/>
    <d v="2019-12-07T06:00:00"/>
    <d v="2019-12-17T06:00:00"/>
  </r>
  <r>
    <n v="575"/>
    <s v="Fuentes LLC"/>
    <s v="Universal zero-defect concept"/>
    <x v="314"/>
    <x v="564"/>
    <x v="569"/>
    <x v="0"/>
    <n v="1.589057820339177"/>
    <n v="558"/>
    <s v="US"/>
    <s v="USD"/>
    <n v="1400562000"/>
    <n v="1400821200"/>
    <b v="0"/>
    <b v="1"/>
    <s v="theater"/>
    <s v="plays"/>
    <d v="2014-05-20T05:00:00"/>
    <d v="2014-05-23T05:00:00"/>
  </r>
  <r>
    <n v="576"/>
    <s v="Moran and Sons"/>
    <s v="Object-based bottom-line superstructure"/>
    <x v="62"/>
    <x v="565"/>
    <x v="570"/>
    <x v="0"/>
    <n v="1.5401714830104796"/>
    <n v="64"/>
    <s v="US"/>
    <s v="USD"/>
    <n v="1509512400"/>
    <n v="1510984800"/>
    <b v="0"/>
    <b v="0"/>
    <s v="theater"/>
    <s v="plays"/>
    <d v="2017-11-01T05:00:00"/>
    <d v="2017-11-18T06:00:00"/>
  </r>
  <r>
    <n v="577"/>
    <s v="Stevens Inc"/>
    <s v="Adaptive 24hour projection"/>
    <x v="139"/>
    <x v="566"/>
    <x v="571"/>
    <x v="3"/>
    <n v="5.304010349288486"/>
    <n v="37"/>
    <s v="US"/>
    <s v="USD"/>
    <n v="1299823200"/>
    <n v="1302066000"/>
    <b v="0"/>
    <b v="0"/>
    <s v="music"/>
    <s v="jazz"/>
    <d v="2011-03-11T06:00:00"/>
    <d v="2011-04-06T05:00:00"/>
  </r>
  <r>
    <n v="578"/>
    <s v="Martinez-Johnson"/>
    <s v="Sharable radical toolset"/>
    <x v="315"/>
    <x v="567"/>
    <x v="572"/>
    <x v="0"/>
    <n v="5.9685799109351807"/>
    <n v="245"/>
    <s v="US"/>
    <s v="USD"/>
    <n v="1322719200"/>
    <n v="1322978400"/>
    <b v="0"/>
    <b v="0"/>
    <s v="film &amp; video"/>
    <s v="science fiction"/>
    <d v="2011-12-01T06:00:00"/>
    <d v="2011-12-04T06:00:00"/>
  </r>
  <r>
    <n v="579"/>
    <s v="Franklin Inc"/>
    <s v="Focused multimedia knowledgebase"/>
    <x v="8"/>
    <x v="568"/>
    <x v="573"/>
    <x v="1"/>
    <n v="0.98899345988195886"/>
    <n v="87"/>
    <s v="US"/>
    <s v="USD"/>
    <n v="1312693200"/>
    <n v="1313730000"/>
    <b v="0"/>
    <b v="0"/>
    <s v="music"/>
    <s v="jazz"/>
    <d v="2011-08-07T05:00:00"/>
    <d v="2011-08-19T05:00:00"/>
  </r>
  <r>
    <n v="580"/>
    <s v="Perez PLC"/>
    <s v="Seamless 6thgeneration extranet"/>
    <x v="316"/>
    <x v="569"/>
    <x v="574"/>
    <x v="1"/>
    <n v="0.29282381098824695"/>
    <n v="3116"/>
    <s v="US"/>
    <s v="USD"/>
    <n v="1393394400"/>
    <n v="1394085600"/>
    <b v="0"/>
    <b v="0"/>
    <s v="theater"/>
    <s v="plays"/>
    <d v="2014-02-26T06:00:00"/>
    <d v="2014-03-06T06:00:00"/>
  </r>
  <r>
    <n v="581"/>
    <s v="Sanchez, Cross and Savage"/>
    <s v="Sharable mobile knowledgebase"/>
    <x v="46"/>
    <x v="570"/>
    <x v="575"/>
    <x v="0"/>
    <n v="1.5620932048945586"/>
    <n v="71"/>
    <s v="US"/>
    <s v="USD"/>
    <n v="1304053200"/>
    <n v="1305349200"/>
    <b v="0"/>
    <b v="0"/>
    <s v="technology"/>
    <s v="web"/>
    <d v="2011-04-29T05:00:00"/>
    <d v="2011-05-14T05:00:00"/>
  </r>
  <r>
    <n v="582"/>
    <s v="Pineda Ltd"/>
    <s v="Cross-group global system engine"/>
    <x v="251"/>
    <x v="571"/>
    <x v="576"/>
    <x v="0"/>
    <n v="1.9201059368792761"/>
    <n v="42"/>
    <s v="US"/>
    <s v="USD"/>
    <n v="1433912400"/>
    <n v="1434344400"/>
    <b v="0"/>
    <b v="1"/>
    <s v="games"/>
    <s v="video games"/>
    <d v="2015-06-10T05:00:00"/>
    <d v="2015-06-15T05:00:00"/>
  </r>
  <r>
    <n v="583"/>
    <s v="Powell and Sons"/>
    <s v="Centralized clear-thinking conglomeration"/>
    <x v="317"/>
    <x v="572"/>
    <x v="577"/>
    <x v="1"/>
    <n v="0.31017166114156303"/>
    <n v="909"/>
    <s v="US"/>
    <s v="USD"/>
    <n v="1329717600"/>
    <n v="1331186400"/>
    <b v="0"/>
    <b v="0"/>
    <s v="film &amp; video"/>
    <s v="documentary"/>
    <d v="2012-02-20T06:00:00"/>
    <d v="2012-03-08T06:00:00"/>
  </r>
  <r>
    <n v="584"/>
    <s v="Nunez-Richards"/>
    <s v="De-engineered cohesive system engine"/>
    <x v="318"/>
    <x v="573"/>
    <x v="578"/>
    <x v="1"/>
    <n v="0.83676335286426806"/>
    <n v="1613"/>
    <s v="US"/>
    <s v="USD"/>
    <n v="1335330000"/>
    <n v="1336539600"/>
    <b v="0"/>
    <b v="0"/>
    <s v="technology"/>
    <s v="web"/>
    <d v="2012-04-25T05:00:00"/>
    <d v="2012-05-09T05:00:00"/>
  </r>
  <r>
    <n v="585"/>
    <s v="Pugh LLC"/>
    <s v="Reactive analyzing function"/>
    <x v="200"/>
    <x v="574"/>
    <x v="579"/>
    <x v="1"/>
    <n v="0.68120933792575589"/>
    <n v="136"/>
    <s v="US"/>
    <s v="USD"/>
    <n v="1268888400"/>
    <n v="1269752400"/>
    <b v="0"/>
    <b v="0"/>
    <s v="publishing"/>
    <s v="translations"/>
    <d v="2010-03-18T05:00:00"/>
    <d v="2010-03-28T05:00:00"/>
  </r>
  <r>
    <n v="586"/>
    <s v="Rowe-Wong"/>
    <s v="Robust hybrid budgetary management"/>
    <x v="31"/>
    <x v="575"/>
    <x v="580"/>
    <x v="1"/>
    <n v="0.10519987977156597"/>
    <n v="130"/>
    <s v="US"/>
    <s v="USD"/>
    <n v="1289973600"/>
    <n v="1291615200"/>
    <b v="0"/>
    <b v="0"/>
    <s v="music"/>
    <s v="rock"/>
    <d v="2010-11-17T06:00:00"/>
    <d v="2010-12-06T06:00:00"/>
  </r>
  <r>
    <n v="587"/>
    <s v="Williams-Santos"/>
    <s v="Open-source analyzing monitoring"/>
    <x v="151"/>
    <x v="576"/>
    <x v="581"/>
    <x v="0"/>
    <n v="1.3718622300058376"/>
    <n v="156"/>
    <s v="CA"/>
    <s v="CAD"/>
    <n v="1547877600"/>
    <n v="1552366800"/>
    <b v="0"/>
    <b v="1"/>
    <s v="food"/>
    <s v="food trucks"/>
    <d v="2019-01-19T06:00:00"/>
    <d v="2019-03-12T05:00:00"/>
  </r>
  <r>
    <n v="588"/>
    <s v="Weber Inc"/>
    <s v="Up-sized discrete firmware"/>
    <x v="215"/>
    <x v="577"/>
    <x v="582"/>
    <x v="0"/>
    <n v="1.2656906285888674"/>
    <n v="1368"/>
    <s v="GB"/>
    <s v="GBP"/>
    <n v="1269493200"/>
    <n v="1272171600"/>
    <b v="0"/>
    <b v="0"/>
    <s v="theater"/>
    <s v="plays"/>
    <d v="2010-03-25T05:00:00"/>
    <d v="2010-04-25T05:00:00"/>
  </r>
  <r>
    <n v="589"/>
    <s v="Avery, Brown and Parker"/>
    <s v="Exclusive intangible extranet"/>
    <x v="58"/>
    <x v="578"/>
    <x v="583"/>
    <x v="0"/>
    <n v="1.5450811656561705"/>
    <n v="102"/>
    <s v="US"/>
    <s v="USD"/>
    <n v="1436072400"/>
    <n v="1436677200"/>
    <b v="0"/>
    <b v="0"/>
    <s v="film &amp; video"/>
    <s v="documentary"/>
    <d v="2015-07-05T05:00:00"/>
    <d v="2015-07-12T05:00:00"/>
  </r>
  <r>
    <n v="590"/>
    <s v="Cox Group"/>
    <s v="Synergized analyzing process improvement"/>
    <x v="143"/>
    <x v="579"/>
    <x v="584"/>
    <x v="0"/>
    <n v="1.2190934065934067"/>
    <n v="86"/>
    <s v="AU"/>
    <s v="AUD"/>
    <n v="1419141600"/>
    <n v="1420092000"/>
    <b v="0"/>
    <b v="0"/>
    <s v="publishing"/>
    <s v="radio &amp; podcasts"/>
    <d v="2014-12-21T06:00:00"/>
    <d v="2015-01-01T06:00:00"/>
  </r>
  <r>
    <n v="591"/>
    <s v="Jensen LLC"/>
    <s v="Realigned dedicated system engine"/>
    <x v="60"/>
    <x v="580"/>
    <x v="585"/>
    <x v="1"/>
    <n v="9.6370061034371984E-2"/>
    <n v="102"/>
    <s v="US"/>
    <s v="USD"/>
    <n v="1279083600"/>
    <n v="1279947600"/>
    <b v="0"/>
    <b v="0"/>
    <s v="games"/>
    <s v="video games"/>
    <d v="2010-07-14T05:00:00"/>
    <d v="2010-07-24T05:00:00"/>
  </r>
  <r>
    <n v="592"/>
    <s v="Brown Inc"/>
    <s v="Object-based bandwidth-monitored concept"/>
    <x v="154"/>
    <x v="581"/>
    <x v="586"/>
    <x v="0"/>
    <n v="7.7458874672726372"/>
    <n v="253"/>
    <s v="US"/>
    <s v="USD"/>
    <n v="1401426000"/>
    <n v="1402203600"/>
    <b v="0"/>
    <b v="0"/>
    <s v="theater"/>
    <s v="plays"/>
    <d v="2014-05-30T05:00:00"/>
    <d v="2014-06-08T05:00:00"/>
  </r>
  <r>
    <n v="593"/>
    <s v="Hale-Hayes"/>
    <s v="Ameliorated client-driven open system"/>
    <x v="319"/>
    <x v="582"/>
    <x v="587"/>
    <x v="1"/>
    <n v="0.64581917063222294"/>
    <n v="4006"/>
    <s v="US"/>
    <s v="USD"/>
    <n v="1395810000"/>
    <n v="1396933200"/>
    <b v="0"/>
    <b v="0"/>
    <s v="film &amp; video"/>
    <s v="animation"/>
    <d v="2014-03-26T05:00:00"/>
    <d v="2014-04-08T05:00:00"/>
  </r>
  <r>
    <n v="594"/>
    <s v="Mcbride PLC"/>
    <s v="Upgradable leadingedge Local Area Network"/>
    <x v="320"/>
    <x v="583"/>
    <x v="588"/>
    <x v="0"/>
    <n v="14.086146682188591"/>
    <n v="157"/>
    <s v="US"/>
    <s v="USD"/>
    <n v="1467003600"/>
    <n v="1467262800"/>
    <b v="0"/>
    <b v="1"/>
    <s v="theater"/>
    <s v="plays"/>
    <d v="2016-06-27T05:00:00"/>
    <d v="2016-06-30T05:00:00"/>
  </r>
  <r>
    <n v="595"/>
    <s v="Harris-Jennings"/>
    <s v="Customizable intermediate data-warehouse"/>
    <x v="321"/>
    <x v="584"/>
    <x v="589"/>
    <x v="1"/>
    <n v="0.47955250861216275"/>
    <n v="1629"/>
    <s v="US"/>
    <s v="USD"/>
    <n v="1268715600"/>
    <n v="1270530000"/>
    <b v="0"/>
    <b v="1"/>
    <s v="theater"/>
    <s v="plays"/>
    <d v="2010-03-16T05:00:00"/>
    <d v="2010-04-06T05:00:00"/>
  </r>
  <r>
    <n v="596"/>
    <s v="Becker-Scott"/>
    <s v="Managed optimizing archive"/>
    <x v="58"/>
    <x v="585"/>
    <x v="590"/>
    <x v="0"/>
    <n v="1.0031746031746032"/>
    <n v="183"/>
    <s v="US"/>
    <s v="USD"/>
    <n v="1457157600"/>
    <n v="1457762400"/>
    <b v="0"/>
    <b v="1"/>
    <s v="film &amp; video"/>
    <s v="drama"/>
    <d v="2016-03-05T06:00:00"/>
    <d v="2016-03-12T06:00:00"/>
  </r>
  <r>
    <n v="597"/>
    <s v="Todd, Freeman and Henry"/>
    <s v="Diverse systematic projection"/>
    <x v="322"/>
    <x v="586"/>
    <x v="591"/>
    <x v="1"/>
    <n v="0.49603774726271854"/>
    <n v="2188"/>
    <s v="US"/>
    <s v="USD"/>
    <n v="1573970400"/>
    <n v="1575525600"/>
    <b v="0"/>
    <b v="0"/>
    <s v="theater"/>
    <s v="plays"/>
    <d v="2019-11-17T06:00:00"/>
    <d v="2019-12-05T06:00:00"/>
  </r>
  <r>
    <n v="598"/>
    <s v="Martinez, Garza and Young"/>
    <s v="Up-sized web-enabled info-mediaries"/>
    <x v="323"/>
    <x v="587"/>
    <x v="592"/>
    <x v="1"/>
    <n v="0.61693997771055564"/>
    <n v="2409"/>
    <s v="IT"/>
    <s v="EUR"/>
    <n v="1276578000"/>
    <n v="1279083600"/>
    <b v="0"/>
    <b v="0"/>
    <s v="music"/>
    <s v="rock"/>
    <d v="2010-06-15T05:00:00"/>
    <d v="2010-07-14T05:00:00"/>
  </r>
  <r>
    <n v="599"/>
    <s v="Smith-Ramos"/>
    <s v="Persevering optimizing Graphical User Interface"/>
    <x v="324"/>
    <x v="588"/>
    <x v="593"/>
    <x v="0"/>
    <n v="27.445226917057902"/>
    <n v="82"/>
    <s v="DK"/>
    <s v="DKK"/>
    <n v="1423720800"/>
    <n v="1424412000"/>
    <b v="0"/>
    <b v="0"/>
    <s v="film &amp; video"/>
    <s v="documentary"/>
    <d v="2015-02-12T06:00:00"/>
    <d v="2015-02-20T06:00:00"/>
  </r>
  <r>
    <n v="600"/>
    <s v="Brown-George"/>
    <s v="Cross-platform tertiary array"/>
    <x v="0"/>
    <x v="297"/>
    <x v="298"/>
    <x v="0"/>
    <n v="20"/>
    <n v="1"/>
    <s v="GB"/>
    <s v="GBP"/>
    <n v="1375160400"/>
    <n v="1376197200"/>
    <b v="0"/>
    <b v="0"/>
    <s v="food"/>
    <s v="food trucks"/>
    <d v="2013-07-30T05:00:00"/>
    <d v="2013-08-11T05:00:00"/>
  </r>
  <r>
    <n v="601"/>
    <s v="Waters and Sons"/>
    <s v="Inverse neutral structure"/>
    <x v="9"/>
    <x v="589"/>
    <x v="594"/>
    <x v="1"/>
    <n v="0.48394530649869411"/>
    <n v="194"/>
    <s v="US"/>
    <s v="USD"/>
    <n v="1401426000"/>
    <n v="1402894800"/>
    <b v="1"/>
    <b v="0"/>
    <s v="technology"/>
    <s v="wearables"/>
    <d v="2014-05-30T05:00:00"/>
    <d v="2014-06-16T05:00:00"/>
  </r>
  <r>
    <n v="602"/>
    <s v="Brown Ltd"/>
    <s v="Quality-focused system-worthy support"/>
    <x v="325"/>
    <x v="590"/>
    <x v="595"/>
    <x v="1"/>
    <n v="0.77981047644116874"/>
    <n v="1140"/>
    <s v="US"/>
    <s v="USD"/>
    <n v="1433480400"/>
    <n v="1434430800"/>
    <b v="0"/>
    <b v="0"/>
    <s v="theater"/>
    <s v="plays"/>
    <d v="2015-06-05T05:00:00"/>
    <d v="2015-06-16T05:00:00"/>
  </r>
  <r>
    <n v="603"/>
    <s v="Christian, Yates and Greer"/>
    <s v="Vision-oriented 5thgeneration array"/>
    <x v="98"/>
    <x v="591"/>
    <x v="596"/>
    <x v="1"/>
    <n v="0.83569851781772309"/>
    <n v="102"/>
    <s v="US"/>
    <s v="USD"/>
    <n v="1555563600"/>
    <n v="1557896400"/>
    <b v="0"/>
    <b v="0"/>
    <s v="theater"/>
    <s v="plays"/>
    <d v="2019-04-18T05:00:00"/>
    <d v="2019-05-15T05:00:00"/>
  </r>
  <r>
    <n v="604"/>
    <s v="Cole, Hernandez and Rodriguez"/>
    <s v="Cross-platform logistical circuit"/>
    <x v="326"/>
    <x v="592"/>
    <x v="597"/>
    <x v="1"/>
    <n v="0.58571824773174497"/>
    <n v="2857"/>
    <s v="US"/>
    <s v="USD"/>
    <n v="1295676000"/>
    <n v="1297490400"/>
    <b v="0"/>
    <b v="0"/>
    <s v="theater"/>
    <s v="plays"/>
    <d v="2011-01-22T06:00:00"/>
    <d v="2011-02-12T06:00:00"/>
  </r>
  <r>
    <n v="605"/>
    <s v="Ortiz, Valenzuela and Collins"/>
    <s v="Profound solution-oriented matrix"/>
    <x v="88"/>
    <x v="593"/>
    <x v="598"/>
    <x v="1"/>
    <n v="0.53415344771770801"/>
    <n v="107"/>
    <s v="US"/>
    <s v="USD"/>
    <n v="1443848400"/>
    <n v="1447394400"/>
    <b v="0"/>
    <b v="0"/>
    <s v="publishing"/>
    <s v="nonfiction"/>
    <d v="2015-10-03T05:00:00"/>
    <d v="2015-11-13T06:00:00"/>
  </r>
  <r>
    <n v="606"/>
    <s v="Valencia PLC"/>
    <s v="Extended asynchronous initiative"/>
    <x v="74"/>
    <x v="594"/>
    <x v="599"/>
    <x v="1"/>
    <n v="0.53083528493364562"/>
    <n v="160"/>
    <s v="GB"/>
    <s v="GBP"/>
    <n v="1457330400"/>
    <n v="1458277200"/>
    <b v="0"/>
    <b v="0"/>
    <s v="music"/>
    <s v="rock"/>
    <d v="2016-03-07T06:00:00"/>
    <d v="2016-03-18T05:00:00"/>
  </r>
  <r>
    <n v="607"/>
    <s v="Gordon, Mendez and Johnson"/>
    <s v="Fundamental needs-based frame"/>
    <x v="327"/>
    <x v="595"/>
    <x v="600"/>
    <x v="1"/>
    <n v="0.76162221102913097"/>
    <n v="2230"/>
    <s v="US"/>
    <s v="USD"/>
    <n v="1395550800"/>
    <n v="1395723600"/>
    <b v="0"/>
    <b v="0"/>
    <s v="food"/>
    <s v="food trucks"/>
    <d v="2014-03-23T05:00:00"/>
    <d v="2014-03-25T05:00:00"/>
  </r>
  <r>
    <n v="608"/>
    <s v="Johnson Group"/>
    <s v="Compatible full-range leverage"/>
    <x v="61"/>
    <x v="416"/>
    <x v="601"/>
    <x v="1"/>
    <n v="0.35214446952595935"/>
    <n v="316"/>
    <s v="US"/>
    <s v="USD"/>
    <n v="1551852000"/>
    <n v="1552197600"/>
    <b v="0"/>
    <b v="1"/>
    <s v="music"/>
    <s v="jazz"/>
    <d v="2019-03-06T06:00:00"/>
    <d v="2019-03-10T06:00:00"/>
  </r>
  <r>
    <n v="609"/>
    <s v="Rose-Fuller"/>
    <s v="Upgradable holistic system engine"/>
    <x v="83"/>
    <x v="596"/>
    <x v="602"/>
    <x v="1"/>
    <n v="0.83042683939544926"/>
    <n v="117"/>
    <s v="US"/>
    <s v="USD"/>
    <n v="1547618400"/>
    <n v="1549087200"/>
    <b v="0"/>
    <b v="0"/>
    <s v="film &amp; video"/>
    <s v="science fiction"/>
    <d v="2019-01-16T06:00:00"/>
    <d v="2019-02-02T06:00:00"/>
  </r>
  <r>
    <n v="610"/>
    <s v="Hughes, Mendez and Patterson"/>
    <s v="Stand-alone multi-state data-warehouse"/>
    <x v="328"/>
    <x v="597"/>
    <x v="603"/>
    <x v="1"/>
    <n v="0.23863154842882311"/>
    <n v="6406"/>
    <s v="US"/>
    <s v="USD"/>
    <n v="1355637600"/>
    <n v="1356847200"/>
    <b v="0"/>
    <b v="0"/>
    <s v="theater"/>
    <s v="plays"/>
    <d v="2012-12-16T06:00:00"/>
    <d v="2012-12-30T06:00:00"/>
  </r>
  <r>
    <n v="611"/>
    <s v="Brady, Cortez and Rodriguez"/>
    <s v="Multi-lateral maximized core"/>
    <x v="139"/>
    <x v="598"/>
    <x v="604"/>
    <x v="3"/>
    <n v="7.21830985915493"/>
    <n v="15"/>
    <s v="US"/>
    <s v="USD"/>
    <n v="1374728400"/>
    <n v="1375765200"/>
    <b v="0"/>
    <b v="0"/>
    <s v="theater"/>
    <s v="plays"/>
    <d v="2013-07-25T05:00:00"/>
    <d v="2013-08-06T05:00:00"/>
  </r>
  <r>
    <n v="612"/>
    <s v="Wang, Nguyen and Horton"/>
    <s v="Innovative holistic hub"/>
    <x v="8"/>
    <x v="599"/>
    <x v="605"/>
    <x v="1"/>
    <n v="0.71717755928282245"/>
    <n v="192"/>
    <s v="US"/>
    <s v="USD"/>
    <n v="1287810000"/>
    <n v="1289800800"/>
    <b v="0"/>
    <b v="0"/>
    <s v="music"/>
    <s v="electric music"/>
    <d v="2010-10-23T05:00:00"/>
    <d v="2010-11-15T06:00:00"/>
  </r>
  <r>
    <n v="613"/>
    <s v="Santos, Williams and Brown"/>
    <s v="Reverse-engineered 24/7 methodology"/>
    <x v="65"/>
    <x v="600"/>
    <x v="606"/>
    <x v="1"/>
    <n v="0.57471264367816088"/>
    <n v="26"/>
    <s v="CA"/>
    <s v="CAD"/>
    <n v="1503723600"/>
    <n v="1504501200"/>
    <b v="0"/>
    <b v="0"/>
    <s v="theater"/>
    <s v="plays"/>
    <d v="2017-08-26T05:00:00"/>
    <d v="2017-09-04T05:00:00"/>
  </r>
  <r>
    <n v="614"/>
    <s v="Barnett and Sons"/>
    <s v="Business-focused dynamic info-mediaries"/>
    <x v="329"/>
    <x v="601"/>
    <x v="607"/>
    <x v="1"/>
    <n v="0.64312583424341707"/>
    <n v="723"/>
    <s v="US"/>
    <s v="USD"/>
    <n v="1484114400"/>
    <n v="1485669600"/>
    <b v="0"/>
    <b v="0"/>
    <s v="theater"/>
    <s v="plays"/>
    <d v="2017-01-11T06:00:00"/>
    <d v="2017-01-29T06:00:00"/>
  </r>
  <r>
    <n v="615"/>
    <s v="Petersen-Rodriguez"/>
    <s v="Digitized clear-thinking installation"/>
    <x v="275"/>
    <x v="602"/>
    <x v="608"/>
    <x v="1"/>
    <n v="0.58669243511871894"/>
    <n v="170"/>
    <s v="IT"/>
    <s v="EUR"/>
    <n v="1461906000"/>
    <n v="1462770000"/>
    <b v="0"/>
    <b v="0"/>
    <s v="theater"/>
    <s v="plays"/>
    <d v="2016-04-29T05:00:00"/>
    <d v="2016-05-09T05:00:00"/>
  </r>
  <r>
    <n v="616"/>
    <s v="Burnett-Mora"/>
    <s v="Quality-focused 24/7 superstructure"/>
    <x v="330"/>
    <x v="402"/>
    <x v="609"/>
    <x v="1"/>
    <n v="0.52766097782174948"/>
    <n v="238"/>
    <s v="GB"/>
    <s v="GBP"/>
    <n v="1379653200"/>
    <n v="1379739600"/>
    <b v="0"/>
    <b v="1"/>
    <s v="music"/>
    <s v="indie rock"/>
    <d v="2013-09-20T05:00:00"/>
    <d v="2013-09-21T05:00:00"/>
  </r>
  <r>
    <n v="617"/>
    <s v="King LLC"/>
    <s v="Multi-channeled local intranet"/>
    <x v="1"/>
    <x v="203"/>
    <x v="610"/>
    <x v="1"/>
    <n v="0.40045766590389015"/>
    <n v="55"/>
    <s v="US"/>
    <s v="USD"/>
    <n v="1401858000"/>
    <n v="1402722000"/>
    <b v="0"/>
    <b v="0"/>
    <s v="theater"/>
    <s v="plays"/>
    <d v="2014-06-04T05:00:00"/>
    <d v="2014-06-14T05:00:00"/>
  </r>
  <r>
    <n v="618"/>
    <s v="Miller Ltd"/>
    <s v="Open-architected mobile emulation"/>
    <x v="331"/>
    <x v="603"/>
    <x v="611"/>
    <x v="0"/>
    <n v="2.0466420025351155"/>
    <n v="1198"/>
    <s v="US"/>
    <s v="USD"/>
    <n v="1367470800"/>
    <n v="1369285200"/>
    <b v="0"/>
    <b v="0"/>
    <s v="publishing"/>
    <s v="nonfiction"/>
    <d v="2013-05-02T05:00:00"/>
    <d v="2013-05-23T05:00:00"/>
  </r>
  <r>
    <n v="619"/>
    <s v="Case LLC"/>
    <s v="Ameliorated foreground methodology"/>
    <x v="332"/>
    <x v="604"/>
    <x v="612"/>
    <x v="0"/>
    <n v="3.5134601933389531"/>
    <n v="648"/>
    <s v="US"/>
    <s v="USD"/>
    <n v="1304658000"/>
    <n v="1304744400"/>
    <b v="1"/>
    <b v="1"/>
    <s v="theater"/>
    <s v="plays"/>
    <d v="2011-05-06T05:00:00"/>
    <d v="2011-05-07T05:00:00"/>
  </r>
  <r>
    <n v="620"/>
    <s v="Swanson, Wilson and Baker"/>
    <s v="Synergized well-modulated project"/>
    <x v="333"/>
    <x v="605"/>
    <x v="613"/>
    <x v="1"/>
    <n v="0.37310195227765725"/>
    <n v="128"/>
    <s v="AU"/>
    <s v="AUD"/>
    <n v="1467954000"/>
    <n v="1468299600"/>
    <b v="0"/>
    <b v="0"/>
    <s v="photography"/>
    <s v="photography books"/>
    <d v="2016-07-08T05:00:00"/>
    <d v="2016-07-12T05:00:00"/>
  </r>
  <r>
    <n v="621"/>
    <s v="Dean, Fox and Phillips"/>
    <s v="Extended context-sensitive forecast"/>
    <x v="334"/>
    <x v="606"/>
    <x v="614"/>
    <x v="1"/>
    <n v="0.16134216513622698"/>
    <n v="2144"/>
    <s v="US"/>
    <s v="USD"/>
    <n v="1473742800"/>
    <n v="1474174800"/>
    <b v="0"/>
    <b v="0"/>
    <s v="theater"/>
    <s v="plays"/>
    <d v="2016-09-13T05:00:00"/>
    <d v="2016-09-18T05:00:00"/>
  </r>
  <r>
    <n v="622"/>
    <s v="Smith-Smith"/>
    <s v="Total leadingedge neural-net"/>
    <x v="335"/>
    <x v="607"/>
    <x v="615"/>
    <x v="0"/>
    <n v="31.947261663286003"/>
    <n v="64"/>
    <s v="US"/>
    <s v="USD"/>
    <n v="1523768400"/>
    <n v="1526014800"/>
    <b v="0"/>
    <b v="0"/>
    <s v="music"/>
    <s v="indie rock"/>
    <d v="2018-04-15T05:00:00"/>
    <d v="2018-05-11T05:00:00"/>
  </r>
  <r>
    <n v="623"/>
    <s v="Smith, Scott and Rodriguez"/>
    <s v="Organic actuating protocol"/>
    <x v="336"/>
    <x v="608"/>
    <x v="616"/>
    <x v="1"/>
    <n v="0.6253066854103948"/>
    <n v="2693"/>
    <s v="GB"/>
    <s v="GBP"/>
    <n v="1437022800"/>
    <n v="1437454800"/>
    <b v="0"/>
    <b v="0"/>
    <s v="theater"/>
    <s v="plays"/>
    <d v="2015-07-16T05:00:00"/>
    <d v="2015-07-21T05:00:00"/>
  </r>
  <r>
    <n v="624"/>
    <s v="White, Robertson and Roberts"/>
    <s v="Down-sized national software"/>
    <x v="135"/>
    <x v="609"/>
    <x v="617"/>
    <x v="1"/>
    <n v="0.35791985402484383"/>
    <n v="432"/>
    <s v="US"/>
    <s v="USD"/>
    <n v="1422165600"/>
    <n v="1422684000"/>
    <b v="0"/>
    <b v="0"/>
    <s v="photography"/>
    <s v="photography books"/>
    <d v="2015-01-25T06:00:00"/>
    <d v="2015-01-31T06:00:00"/>
  </r>
  <r>
    <n v="625"/>
    <s v="Martinez Inc"/>
    <s v="Organic upward-trending Graphical User Interface"/>
    <x v="168"/>
    <x v="377"/>
    <x v="618"/>
    <x v="0"/>
    <n v="1.2924349474409789"/>
    <n v="62"/>
    <s v="US"/>
    <s v="USD"/>
    <n v="1580104800"/>
    <n v="1581314400"/>
    <b v="0"/>
    <b v="0"/>
    <s v="theater"/>
    <s v="plays"/>
    <d v="2020-01-27T06:00:00"/>
    <d v="2020-02-10T06:00:00"/>
  </r>
  <r>
    <n v="626"/>
    <s v="Tucker, Mccoy and Marquez"/>
    <s v="Synergistic tertiary budgetary management"/>
    <x v="330"/>
    <x v="610"/>
    <x v="619"/>
    <x v="1"/>
    <n v="0.48466489965921999"/>
    <n v="189"/>
    <s v="US"/>
    <s v="USD"/>
    <n v="1285650000"/>
    <n v="1286427600"/>
    <b v="0"/>
    <b v="1"/>
    <s v="theater"/>
    <s v="plays"/>
    <d v="2010-09-28T05:00:00"/>
    <d v="2010-10-07T05:00:00"/>
  </r>
  <r>
    <n v="627"/>
    <s v="Martin, Lee and Armstrong"/>
    <s v="Open-architected incremental ability"/>
    <x v="39"/>
    <x v="611"/>
    <x v="620"/>
    <x v="1"/>
    <n v="0.14404033129276198"/>
    <n v="154"/>
    <s v="GB"/>
    <s v="GBP"/>
    <n v="1276664400"/>
    <n v="1278738000"/>
    <b v="1"/>
    <b v="0"/>
    <s v="food"/>
    <s v="food trucks"/>
    <d v="2010-06-16T05:00:00"/>
    <d v="2010-07-10T05:00:00"/>
  </r>
  <r>
    <n v="628"/>
    <s v="Dunn, Moreno and Green"/>
    <s v="Intuitive object-oriented task-force"/>
    <x v="89"/>
    <x v="612"/>
    <x v="621"/>
    <x v="1"/>
    <n v="0.6588072122052705"/>
    <n v="96"/>
    <s v="US"/>
    <s v="USD"/>
    <n v="1286168400"/>
    <n v="1286427600"/>
    <b v="0"/>
    <b v="0"/>
    <s v="music"/>
    <s v="indie rock"/>
    <d v="2010-10-04T05:00:00"/>
    <d v="2010-10-07T05:00:00"/>
  </r>
  <r>
    <n v="629"/>
    <s v="Jackson, Martinez and Ray"/>
    <s v="Multi-tiered executive toolset"/>
    <x v="337"/>
    <x v="613"/>
    <x v="622"/>
    <x v="0"/>
    <n v="1.5484173336217464"/>
    <n v="750"/>
    <s v="US"/>
    <s v="USD"/>
    <n v="1467781200"/>
    <n v="1467954000"/>
    <b v="0"/>
    <b v="1"/>
    <s v="theater"/>
    <s v="plays"/>
    <d v="2016-07-06T05:00:00"/>
    <d v="2016-07-08T05:00:00"/>
  </r>
  <r>
    <n v="630"/>
    <s v="Patterson-Johnson"/>
    <s v="Grass-roots directional workforce"/>
    <x v="40"/>
    <x v="614"/>
    <x v="623"/>
    <x v="3"/>
    <n v="1.5904905407667838"/>
    <n v="87"/>
    <s v="US"/>
    <s v="USD"/>
    <n v="1556686800"/>
    <n v="1557637200"/>
    <b v="0"/>
    <b v="1"/>
    <s v="theater"/>
    <s v="plays"/>
    <d v="2019-05-01T05:00:00"/>
    <d v="2019-05-12T05:00:00"/>
  </r>
  <r>
    <n v="631"/>
    <s v="Carlson-Hernandez"/>
    <s v="Quality-focused real-time solution"/>
    <x v="338"/>
    <x v="615"/>
    <x v="624"/>
    <x v="1"/>
    <n v="0.32216635103071467"/>
    <n v="3063"/>
    <s v="US"/>
    <s v="USD"/>
    <n v="1553576400"/>
    <n v="1553922000"/>
    <b v="0"/>
    <b v="0"/>
    <s v="theater"/>
    <s v="plays"/>
    <d v="2019-03-26T05:00:00"/>
    <d v="2019-03-30T05:00:00"/>
  </r>
  <r>
    <n v="632"/>
    <s v="Parker PLC"/>
    <s v="Reduced interactive matrix"/>
    <x v="339"/>
    <x v="616"/>
    <x v="625"/>
    <x v="2"/>
    <n v="2.3331823182965503"/>
    <n v="278"/>
    <s v="US"/>
    <s v="USD"/>
    <n v="1414904400"/>
    <n v="1416463200"/>
    <b v="0"/>
    <b v="0"/>
    <s v="theater"/>
    <s v="plays"/>
    <d v="2014-11-02T05:00:00"/>
    <d v="2014-11-20T06:00:00"/>
  </r>
  <r>
    <n v="633"/>
    <s v="Yu and Sons"/>
    <s v="Adaptive context-sensitive architecture"/>
    <x v="313"/>
    <x v="617"/>
    <x v="626"/>
    <x v="0"/>
    <n v="1.2030885257676422"/>
    <n v="105"/>
    <s v="US"/>
    <s v="USD"/>
    <n v="1446876000"/>
    <n v="1447221600"/>
    <b v="0"/>
    <b v="0"/>
    <s v="film &amp; video"/>
    <s v="animation"/>
    <d v="2015-11-07T06:00:00"/>
    <d v="2015-11-11T06:00:00"/>
  </r>
  <r>
    <n v="634"/>
    <s v="Taylor, Johnson and Hernandez"/>
    <s v="Polarized incremental portal"/>
    <x v="195"/>
    <x v="618"/>
    <x v="627"/>
    <x v="3"/>
    <n v="1.273377574765147"/>
    <n v="1658"/>
    <s v="US"/>
    <s v="USD"/>
    <n v="1490418000"/>
    <n v="1491627600"/>
    <b v="0"/>
    <b v="0"/>
    <s v="film &amp; video"/>
    <s v="television"/>
    <d v="2017-03-25T05:00:00"/>
    <d v="2017-04-08T05:00:00"/>
  </r>
  <r>
    <n v="635"/>
    <s v="Mack Ltd"/>
    <s v="Reactive regional access"/>
    <x v="340"/>
    <x v="619"/>
    <x v="628"/>
    <x v="1"/>
    <n v="0.87647392647707922"/>
    <n v="2266"/>
    <s v="US"/>
    <s v="USD"/>
    <n v="1360389600"/>
    <n v="1363150800"/>
    <b v="0"/>
    <b v="0"/>
    <s v="film &amp; video"/>
    <s v="television"/>
    <d v="2013-02-09T06:00:00"/>
    <d v="2013-03-13T05:00:00"/>
  </r>
  <r>
    <n v="636"/>
    <s v="Lamb-Sanders"/>
    <s v="Stand-alone reciprocal frame"/>
    <x v="341"/>
    <x v="620"/>
    <x v="629"/>
    <x v="0"/>
    <n v="1.5494823302584038"/>
    <n v="2604"/>
    <s v="DK"/>
    <s v="DKK"/>
    <n v="1326866400"/>
    <n v="1330754400"/>
    <b v="0"/>
    <b v="1"/>
    <s v="film &amp; video"/>
    <s v="animation"/>
    <d v="2012-01-18T06:00:00"/>
    <d v="2012-03-03T06:00:00"/>
  </r>
  <r>
    <n v="637"/>
    <s v="Williams-Ramirez"/>
    <s v="Open-architected 24/7 throughput"/>
    <x v="275"/>
    <x v="621"/>
    <x v="630"/>
    <x v="0"/>
    <n v="1.2592592592592593"/>
    <n v="65"/>
    <s v="US"/>
    <s v="USD"/>
    <n v="1479103200"/>
    <n v="1479794400"/>
    <b v="0"/>
    <b v="0"/>
    <s v="theater"/>
    <s v="plays"/>
    <d v="2016-11-14T06:00:00"/>
    <d v="2016-11-22T06:00:00"/>
  </r>
  <r>
    <n v="638"/>
    <s v="Weaver Ltd"/>
    <s v="Monitored 24/7 approach"/>
    <x v="342"/>
    <x v="622"/>
    <x v="631"/>
    <x v="0"/>
    <n v="8.7572440437862209"/>
    <n v="94"/>
    <s v="US"/>
    <s v="USD"/>
    <n v="1280206800"/>
    <n v="1281243600"/>
    <b v="0"/>
    <b v="1"/>
    <s v="theater"/>
    <s v="plays"/>
    <d v="2010-07-27T05:00:00"/>
    <d v="2010-08-08T05:00:00"/>
  </r>
  <r>
    <n v="639"/>
    <s v="Barnes-Williams"/>
    <s v="Upgradable explicit forecast"/>
    <x v="133"/>
    <x v="623"/>
    <x v="632"/>
    <x v="2"/>
    <n v="1.7798013245033113"/>
    <n v="45"/>
    <s v="US"/>
    <s v="USD"/>
    <n v="1532754000"/>
    <n v="1532754000"/>
    <b v="0"/>
    <b v="1"/>
    <s v="film &amp; video"/>
    <s v="drama"/>
    <d v="2018-07-28T05:00:00"/>
    <d v="2018-07-28T05:00:00"/>
  </r>
  <r>
    <n v="640"/>
    <s v="Richardson, Woodward and Hansen"/>
    <s v="Pre-emptive context-sensitive support"/>
    <x v="343"/>
    <x v="624"/>
    <x v="633"/>
    <x v="0"/>
    <n v="6.0599929182052712"/>
    <n v="257"/>
    <s v="US"/>
    <s v="USD"/>
    <n v="1453096800"/>
    <n v="1453356000"/>
    <b v="0"/>
    <b v="0"/>
    <s v="theater"/>
    <s v="plays"/>
    <d v="2016-01-18T06:00:00"/>
    <d v="2016-01-21T06:00:00"/>
  </r>
  <r>
    <n v="641"/>
    <s v="Hunt, Barker and Baker"/>
    <s v="Business-focused leadingedge instruction set"/>
    <x v="151"/>
    <x v="625"/>
    <x v="634"/>
    <x v="1"/>
    <n v="0.83355502349915755"/>
    <n v="194"/>
    <s v="CH"/>
    <s v="CHF"/>
    <n v="1487570400"/>
    <n v="1489986000"/>
    <b v="0"/>
    <b v="0"/>
    <s v="theater"/>
    <s v="plays"/>
    <d v="2017-02-20T06:00:00"/>
    <d v="2017-03-20T05:00:00"/>
  </r>
  <r>
    <n v="642"/>
    <s v="Ramos, Moreno and Lewis"/>
    <s v="Extended multi-state knowledge user"/>
    <x v="243"/>
    <x v="626"/>
    <x v="635"/>
    <x v="1"/>
    <n v="0.68749065909430573"/>
    <n v="129"/>
    <s v="CA"/>
    <s v="CAD"/>
    <n v="1545026400"/>
    <n v="1545804000"/>
    <b v="0"/>
    <b v="0"/>
    <s v="technology"/>
    <s v="wearables"/>
    <d v="2018-12-17T06:00:00"/>
    <d v="2018-12-26T06:00:00"/>
  </r>
  <r>
    <n v="643"/>
    <s v="Harris Inc"/>
    <s v="Future-proofed modular groupware"/>
    <x v="344"/>
    <x v="627"/>
    <x v="636"/>
    <x v="1"/>
    <n v="0.45170678469653791"/>
    <n v="375"/>
    <s v="US"/>
    <s v="USD"/>
    <n v="1488348000"/>
    <n v="1489899600"/>
    <b v="0"/>
    <b v="0"/>
    <s v="theater"/>
    <s v="plays"/>
    <d v="2017-03-01T06:00:00"/>
    <d v="2017-03-19T05:00:00"/>
  </r>
  <r>
    <n v="644"/>
    <s v="Peters-Nelson"/>
    <s v="Distributed real-time algorithm"/>
    <x v="345"/>
    <x v="628"/>
    <x v="637"/>
    <x v="0"/>
    <n v="2.0662568306010929"/>
    <n v="2928"/>
    <s v="CA"/>
    <s v="CAD"/>
    <n v="1545112800"/>
    <n v="1546495200"/>
    <b v="0"/>
    <b v="0"/>
    <s v="theater"/>
    <s v="plays"/>
    <d v="2018-12-18T06:00:00"/>
    <d v="2019-01-03T06:00:00"/>
  </r>
  <r>
    <n v="645"/>
    <s v="Ferguson, Murphy and Bright"/>
    <s v="Multi-lateral heuristic throughput"/>
    <x v="346"/>
    <x v="629"/>
    <x v="638"/>
    <x v="0"/>
    <n v="1.0762929802838366"/>
    <n v="4697"/>
    <s v="US"/>
    <s v="USD"/>
    <n v="1537938000"/>
    <n v="1539752400"/>
    <b v="0"/>
    <b v="1"/>
    <s v="music"/>
    <s v="rock"/>
    <d v="2018-09-26T05:00:00"/>
    <d v="2018-10-17T05:00:00"/>
  </r>
  <r>
    <n v="646"/>
    <s v="Robinson Group"/>
    <s v="Switchable reciprocal middleware"/>
    <x v="201"/>
    <x v="630"/>
    <x v="639"/>
    <x v="0"/>
    <n v="1.1286707529045832"/>
    <n v="2915"/>
    <s v="US"/>
    <s v="USD"/>
    <n v="1363150800"/>
    <n v="1364101200"/>
    <b v="0"/>
    <b v="0"/>
    <s v="games"/>
    <s v="video games"/>
    <d v="2013-03-13T05:00:00"/>
    <d v="2013-03-24T05:00:00"/>
  </r>
  <r>
    <n v="647"/>
    <s v="Jordan-Wolfe"/>
    <s v="Inverse multimedia Graphic Interface"/>
    <x v="6"/>
    <x v="631"/>
    <x v="640"/>
    <x v="0"/>
    <n v="2.4154589371980677"/>
    <n v="18"/>
    <s v="US"/>
    <s v="USD"/>
    <n v="1523250000"/>
    <n v="1525323600"/>
    <b v="0"/>
    <b v="0"/>
    <s v="publishing"/>
    <s v="translations"/>
    <d v="2018-04-09T05:00:00"/>
    <d v="2018-05-03T05:00:00"/>
  </r>
  <r>
    <n v="648"/>
    <s v="Vargas-Cox"/>
    <s v="Vision-oriented local contingency"/>
    <x v="347"/>
    <x v="632"/>
    <x v="641"/>
    <x v="3"/>
    <n v="1.5858719078714576"/>
    <n v="723"/>
    <s v="US"/>
    <s v="USD"/>
    <n v="1499317200"/>
    <n v="1500872400"/>
    <b v="1"/>
    <b v="0"/>
    <s v="food"/>
    <s v="food trucks"/>
    <d v="2017-07-06T05:00:00"/>
    <d v="2017-07-24T05:00:00"/>
  </r>
  <r>
    <n v="649"/>
    <s v="Yang and Sons"/>
    <s v="Reactive 6thgeneration hub"/>
    <x v="155"/>
    <x v="633"/>
    <x v="642"/>
    <x v="0"/>
    <n v="2.0626069860854535"/>
    <n v="602"/>
    <s v="CH"/>
    <s v="CHF"/>
    <n v="1287550800"/>
    <n v="1288501200"/>
    <b v="1"/>
    <b v="1"/>
    <s v="theater"/>
    <s v="plays"/>
    <d v="2010-10-20T05:00:00"/>
    <d v="2010-10-31T05:00:00"/>
  </r>
  <r>
    <n v="650"/>
    <s v="Wilson, Wilson and Mathis"/>
    <s v="Optional asymmetric success"/>
    <x v="0"/>
    <x v="50"/>
    <x v="50"/>
    <x v="0"/>
    <n v="50"/>
    <n v="1"/>
    <s v="US"/>
    <s v="USD"/>
    <n v="1404795600"/>
    <n v="1407128400"/>
    <b v="0"/>
    <b v="0"/>
    <s v="music"/>
    <s v="jazz"/>
    <d v="2014-07-08T05:00:00"/>
    <d v="2014-08-04T05:00:00"/>
  </r>
  <r>
    <n v="651"/>
    <s v="Wang, Koch and Weaver"/>
    <s v="Digitized analyzing capacity"/>
    <x v="348"/>
    <x v="634"/>
    <x v="643"/>
    <x v="0"/>
    <n v="1.1302064479800504"/>
    <n v="3868"/>
    <s v="IT"/>
    <s v="EUR"/>
    <n v="1393048800"/>
    <n v="1394344800"/>
    <b v="0"/>
    <b v="0"/>
    <s v="film &amp; video"/>
    <s v="shorts"/>
    <d v="2014-02-22T06:00:00"/>
    <d v="2014-03-09T06:00:00"/>
  </r>
  <r>
    <n v="652"/>
    <s v="Cisneros Ltd"/>
    <s v="Vision-oriented regional hub"/>
    <x v="83"/>
    <x v="635"/>
    <x v="644"/>
    <x v="1"/>
    <n v="0.78839482812992745"/>
    <n v="409"/>
    <s v="US"/>
    <s v="USD"/>
    <n v="1470373200"/>
    <n v="1474088400"/>
    <b v="0"/>
    <b v="0"/>
    <s v="technology"/>
    <s v="web"/>
    <d v="2016-08-05T05:00:00"/>
    <d v="2016-09-17T05:00:00"/>
  </r>
  <r>
    <n v="653"/>
    <s v="Williams-Jones"/>
    <s v="Monitored incremental info-mediaries"/>
    <x v="60"/>
    <x v="636"/>
    <x v="645"/>
    <x v="1"/>
    <n v="4.2756360008551271E-2"/>
    <n v="234"/>
    <s v="US"/>
    <s v="USD"/>
    <n v="1460091600"/>
    <n v="1460264400"/>
    <b v="0"/>
    <b v="0"/>
    <s v="technology"/>
    <s v="web"/>
    <d v="2016-04-08T05:00:00"/>
    <d v="2016-04-10T05:00:00"/>
  </r>
  <r>
    <n v="654"/>
    <s v="Roberts, Hinton and Williams"/>
    <s v="Programmable static middleware"/>
    <x v="349"/>
    <x v="637"/>
    <x v="646"/>
    <x v="1"/>
    <n v="0.19669993705602015"/>
    <n v="3016"/>
    <s v="US"/>
    <s v="USD"/>
    <n v="1440392400"/>
    <n v="1440824400"/>
    <b v="0"/>
    <b v="0"/>
    <s v="music"/>
    <s v="metal"/>
    <d v="2015-08-24T05:00:00"/>
    <d v="2015-08-29T05:00:00"/>
  </r>
  <r>
    <n v="655"/>
    <s v="Gonzalez, Williams and Benson"/>
    <s v="Multi-layered bottom-line encryption"/>
    <x v="350"/>
    <x v="638"/>
    <x v="647"/>
    <x v="1"/>
    <n v="0.52225249772933702"/>
    <n v="264"/>
    <s v="US"/>
    <s v="USD"/>
    <n v="1488434400"/>
    <n v="1489554000"/>
    <b v="1"/>
    <b v="0"/>
    <s v="photography"/>
    <s v="photography books"/>
    <d v="2017-03-02T06:00:00"/>
    <d v="2017-03-15T05:00:00"/>
  </r>
  <r>
    <n v="656"/>
    <s v="Hobbs, Brown and Lee"/>
    <s v="Vision-oriented systematic Graphical User Interface"/>
    <x v="351"/>
    <x v="639"/>
    <x v="648"/>
    <x v="0"/>
    <n v="2.3737444615970649"/>
    <n v="504"/>
    <s v="AU"/>
    <s v="AUD"/>
    <n v="1514440800"/>
    <n v="1514872800"/>
    <b v="0"/>
    <b v="0"/>
    <s v="food"/>
    <s v="food trucks"/>
    <d v="2017-12-28T06:00:00"/>
    <d v="2018-01-02T06:00:00"/>
  </r>
  <r>
    <n v="657"/>
    <s v="Russo, Kim and Mccoy"/>
    <s v="Balanced optimal hardware"/>
    <x v="83"/>
    <x v="640"/>
    <x v="649"/>
    <x v="0"/>
    <n v="12.135922330097088"/>
    <n v="14"/>
    <s v="US"/>
    <s v="USD"/>
    <n v="1514354400"/>
    <n v="1515736800"/>
    <b v="0"/>
    <b v="0"/>
    <s v="film &amp; video"/>
    <s v="science fiction"/>
    <d v="2017-12-27T06:00:00"/>
    <d v="2018-01-12T06:00:00"/>
  </r>
  <r>
    <n v="658"/>
    <s v="Howell, Myers and Olson"/>
    <s v="Self-enabling mission-critical success"/>
    <x v="352"/>
    <x v="641"/>
    <x v="650"/>
    <x v="3"/>
    <n v="1.6648730771665505"/>
    <n v="390"/>
    <s v="US"/>
    <s v="USD"/>
    <n v="1440910800"/>
    <n v="1442898000"/>
    <b v="0"/>
    <b v="0"/>
    <s v="music"/>
    <s v="rock"/>
    <d v="2015-08-30T05:00:00"/>
    <d v="2015-09-22T05:00:00"/>
  </r>
  <r>
    <n v="659"/>
    <s v="Bailey and Sons"/>
    <s v="Grass-roots dynamic emulation"/>
    <x v="353"/>
    <x v="642"/>
    <x v="651"/>
    <x v="0"/>
    <n v="2.1171724258901947"/>
    <n v="750"/>
    <s v="GB"/>
    <s v="GBP"/>
    <n v="1296108000"/>
    <n v="1296194400"/>
    <b v="0"/>
    <b v="0"/>
    <s v="film &amp; video"/>
    <s v="documentary"/>
    <d v="2011-01-27T06:00:00"/>
    <d v="2011-01-28T06:00:00"/>
  </r>
  <r>
    <n v="660"/>
    <s v="Jensen-Brown"/>
    <s v="Fundamental disintermediate matrix"/>
    <x v="14"/>
    <x v="643"/>
    <x v="652"/>
    <x v="0"/>
    <n v="1.2234471632159183"/>
    <n v="77"/>
    <s v="US"/>
    <s v="USD"/>
    <n v="1440133200"/>
    <n v="1440910800"/>
    <b v="1"/>
    <b v="0"/>
    <s v="theater"/>
    <s v="plays"/>
    <d v="2015-08-21T05:00:00"/>
    <d v="2015-08-30T05:00:00"/>
  </r>
  <r>
    <n v="661"/>
    <s v="Smith Group"/>
    <s v="Right-sized secondary challenge"/>
    <x v="354"/>
    <x v="644"/>
    <x v="653"/>
    <x v="0"/>
    <n v="1.8454520320707768"/>
    <n v="752"/>
    <s v="DK"/>
    <s v="DKK"/>
    <n v="1332910800"/>
    <n v="1335502800"/>
    <b v="0"/>
    <b v="0"/>
    <s v="music"/>
    <s v="jazz"/>
    <d v="2012-03-28T05:00:00"/>
    <d v="2012-04-27T05:00:00"/>
  </r>
  <r>
    <n v="662"/>
    <s v="Murphy-Farrell"/>
    <s v="Implemented exuding software"/>
    <x v="14"/>
    <x v="645"/>
    <x v="654"/>
    <x v="0"/>
    <n v="1.0217830675948798"/>
    <n v="131"/>
    <s v="US"/>
    <s v="USD"/>
    <n v="1544335200"/>
    <n v="1544680800"/>
    <b v="0"/>
    <b v="0"/>
    <s v="theater"/>
    <s v="plays"/>
    <d v="2018-12-09T06:00:00"/>
    <d v="2018-12-13T06:00:00"/>
  </r>
  <r>
    <n v="663"/>
    <s v="Everett-Wolfe"/>
    <s v="Total optimizing software"/>
    <x v="83"/>
    <x v="646"/>
    <x v="655"/>
    <x v="0"/>
    <n v="1.294665976178146"/>
    <n v="87"/>
    <s v="US"/>
    <s v="USD"/>
    <n v="1286427600"/>
    <n v="1288414800"/>
    <b v="0"/>
    <b v="0"/>
    <s v="theater"/>
    <s v="plays"/>
    <d v="2010-10-07T05:00:00"/>
    <d v="2010-10-30T05:00:00"/>
  </r>
  <r>
    <n v="664"/>
    <s v="Young PLC"/>
    <s v="Optional maximized attitude"/>
    <x v="355"/>
    <x v="647"/>
    <x v="656"/>
    <x v="0"/>
    <n v="2.9882202401113998"/>
    <n v="1063"/>
    <s v="US"/>
    <s v="USD"/>
    <n v="1329717600"/>
    <n v="1330581600"/>
    <b v="0"/>
    <b v="0"/>
    <s v="music"/>
    <s v="jazz"/>
    <d v="2012-02-20T06:00:00"/>
    <d v="2012-03-01T06:00:00"/>
  </r>
  <r>
    <n v="665"/>
    <s v="Park-Goodman"/>
    <s v="Customer-focused impactful extranet"/>
    <x v="135"/>
    <x v="648"/>
    <x v="657"/>
    <x v="1"/>
    <n v="0.41738276454701695"/>
    <n v="272"/>
    <s v="US"/>
    <s v="USD"/>
    <n v="1310187600"/>
    <n v="1311397200"/>
    <b v="0"/>
    <b v="1"/>
    <s v="film &amp; video"/>
    <s v="documentary"/>
    <d v="2011-07-09T05:00:00"/>
    <d v="2011-07-23T05:00:00"/>
  </r>
  <r>
    <n v="666"/>
    <s v="York, Barr and Grant"/>
    <s v="Cloned bottom-line success"/>
    <x v="33"/>
    <x v="649"/>
    <x v="658"/>
    <x v="3"/>
    <n v="1.5617128463476071"/>
    <n v="25"/>
    <s v="US"/>
    <s v="USD"/>
    <n v="1377838800"/>
    <n v="1378357200"/>
    <b v="0"/>
    <b v="1"/>
    <s v="theater"/>
    <s v="plays"/>
    <d v="2013-08-30T05:00:00"/>
    <d v="2013-09-05T05:00:00"/>
  </r>
  <r>
    <n v="667"/>
    <s v="Little Ltd"/>
    <s v="Decentralized bandwidth-monitored ability"/>
    <x v="350"/>
    <x v="650"/>
    <x v="659"/>
    <x v="1"/>
    <n v="0.56766762649115587"/>
    <n v="419"/>
    <s v="US"/>
    <s v="USD"/>
    <n v="1410325200"/>
    <n v="1411102800"/>
    <b v="0"/>
    <b v="0"/>
    <s v="journalism"/>
    <s v="audio"/>
    <d v="2014-09-10T05:00:00"/>
    <d v="2014-09-19T05:00:00"/>
  </r>
  <r>
    <n v="668"/>
    <s v="Brown and Sons"/>
    <s v="Programmable leadingedge budgetary management"/>
    <x v="356"/>
    <x v="651"/>
    <x v="660"/>
    <x v="0"/>
    <n v="4.9168603611657433"/>
    <n v="76"/>
    <s v="US"/>
    <s v="USD"/>
    <n v="1343797200"/>
    <n v="1344834000"/>
    <b v="0"/>
    <b v="0"/>
    <s v="theater"/>
    <s v="plays"/>
    <d v="2012-08-01T05:00:00"/>
    <d v="2012-08-13T05:00:00"/>
  </r>
  <r>
    <n v="669"/>
    <s v="Payne, Garrett and Thomas"/>
    <s v="Upgradable bi-directional concept"/>
    <x v="357"/>
    <x v="652"/>
    <x v="661"/>
    <x v="1"/>
    <n v="0.27882527711118732"/>
    <n v="1621"/>
    <s v="IT"/>
    <s v="EUR"/>
    <n v="1498453200"/>
    <n v="1499230800"/>
    <b v="0"/>
    <b v="0"/>
    <s v="theater"/>
    <s v="plays"/>
    <d v="2017-06-26T05:00:00"/>
    <d v="2017-07-05T05:00:00"/>
  </r>
  <r>
    <n v="670"/>
    <s v="Robinson Group"/>
    <s v="Re-contextualized homogeneous flexibility"/>
    <x v="358"/>
    <x v="653"/>
    <x v="662"/>
    <x v="1"/>
    <n v="0.21328418142321112"/>
    <n v="1101"/>
    <s v="US"/>
    <s v="USD"/>
    <n v="1456380000"/>
    <n v="1457416800"/>
    <b v="0"/>
    <b v="0"/>
    <s v="music"/>
    <s v="indie rock"/>
    <d v="2016-02-25T06:00:00"/>
    <d v="2016-03-08T06:00:00"/>
  </r>
  <r>
    <n v="671"/>
    <s v="Robinson-Kelly"/>
    <s v="Monitored bi-directional standardization"/>
    <x v="359"/>
    <x v="654"/>
    <x v="663"/>
    <x v="1"/>
    <n v="0.8192936949641979"/>
    <n v="1073"/>
    <s v="US"/>
    <s v="USD"/>
    <n v="1280552400"/>
    <n v="1280898000"/>
    <b v="0"/>
    <b v="1"/>
    <s v="theater"/>
    <s v="plays"/>
    <d v="2010-07-31T05:00:00"/>
    <d v="2010-08-04T05:00:00"/>
  </r>
  <r>
    <n v="672"/>
    <s v="Kelly-Colon"/>
    <s v="Stand-alone grid-enabled leverage"/>
    <x v="360"/>
    <x v="655"/>
    <x v="664"/>
    <x v="0"/>
    <n v="1.787892202477211"/>
    <n v="4428"/>
    <s v="AU"/>
    <s v="AUD"/>
    <n v="1521608400"/>
    <n v="1522472400"/>
    <b v="0"/>
    <b v="0"/>
    <s v="theater"/>
    <s v="plays"/>
    <d v="2018-03-21T05:00:00"/>
    <d v="2018-03-31T05:00:00"/>
  </r>
  <r>
    <n v="673"/>
    <s v="Turner, Scott and Gentry"/>
    <s v="Assimilated regional groupware"/>
    <x v="36"/>
    <x v="656"/>
    <x v="665"/>
    <x v="0"/>
    <n v="2.2903885480572597"/>
    <n v="58"/>
    <s v="IT"/>
    <s v="EUR"/>
    <n v="1460696400"/>
    <n v="1462510800"/>
    <b v="0"/>
    <b v="0"/>
    <s v="music"/>
    <s v="indie rock"/>
    <d v="2016-04-15T05:00:00"/>
    <d v="2016-05-06T05:00:00"/>
  </r>
  <r>
    <n v="674"/>
    <s v="Sanchez Ltd"/>
    <s v="Up-sized 24hour instruction set"/>
    <x v="361"/>
    <x v="657"/>
    <x v="666"/>
    <x v="3"/>
    <n v="2.9816593886462881"/>
    <n v="1218"/>
    <s v="US"/>
    <s v="USD"/>
    <n v="1313730000"/>
    <n v="1317790800"/>
    <b v="0"/>
    <b v="0"/>
    <s v="photography"/>
    <s v="photography books"/>
    <d v="2011-08-19T05:00:00"/>
    <d v="2011-10-05T05:00:00"/>
  </r>
  <r>
    <n v="675"/>
    <s v="Giles-Smith"/>
    <s v="Right-sized web-enabled intranet"/>
    <x v="62"/>
    <x v="658"/>
    <x v="667"/>
    <x v="1"/>
    <n v="0.81314443792438595"/>
    <n v="331"/>
    <s v="US"/>
    <s v="USD"/>
    <n v="1568178000"/>
    <n v="1568782800"/>
    <b v="0"/>
    <b v="0"/>
    <s v="journalism"/>
    <s v="audio"/>
    <d v="2019-09-11T05:00:00"/>
    <d v="2019-09-18T05:00:00"/>
  </r>
  <r>
    <n v="676"/>
    <s v="Thompson-Moreno"/>
    <s v="Expanded needs-based orchestration"/>
    <x v="362"/>
    <x v="659"/>
    <x v="668"/>
    <x v="1"/>
    <n v="0.52701033718510493"/>
    <n v="1170"/>
    <s v="US"/>
    <s v="USD"/>
    <n v="1348635600"/>
    <n v="1349413200"/>
    <b v="0"/>
    <b v="0"/>
    <s v="photography"/>
    <s v="photography books"/>
    <d v="2012-09-26T05:00:00"/>
    <d v="2012-10-05T05:00:00"/>
  </r>
  <r>
    <n v="677"/>
    <s v="Murphy-Fox"/>
    <s v="Organic system-worthy orchestration"/>
    <x v="98"/>
    <x v="660"/>
    <x v="669"/>
    <x v="0"/>
    <n v="1.1958483754512634"/>
    <n v="111"/>
    <s v="US"/>
    <s v="USD"/>
    <n v="1468126800"/>
    <n v="1472446800"/>
    <b v="0"/>
    <b v="0"/>
    <s v="publishing"/>
    <s v="fiction"/>
    <d v="2016-07-10T05:00:00"/>
    <d v="2016-08-29T05:00:00"/>
  </r>
  <r>
    <n v="678"/>
    <s v="Rodriguez-Patterson"/>
    <s v="Inverse static standardization"/>
    <x v="105"/>
    <x v="661"/>
    <x v="670"/>
    <x v="3"/>
    <n v="5.5651882096314109"/>
    <n v="215"/>
    <s v="US"/>
    <s v="USD"/>
    <n v="1547877600"/>
    <n v="1548050400"/>
    <b v="0"/>
    <b v="0"/>
    <s v="film &amp; video"/>
    <s v="drama"/>
    <d v="2019-01-19T06:00:00"/>
    <d v="2019-01-21T06:00:00"/>
  </r>
  <r>
    <n v="679"/>
    <s v="Davis Ltd"/>
    <s v="Synchronized motivating solution"/>
    <x v="1"/>
    <x v="662"/>
    <x v="671"/>
    <x v="1"/>
    <n v="9.6478533526290405E-2"/>
    <n v="363"/>
    <s v="US"/>
    <s v="USD"/>
    <n v="1571374800"/>
    <n v="1571806800"/>
    <b v="0"/>
    <b v="1"/>
    <s v="food"/>
    <s v="food trucks"/>
    <d v="2019-10-18T05:00:00"/>
    <d v="2019-10-23T05:00:00"/>
  </r>
  <r>
    <n v="680"/>
    <s v="Nelson-Valdez"/>
    <s v="Open-source 4thgeneration open system"/>
    <x v="363"/>
    <x v="663"/>
    <x v="672"/>
    <x v="0"/>
    <n v="1.026639026385187"/>
    <n v="2955"/>
    <s v="US"/>
    <s v="USD"/>
    <n v="1576303200"/>
    <n v="1576476000"/>
    <b v="0"/>
    <b v="1"/>
    <s v="games"/>
    <s v="mobile games"/>
    <d v="2019-12-14T06:00:00"/>
    <d v="2019-12-16T06:00:00"/>
  </r>
  <r>
    <n v="681"/>
    <s v="Kelly PLC"/>
    <s v="Decentralized context-sensitive superstructure"/>
    <x v="364"/>
    <x v="664"/>
    <x v="673"/>
    <x v="0"/>
    <n v="1.1575922584052767"/>
    <n v="1657"/>
    <s v="US"/>
    <s v="USD"/>
    <n v="1324447200"/>
    <n v="1324965600"/>
    <b v="0"/>
    <b v="0"/>
    <s v="theater"/>
    <s v="plays"/>
    <d v="2011-12-21T06:00:00"/>
    <d v="2011-12-27T06:00:00"/>
  </r>
  <r>
    <n v="682"/>
    <s v="Nguyen and Sons"/>
    <s v="Compatible 5thgeneration concept"/>
    <x v="91"/>
    <x v="665"/>
    <x v="674"/>
    <x v="1"/>
    <n v="0.66592674805771368"/>
    <n v="103"/>
    <s v="US"/>
    <s v="USD"/>
    <n v="1386741600"/>
    <n v="1387519200"/>
    <b v="0"/>
    <b v="0"/>
    <s v="theater"/>
    <s v="plays"/>
    <d v="2013-12-11T06:00:00"/>
    <d v="2013-12-20T06:00:00"/>
  </r>
  <r>
    <n v="683"/>
    <s v="Jones PLC"/>
    <s v="Virtual systemic intranet"/>
    <x v="173"/>
    <x v="666"/>
    <x v="675"/>
    <x v="1"/>
    <n v="0.2789907811741873"/>
    <n v="147"/>
    <s v="US"/>
    <s v="USD"/>
    <n v="1537074000"/>
    <n v="1537246800"/>
    <b v="0"/>
    <b v="0"/>
    <s v="theater"/>
    <s v="plays"/>
    <d v="2018-09-16T05:00:00"/>
    <d v="2018-09-18T05:00:00"/>
  </r>
  <r>
    <n v="684"/>
    <s v="Gilmore LLC"/>
    <s v="Optimized systemic algorithm"/>
    <x v="1"/>
    <x v="667"/>
    <x v="676"/>
    <x v="1"/>
    <n v="0.18421052631578946"/>
    <n v="110"/>
    <s v="CA"/>
    <s v="CAD"/>
    <n v="1277787600"/>
    <n v="1279515600"/>
    <b v="0"/>
    <b v="0"/>
    <s v="publishing"/>
    <s v="nonfiction"/>
    <d v="2010-06-29T05:00:00"/>
    <d v="2010-07-19T05:00:00"/>
  </r>
  <r>
    <n v="685"/>
    <s v="Lee-Cobb"/>
    <s v="Customizable homogeneous firmware"/>
    <x v="365"/>
    <x v="668"/>
    <x v="677"/>
    <x v="0"/>
    <n v="1.4814658045946605"/>
    <n v="926"/>
    <s v="CA"/>
    <s v="CAD"/>
    <n v="1440306000"/>
    <n v="1442379600"/>
    <b v="0"/>
    <b v="0"/>
    <s v="theater"/>
    <s v="plays"/>
    <d v="2015-08-23T05:00:00"/>
    <d v="2015-09-16T05:00:00"/>
  </r>
  <r>
    <n v="686"/>
    <s v="Jones, Wiley and Robbins"/>
    <s v="Front-line cohesive extranet"/>
    <x v="168"/>
    <x v="669"/>
    <x v="678"/>
    <x v="1"/>
    <n v="0.52152145191572208"/>
    <n v="134"/>
    <s v="US"/>
    <s v="USD"/>
    <n v="1522126800"/>
    <n v="1523077200"/>
    <b v="0"/>
    <b v="0"/>
    <s v="technology"/>
    <s v="wearables"/>
    <d v="2018-03-27T05:00:00"/>
    <d v="2018-04-07T05:00:00"/>
  </r>
  <r>
    <n v="687"/>
    <s v="Martin, Gates and Holt"/>
    <s v="Distributed holistic neural-net"/>
    <x v="42"/>
    <x v="670"/>
    <x v="679"/>
    <x v="1"/>
    <n v="0.1072961373390558"/>
    <n v="269"/>
    <s v="US"/>
    <s v="USD"/>
    <n v="1489298400"/>
    <n v="1489554000"/>
    <b v="0"/>
    <b v="0"/>
    <s v="theater"/>
    <s v="plays"/>
    <d v="2017-03-12T06:00:00"/>
    <d v="2017-03-15T05:00:00"/>
  </r>
  <r>
    <n v="688"/>
    <s v="Bowen, Davies and Burns"/>
    <s v="Devolved client-server monitoring"/>
    <x v="49"/>
    <x v="671"/>
    <x v="680"/>
    <x v="1"/>
    <n v="0.23295043778616756"/>
    <n v="175"/>
    <s v="US"/>
    <s v="USD"/>
    <n v="1547100000"/>
    <n v="1548482400"/>
    <b v="0"/>
    <b v="1"/>
    <s v="film &amp; video"/>
    <s v="television"/>
    <d v="2019-01-10T06:00:00"/>
    <d v="2019-01-26T06:00:00"/>
  </r>
  <r>
    <n v="689"/>
    <s v="Nguyen Inc"/>
    <s v="Seamless directional capacity"/>
    <x v="190"/>
    <x v="672"/>
    <x v="681"/>
    <x v="1"/>
    <n v="0.99346761023407726"/>
    <n v="69"/>
    <s v="US"/>
    <s v="USD"/>
    <n v="1383022800"/>
    <n v="1384063200"/>
    <b v="0"/>
    <b v="0"/>
    <s v="technology"/>
    <s v="web"/>
    <d v="2013-10-29T05:00:00"/>
    <d v="2013-11-10T06:00:00"/>
  </r>
  <r>
    <n v="690"/>
    <s v="Walsh-Watts"/>
    <s v="Polarized actuating implementation"/>
    <x v="136"/>
    <x v="673"/>
    <x v="682"/>
    <x v="1"/>
    <n v="0.4412846285854376"/>
    <n v="190"/>
    <s v="US"/>
    <s v="USD"/>
    <n v="1322373600"/>
    <n v="1322892000"/>
    <b v="0"/>
    <b v="1"/>
    <s v="film &amp; video"/>
    <s v="documentary"/>
    <d v="2011-11-27T06:00:00"/>
    <d v="2011-12-03T06:00:00"/>
  </r>
  <r>
    <n v="691"/>
    <s v="Ray, Li and Li"/>
    <s v="Front-line disintermediate hub"/>
    <x v="92"/>
    <x v="674"/>
    <x v="683"/>
    <x v="1"/>
    <n v="0.7023458350891979"/>
    <n v="237"/>
    <s v="US"/>
    <s v="USD"/>
    <n v="1349240400"/>
    <n v="1350709200"/>
    <b v="1"/>
    <b v="1"/>
    <s v="film &amp; video"/>
    <s v="documentary"/>
    <d v="2012-10-03T05:00:00"/>
    <d v="2012-10-20T05:00:00"/>
  </r>
  <r>
    <n v="692"/>
    <s v="Murray Ltd"/>
    <s v="Decentralized 4thgeneration challenge"/>
    <x v="46"/>
    <x v="675"/>
    <x v="684"/>
    <x v="0"/>
    <n v="1.1033468186833395"/>
    <n v="77"/>
    <s v="GB"/>
    <s v="GBP"/>
    <n v="1562648400"/>
    <n v="1564203600"/>
    <b v="0"/>
    <b v="0"/>
    <s v="music"/>
    <s v="rock"/>
    <d v="2019-07-09T05:00:00"/>
    <d v="2019-07-27T05:00:00"/>
  </r>
  <r>
    <n v="693"/>
    <s v="Bradford-Silva"/>
    <s v="Reverse-engineered composite hierarchy"/>
    <x v="366"/>
    <x v="676"/>
    <x v="685"/>
    <x v="0"/>
    <n v="1.5633124198412423"/>
    <n v="1748"/>
    <s v="US"/>
    <s v="USD"/>
    <n v="1508216400"/>
    <n v="1509685200"/>
    <b v="0"/>
    <b v="0"/>
    <s v="theater"/>
    <s v="plays"/>
    <d v="2017-10-17T05:00:00"/>
    <d v="2017-11-03T05:00:00"/>
  </r>
  <r>
    <n v="694"/>
    <s v="Mora-Bradley"/>
    <s v="Programmable tangible ability"/>
    <x v="14"/>
    <x v="677"/>
    <x v="686"/>
    <x v="0"/>
    <n v="1.1886102403343783"/>
    <n v="79"/>
    <s v="US"/>
    <s v="USD"/>
    <n v="1511762400"/>
    <n v="1514959200"/>
    <b v="0"/>
    <b v="0"/>
    <s v="theater"/>
    <s v="plays"/>
    <d v="2017-11-27T06:00:00"/>
    <d v="2018-01-03T06:00:00"/>
  </r>
  <r>
    <n v="695"/>
    <s v="Cardenas, Thompson and Carey"/>
    <s v="Configurable full-range emulation"/>
    <x v="243"/>
    <x v="678"/>
    <x v="687"/>
    <x v="1"/>
    <n v="0.74663204025320562"/>
    <n v="196"/>
    <s v="IT"/>
    <s v="EUR"/>
    <n v="1447480800"/>
    <n v="1448863200"/>
    <b v="1"/>
    <b v="0"/>
    <s v="music"/>
    <s v="rock"/>
    <d v="2015-11-14T06:00:00"/>
    <d v="2015-11-30T06:00:00"/>
  </r>
  <r>
    <n v="696"/>
    <s v="Lopez, Reid and Johnson"/>
    <s v="Total real-time hardware"/>
    <x v="367"/>
    <x v="679"/>
    <x v="688"/>
    <x v="0"/>
    <n v="1.6937081991577905"/>
    <n v="889"/>
    <s v="US"/>
    <s v="USD"/>
    <n v="1429506000"/>
    <n v="1429592400"/>
    <b v="0"/>
    <b v="1"/>
    <s v="theater"/>
    <s v="plays"/>
    <d v="2015-04-20T05:00:00"/>
    <d v="2015-04-21T05:00:00"/>
  </r>
  <r>
    <n v="697"/>
    <s v="Fox-Williams"/>
    <s v="Profound system-worthy functionalities"/>
    <x v="368"/>
    <x v="680"/>
    <x v="689"/>
    <x v="1"/>
    <n v="0.65444760357432985"/>
    <n v="7295"/>
    <s v="US"/>
    <s v="USD"/>
    <n v="1522472400"/>
    <n v="1522645200"/>
    <b v="0"/>
    <b v="0"/>
    <s v="music"/>
    <s v="electric music"/>
    <d v="2018-03-31T05:00:00"/>
    <d v="2018-04-02T05:00:00"/>
  </r>
  <r>
    <n v="698"/>
    <s v="Taylor, Wood and Taylor"/>
    <s v="Cloned hybrid focus group"/>
    <x v="369"/>
    <x v="681"/>
    <x v="690"/>
    <x v="1"/>
    <n v="0.22386829525090796"/>
    <n v="2893"/>
    <s v="CA"/>
    <s v="CAD"/>
    <n v="1322114400"/>
    <n v="1323324000"/>
    <b v="0"/>
    <b v="0"/>
    <s v="technology"/>
    <s v="wearables"/>
    <d v="2011-11-24T06:00:00"/>
    <d v="2011-12-08T06:00:00"/>
  </r>
  <r>
    <n v="699"/>
    <s v="King Inc"/>
    <s v="Ergonomic dedicated focus group"/>
    <x v="71"/>
    <x v="682"/>
    <x v="691"/>
    <x v="0"/>
    <n v="1.1849479583666933"/>
    <n v="56"/>
    <s v="US"/>
    <s v="USD"/>
    <n v="1561438800"/>
    <n v="1561525200"/>
    <b v="0"/>
    <b v="0"/>
    <s v="film &amp; video"/>
    <s v="drama"/>
    <d v="2019-06-25T05:00:00"/>
    <d v="2019-06-26T05:00:00"/>
  </r>
  <r>
    <n v="700"/>
    <s v="Cole, Petty and Cameron"/>
    <s v="Realigned zero administration paradigm"/>
    <x v="0"/>
    <x v="247"/>
    <x v="248"/>
    <x v="0"/>
    <n v="33.333333333333336"/>
    <n v="1"/>
    <s v="US"/>
    <s v="USD"/>
    <n v="1264399200"/>
    <n v="1265695200"/>
    <b v="0"/>
    <b v="0"/>
    <s v="technology"/>
    <s v="wearables"/>
    <d v="2010-01-25T06:00:00"/>
    <d v="2010-02-09T06:00:00"/>
  </r>
  <r>
    <n v="701"/>
    <s v="Mcclain LLC"/>
    <s v="Open-source multi-tasking methodology"/>
    <x v="370"/>
    <x v="683"/>
    <x v="692"/>
    <x v="1"/>
    <n v="0.57134067286351553"/>
    <n v="820"/>
    <s v="US"/>
    <s v="USD"/>
    <n v="1301202000"/>
    <n v="1301806800"/>
    <b v="1"/>
    <b v="0"/>
    <s v="theater"/>
    <s v="plays"/>
    <d v="2011-03-27T05:00:00"/>
    <d v="2011-04-03T05:00:00"/>
  </r>
  <r>
    <n v="702"/>
    <s v="Sims-Gross"/>
    <s v="Object-based attitude-oriented analyzer"/>
    <x v="251"/>
    <x v="684"/>
    <x v="693"/>
    <x v="0"/>
    <n v="1.8471337579617835"/>
    <n v="83"/>
    <s v="US"/>
    <s v="USD"/>
    <n v="1374469200"/>
    <n v="1374901200"/>
    <b v="0"/>
    <b v="0"/>
    <s v="technology"/>
    <s v="wearables"/>
    <d v="2013-07-22T05:00:00"/>
    <d v="2013-07-27T05:00:00"/>
  </r>
  <r>
    <n v="703"/>
    <s v="Perez Group"/>
    <s v="Cross-platform tertiary hub"/>
    <x v="371"/>
    <x v="685"/>
    <x v="694"/>
    <x v="1"/>
    <n v="0.32064249878621137"/>
    <n v="2038"/>
    <s v="US"/>
    <s v="USD"/>
    <n v="1334984400"/>
    <n v="1336453200"/>
    <b v="1"/>
    <b v="1"/>
    <s v="publishing"/>
    <s v="translations"/>
    <d v="2012-04-21T05:00:00"/>
    <d v="2012-05-08T05:00:00"/>
  </r>
  <r>
    <n v="704"/>
    <s v="Haynes-Williams"/>
    <s v="Seamless clear-thinking artificial intelligence"/>
    <x v="251"/>
    <x v="686"/>
    <x v="695"/>
    <x v="1"/>
    <n v="0.81445422205579476"/>
    <n v="116"/>
    <s v="US"/>
    <s v="USD"/>
    <n v="1467608400"/>
    <n v="1468904400"/>
    <b v="0"/>
    <b v="0"/>
    <s v="film &amp; video"/>
    <s v="animation"/>
    <d v="2016-07-04T05:00:00"/>
    <d v="2016-07-19T05:00:00"/>
  </r>
  <r>
    <n v="705"/>
    <s v="Ford LLC"/>
    <s v="Centralized tangible success"/>
    <x v="372"/>
    <x v="687"/>
    <x v="696"/>
    <x v="0"/>
    <n v="1.0098305246120156"/>
    <n v="2025"/>
    <s v="GB"/>
    <s v="GBP"/>
    <n v="1386741600"/>
    <n v="1387087200"/>
    <b v="0"/>
    <b v="0"/>
    <s v="publishing"/>
    <s v="nonfiction"/>
    <d v="2013-12-11T06:00:00"/>
    <d v="2013-12-15T06:00:00"/>
  </r>
  <r>
    <n v="706"/>
    <s v="Moreno Ltd"/>
    <s v="Customer-focused multimedia methodology"/>
    <x v="2"/>
    <x v="688"/>
    <x v="697"/>
    <x v="1"/>
    <n v="0.78218579077251671"/>
    <n v="1345"/>
    <s v="AU"/>
    <s v="AUD"/>
    <n v="1546754400"/>
    <n v="1547445600"/>
    <b v="0"/>
    <b v="1"/>
    <s v="technology"/>
    <s v="web"/>
    <d v="2019-01-06T06:00:00"/>
    <d v="2019-01-14T06:00:00"/>
  </r>
  <r>
    <n v="707"/>
    <s v="Moore, Cook and Wright"/>
    <s v="Visionary maximized Local Area Network"/>
    <x v="190"/>
    <x v="689"/>
    <x v="698"/>
    <x v="1"/>
    <n v="0.63045167976509198"/>
    <n v="168"/>
    <s v="US"/>
    <s v="USD"/>
    <n v="1544248800"/>
    <n v="1547359200"/>
    <b v="0"/>
    <b v="0"/>
    <s v="film &amp; video"/>
    <s v="drama"/>
    <d v="2018-12-08T06:00:00"/>
    <d v="2019-01-13T06:00:00"/>
  </r>
  <r>
    <n v="708"/>
    <s v="Ortega LLC"/>
    <s v="Secured bifurcated intranet"/>
    <x v="12"/>
    <x v="690"/>
    <x v="699"/>
    <x v="1"/>
    <n v="0.14143094841930118"/>
    <n v="137"/>
    <s v="CH"/>
    <s v="CHF"/>
    <n v="1495429200"/>
    <n v="1496293200"/>
    <b v="0"/>
    <b v="0"/>
    <s v="theater"/>
    <s v="plays"/>
    <d v="2017-05-22T05:00:00"/>
    <d v="2017-06-01T05:00:00"/>
  </r>
  <r>
    <n v="709"/>
    <s v="Silva, Walker and Martin"/>
    <s v="Grass-roots 4thgeneration product"/>
    <x v="122"/>
    <x v="691"/>
    <x v="700"/>
    <x v="1"/>
    <n v="0.70230758205532462"/>
    <n v="186"/>
    <s v="IT"/>
    <s v="EUR"/>
    <n v="1334811600"/>
    <n v="1335416400"/>
    <b v="0"/>
    <b v="0"/>
    <s v="theater"/>
    <s v="plays"/>
    <d v="2012-04-19T05:00:00"/>
    <d v="2012-04-26T05:00:00"/>
  </r>
  <r>
    <n v="710"/>
    <s v="Huynh, Gallegos and Mills"/>
    <s v="Reduced next generation info-mediaries"/>
    <x v="333"/>
    <x v="692"/>
    <x v="701"/>
    <x v="1"/>
    <n v="0.67631330607109152"/>
    <n v="125"/>
    <s v="US"/>
    <s v="USD"/>
    <n v="1531544400"/>
    <n v="1532149200"/>
    <b v="0"/>
    <b v="1"/>
    <s v="theater"/>
    <s v="plays"/>
    <d v="2018-07-14T05:00:00"/>
    <d v="2018-07-21T05:00:00"/>
  </r>
  <r>
    <n v="711"/>
    <s v="Anderson LLC"/>
    <s v="Customizable full-range artificial intelligence"/>
    <x v="8"/>
    <x v="693"/>
    <x v="702"/>
    <x v="0"/>
    <n v="4.9206349206349209"/>
    <n v="14"/>
    <s v="IT"/>
    <s v="EUR"/>
    <n v="1453615200"/>
    <n v="1453788000"/>
    <b v="1"/>
    <b v="1"/>
    <s v="theater"/>
    <s v="plays"/>
    <d v="2016-01-24T06:00:00"/>
    <d v="2016-01-26T06:00:00"/>
  </r>
  <r>
    <n v="712"/>
    <s v="Garza-Bryant"/>
    <s v="Programmable leadingedge contingency"/>
    <x v="126"/>
    <x v="694"/>
    <x v="703"/>
    <x v="1"/>
    <n v="5.4329371816638369E-2"/>
    <n v="202"/>
    <s v="US"/>
    <s v="USD"/>
    <n v="1467954000"/>
    <n v="1471496400"/>
    <b v="0"/>
    <b v="0"/>
    <s v="theater"/>
    <s v="plays"/>
    <d v="2016-07-08T05:00:00"/>
    <d v="2016-08-18T05:00:00"/>
  </r>
  <r>
    <n v="713"/>
    <s v="Mays LLC"/>
    <s v="Multi-layered global groupware"/>
    <x v="350"/>
    <x v="695"/>
    <x v="704"/>
    <x v="1"/>
    <n v="0.61750492214068375"/>
    <n v="103"/>
    <s v="US"/>
    <s v="USD"/>
    <n v="1471842000"/>
    <n v="1472878800"/>
    <b v="0"/>
    <b v="0"/>
    <s v="publishing"/>
    <s v="radio &amp; podcasts"/>
    <d v="2016-08-22T05:00:00"/>
    <d v="2016-09-03T05:00:00"/>
  </r>
  <r>
    <n v="714"/>
    <s v="Evans-Jones"/>
    <s v="Switchable methodical superstructure"/>
    <x v="373"/>
    <x v="696"/>
    <x v="705"/>
    <x v="1"/>
    <n v="0.2114966270408051"/>
    <n v="1785"/>
    <s v="US"/>
    <s v="USD"/>
    <n v="1408424400"/>
    <n v="1408510800"/>
    <b v="0"/>
    <b v="0"/>
    <s v="music"/>
    <s v="rock"/>
    <d v="2014-08-19T05:00:00"/>
    <d v="2014-08-20T05:00:00"/>
  </r>
  <r>
    <n v="715"/>
    <s v="Fischer, Torres and Walker"/>
    <s v="Expanded even-keeled portal"/>
    <x v="374"/>
    <x v="697"/>
    <x v="706"/>
    <x v="0"/>
    <n v="4.0872878420505714"/>
    <n v="656"/>
    <s v="US"/>
    <s v="USD"/>
    <n v="1281157200"/>
    <n v="1281589200"/>
    <b v="0"/>
    <b v="0"/>
    <s v="games"/>
    <s v="mobile games"/>
    <d v="2010-08-07T05:00:00"/>
    <d v="2010-08-12T05:00:00"/>
  </r>
  <r>
    <n v="716"/>
    <s v="Tapia, Kramer and Hicks"/>
    <s v="Advanced modular moderator"/>
    <x v="22"/>
    <x v="698"/>
    <x v="707"/>
    <x v="1"/>
    <n v="0.19318072056408769"/>
    <n v="157"/>
    <s v="US"/>
    <s v="USD"/>
    <n v="1373432400"/>
    <n v="1375851600"/>
    <b v="0"/>
    <b v="1"/>
    <s v="theater"/>
    <s v="plays"/>
    <d v="2013-07-10T05:00:00"/>
    <d v="2013-08-07T05:00:00"/>
  </r>
  <r>
    <n v="717"/>
    <s v="Barnes, Wilcox and Riley"/>
    <s v="Reverse-engineered well-modulated ability"/>
    <x v="36"/>
    <x v="699"/>
    <x v="708"/>
    <x v="1"/>
    <n v="0.4038073262186328"/>
    <n v="555"/>
    <s v="US"/>
    <s v="USD"/>
    <n v="1313989200"/>
    <n v="1315803600"/>
    <b v="0"/>
    <b v="0"/>
    <s v="film &amp; video"/>
    <s v="documentary"/>
    <d v="2011-08-22T05:00:00"/>
    <d v="2011-09-12T05:00:00"/>
  </r>
  <r>
    <n v="718"/>
    <s v="Reyes PLC"/>
    <s v="Expanded optimal pricing structure"/>
    <x v="111"/>
    <x v="700"/>
    <x v="709"/>
    <x v="1"/>
    <n v="0.99795599374774557"/>
    <n v="297"/>
    <s v="US"/>
    <s v="USD"/>
    <n v="1371445200"/>
    <n v="1373691600"/>
    <b v="0"/>
    <b v="0"/>
    <s v="technology"/>
    <s v="wearables"/>
    <d v="2013-06-17T05:00:00"/>
    <d v="2013-07-13T05:00:00"/>
  </r>
  <r>
    <n v="719"/>
    <s v="Pace, Simpson and Watkins"/>
    <s v="Down-sized uniform ability"/>
    <x v="350"/>
    <x v="701"/>
    <x v="710"/>
    <x v="1"/>
    <n v="0.65359477124183007"/>
    <n v="123"/>
    <s v="US"/>
    <s v="USD"/>
    <n v="1338267600"/>
    <n v="1339218000"/>
    <b v="0"/>
    <b v="0"/>
    <s v="publishing"/>
    <s v="fiction"/>
    <d v="2012-05-29T05:00:00"/>
    <d v="2012-06-09T05:00:00"/>
  </r>
  <r>
    <n v="720"/>
    <s v="Valenzuela, Davidson and Castro"/>
    <s v="Multi-layered upward-trending conglomeration"/>
    <x v="251"/>
    <x v="702"/>
    <x v="711"/>
    <x v="3"/>
    <n v="2.6960024790827393"/>
    <n v="38"/>
    <s v="DK"/>
    <s v="DKK"/>
    <n v="1519192800"/>
    <n v="1520402400"/>
    <b v="0"/>
    <b v="1"/>
    <s v="theater"/>
    <s v="plays"/>
    <d v="2018-02-21T06:00:00"/>
    <d v="2018-03-07T06:00:00"/>
  </r>
  <r>
    <n v="721"/>
    <s v="Dominguez-Owens"/>
    <s v="Open-architected systematic intranet"/>
    <x v="375"/>
    <x v="703"/>
    <x v="712"/>
    <x v="3"/>
    <n v="22.766623687603609"/>
    <n v="60"/>
    <s v="US"/>
    <s v="USD"/>
    <n v="1522818000"/>
    <n v="1523336400"/>
    <b v="0"/>
    <b v="0"/>
    <s v="music"/>
    <s v="rock"/>
    <d v="2018-04-04T05:00:00"/>
    <d v="2018-04-10T05:00:00"/>
  </r>
  <r>
    <n v="722"/>
    <s v="Thomas-Simmons"/>
    <s v="Proactive 24hour frame"/>
    <x v="376"/>
    <x v="704"/>
    <x v="713"/>
    <x v="1"/>
    <n v="0.63894817273996785"/>
    <n v="3036"/>
    <s v="US"/>
    <s v="USD"/>
    <n v="1509948000"/>
    <n v="1512280800"/>
    <b v="0"/>
    <b v="0"/>
    <s v="film &amp; video"/>
    <s v="documentary"/>
    <d v="2017-11-06T06:00:00"/>
    <d v="2017-12-03T06:00:00"/>
  </r>
  <r>
    <n v="723"/>
    <s v="Beck-Knight"/>
    <s v="Exclusive fresh-thinking model"/>
    <x v="70"/>
    <x v="705"/>
    <x v="714"/>
    <x v="1"/>
    <n v="0.36981132075471695"/>
    <n v="144"/>
    <s v="AU"/>
    <s v="AUD"/>
    <n v="1456898400"/>
    <n v="1458709200"/>
    <b v="0"/>
    <b v="0"/>
    <s v="theater"/>
    <s v="plays"/>
    <d v="2016-03-02T06:00:00"/>
    <d v="2016-03-23T05:00:00"/>
  </r>
  <r>
    <n v="724"/>
    <s v="Mccoy Ltd"/>
    <s v="Business-focused encompassing intranet"/>
    <x v="141"/>
    <x v="706"/>
    <x v="715"/>
    <x v="1"/>
    <n v="0.74593730574549333"/>
    <n v="121"/>
    <s v="GB"/>
    <s v="GBP"/>
    <n v="1413954000"/>
    <n v="1414126800"/>
    <b v="0"/>
    <b v="1"/>
    <s v="theater"/>
    <s v="plays"/>
    <d v="2014-10-22T05:00:00"/>
    <d v="2014-10-24T05:00:00"/>
  </r>
  <r>
    <n v="725"/>
    <s v="Dawson-Tyler"/>
    <s v="Optional 6thgeneration access"/>
    <x v="377"/>
    <x v="707"/>
    <x v="716"/>
    <x v="0"/>
    <n v="1.9842044182439997"/>
    <n v="1596"/>
    <s v="US"/>
    <s v="USD"/>
    <n v="1416031200"/>
    <n v="1416204000"/>
    <b v="0"/>
    <b v="0"/>
    <s v="games"/>
    <s v="mobile games"/>
    <d v="2014-11-15T06:00:00"/>
    <d v="2014-11-17T06:00:00"/>
  </r>
  <r>
    <n v="726"/>
    <s v="Johns-Thomas"/>
    <s v="Realigned web-enabled functionalities"/>
    <x v="378"/>
    <x v="708"/>
    <x v="717"/>
    <x v="3"/>
    <n v="1.1259253115474734"/>
    <n v="524"/>
    <s v="US"/>
    <s v="USD"/>
    <n v="1287982800"/>
    <n v="1288501200"/>
    <b v="0"/>
    <b v="1"/>
    <s v="theater"/>
    <s v="plays"/>
    <d v="2010-10-25T05:00:00"/>
    <d v="2010-10-31T05:00:00"/>
  </r>
  <r>
    <n v="727"/>
    <s v="Quinn, Cruz and Schmidt"/>
    <s v="Enterprise-wide multimedia software"/>
    <x v="200"/>
    <x v="709"/>
    <x v="718"/>
    <x v="1"/>
    <n v="0.60606060606060608"/>
    <n v="181"/>
    <s v="US"/>
    <s v="USD"/>
    <n v="1547964000"/>
    <n v="1552971600"/>
    <b v="0"/>
    <b v="0"/>
    <s v="technology"/>
    <s v="web"/>
    <d v="2019-01-20T06:00:00"/>
    <d v="2019-03-19T05:00:00"/>
  </r>
  <r>
    <n v="728"/>
    <s v="Stewart Inc"/>
    <s v="Versatile mission-critical knowledgebase"/>
    <x v="3"/>
    <x v="710"/>
    <x v="719"/>
    <x v="0"/>
    <n v="5.7142857142857144"/>
    <n v="10"/>
    <s v="US"/>
    <s v="USD"/>
    <n v="1464152400"/>
    <n v="1465102800"/>
    <b v="0"/>
    <b v="0"/>
    <s v="theater"/>
    <s v="plays"/>
    <d v="2016-05-25T05:00:00"/>
    <d v="2016-06-05T05:00:00"/>
  </r>
  <r>
    <n v="729"/>
    <s v="Moore Group"/>
    <s v="Multi-lateral object-oriented open system"/>
    <x v="36"/>
    <x v="711"/>
    <x v="720"/>
    <x v="1"/>
    <n v="0.5386169087236703"/>
    <n v="122"/>
    <s v="US"/>
    <s v="USD"/>
    <n v="1359957600"/>
    <n v="1360130400"/>
    <b v="0"/>
    <b v="0"/>
    <s v="film &amp; video"/>
    <s v="drama"/>
    <d v="2013-02-04T06:00:00"/>
    <d v="2013-02-06T06:00:00"/>
  </r>
  <r>
    <n v="730"/>
    <s v="Carson PLC"/>
    <s v="Visionary system-worthy attitude"/>
    <x v="379"/>
    <x v="712"/>
    <x v="721"/>
    <x v="1"/>
    <n v="0.24232837177211036"/>
    <n v="1071"/>
    <s v="CA"/>
    <s v="CAD"/>
    <n v="1432357200"/>
    <n v="1432875600"/>
    <b v="0"/>
    <b v="0"/>
    <s v="technology"/>
    <s v="wearables"/>
    <d v="2015-05-23T05:00:00"/>
    <d v="2015-05-29T05:00:00"/>
  </r>
  <r>
    <n v="731"/>
    <s v="Cruz, Hall and Mason"/>
    <s v="Synergized content-based hierarchy"/>
    <x v="48"/>
    <x v="713"/>
    <x v="722"/>
    <x v="3"/>
    <n v="1.10803324099723"/>
    <n v="219"/>
    <s v="US"/>
    <s v="USD"/>
    <n v="1500786000"/>
    <n v="1500872400"/>
    <b v="0"/>
    <b v="0"/>
    <s v="technology"/>
    <s v="web"/>
    <d v="2017-07-23T05:00:00"/>
    <d v="2017-07-24T05:00:00"/>
  </r>
  <r>
    <n v="732"/>
    <s v="Glass, Baker and Jones"/>
    <s v="Business-focused 24hour access"/>
    <x v="380"/>
    <x v="714"/>
    <x v="723"/>
    <x v="0"/>
    <n v="1.0871383174443887"/>
    <n v="1121"/>
    <s v="US"/>
    <s v="USD"/>
    <n v="1490158800"/>
    <n v="1492146000"/>
    <b v="0"/>
    <b v="1"/>
    <s v="music"/>
    <s v="rock"/>
    <d v="2017-03-22T05:00:00"/>
    <d v="2017-04-14T05:00:00"/>
  </r>
  <r>
    <n v="733"/>
    <s v="Marquez-Kerr"/>
    <s v="Automated hybrid orchestration"/>
    <x v="144"/>
    <x v="715"/>
    <x v="724"/>
    <x v="1"/>
    <n v="0.18975104182929611"/>
    <n v="980"/>
    <s v="US"/>
    <s v="USD"/>
    <n v="1406178000"/>
    <n v="1407301200"/>
    <b v="0"/>
    <b v="0"/>
    <s v="music"/>
    <s v="metal"/>
    <d v="2014-07-24T05:00:00"/>
    <d v="2014-08-06T05:00:00"/>
  </r>
  <r>
    <n v="734"/>
    <s v="Stone PLC"/>
    <s v="Exclusive 5thgeneration leverage"/>
    <x v="3"/>
    <x v="716"/>
    <x v="725"/>
    <x v="1"/>
    <n v="0.31333930170098478"/>
    <n v="536"/>
    <s v="US"/>
    <s v="USD"/>
    <n v="1485583200"/>
    <n v="1486620000"/>
    <b v="0"/>
    <b v="1"/>
    <s v="theater"/>
    <s v="plays"/>
    <d v="2017-01-28T06:00:00"/>
    <d v="2017-02-09T06:00:00"/>
  </r>
  <r>
    <n v="735"/>
    <s v="Caldwell PLC"/>
    <s v="Grass-roots zero administration alliance"/>
    <x v="211"/>
    <x v="717"/>
    <x v="726"/>
    <x v="1"/>
    <n v="0.28233539313871725"/>
    <n v="1991"/>
    <s v="US"/>
    <s v="USD"/>
    <n v="1459314000"/>
    <n v="1459918800"/>
    <b v="0"/>
    <b v="0"/>
    <s v="photography"/>
    <s v="photography books"/>
    <d v="2016-03-30T05:00:00"/>
    <d v="2016-04-06T05:00:00"/>
  </r>
  <r>
    <n v="736"/>
    <s v="Silva-Hawkins"/>
    <s v="Proactive heuristic orchestration"/>
    <x v="106"/>
    <x v="718"/>
    <x v="727"/>
    <x v="3"/>
    <n v="3.0398736675878406"/>
    <n v="29"/>
    <s v="US"/>
    <s v="USD"/>
    <n v="1424412000"/>
    <n v="1424757600"/>
    <b v="0"/>
    <b v="0"/>
    <s v="publishing"/>
    <s v="nonfiction"/>
    <d v="2015-02-20T06:00:00"/>
    <d v="2015-02-24T06:00:00"/>
  </r>
  <r>
    <n v="737"/>
    <s v="Gardner Inc"/>
    <s v="Function-based systematic Graphical User Interface"/>
    <x v="41"/>
    <x v="719"/>
    <x v="728"/>
    <x v="1"/>
    <n v="0.73587907716785994"/>
    <n v="180"/>
    <s v="US"/>
    <s v="USD"/>
    <n v="1478844000"/>
    <n v="1479880800"/>
    <b v="0"/>
    <b v="0"/>
    <s v="music"/>
    <s v="indie rock"/>
    <d v="2016-11-11T06:00:00"/>
    <d v="2016-11-23T06:00:00"/>
  </r>
  <r>
    <n v="738"/>
    <s v="Garcia Group"/>
    <s v="Extended zero administration software"/>
    <x v="381"/>
    <x v="720"/>
    <x v="729"/>
    <x v="0"/>
    <n v="47.97687861271676"/>
    <n v="15"/>
    <s v="US"/>
    <s v="USD"/>
    <n v="1416117600"/>
    <n v="1418018400"/>
    <b v="0"/>
    <b v="1"/>
    <s v="theater"/>
    <s v="plays"/>
    <d v="2014-11-16T06:00:00"/>
    <d v="2014-12-08T06:00:00"/>
  </r>
  <r>
    <n v="739"/>
    <s v="Meyer-Avila"/>
    <s v="Multi-tiered discrete support"/>
    <x v="83"/>
    <x v="721"/>
    <x v="730"/>
    <x v="0"/>
    <n v="1.639344262295082"/>
    <n v="191"/>
    <s v="US"/>
    <s v="USD"/>
    <n v="1340946000"/>
    <n v="1341032400"/>
    <b v="0"/>
    <b v="0"/>
    <s v="music"/>
    <s v="indie rock"/>
    <d v="2012-06-29T05:00:00"/>
    <d v="2012-06-30T05:00:00"/>
  </r>
  <r>
    <n v="740"/>
    <s v="Nelson, Smith and Graham"/>
    <s v="Phased system-worthy conglomeration"/>
    <x v="98"/>
    <x v="722"/>
    <x v="731"/>
    <x v="0"/>
    <n v="3.329145728643216"/>
    <n v="16"/>
    <s v="US"/>
    <s v="USD"/>
    <n v="1486101600"/>
    <n v="1486360800"/>
    <b v="0"/>
    <b v="0"/>
    <s v="theater"/>
    <s v="plays"/>
    <d v="2017-02-03T06:00:00"/>
    <d v="2017-02-06T06:00:00"/>
  </r>
  <r>
    <n v="741"/>
    <s v="Garcia Ltd"/>
    <s v="Balanced mobile alliance"/>
    <x v="272"/>
    <x v="723"/>
    <x v="732"/>
    <x v="1"/>
    <n v="8.4805653710247356E-2"/>
    <n v="130"/>
    <s v="US"/>
    <s v="USD"/>
    <n v="1274590800"/>
    <n v="1274677200"/>
    <b v="0"/>
    <b v="0"/>
    <s v="theater"/>
    <s v="plays"/>
    <d v="2010-05-23T05:00:00"/>
    <d v="2010-05-24T05:00:00"/>
  </r>
  <r>
    <n v="742"/>
    <s v="West-Stevens"/>
    <s v="Reactive solution-oriented groupware"/>
    <x v="272"/>
    <x v="724"/>
    <x v="733"/>
    <x v="1"/>
    <n v="8.8803374528232074E-2"/>
    <n v="122"/>
    <s v="US"/>
    <s v="USD"/>
    <n v="1263880800"/>
    <n v="1267509600"/>
    <b v="0"/>
    <b v="0"/>
    <s v="music"/>
    <s v="electric music"/>
    <d v="2010-01-19T06:00:00"/>
    <d v="2010-03-02T06:00:00"/>
  </r>
  <r>
    <n v="743"/>
    <s v="Clark-Conrad"/>
    <s v="Exclusive bandwidth-monitored orchestration"/>
    <x v="61"/>
    <x v="725"/>
    <x v="734"/>
    <x v="0"/>
    <n v="7.7380952380952381"/>
    <n v="17"/>
    <s v="US"/>
    <s v="USD"/>
    <n v="1445403600"/>
    <n v="1445922000"/>
    <b v="0"/>
    <b v="1"/>
    <s v="theater"/>
    <s v="plays"/>
    <d v="2015-10-21T05:00:00"/>
    <d v="2015-10-27T05:00:00"/>
  </r>
  <r>
    <n v="744"/>
    <s v="Fitzgerald Group"/>
    <s v="Intuitive exuding initiative"/>
    <x v="22"/>
    <x v="726"/>
    <x v="735"/>
    <x v="1"/>
    <n v="0.1404494382022472"/>
    <n v="140"/>
    <s v="US"/>
    <s v="USD"/>
    <n v="1533877200"/>
    <n v="1534050000"/>
    <b v="0"/>
    <b v="1"/>
    <s v="theater"/>
    <s v="plays"/>
    <d v="2018-08-10T05:00:00"/>
    <d v="2018-08-12T05:00:00"/>
  </r>
  <r>
    <n v="745"/>
    <s v="Hill, Mccann and Moore"/>
    <s v="Streamlined needs-based knowledge user"/>
    <x v="350"/>
    <x v="727"/>
    <x v="736"/>
    <x v="0"/>
    <n v="3.2998565279770444"/>
    <n v="34"/>
    <s v="US"/>
    <s v="USD"/>
    <n v="1275195600"/>
    <n v="1277528400"/>
    <b v="0"/>
    <b v="0"/>
    <s v="technology"/>
    <s v="wearables"/>
    <d v="2010-05-30T05:00:00"/>
    <d v="2010-06-26T05:00:00"/>
  </r>
  <r>
    <n v="746"/>
    <s v="Edwards LLC"/>
    <s v="Automated system-worthy structure"/>
    <x v="382"/>
    <x v="728"/>
    <x v="737"/>
    <x v="1"/>
    <n v="0.47056839264631473"/>
    <n v="3388"/>
    <s v="US"/>
    <s v="USD"/>
    <n v="1318136400"/>
    <n v="1318568400"/>
    <b v="0"/>
    <b v="0"/>
    <s v="technology"/>
    <s v="web"/>
    <d v="2011-10-09T05:00:00"/>
    <d v="2011-10-14T05:00:00"/>
  </r>
  <r>
    <n v="747"/>
    <s v="Greer and Sons"/>
    <s v="Secured clear-thinking intranet"/>
    <x v="70"/>
    <x v="729"/>
    <x v="738"/>
    <x v="1"/>
    <n v="0.43695380774032461"/>
    <n v="280"/>
    <s v="US"/>
    <s v="USD"/>
    <n v="1283403600"/>
    <n v="1284354000"/>
    <b v="0"/>
    <b v="0"/>
    <s v="theater"/>
    <s v="plays"/>
    <d v="2010-09-02T05:00:00"/>
    <d v="2010-09-13T05:00:00"/>
  </r>
  <r>
    <n v="748"/>
    <s v="Martinez PLC"/>
    <s v="Cloned actuating architecture"/>
    <x v="383"/>
    <x v="730"/>
    <x v="739"/>
    <x v="3"/>
    <n v="2.8604135785256175"/>
    <n v="614"/>
    <s v="US"/>
    <s v="USD"/>
    <n v="1267423200"/>
    <n v="1269579600"/>
    <b v="0"/>
    <b v="1"/>
    <s v="film &amp; video"/>
    <s v="animation"/>
    <d v="2010-03-01T06:00:00"/>
    <d v="2010-03-26T05:00:00"/>
  </r>
  <r>
    <n v="749"/>
    <s v="Hunter-Logan"/>
    <s v="Down-sized needs-based task-force"/>
    <x v="133"/>
    <x v="731"/>
    <x v="740"/>
    <x v="1"/>
    <n v="0.63576550602498705"/>
    <n v="366"/>
    <s v="IT"/>
    <s v="EUR"/>
    <n v="1412744400"/>
    <n v="1413781200"/>
    <b v="0"/>
    <b v="1"/>
    <s v="technology"/>
    <s v="wearables"/>
    <d v="2014-10-08T05:00:00"/>
    <d v="2014-10-20T05:00:00"/>
  </r>
  <r>
    <n v="750"/>
    <s v="Ramos and Sons"/>
    <s v="Extended responsive Internet solution"/>
    <x v="0"/>
    <x v="99"/>
    <x v="100"/>
    <x v="0"/>
    <n v="100"/>
    <n v="1"/>
    <s v="GB"/>
    <s v="GBP"/>
    <n v="1277960400"/>
    <n v="1280120400"/>
    <b v="0"/>
    <b v="0"/>
    <s v="music"/>
    <s v="electric music"/>
    <d v="2010-07-01T05:00:00"/>
    <d v="2010-07-26T05:00:00"/>
  </r>
  <r>
    <n v="751"/>
    <s v="Lane-Barber"/>
    <s v="Universal value-added moderator"/>
    <x v="136"/>
    <x v="732"/>
    <x v="741"/>
    <x v="1"/>
    <n v="0.43046753557335882"/>
    <n v="270"/>
    <s v="US"/>
    <s v="USD"/>
    <n v="1458190800"/>
    <n v="1459486800"/>
    <b v="1"/>
    <b v="1"/>
    <s v="publishing"/>
    <s v="nonfiction"/>
    <d v="2016-03-17T05:00:00"/>
    <d v="2016-04-01T05:00:00"/>
  </r>
  <r>
    <n v="752"/>
    <s v="Lowery Group"/>
    <s v="Sharable motivating emulation"/>
    <x v="306"/>
    <x v="733"/>
    <x v="742"/>
    <x v="3"/>
    <n v="1.081685938082805"/>
    <n v="114"/>
    <s v="US"/>
    <s v="USD"/>
    <n v="1280984400"/>
    <n v="1282539600"/>
    <b v="0"/>
    <b v="1"/>
    <s v="theater"/>
    <s v="plays"/>
    <d v="2010-08-05T05:00:00"/>
    <d v="2010-08-23T05:00:00"/>
  </r>
  <r>
    <n v="753"/>
    <s v="Guerrero-Griffin"/>
    <s v="Networked web-enabled product"/>
    <x v="53"/>
    <x v="734"/>
    <x v="743"/>
    <x v="1"/>
    <n v="0.38955656858682136"/>
    <n v="137"/>
    <s v="US"/>
    <s v="USD"/>
    <n v="1274590800"/>
    <n v="1275886800"/>
    <b v="0"/>
    <b v="0"/>
    <s v="photography"/>
    <s v="photography books"/>
    <d v="2010-05-23T05:00:00"/>
    <d v="2010-06-07T05:00:00"/>
  </r>
  <r>
    <n v="754"/>
    <s v="Perez, Reed and Lee"/>
    <s v="Advanced dedicated encoding"/>
    <x v="384"/>
    <x v="735"/>
    <x v="744"/>
    <x v="1"/>
    <n v="0.59357689097240374"/>
    <n v="3205"/>
    <s v="US"/>
    <s v="USD"/>
    <n v="1351400400"/>
    <n v="1355983200"/>
    <b v="0"/>
    <b v="0"/>
    <s v="theater"/>
    <s v="plays"/>
    <d v="2012-10-28T05:00:00"/>
    <d v="2012-12-20T06:00:00"/>
  </r>
  <r>
    <n v="755"/>
    <s v="Chen, Pollard and Clarke"/>
    <s v="Stand-alone multi-state project"/>
    <x v="6"/>
    <x v="562"/>
    <x v="745"/>
    <x v="1"/>
    <n v="0.60032017075773747"/>
    <n v="288"/>
    <s v="DK"/>
    <s v="DKK"/>
    <n v="1514354400"/>
    <n v="1515391200"/>
    <b v="0"/>
    <b v="1"/>
    <s v="theater"/>
    <s v="plays"/>
    <d v="2017-12-27T06:00:00"/>
    <d v="2018-01-08T06:00:00"/>
  </r>
  <r>
    <n v="756"/>
    <s v="Serrano, Gallagher and Griffith"/>
    <s v="Customizable bi-directional monitoring"/>
    <x v="81"/>
    <x v="736"/>
    <x v="746"/>
    <x v="1"/>
    <n v="0.12952077313938429"/>
    <n v="148"/>
    <s v="US"/>
    <s v="USD"/>
    <n v="1421733600"/>
    <n v="1422252000"/>
    <b v="0"/>
    <b v="0"/>
    <s v="theater"/>
    <s v="plays"/>
    <d v="2015-01-20T06:00:00"/>
    <d v="2015-01-26T06:00:00"/>
  </r>
  <r>
    <n v="757"/>
    <s v="Callahan-Gilbert"/>
    <s v="Profit-focused motivating function"/>
    <x v="1"/>
    <x v="737"/>
    <x v="747"/>
    <x v="1"/>
    <n v="0.24578651685393257"/>
    <n v="114"/>
    <s v="US"/>
    <s v="USD"/>
    <n v="1305176400"/>
    <n v="1305522000"/>
    <b v="0"/>
    <b v="0"/>
    <s v="film &amp; video"/>
    <s v="drama"/>
    <d v="2011-05-12T05:00:00"/>
    <d v="2011-05-16T05:00:00"/>
  </r>
  <r>
    <n v="758"/>
    <s v="Logan-Miranda"/>
    <s v="Proactive systemic firmware"/>
    <x v="241"/>
    <x v="738"/>
    <x v="748"/>
    <x v="1"/>
    <n v="0.17724020238915003"/>
    <n v="1518"/>
    <s v="CA"/>
    <s v="CAD"/>
    <n v="1414126800"/>
    <n v="1414904400"/>
    <b v="0"/>
    <b v="0"/>
    <s v="music"/>
    <s v="rock"/>
    <d v="2014-10-24T05:00:00"/>
    <d v="2014-11-02T05:00:00"/>
  </r>
  <r>
    <n v="759"/>
    <s v="Rodriguez PLC"/>
    <s v="Grass-roots upward-trending installation"/>
    <x v="385"/>
    <x v="739"/>
    <x v="749"/>
    <x v="0"/>
    <n v="1.4614143000479867"/>
    <n v="1274"/>
    <s v="US"/>
    <s v="USD"/>
    <n v="1517810400"/>
    <n v="1520402400"/>
    <b v="0"/>
    <b v="0"/>
    <s v="music"/>
    <s v="electric music"/>
    <d v="2018-02-05T06:00:00"/>
    <d v="2018-03-07T06:00:00"/>
  </r>
  <r>
    <n v="760"/>
    <s v="Smith-Kennedy"/>
    <s v="Virtual heuristic hub"/>
    <x v="386"/>
    <x v="740"/>
    <x v="750"/>
    <x v="0"/>
    <n v="2.9110414657666346"/>
    <n v="210"/>
    <s v="IT"/>
    <s v="EUR"/>
    <n v="1564635600"/>
    <n v="1567141200"/>
    <b v="0"/>
    <b v="1"/>
    <s v="games"/>
    <s v="video games"/>
    <d v="2019-08-01T05:00:00"/>
    <d v="2019-08-30T05:00:00"/>
  </r>
  <r>
    <n v="761"/>
    <s v="Mitchell-Lee"/>
    <s v="Customizable leadingedge model"/>
    <x v="196"/>
    <x v="741"/>
    <x v="751"/>
    <x v="1"/>
    <n v="0.15256588072122051"/>
    <n v="166"/>
    <s v="US"/>
    <s v="USD"/>
    <n v="1500699600"/>
    <n v="1501131600"/>
    <b v="0"/>
    <b v="0"/>
    <s v="music"/>
    <s v="rock"/>
    <d v="2017-07-22T05:00:00"/>
    <d v="2017-07-27T05:00:00"/>
  </r>
  <r>
    <n v="762"/>
    <s v="Davis Ltd"/>
    <s v="Upgradable uniform service-desk"/>
    <x v="26"/>
    <x v="742"/>
    <x v="752"/>
    <x v="1"/>
    <n v="0.56415215989684075"/>
    <n v="100"/>
    <s v="AU"/>
    <s v="AUD"/>
    <n v="1354082400"/>
    <n v="1355032800"/>
    <b v="0"/>
    <b v="0"/>
    <s v="music"/>
    <s v="jazz"/>
    <d v="2012-11-28T06:00:00"/>
    <d v="2012-12-09T06:00:00"/>
  </r>
  <r>
    <n v="763"/>
    <s v="Rowland PLC"/>
    <s v="Inverse client-driven product"/>
    <x v="36"/>
    <x v="207"/>
    <x v="753"/>
    <x v="1"/>
    <n v="0.88355948248658878"/>
    <n v="235"/>
    <s v="US"/>
    <s v="USD"/>
    <n v="1336453200"/>
    <n v="1339477200"/>
    <b v="0"/>
    <b v="1"/>
    <s v="theater"/>
    <s v="plays"/>
    <d v="2012-05-08T05:00:00"/>
    <d v="2012-06-12T05:00:00"/>
  </r>
  <r>
    <n v="764"/>
    <s v="Shaffer-Mason"/>
    <s v="Managed bandwidth-monitored system engine"/>
    <x v="65"/>
    <x v="743"/>
    <x v="754"/>
    <x v="1"/>
    <n v="0.13732833957553059"/>
    <n v="148"/>
    <s v="US"/>
    <s v="USD"/>
    <n v="1305262800"/>
    <n v="1305954000"/>
    <b v="0"/>
    <b v="0"/>
    <s v="music"/>
    <s v="rock"/>
    <d v="2011-05-13T05:00:00"/>
    <d v="2011-05-21T05:00:00"/>
  </r>
  <r>
    <n v="765"/>
    <s v="Matthews LLC"/>
    <s v="Advanced transitional help-desk"/>
    <x v="61"/>
    <x v="744"/>
    <x v="755"/>
    <x v="1"/>
    <n v="0.48"/>
    <n v="198"/>
    <s v="US"/>
    <s v="USD"/>
    <n v="1492232400"/>
    <n v="1494392400"/>
    <b v="1"/>
    <b v="1"/>
    <s v="music"/>
    <s v="indie rock"/>
    <d v="2017-04-15T05:00:00"/>
    <d v="2017-05-10T05:00:00"/>
  </r>
  <r>
    <n v="766"/>
    <s v="Montgomery-Castro"/>
    <s v="De-engineered disintermediate encryption"/>
    <x v="316"/>
    <x v="49"/>
    <x v="756"/>
    <x v="0"/>
    <n v="3.2080861349154031"/>
    <n v="248"/>
    <s v="AU"/>
    <s v="AUD"/>
    <n v="1537333200"/>
    <n v="1537419600"/>
    <b v="0"/>
    <b v="0"/>
    <s v="film &amp; video"/>
    <s v="science fiction"/>
    <d v="2018-09-19T05:00:00"/>
    <d v="2018-09-20T05:00:00"/>
  </r>
  <r>
    <n v="767"/>
    <s v="Hale, Pearson and Jenkins"/>
    <s v="Upgradable attitude-oriented project"/>
    <x v="387"/>
    <x v="745"/>
    <x v="757"/>
    <x v="0"/>
    <n v="1.7553998410749114"/>
    <n v="513"/>
    <s v="US"/>
    <s v="USD"/>
    <n v="1444107600"/>
    <n v="1447999200"/>
    <b v="0"/>
    <b v="0"/>
    <s v="publishing"/>
    <s v="translations"/>
    <d v="2015-10-06T05:00:00"/>
    <d v="2015-11-20T06:00:00"/>
  </r>
  <r>
    <n v="768"/>
    <s v="Ramirez-Calderon"/>
    <s v="Fundamental zero tolerance alliance"/>
    <x v="73"/>
    <x v="746"/>
    <x v="758"/>
    <x v="1"/>
    <n v="0.4329004329004329"/>
    <n v="150"/>
    <s v="US"/>
    <s v="USD"/>
    <n v="1386741600"/>
    <n v="1388037600"/>
    <b v="0"/>
    <b v="0"/>
    <s v="theater"/>
    <s v="plays"/>
    <d v="2013-12-11T06:00:00"/>
    <d v="2013-12-26T06:00:00"/>
  </r>
  <r>
    <n v="769"/>
    <s v="Johnson-Morales"/>
    <s v="Devolved 24hour forecast"/>
    <x v="388"/>
    <x v="747"/>
    <x v="759"/>
    <x v="0"/>
    <n v="1.1511740875845509"/>
    <n v="3410"/>
    <s v="US"/>
    <s v="USD"/>
    <n v="1376542800"/>
    <n v="1378789200"/>
    <b v="0"/>
    <b v="0"/>
    <s v="games"/>
    <s v="video games"/>
    <d v="2013-08-15T05:00:00"/>
    <d v="2013-09-10T05:00:00"/>
  </r>
  <r>
    <n v="770"/>
    <s v="Mathis-Rodriguez"/>
    <s v="User-centric attitude-oriented intranet"/>
    <x v="333"/>
    <x v="748"/>
    <x v="760"/>
    <x v="1"/>
    <n v="0.36935234495791103"/>
    <n v="216"/>
    <s v="IT"/>
    <s v="EUR"/>
    <n v="1397451600"/>
    <n v="1398056400"/>
    <b v="0"/>
    <b v="1"/>
    <s v="theater"/>
    <s v="plays"/>
    <d v="2014-04-14T05:00:00"/>
    <d v="2014-04-21T05:00:00"/>
  </r>
  <r>
    <n v="771"/>
    <s v="Smith, Mack and Williams"/>
    <s v="Self-enabling 5thgeneration paradigm"/>
    <x v="36"/>
    <x v="749"/>
    <x v="761"/>
    <x v="3"/>
    <n v="2.0223907547851212"/>
    <n v="26"/>
    <s v="US"/>
    <s v="USD"/>
    <n v="1548482400"/>
    <n v="1550815200"/>
    <b v="0"/>
    <b v="0"/>
    <s v="theater"/>
    <s v="plays"/>
    <d v="2019-01-26T06:00:00"/>
    <d v="2019-02-22T06:00:00"/>
  </r>
  <r>
    <n v="772"/>
    <s v="Johnson-Pace"/>
    <s v="Persistent 3rdgeneration moratorium"/>
    <x v="389"/>
    <x v="750"/>
    <x v="762"/>
    <x v="1"/>
    <n v="0.88214829054285138"/>
    <n v="5139"/>
    <s v="US"/>
    <s v="USD"/>
    <n v="1549692000"/>
    <n v="1550037600"/>
    <b v="0"/>
    <b v="0"/>
    <s v="music"/>
    <s v="indie rock"/>
    <d v="2019-02-09T06:00:00"/>
    <d v="2019-02-13T06:00:00"/>
  </r>
  <r>
    <n v="773"/>
    <s v="Meza, Kirby and Patel"/>
    <s v="Cross-platform empowering project"/>
    <x v="390"/>
    <x v="751"/>
    <x v="763"/>
    <x v="1"/>
    <n v="0.52478134110787167"/>
    <n v="2353"/>
    <s v="US"/>
    <s v="USD"/>
    <n v="1492059600"/>
    <n v="1492923600"/>
    <b v="0"/>
    <b v="0"/>
    <s v="theater"/>
    <s v="plays"/>
    <d v="2017-04-13T05:00:00"/>
    <d v="2017-04-23T05:00:00"/>
  </r>
  <r>
    <n v="774"/>
    <s v="Gonzalez-Snow"/>
    <s v="Polarized user-facing interface"/>
    <x v="92"/>
    <x v="752"/>
    <x v="764"/>
    <x v="1"/>
    <n v="0.73800738007380073"/>
    <n v="78"/>
    <s v="IT"/>
    <s v="EUR"/>
    <n v="1463979600"/>
    <n v="1467522000"/>
    <b v="0"/>
    <b v="0"/>
    <s v="technology"/>
    <s v="web"/>
    <d v="2016-05-23T05:00:00"/>
    <d v="2016-07-03T05:00:00"/>
  </r>
  <r>
    <n v="775"/>
    <s v="Murphy LLC"/>
    <s v="Customer-focused non-volatile framework"/>
    <x v="151"/>
    <x v="197"/>
    <x v="765"/>
    <x v="0"/>
    <n v="9.7107438016528924"/>
    <n v="10"/>
    <s v="US"/>
    <s v="USD"/>
    <n v="1415253600"/>
    <n v="1416117600"/>
    <b v="0"/>
    <b v="0"/>
    <s v="music"/>
    <s v="rock"/>
    <d v="2014-11-06T06:00:00"/>
    <d v="2014-11-16T06:00:00"/>
  </r>
  <r>
    <n v="776"/>
    <s v="Taylor-Rowe"/>
    <s v="Synchronized multimedia frame"/>
    <x v="391"/>
    <x v="753"/>
    <x v="766"/>
    <x v="0"/>
    <n v="1.5256874543877283"/>
    <n v="2201"/>
    <s v="US"/>
    <s v="USD"/>
    <n v="1562216400"/>
    <n v="1563771600"/>
    <b v="0"/>
    <b v="0"/>
    <s v="theater"/>
    <s v="plays"/>
    <d v="2019-07-04T05:00:00"/>
    <d v="2019-07-22T05:00:00"/>
  </r>
  <r>
    <n v="777"/>
    <s v="Henderson Ltd"/>
    <s v="Open-architected stable algorithm"/>
    <x v="202"/>
    <x v="754"/>
    <x v="767"/>
    <x v="0"/>
    <n v="2.0397068736816926"/>
    <n v="676"/>
    <s v="US"/>
    <s v="USD"/>
    <n v="1316754000"/>
    <n v="1319259600"/>
    <b v="0"/>
    <b v="0"/>
    <s v="theater"/>
    <s v="plays"/>
    <d v="2011-09-23T05:00:00"/>
    <d v="2011-10-22T05:00:00"/>
  </r>
  <r>
    <n v="778"/>
    <s v="Moss-Guzman"/>
    <s v="Cross-platform optimizing website"/>
    <x v="81"/>
    <x v="755"/>
    <x v="768"/>
    <x v="1"/>
    <n v="0.12691594259494288"/>
    <n v="174"/>
    <s v="CH"/>
    <s v="CHF"/>
    <n v="1313211600"/>
    <n v="1313643600"/>
    <b v="0"/>
    <b v="0"/>
    <s v="film &amp; video"/>
    <s v="animation"/>
    <d v="2011-08-13T05:00:00"/>
    <d v="2011-08-18T05:00:00"/>
  </r>
  <r>
    <n v="779"/>
    <s v="Webb Group"/>
    <s v="Public-key actuating projection"/>
    <x v="392"/>
    <x v="756"/>
    <x v="769"/>
    <x v="0"/>
    <n v="1.2452315764150619"/>
    <n v="831"/>
    <s v="US"/>
    <s v="USD"/>
    <n v="1439528400"/>
    <n v="1440306000"/>
    <b v="0"/>
    <b v="1"/>
    <s v="theater"/>
    <s v="plays"/>
    <d v="2015-08-14T05:00:00"/>
    <d v="2015-08-23T05:00:00"/>
  </r>
  <r>
    <n v="780"/>
    <s v="Brooks-Rodriguez"/>
    <s v="Implemented intangible instruction set"/>
    <x v="135"/>
    <x v="757"/>
    <x v="770"/>
    <x v="1"/>
    <n v="0.94078583287216377"/>
    <n v="164"/>
    <s v="US"/>
    <s v="USD"/>
    <n v="1469163600"/>
    <n v="1470805200"/>
    <b v="0"/>
    <b v="1"/>
    <s v="film &amp; video"/>
    <s v="drama"/>
    <d v="2016-07-22T05:00:00"/>
    <d v="2016-08-10T05:00:00"/>
  </r>
  <r>
    <n v="781"/>
    <s v="Thomas Ltd"/>
    <s v="Cross-group interactive architecture"/>
    <x v="251"/>
    <x v="758"/>
    <x v="771"/>
    <x v="3"/>
    <n v="1.9710013593112823"/>
    <n v="56"/>
    <s v="CH"/>
    <s v="CHF"/>
    <n v="1288501200"/>
    <n v="1292911200"/>
    <b v="0"/>
    <b v="0"/>
    <s v="theater"/>
    <s v="plays"/>
    <d v="2010-10-31T05:00:00"/>
    <d v="2010-12-21T06:00:00"/>
  </r>
  <r>
    <n v="782"/>
    <s v="Williams and Sons"/>
    <s v="Centralized asymmetric framework"/>
    <x v="135"/>
    <x v="759"/>
    <x v="772"/>
    <x v="1"/>
    <n v="0.46443857572170111"/>
    <n v="161"/>
    <s v="US"/>
    <s v="USD"/>
    <n v="1298959200"/>
    <n v="1301374800"/>
    <b v="0"/>
    <b v="1"/>
    <s v="film &amp; video"/>
    <s v="animation"/>
    <d v="2011-03-01T06:00:00"/>
    <d v="2011-03-29T05:00:00"/>
  </r>
  <r>
    <n v="783"/>
    <s v="Vega, Chan and Carney"/>
    <s v="Down-sized systematic utilization"/>
    <x v="71"/>
    <x v="760"/>
    <x v="773"/>
    <x v="1"/>
    <n v="0.70806621375944889"/>
    <n v="138"/>
    <s v="US"/>
    <s v="USD"/>
    <n v="1387260000"/>
    <n v="1387864800"/>
    <b v="0"/>
    <b v="0"/>
    <s v="music"/>
    <s v="rock"/>
    <d v="2013-12-17T06:00:00"/>
    <d v="2013-12-24T06:00:00"/>
  </r>
  <r>
    <n v="784"/>
    <s v="Byrd Group"/>
    <s v="Profound fault-tolerant model"/>
    <x v="393"/>
    <x v="761"/>
    <x v="774"/>
    <x v="1"/>
    <n v="0.86702101721363434"/>
    <n v="3308"/>
    <s v="US"/>
    <s v="USD"/>
    <n v="1457244000"/>
    <n v="1458190800"/>
    <b v="0"/>
    <b v="0"/>
    <s v="technology"/>
    <s v="web"/>
    <d v="2016-03-06T06:00:00"/>
    <d v="2016-03-17T05:00:00"/>
  </r>
  <r>
    <n v="785"/>
    <s v="Peterson, Fletcher and Sanchez"/>
    <s v="Multi-channeled bi-directional moratorium"/>
    <x v="313"/>
    <x v="762"/>
    <x v="775"/>
    <x v="1"/>
    <n v="0.51781435968776568"/>
    <n v="127"/>
    <s v="AU"/>
    <s v="AUD"/>
    <n v="1556341200"/>
    <n v="1559278800"/>
    <b v="0"/>
    <b v="1"/>
    <s v="film &amp; video"/>
    <s v="animation"/>
    <d v="2019-04-27T05:00:00"/>
    <d v="2019-05-31T05:00:00"/>
  </r>
  <r>
    <n v="786"/>
    <s v="Smith-Brown"/>
    <s v="Object-based content-based ability"/>
    <x v="42"/>
    <x v="763"/>
    <x v="776"/>
    <x v="1"/>
    <n v="0.13703636031427005"/>
    <n v="207"/>
    <s v="IT"/>
    <s v="EUR"/>
    <n v="1522126800"/>
    <n v="1522731600"/>
    <b v="0"/>
    <b v="1"/>
    <s v="music"/>
    <s v="jazz"/>
    <d v="2018-03-27T05:00:00"/>
    <d v="2018-04-03T05:00:00"/>
  </r>
  <r>
    <n v="787"/>
    <s v="Vance-Glover"/>
    <s v="Progressive coherent secured line"/>
    <x v="394"/>
    <x v="764"/>
    <x v="777"/>
    <x v="0"/>
    <n v="1.0033773813817752"/>
    <n v="859"/>
    <s v="CA"/>
    <s v="CAD"/>
    <n v="1305954000"/>
    <n v="1306731600"/>
    <b v="0"/>
    <b v="0"/>
    <s v="music"/>
    <s v="rock"/>
    <d v="2011-05-21T05:00:00"/>
    <d v="2011-05-30T05:00:00"/>
  </r>
  <r>
    <n v="788"/>
    <s v="Joyce PLC"/>
    <s v="Synchronized directional capability"/>
    <x v="136"/>
    <x v="765"/>
    <x v="778"/>
    <x v="2"/>
    <n v="1.1342155009451795"/>
    <n v="31"/>
    <s v="US"/>
    <s v="USD"/>
    <n v="1350709200"/>
    <n v="1352527200"/>
    <b v="0"/>
    <b v="0"/>
    <s v="film &amp; video"/>
    <s v="animation"/>
    <d v="2012-10-20T05:00:00"/>
    <d v="2012-11-10T06:00:00"/>
  </r>
  <r>
    <n v="789"/>
    <s v="Kennedy-Miller"/>
    <s v="Cross-platform composite migration"/>
    <x v="25"/>
    <x v="766"/>
    <x v="779"/>
    <x v="0"/>
    <n v="2.6857654431512983"/>
    <n v="45"/>
    <s v="US"/>
    <s v="USD"/>
    <n v="1401166800"/>
    <n v="1404363600"/>
    <b v="0"/>
    <b v="0"/>
    <s v="theater"/>
    <s v="plays"/>
    <d v="2014-05-27T05:00:00"/>
    <d v="2014-07-03T05:00:00"/>
  </r>
  <r>
    <n v="790"/>
    <s v="White-Obrien"/>
    <s v="Operative local pricing structure"/>
    <x v="395"/>
    <x v="767"/>
    <x v="780"/>
    <x v="3"/>
    <n v="3.2743861626800999"/>
    <n v="1113"/>
    <s v="US"/>
    <s v="USD"/>
    <n v="1266127200"/>
    <n v="1266645600"/>
    <b v="0"/>
    <b v="0"/>
    <s v="theater"/>
    <s v="plays"/>
    <d v="2010-02-14T06:00:00"/>
    <d v="2010-02-20T06:00:00"/>
  </r>
  <r>
    <n v="791"/>
    <s v="Stafford, Hess and Raymond"/>
    <s v="Optional web-enabled extranet"/>
    <x v="118"/>
    <x v="768"/>
    <x v="781"/>
    <x v="0"/>
    <n v="3.8888888888888888"/>
    <n v="6"/>
    <s v="US"/>
    <s v="USD"/>
    <n v="1481436000"/>
    <n v="1482818400"/>
    <b v="0"/>
    <b v="0"/>
    <s v="food"/>
    <s v="food trucks"/>
    <d v="2016-12-11T06:00:00"/>
    <d v="2016-12-27T06:00:00"/>
  </r>
  <r>
    <n v="792"/>
    <s v="Jordan, Schneider and Hall"/>
    <s v="Reduced 6thgeneration intranet"/>
    <x v="22"/>
    <x v="769"/>
    <x v="782"/>
    <x v="0"/>
    <n v="2.9411764705882355"/>
    <n v="7"/>
    <s v="US"/>
    <s v="USD"/>
    <n v="1372222800"/>
    <n v="1374642000"/>
    <b v="0"/>
    <b v="1"/>
    <s v="theater"/>
    <s v="plays"/>
    <d v="2013-06-26T05:00:00"/>
    <d v="2013-07-24T05:00:00"/>
  </r>
  <r>
    <n v="793"/>
    <s v="Rodriguez, Cox and Rodriguez"/>
    <s v="Networked disintermediate leverage"/>
    <x v="65"/>
    <x v="770"/>
    <x v="783"/>
    <x v="1"/>
    <n v="8.4323495592180914E-2"/>
    <n v="181"/>
    <s v="CH"/>
    <s v="CHF"/>
    <n v="1372136400"/>
    <n v="1372482000"/>
    <b v="0"/>
    <b v="0"/>
    <s v="publishing"/>
    <s v="nonfiction"/>
    <d v="2013-06-25T05:00:00"/>
    <d v="2013-06-29T05:00:00"/>
  </r>
  <r>
    <n v="794"/>
    <s v="Welch Inc"/>
    <s v="Optional optimal website"/>
    <x v="47"/>
    <x v="771"/>
    <x v="784"/>
    <x v="1"/>
    <n v="0.79748670855485737"/>
    <n v="110"/>
    <s v="US"/>
    <s v="USD"/>
    <n v="1513922400"/>
    <n v="1514959200"/>
    <b v="0"/>
    <b v="0"/>
    <s v="music"/>
    <s v="rock"/>
    <d v="2017-12-22T06:00:00"/>
    <d v="2018-01-03T06:00:00"/>
  </r>
  <r>
    <n v="795"/>
    <s v="Vasquez Inc"/>
    <s v="Stand-alone asynchronous functionalities"/>
    <x v="143"/>
    <x v="772"/>
    <x v="785"/>
    <x v="0"/>
    <n v="6.9471624266144811"/>
    <n v="31"/>
    <s v="US"/>
    <s v="USD"/>
    <n v="1477976400"/>
    <n v="1478235600"/>
    <b v="0"/>
    <b v="0"/>
    <s v="film &amp; video"/>
    <s v="drama"/>
    <d v="2016-11-01T05:00:00"/>
    <d v="2016-11-04T05:00:00"/>
  </r>
  <r>
    <n v="796"/>
    <s v="Freeman-Ferguson"/>
    <s v="Profound full-range open system"/>
    <x v="75"/>
    <x v="773"/>
    <x v="786"/>
    <x v="0"/>
    <n v="1.8245614035087718"/>
    <n v="78"/>
    <s v="US"/>
    <s v="USD"/>
    <n v="1407474000"/>
    <n v="1408078800"/>
    <b v="0"/>
    <b v="1"/>
    <s v="games"/>
    <s v="mobile games"/>
    <d v="2014-08-08T05:00:00"/>
    <d v="2014-08-15T05:00:00"/>
  </r>
  <r>
    <n v="797"/>
    <s v="Houston, Moore and Rogers"/>
    <s v="Optional tangible utilization"/>
    <x v="4"/>
    <x v="774"/>
    <x v="787"/>
    <x v="1"/>
    <n v="0.91214594335093613"/>
    <n v="185"/>
    <s v="US"/>
    <s v="USD"/>
    <n v="1546149600"/>
    <n v="1548136800"/>
    <b v="0"/>
    <b v="0"/>
    <s v="technology"/>
    <s v="web"/>
    <d v="2018-12-30T06:00:00"/>
    <d v="2019-01-22T06:00:00"/>
  </r>
  <r>
    <n v="798"/>
    <s v="Small-Fuentes"/>
    <s v="Seamless maximized product"/>
    <x v="74"/>
    <x v="775"/>
    <x v="788"/>
    <x v="1"/>
    <n v="0.53058676654182269"/>
    <n v="121"/>
    <s v="US"/>
    <s v="USD"/>
    <n v="1338440400"/>
    <n v="1340859600"/>
    <b v="0"/>
    <b v="1"/>
    <s v="theater"/>
    <s v="plays"/>
    <d v="2012-05-31T05:00:00"/>
    <d v="2012-06-28T05:00:00"/>
  </r>
  <r>
    <n v="799"/>
    <s v="Reid-Day"/>
    <s v="Devolved tertiary time-frame"/>
    <x v="396"/>
    <x v="776"/>
    <x v="789"/>
    <x v="0"/>
    <n v="1.1493158510377846"/>
    <n v="1225"/>
    <s v="GB"/>
    <s v="GBP"/>
    <n v="1454133600"/>
    <n v="1454479200"/>
    <b v="0"/>
    <b v="0"/>
    <s v="theater"/>
    <s v="plays"/>
    <d v="2016-01-30T06:00:00"/>
    <d v="2016-02-03T06:00:00"/>
  </r>
  <r>
    <n v="800"/>
    <s v="Wallace LLC"/>
    <s v="Centralized regional function"/>
    <x v="0"/>
    <x v="99"/>
    <x v="100"/>
    <x v="0"/>
    <n v="100"/>
    <n v="1"/>
    <s v="CH"/>
    <s v="CHF"/>
    <n v="1434085200"/>
    <n v="1434430800"/>
    <b v="0"/>
    <b v="0"/>
    <s v="music"/>
    <s v="rock"/>
    <d v="2015-06-12T05:00:00"/>
    <d v="2015-06-16T05:00:00"/>
  </r>
  <r>
    <n v="801"/>
    <s v="Olson-Bishop"/>
    <s v="User-friendly high-level initiative"/>
    <x v="173"/>
    <x v="777"/>
    <x v="790"/>
    <x v="1"/>
    <n v="0.49282194128990786"/>
    <n v="106"/>
    <s v="US"/>
    <s v="USD"/>
    <n v="1577772000"/>
    <n v="1579672800"/>
    <b v="0"/>
    <b v="1"/>
    <s v="photography"/>
    <s v="photography books"/>
    <d v="2019-12-31T06:00:00"/>
    <d v="2020-01-22T06:00:00"/>
  </r>
  <r>
    <n v="802"/>
    <s v="Rodriguez, Anderson and Porter"/>
    <s v="Reverse-engineered zero-defect infrastructure"/>
    <x v="8"/>
    <x v="778"/>
    <x v="791"/>
    <x v="1"/>
    <n v="0.50753110674525215"/>
    <n v="142"/>
    <s v="US"/>
    <s v="USD"/>
    <n v="1562216400"/>
    <n v="1562389200"/>
    <b v="0"/>
    <b v="0"/>
    <s v="photography"/>
    <s v="photography books"/>
    <d v="2019-07-04T05:00:00"/>
    <d v="2019-07-06T05:00:00"/>
  </r>
  <r>
    <n v="803"/>
    <s v="Perez, Brown and Meyers"/>
    <s v="Stand-alone background customer loyalty"/>
    <x v="55"/>
    <x v="106"/>
    <x v="792"/>
    <x v="1"/>
    <n v="0.93457943925233644"/>
    <n v="233"/>
    <s v="US"/>
    <s v="USD"/>
    <n v="1548568800"/>
    <n v="1551506400"/>
    <b v="0"/>
    <b v="0"/>
    <s v="theater"/>
    <s v="plays"/>
    <d v="2019-01-27T06:00:00"/>
    <d v="2019-03-02T06:00:00"/>
  </r>
  <r>
    <n v="804"/>
    <s v="English-Mccullough"/>
    <s v="Business-focused discrete software"/>
    <x v="97"/>
    <x v="779"/>
    <x v="793"/>
    <x v="1"/>
    <n v="0.37211965078002002"/>
    <n v="218"/>
    <s v="US"/>
    <s v="USD"/>
    <n v="1514872800"/>
    <n v="1516600800"/>
    <b v="0"/>
    <b v="0"/>
    <s v="music"/>
    <s v="rock"/>
    <d v="2018-01-02T06:00:00"/>
    <d v="2018-01-22T06:00:00"/>
  </r>
  <r>
    <n v="805"/>
    <s v="Smith-Nguyen"/>
    <s v="Advanced intermediate Graphic Interface"/>
    <x v="62"/>
    <x v="780"/>
    <x v="794"/>
    <x v="0"/>
    <n v="1.9667477696674778"/>
    <n v="67"/>
    <s v="AU"/>
    <s v="AUD"/>
    <n v="1416031200"/>
    <n v="1420437600"/>
    <b v="0"/>
    <b v="0"/>
    <s v="film &amp; video"/>
    <s v="documentary"/>
    <d v="2014-11-15T06:00:00"/>
    <d v="2015-01-05T06:00:00"/>
  </r>
  <r>
    <n v="806"/>
    <s v="Harmon-Madden"/>
    <s v="Adaptive holistic hub"/>
    <x v="31"/>
    <x v="781"/>
    <x v="795"/>
    <x v="1"/>
    <n v="8.472524812394093E-2"/>
    <n v="76"/>
    <s v="US"/>
    <s v="USD"/>
    <n v="1330927200"/>
    <n v="1332997200"/>
    <b v="0"/>
    <b v="1"/>
    <s v="film &amp; video"/>
    <s v="drama"/>
    <d v="2012-03-05T06:00:00"/>
    <d v="2012-03-29T05:00:00"/>
  </r>
  <r>
    <n v="807"/>
    <s v="Walker-Taylor"/>
    <s v="Automated uniform concept"/>
    <x v="31"/>
    <x v="782"/>
    <x v="796"/>
    <x v="1"/>
    <n v="0.37878787878787878"/>
    <n v="43"/>
    <s v="US"/>
    <s v="USD"/>
    <n v="1571115600"/>
    <n v="1574920800"/>
    <b v="0"/>
    <b v="1"/>
    <s v="theater"/>
    <s v="plays"/>
    <d v="2019-10-15T05:00:00"/>
    <d v="2019-11-28T06:00:00"/>
  </r>
  <r>
    <n v="808"/>
    <s v="Harris, Medina and Mitchell"/>
    <s v="Enhanced regional flexibility"/>
    <x v="5"/>
    <x v="783"/>
    <x v="797"/>
    <x v="0"/>
    <n v="3.2849020846493997"/>
    <n v="19"/>
    <s v="US"/>
    <s v="USD"/>
    <n v="1463461200"/>
    <n v="1464930000"/>
    <b v="0"/>
    <b v="0"/>
    <s v="food"/>
    <s v="food trucks"/>
    <d v="2016-05-17T05:00:00"/>
    <d v="2016-06-03T05:00:00"/>
  </r>
  <r>
    <n v="809"/>
    <s v="Williams and Sons"/>
    <s v="Public-key bottom-line algorithm"/>
    <x v="397"/>
    <x v="784"/>
    <x v="798"/>
    <x v="0"/>
    <n v="1.5903135447727479"/>
    <n v="2108"/>
    <s v="CH"/>
    <s v="CHF"/>
    <n v="1344920400"/>
    <n v="1345006800"/>
    <b v="0"/>
    <b v="0"/>
    <s v="film &amp; video"/>
    <s v="documentary"/>
    <d v="2012-08-14T05:00:00"/>
    <d v="2012-08-15T05:00:00"/>
  </r>
  <r>
    <n v="810"/>
    <s v="Ball-Fisher"/>
    <s v="Multi-layered intangible instruction set"/>
    <x v="330"/>
    <x v="785"/>
    <x v="799"/>
    <x v="1"/>
    <n v="0.51779935275080902"/>
    <n v="221"/>
    <s v="US"/>
    <s v="USD"/>
    <n v="1511848800"/>
    <n v="1512712800"/>
    <b v="0"/>
    <b v="1"/>
    <s v="theater"/>
    <s v="plays"/>
    <d v="2017-11-28T06:00:00"/>
    <d v="2017-12-08T06:00:00"/>
  </r>
  <r>
    <n v="811"/>
    <s v="Page, Holt and Mack"/>
    <s v="Fundamental methodical emulation"/>
    <x v="398"/>
    <x v="786"/>
    <x v="800"/>
    <x v="0"/>
    <n v="1.2969713965227145"/>
    <n v="679"/>
    <s v="US"/>
    <s v="USD"/>
    <n v="1452319200"/>
    <n v="1452492000"/>
    <b v="0"/>
    <b v="1"/>
    <s v="games"/>
    <s v="video games"/>
    <d v="2016-01-09T06:00:00"/>
    <d v="2016-01-11T06:00:00"/>
  </r>
  <r>
    <n v="812"/>
    <s v="Landry Group"/>
    <s v="Expanded value-added hardware"/>
    <x v="221"/>
    <x v="787"/>
    <x v="801"/>
    <x v="1"/>
    <n v="0.44340463458110518"/>
    <n v="2805"/>
    <s v="CA"/>
    <s v="CAD"/>
    <n v="1523854800"/>
    <n v="1524286800"/>
    <b v="0"/>
    <b v="0"/>
    <s v="publishing"/>
    <s v="nonfiction"/>
    <d v="2018-04-16T05:00:00"/>
    <d v="2018-04-21T05:00:00"/>
  </r>
  <r>
    <n v="813"/>
    <s v="Buckley Group"/>
    <s v="Diverse high-level attitude"/>
    <x v="170"/>
    <x v="788"/>
    <x v="802"/>
    <x v="1"/>
    <n v="0.41770003915937864"/>
    <n v="68"/>
    <s v="US"/>
    <s v="USD"/>
    <n v="1346043600"/>
    <n v="1346907600"/>
    <b v="0"/>
    <b v="0"/>
    <s v="games"/>
    <s v="video games"/>
    <d v="2012-08-27T05:00:00"/>
    <d v="2012-09-06T05:00:00"/>
  </r>
  <r>
    <n v="814"/>
    <s v="Vincent PLC"/>
    <s v="Visionary 24hour analyzer"/>
    <x v="170"/>
    <x v="789"/>
    <x v="803"/>
    <x v="0"/>
    <n v="1.0847457627118644"/>
    <n v="36"/>
    <s v="DK"/>
    <s v="DKK"/>
    <n v="1464325200"/>
    <n v="1464498000"/>
    <b v="0"/>
    <b v="1"/>
    <s v="music"/>
    <s v="rock"/>
    <d v="2016-05-27T05:00:00"/>
    <d v="2016-05-29T05:00:00"/>
  </r>
  <r>
    <n v="815"/>
    <s v="Watson-Douglas"/>
    <s v="Centralized bandwidth-monitored leverage"/>
    <x v="25"/>
    <x v="790"/>
    <x v="804"/>
    <x v="1"/>
    <n v="0.76785257230611725"/>
    <n v="183"/>
    <s v="CA"/>
    <s v="CAD"/>
    <n v="1511935200"/>
    <n v="1514181600"/>
    <b v="0"/>
    <b v="0"/>
    <s v="music"/>
    <s v="rock"/>
    <d v="2017-11-29T06:00:00"/>
    <d v="2017-12-25T06:00:00"/>
  </r>
  <r>
    <n v="816"/>
    <s v="Jones, Casey and Jones"/>
    <s v="Ergonomic mission-critical moratorium"/>
    <x v="173"/>
    <x v="723"/>
    <x v="805"/>
    <x v="1"/>
    <n v="0.16254416961130741"/>
    <n v="133"/>
    <s v="US"/>
    <s v="USD"/>
    <n v="1392012000"/>
    <n v="1392184800"/>
    <b v="1"/>
    <b v="1"/>
    <s v="theater"/>
    <s v="plays"/>
    <d v="2014-02-10T06:00:00"/>
    <d v="2014-02-12T06:00:00"/>
  </r>
  <r>
    <n v="817"/>
    <s v="Alvarez-Bauer"/>
    <s v="Front-line intermediate moderator"/>
    <x v="399"/>
    <x v="791"/>
    <x v="806"/>
    <x v="1"/>
    <n v="0.27115311429658762"/>
    <n v="2489"/>
    <s v="IT"/>
    <s v="EUR"/>
    <n v="1556946000"/>
    <n v="1559365200"/>
    <b v="0"/>
    <b v="1"/>
    <s v="publishing"/>
    <s v="nonfiction"/>
    <d v="2019-05-04T05:00:00"/>
    <d v="2019-06-01T05:00:00"/>
  </r>
  <r>
    <n v="818"/>
    <s v="Martinez LLC"/>
    <s v="Automated local secured line"/>
    <x v="31"/>
    <x v="792"/>
    <x v="807"/>
    <x v="1"/>
    <n v="9.1336116910229651E-2"/>
    <n v="69"/>
    <s v="US"/>
    <s v="USD"/>
    <n v="1548050400"/>
    <n v="1549173600"/>
    <b v="0"/>
    <b v="1"/>
    <s v="theater"/>
    <s v="plays"/>
    <d v="2019-01-21T06:00:00"/>
    <d v="2019-02-03T06:00:00"/>
  </r>
  <r>
    <n v="819"/>
    <s v="Buck-Khan"/>
    <s v="Integrated bandwidth-monitored alliance"/>
    <x v="200"/>
    <x v="793"/>
    <x v="808"/>
    <x v="0"/>
    <n v="1.9738301175426924"/>
    <n v="47"/>
    <s v="US"/>
    <s v="USD"/>
    <n v="1353736800"/>
    <n v="1355032800"/>
    <b v="1"/>
    <b v="0"/>
    <s v="games"/>
    <s v="video games"/>
    <d v="2012-11-24T06:00:00"/>
    <d v="2012-12-09T06:00:00"/>
  </r>
  <r>
    <n v="820"/>
    <s v="Valdez, Williams and Meyer"/>
    <s v="Cross-group heuristic forecast"/>
    <x v="42"/>
    <x v="794"/>
    <x v="809"/>
    <x v="1"/>
    <n v="0.12490632025980515"/>
    <n v="279"/>
    <s v="GB"/>
    <s v="GBP"/>
    <n v="1532840400"/>
    <n v="1533963600"/>
    <b v="0"/>
    <b v="1"/>
    <s v="music"/>
    <s v="rock"/>
    <d v="2018-07-29T05:00:00"/>
    <d v="2018-08-11T05:00:00"/>
  </r>
  <r>
    <n v="821"/>
    <s v="Alvarez-Andrews"/>
    <s v="Extended impactful secured line"/>
    <x v="70"/>
    <x v="795"/>
    <x v="810"/>
    <x v="1"/>
    <n v="0.34330554193231977"/>
    <n v="210"/>
    <s v="US"/>
    <s v="USD"/>
    <n v="1488261600"/>
    <n v="1489381200"/>
    <b v="0"/>
    <b v="0"/>
    <s v="film &amp; video"/>
    <s v="documentary"/>
    <d v="2017-02-28T06:00:00"/>
    <d v="2017-03-13T05:00:00"/>
  </r>
  <r>
    <n v="822"/>
    <s v="Stewart and Sons"/>
    <s v="Distributed optimizing protocol"/>
    <x v="400"/>
    <x v="796"/>
    <x v="811"/>
    <x v="1"/>
    <n v="0.2857414991903991"/>
    <n v="2100"/>
    <s v="US"/>
    <s v="USD"/>
    <n v="1393567200"/>
    <n v="1395032400"/>
    <b v="0"/>
    <b v="0"/>
    <s v="music"/>
    <s v="rock"/>
    <d v="2014-02-28T06:00:00"/>
    <d v="2014-03-17T05:00:00"/>
  </r>
  <r>
    <n v="823"/>
    <s v="Dyer Inc"/>
    <s v="Secured well-modulated system engine"/>
    <x v="178"/>
    <x v="797"/>
    <x v="812"/>
    <x v="1"/>
    <n v="0.28005464480874315"/>
    <n v="252"/>
    <s v="US"/>
    <s v="USD"/>
    <n v="1410325200"/>
    <n v="1412485200"/>
    <b v="1"/>
    <b v="1"/>
    <s v="music"/>
    <s v="rock"/>
    <d v="2014-09-10T05:00:00"/>
    <d v="2014-10-05T05:00:00"/>
  </r>
  <r>
    <n v="824"/>
    <s v="Anderson, Williams and Cox"/>
    <s v="Streamlined national benchmark"/>
    <x v="401"/>
    <x v="798"/>
    <x v="813"/>
    <x v="1"/>
    <n v="0.79058000669667772"/>
    <n v="1280"/>
    <s v="US"/>
    <s v="USD"/>
    <n v="1276923600"/>
    <n v="1279688400"/>
    <b v="0"/>
    <b v="1"/>
    <s v="publishing"/>
    <s v="nonfiction"/>
    <d v="2010-06-19T05:00:00"/>
    <d v="2010-07-21T05:00:00"/>
  </r>
  <r>
    <n v="825"/>
    <s v="Solomon PLC"/>
    <s v="Open-architected 24/7 infrastructure"/>
    <x v="136"/>
    <x v="799"/>
    <x v="814"/>
    <x v="1"/>
    <n v="0.25806451612903225"/>
    <n v="157"/>
    <s v="GB"/>
    <s v="GBP"/>
    <n v="1500958800"/>
    <n v="1501995600"/>
    <b v="0"/>
    <b v="0"/>
    <s v="film &amp; video"/>
    <s v="shorts"/>
    <d v="2017-07-25T05:00:00"/>
    <d v="2017-08-06T05:00:00"/>
  </r>
  <r>
    <n v="826"/>
    <s v="Miller-Hubbard"/>
    <s v="Digitized 6thgeneration Local Area Network"/>
    <x v="54"/>
    <x v="800"/>
    <x v="815"/>
    <x v="1"/>
    <n v="0.21880128155036338"/>
    <n v="194"/>
    <s v="US"/>
    <s v="USD"/>
    <n v="1292220000"/>
    <n v="1294639200"/>
    <b v="0"/>
    <b v="1"/>
    <s v="theater"/>
    <s v="plays"/>
    <d v="2010-12-13T06:00:00"/>
    <d v="2011-01-10T06:00:00"/>
  </r>
  <r>
    <n v="827"/>
    <s v="Miranda, Martinez and Lowery"/>
    <s v="Innovative actuating artificial intelligence"/>
    <x v="173"/>
    <x v="801"/>
    <x v="816"/>
    <x v="1"/>
    <n v="0.37495924356048255"/>
    <n v="82"/>
    <s v="AU"/>
    <s v="AUD"/>
    <n v="1304398800"/>
    <n v="1305435600"/>
    <b v="0"/>
    <b v="1"/>
    <s v="film &amp; video"/>
    <s v="drama"/>
    <d v="2011-05-03T05:00:00"/>
    <d v="2011-05-15T05:00:00"/>
  </r>
  <r>
    <n v="828"/>
    <s v="Munoz, Cherry and Bell"/>
    <s v="Cross-platform reciprocal budgetary management"/>
    <x v="143"/>
    <x v="802"/>
    <x v="817"/>
    <x v="0"/>
    <n v="1.4492753623188406"/>
    <n v="70"/>
    <s v="US"/>
    <s v="USD"/>
    <n v="1535432400"/>
    <n v="1537592400"/>
    <b v="0"/>
    <b v="0"/>
    <s v="theater"/>
    <s v="plays"/>
    <d v="2018-08-28T05:00:00"/>
    <d v="2018-09-22T05:00:00"/>
  </r>
  <r>
    <n v="829"/>
    <s v="Baker-Higgins"/>
    <s v="Vision-oriented scalable portal"/>
    <x v="103"/>
    <x v="803"/>
    <x v="818"/>
    <x v="0"/>
    <n v="1.9476567255021302"/>
    <n v="154"/>
    <s v="US"/>
    <s v="USD"/>
    <n v="1433826000"/>
    <n v="1435122000"/>
    <b v="0"/>
    <b v="0"/>
    <s v="theater"/>
    <s v="plays"/>
    <d v="2015-06-09T05:00:00"/>
    <d v="2015-06-24T05:00:00"/>
  </r>
  <r>
    <n v="830"/>
    <s v="Johnson, Turner and Carroll"/>
    <s v="Persevering zero administration knowledge user"/>
    <x v="319"/>
    <x v="804"/>
    <x v="819"/>
    <x v="0"/>
    <n v="85.393258426966298"/>
    <n v="22"/>
    <s v="US"/>
    <s v="USD"/>
    <n v="1514959200"/>
    <n v="1520056800"/>
    <b v="0"/>
    <b v="0"/>
    <s v="theater"/>
    <s v="plays"/>
    <d v="2018-01-03T06:00:00"/>
    <d v="2018-03-03T06:00:00"/>
  </r>
  <r>
    <n v="831"/>
    <s v="Ward PLC"/>
    <s v="Front-line bottom-line Graphic Interface"/>
    <x v="402"/>
    <x v="805"/>
    <x v="820"/>
    <x v="1"/>
    <n v="0.91762193220371013"/>
    <n v="4233"/>
    <s v="US"/>
    <s v="USD"/>
    <n v="1332738000"/>
    <n v="1335675600"/>
    <b v="0"/>
    <b v="0"/>
    <s v="photography"/>
    <s v="photography books"/>
    <d v="2012-03-26T05:00:00"/>
    <d v="2012-04-29T05:00:00"/>
  </r>
  <r>
    <n v="832"/>
    <s v="Bradley, Beck and Mayo"/>
    <s v="Synergized fault-tolerant hierarchy"/>
    <x v="403"/>
    <x v="806"/>
    <x v="821"/>
    <x v="1"/>
    <n v="0.3172831164252769"/>
    <n v="1297"/>
    <s v="DK"/>
    <s v="DKK"/>
    <n v="1445490000"/>
    <n v="1448431200"/>
    <b v="1"/>
    <b v="0"/>
    <s v="publishing"/>
    <s v="translations"/>
    <d v="2015-10-22T05:00:00"/>
    <d v="2015-11-25T06:00:00"/>
  </r>
  <r>
    <n v="833"/>
    <s v="Levine, Martin and Hernandez"/>
    <s v="Expanded asynchronous groupware"/>
    <x v="85"/>
    <x v="807"/>
    <x v="822"/>
    <x v="1"/>
    <n v="0.63415089060897134"/>
    <n v="165"/>
    <s v="DK"/>
    <s v="DKK"/>
    <n v="1297663200"/>
    <n v="1298613600"/>
    <b v="0"/>
    <b v="0"/>
    <s v="publishing"/>
    <s v="translations"/>
    <d v="2011-02-14T06:00:00"/>
    <d v="2011-02-25T06:00:00"/>
  </r>
  <r>
    <n v="834"/>
    <s v="Gallegos, Wagner and Gaines"/>
    <s v="Expanded fault-tolerant emulation"/>
    <x v="190"/>
    <x v="808"/>
    <x v="823"/>
    <x v="1"/>
    <n v="0.65016031350195935"/>
    <n v="119"/>
    <s v="US"/>
    <s v="USD"/>
    <n v="1371963600"/>
    <n v="1372482000"/>
    <b v="0"/>
    <b v="0"/>
    <s v="theater"/>
    <s v="plays"/>
    <d v="2013-06-23T05:00:00"/>
    <d v="2013-06-29T05:00:00"/>
  </r>
  <r>
    <n v="835"/>
    <s v="Hodges, Smith and Kelly"/>
    <s v="Future-proofed 24hour model"/>
    <x v="404"/>
    <x v="809"/>
    <x v="824"/>
    <x v="0"/>
    <n v="1.1143429642557041"/>
    <n v="1758"/>
    <s v="US"/>
    <s v="USD"/>
    <n v="1425103200"/>
    <n v="1425621600"/>
    <b v="0"/>
    <b v="0"/>
    <s v="technology"/>
    <s v="web"/>
    <d v="2015-02-28T06:00:00"/>
    <d v="2015-03-06T06:00:00"/>
  </r>
  <r>
    <n v="836"/>
    <s v="Macias Inc"/>
    <s v="Optimized didactic intranet"/>
    <x v="32"/>
    <x v="810"/>
    <x v="825"/>
    <x v="0"/>
    <n v="1.3309234308248439"/>
    <n v="94"/>
    <s v="US"/>
    <s v="USD"/>
    <n v="1265349600"/>
    <n v="1266300000"/>
    <b v="0"/>
    <b v="0"/>
    <s v="music"/>
    <s v="indie rock"/>
    <d v="2010-02-05T06:00:00"/>
    <d v="2010-02-16T06:00:00"/>
  </r>
  <r>
    <n v="837"/>
    <s v="Cook-Ortiz"/>
    <s v="Right-sized dedicated standardization"/>
    <x v="405"/>
    <x v="811"/>
    <x v="826"/>
    <x v="1"/>
    <n v="0.11724960254372019"/>
    <n v="1797"/>
    <s v="US"/>
    <s v="USD"/>
    <n v="1301202000"/>
    <n v="1305867600"/>
    <b v="0"/>
    <b v="0"/>
    <s v="music"/>
    <s v="jazz"/>
    <d v="2011-03-27T05:00:00"/>
    <d v="2011-05-20T05:00:00"/>
  </r>
  <r>
    <n v="838"/>
    <s v="Jordan-Fischer"/>
    <s v="Vision-oriented high-level extranet"/>
    <x v="330"/>
    <x v="812"/>
    <x v="827"/>
    <x v="1"/>
    <n v="0.71991001124859388"/>
    <n v="261"/>
    <s v="US"/>
    <s v="USD"/>
    <n v="1538024400"/>
    <n v="1538802000"/>
    <b v="0"/>
    <b v="0"/>
    <s v="theater"/>
    <s v="plays"/>
    <d v="2018-09-27T05:00:00"/>
    <d v="2018-10-06T05:00:00"/>
  </r>
  <r>
    <n v="839"/>
    <s v="Pierce-Ramirez"/>
    <s v="Organized scalable initiative"/>
    <x v="106"/>
    <x v="813"/>
    <x v="828"/>
    <x v="1"/>
    <n v="0.52581261950286806"/>
    <n v="157"/>
    <s v="US"/>
    <s v="USD"/>
    <n v="1395032400"/>
    <n v="1398920400"/>
    <b v="0"/>
    <b v="1"/>
    <s v="film &amp; video"/>
    <s v="documentary"/>
    <d v="2014-03-17T05:00:00"/>
    <d v="2014-05-01T05:00:00"/>
  </r>
  <r>
    <n v="840"/>
    <s v="Howell and Sons"/>
    <s v="Enhanced regional moderator"/>
    <x v="406"/>
    <x v="814"/>
    <x v="829"/>
    <x v="1"/>
    <n v="0.99757254488218694"/>
    <n v="3533"/>
    <s v="US"/>
    <s v="USD"/>
    <n v="1405486800"/>
    <n v="1405659600"/>
    <b v="0"/>
    <b v="1"/>
    <s v="theater"/>
    <s v="plays"/>
    <d v="2014-07-16T05:00:00"/>
    <d v="2014-07-18T05:00:00"/>
  </r>
  <r>
    <n v="841"/>
    <s v="Garcia, Dunn and Richardson"/>
    <s v="Automated even-keeled emulation"/>
    <x v="14"/>
    <x v="815"/>
    <x v="830"/>
    <x v="1"/>
    <n v="0.70048495112000619"/>
    <n v="155"/>
    <s v="US"/>
    <s v="USD"/>
    <n v="1455861600"/>
    <n v="1457244000"/>
    <b v="0"/>
    <b v="0"/>
    <s v="technology"/>
    <s v="web"/>
    <d v="2016-02-19T06:00:00"/>
    <d v="2016-03-06T06:00:00"/>
  </r>
  <r>
    <n v="842"/>
    <s v="Lawson and Sons"/>
    <s v="Reverse-engineered multi-tasking product"/>
    <x v="42"/>
    <x v="816"/>
    <x v="831"/>
    <x v="1"/>
    <n v="0.17757783828578194"/>
    <n v="132"/>
    <s v="IT"/>
    <s v="EUR"/>
    <n v="1529038800"/>
    <n v="1529298000"/>
    <b v="0"/>
    <b v="0"/>
    <s v="technology"/>
    <s v="wearables"/>
    <d v="2018-06-15T05:00:00"/>
    <d v="2018-06-18T05:00:00"/>
  </r>
  <r>
    <n v="843"/>
    <s v="Porter-Hicks"/>
    <s v="De-engineered next generation parallelism"/>
    <x v="35"/>
    <x v="817"/>
    <x v="832"/>
    <x v="0"/>
    <n v="3.2556418793932669"/>
    <n v="33"/>
    <s v="US"/>
    <s v="USD"/>
    <n v="1535259600"/>
    <n v="1535778000"/>
    <b v="0"/>
    <b v="0"/>
    <s v="photography"/>
    <s v="photography books"/>
    <d v="2018-08-26T05:00:00"/>
    <d v="2018-09-01T05:00:00"/>
  </r>
  <r>
    <n v="844"/>
    <s v="Rodriguez-Hansen"/>
    <s v="Intuitive cohesive groupware"/>
    <x v="35"/>
    <x v="818"/>
    <x v="833"/>
    <x v="3"/>
    <n v="1.0060592203041043"/>
    <n v="94"/>
    <s v="US"/>
    <s v="USD"/>
    <n v="1327212000"/>
    <n v="1327471200"/>
    <b v="0"/>
    <b v="0"/>
    <s v="film &amp; video"/>
    <s v="documentary"/>
    <d v="2012-01-22T06:00:00"/>
    <d v="2012-01-25T06:00:00"/>
  </r>
  <r>
    <n v="845"/>
    <s v="Williams LLC"/>
    <s v="Up-sized high-level access"/>
    <x v="407"/>
    <x v="819"/>
    <x v="834"/>
    <x v="1"/>
    <n v="0.50620261139716261"/>
    <n v="1354"/>
    <s v="GB"/>
    <s v="GBP"/>
    <n v="1526360400"/>
    <n v="1529557200"/>
    <b v="0"/>
    <b v="0"/>
    <s v="technology"/>
    <s v="web"/>
    <d v="2018-05-15T05:00:00"/>
    <d v="2018-06-21T05:00:00"/>
  </r>
  <r>
    <n v="846"/>
    <s v="Cooper, Stanley and Bryant"/>
    <s v="Phased empowering success"/>
    <x v="67"/>
    <x v="820"/>
    <x v="835"/>
    <x v="1"/>
    <n v="0.19665683382497542"/>
    <n v="48"/>
    <s v="US"/>
    <s v="USD"/>
    <n v="1532149200"/>
    <n v="1535259600"/>
    <b v="1"/>
    <b v="1"/>
    <s v="technology"/>
    <s v="web"/>
    <d v="2018-07-21T05:00:00"/>
    <d v="2018-08-26T05:00:00"/>
  </r>
  <r>
    <n v="847"/>
    <s v="Miller, Glenn and Adams"/>
    <s v="Distributed actuating project"/>
    <x v="53"/>
    <x v="695"/>
    <x v="836"/>
    <x v="1"/>
    <n v="0.42061929479148025"/>
    <n v="110"/>
    <s v="US"/>
    <s v="USD"/>
    <n v="1515304800"/>
    <n v="1515564000"/>
    <b v="0"/>
    <b v="0"/>
    <s v="food"/>
    <s v="food trucks"/>
    <d v="2018-01-07T06:00:00"/>
    <d v="2018-01-10T06:00:00"/>
  </r>
  <r>
    <n v="848"/>
    <s v="Cole, Salazar and Moreno"/>
    <s v="Robust motivating orchestration"/>
    <x v="170"/>
    <x v="821"/>
    <x v="837"/>
    <x v="1"/>
    <n v="0.2954482503923922"/>
    <n v="172"/>
    <s v="US"/>
    <s v="USD"/>
    <n v="1276318800"/>
    <n v="1277096400"/>
    <b v="0"/>
    <b v="0"/>
    <s v="film &amp; video"/>
    <s v="drama"/>
    <d v="2010-06-12T05:00:00"/>
    <d v="2010-06-21T05:00:00"/>
  </r>
  <r>
    <n v="849"/>
    <s v="Jones-Ryan"/>
    <s v="Vision-oriented uniform instruction set"/>
    <x v="313"/>
    <x v="822"/>
    <x v="838"/>
    <x v="1"/>
    <n v="0.7513737804194236"/>
    <n v="307"/>
    <s v="US"/>
    <s v="USD"/>
    <n v="1328767200"/>
    <n v="1329026400"/>
    <b v="0"/>
    <b v="1"/>
    <s v="music"/>
    <s v="indie rock"/>
    <d v="2012-02-09T06:00:00"/>
    <d v="2012-02-12T06:00:00"/>
  </r>
  <r>
    <n v="850"/>
    <s v="Hood, Perez and Meadows"/>
    <s v="Cross-group upward-trending hierarchy"/>
    <x v="0"/>
    <x v="99"/>
    <x v="100"/>
    <x v="0"/>
    <n v="100"/>
    <n v="1"/>
    <s v="US"/>
    <s v="USD"/>
    <n v="1321682400"/>
    <n v="1322978400"/>
    <b v="1"/>
    <b v="0"/>
    <s v="music"/>
    <s v="rock"/>
    <d v="2011-11-19T06:00:00"/>
    <d v="2011-12-04T06:00:00"/>
  </r>
  <r>
    <n v="851"/>
    <s v="Bright and Sons"/>
    <s v="Object-based needs-based info-mediaries"/>
    <x v="46"/>
    <x v="823"/>
    <x v="839"/>
    <x v="1"/>
    <n v="0.48123195380173245"/>
    <n v="160"/>
    <s v="US"/>
    <s v="USD"/>
    <n v="1335934800"/>
    <n v="1338786000"/>
    <b v="0"/>
    <b v="0"/>
    <s v="music"/>
    <s v="electric music"/>
    <d v="2012-05-02T05:00:00"/>
    <d v="2012-06-04T05:00:00"/>
  </r>
  <r>
    <n v="852"/>
    <s v="Brady Ltd"/>
    <s v="Open-source reciprocal standardization"/>
    <x v="70"/>
    <x v="824"/>
    <x v="840"/>
    <x v="0"/>
    <n v="1.9560878243512974"/>
    <n v="31"/>
    <s v="US"/>
    <s v="USD"/>
    <n v="1310792400"/>
    <n v="1311656400"/>
    <b v="0"/>
    <b v="1"/>
    <s v="games"/>
    <s v="video games"/>
    <d v="2011-07-16T05:00:00"/>
    <d v="2011-07-26T05:00:00"/>
  </r>
  <r>
    <n v="853"/>
    <s v="Collier LLC"/>
    <s v="Secured well-modulated projection"/>
    <x v="408"/>
    <x v="825"/>
    <x v="841"/>
    <x v="1"/>
    <n v="0.15336047783896253"/>
    <n v="1467"/>
    <s v="CA"/>
    <s v="CAD"/>
    <n v="1308546000"/>
    <n v="1308978000"/>
    <b v="0"/>
    <b v="1"/>
    <s v="music"/>
    <s v="indie rock"/>
    <d v="2011-06-20T05:00:00"/>
    <d v="2011-06-25T05:00:00"/>
  </r>
  <r>
    <n v="854"/>
    <s v="Campbell, Thomas and Obrien"/>
    <s v="Multi-channeled secondary middleware"/>
    <x v="409"/>
    <x v="826"/>
    <x v="842"/>
    <x v="1"/>
    <n v="0.88004158325141912"/>
    <n v="2662"/>
    <s v="CA"/>
    <s v="CAD"/>
    <n v="1574056800"/>
    <n v="1576389600"/>
    <b v="0"/>
    <b v="0"/>
    <s v="publishing"/>
    <s v="fiction"/>
    <d v="2019-11-18T06:00:00"/>
    <d v="2019-12-15T06:00:00"/>
  </r>
  <r>
    <n v="855"/>
    <s v="Moses-Terry"/>
    <s v="Horizontal clear-thinking framework"/>
    <x v="410"/>
    <x v="827"/>
    <x v="843"/>
    <x v="1"/>
    <n v="0.97679078310235434"/>
    <n v="452"/>
    <s v="AU"/>
    <s v="AUD"/>
    <n v="1308373200"/>
    <n v="1311051600"/>
    <b v="0"/>
    <b v="0"/>
    <s v="theater"/>
    <s v="plays"/>
    <d v="2011-06-18T05:00:00"/>
    <d v="2011-07-19T05:00:00"/>
  </r>
  <r>
    <n v="856"/>
    <s v="Williams and Sons"/>
    <s v="Profound composite core"/>
    <x v="166"/>
    <x v="828"/>
    <x v="844"/>
    <x v="1"/>
    <n v="0.28043935498948352"/>
    <n v="158"/>
    <s v="US"/>
    <s v="USD"/>
    <n v="1335243600"/>
    <n v="1336712400"/>
    <b v="0"/>
    <b v="0"/>
    <s v="food"/>
    <s v="food trucks"/>
    <d v="2012-04-24T05:00:00"/>
    <d v="2012-05-11T05:00:00"/>
  </r>
  <r>
    <n v="857"/>
    <s v="Miranda, Gray and Hale"/>
    <s v="Programmable disintermediate matrices"/>
    <x v="98"/>
    <x v="829"/>
    <x v="845"/>
    <x v="1"/>
    <n v="0.71496020504519087"/>
    <n v="225"/>
    <s v="CH"/>
    <s v="CHF"/>
    <n v="1328421600"/>
    <n v="1330408800"/>
    <b v="1"/>
    <b v="0"/>
    <s v="film &amp; video"/>
    <s v="shorts"/>
    <d v="2012-02-05T06:00:00"/>
    <d v="2012-02-28T06:00:00"/>
  </r>
  <r>
    <n v="858"/>
    <s v="Ayala, Crawford and Taylor"/>
    <s v="Realigned 5thgeneration knowledge user"/>
    <x v="220"/>
    <x v="830"/>
    <x v="846"/>
    <x v="0"/>
    <n v="1.4398848092152627"/>
    <n v="35"/>
    <s v="US"/>
    <s v="USD"/>
    <n v="1524286800"/>
    <n v="1524891600"/>
    <b v="1"/>
    <b v="0"/>
    <s v="food"/>
    <s v="food trucks"/>
    <d v="2018-04-21T05:00:00"/>
    <d v="2018-04-28T05:00:00"/>
  </r>
  <r>
    <n v="859"/>
    <s v="Martinez Ltd"/>
    <s v="Multi-layered upward-trending groupware"/>
    <x v="190"/>
    <x v="831"/>
    <x v="847"/>
    <x v="0"/>
    <n v="2.8141865844255975"/>
    <n v="63"/>
    <s v="US"/>
    <s v="USD"/>
    <n v="1362117600"/>
    <n v="1363669200"/>
    <b v="0"/>
    <b v="1"/>
    <s v="theater"/>
    <s v="plays"/>
    <d v="2013-03-01T06:00:00"/>
    <d v="2013-03-19T05:00:00"/>
  </r>
  <r>
    <n v="860"/>
    <s v="Lee PLC"/>
    <s v="Re-contextualized leadingedge firmware"/>
    <x v="22"/>
    <x v="832"/>
    <x v="848"/>
    <x v="1"/>
    <n v="0.39737730975561297"/>
    <n v="65"/>
    <s v="US"/>
    <s v="USD"/>
    <n v="1550556000"/>
    <n v="1551420000"/>
    <b v="0"/>
    <b v="1"/>
    <s v="technology"/>
    <s v="wearables"/>
    <d v="2019-02-19T06:00:00"/>
    <d v="2019-03-01T06:00:00"/>
  </r>
  <r>
    <n v="861"/>
    <s v="Young, Ramsey and Powell"/>
    <s v="Devolved disintermediate analyzer"/>
    <x v="35"/>
    <x v="833"/>
    <x v="849"/>
    <x v="1"/>
    <n v="0.94451003541912637"/>
    <n v="163"/>
    <s v="US"/>
    <s v="USD"/>
    <n v="1269147600"/>
    <n v="1269838800"/>
    <b v="0"/>
    <b v="0"/>
    <s v="theater"/>
    <s v="plays"/>
    <d v="2010-03-21T05:00:00"/>
    <d v="2010-03-29T05:00:00"/>
  </r>
  <r>
    <n v="862"/>
    <s v="Lewis and Sons"/>
    <s v="Profound disintermediate open system"/>
    <x v="26"/>
    <x v="834"/>
    <x v="850"/>
    <x v="1"/>
    <n v="0.53353658536585369"/>
    <n v="85"/>
    <s v="US"/>
    <s v="USD"/>
    <n v="1312174800"/>
    <n v="1312520400"/>
    <b v="0"/>
    <b v="0"/>
    <s v="theater"/>
    <s v="plays"/>
    <d v="2011-08-01T05:00:00"/>
    <d v="2011-08-05T05:00:00"/>
  </r>
  <r>
    <n v="863"/>
    <s v="Davis-Johnson"/>
    <s v="Automated reciprocal protocol"/>
    <x v="1"/>
    <x v="835"/>
    <x v="851"/>
    <x v="1"/>
    <n v="0.25854108956602029"/>
    <n v="217"/>
    <s v="US"/>
    <s v="USD"/>
    <n v="1434517200"/>
    <n v="1436504400"/>
    <b v="0"/>
    <b v="1"/>
    <s v="film &amp; video"/>
    <s v="television"/>
    <d v="2015-06-17T05:00:00"/>
    <d v="2015-07-10T05:00:00"/>
  </r>
  <r>
    <n v="864"/>
    <s v="Stevenson-Thompson"/>
    <s v="Automated static workforce"/>
    <x v="3"/>
    <x v="836"/>
    <x v="852"/>
    <x v="1"/>
    <n v="0.28812512862728956"/>
    <n v="150"/>
    <s v="US"/>
    <s v="USD"/>
    <n v="1471582800"/>
    <n v="1472014800"/>
    <b v="0"/>
    <b v="0"/>
    <s v="film &amp; video"/>
    <s v="shorts"/>
    <d v="2016-08-19T05:00:00"/>
    <d v="2016-08-24T05:00:00"/>
  </r>
  <r>
    <n v="865"/>
    <s v="Ellis, Smith and Armstrong"/>
    <s v="Horizontal attitude-oriented help-desk"/>
    <x v="411"/>
    <x v="837"/>
    <x v="853"/>
    <x v="1"/>
    <n v="0.53815234362023723"/>
    <n v="3272"/>
    <s v="US"/>
    <s v="USD"/>
    <n v="1410757200"/>
    <n v="1411534800"/>
    <b v="0"/>
    <b v="0"/>
    <s v="theater"/>
    <s v="plays"/>
    <d v="2014-09-15T05:00:00"/>
    <d v="2014-09-24T05:00:00"/>
  </r>
  <r>
    <n v="866"/>
    <s v="Jackson-Brown"/>
    <s v="Versatile 5thgeneration matrices"/>
    <x v="412"/>
    <x v="838"/>
    <x v="854"/>
    <x v="3"/>
    <n v="2.3126067429944968"/>
    <n v="898"/>
    <s v="US"/>
    <s v="USD"/>
    <n v="1304830800"/>
    <n v="1304917200"/>
    <b v="0"/>
    <b v="0"/>
    <s v="photography"/>
    <s v="photography books"/>
    <d v="2011-05-08T05:00:00"/>
    <d v="2011-05-09T05:00:00"/>
  </r>
  <r>
    <n v="867"/>
    <s v="Kane, Pruitt and Rivera"/>
    <s v="Cross-platform next generation service-desk"/>
    <x v="73"/>
    <x v="839"/>
    <x v="855"/>
    <x v="1"/>
    <n v="0.61562139284340134"/>
    <n v="300"/>
    <s v="US"/>
    <s v="USD"/>
    <n v="1539061200"/>
    <n v="1539579600"/>
    <b v="0"/>
    <b v="0"/>
    <s v="food"/>
    <s v="food trucks"/>
    <d v="2018-10-09T05:00:00"/>
    <d v="2018-10-15T05:00:00"/>
  </r>
  <r>
    <n v="868"/>
    <s v="Wood, Buckley and Meza"/>
    <s v="Front-line web-enabled installation"/>
    <x v="260"/>
    <x v="762"/>
    <x v="856"/>
    <x v="1"/>
    <n v="0.5410000772857253"/>
    <n v="126"/>
    <s v="US"/>
    <s v="USD"/>
    <n v="1381554000"/>
    <n v="1382504400"/>
    <b v="0"/>
    <b v="0"/>
    <s v="theater"/>
    <s v="plays"/>
    <d v="2013-10-12T05:00:00"/>
    <d v="2013-10-23T05:00:00"/>
  </r>
  <r>
    <n v="869"/>
    <s v="Brown-Williams"/>
    <s v="Multi-channeled responsive product"/>
    <x v="413"/>
    <x v="840"/>
    <x v="857"/>
    <x v="0"/>
    <n v="4.2187825724411088"/>
    <n v="526"/>
    <s v="US"/>
    <s v="USD"/>
    <n v="1277096400"/>
    <n v="1278306000"/>
    <b v="0"/>
    <b v="0"/>
    <s v="film &amp; video"/>
    <s v="drama"/>
    <d v="2010-06-21T05:00:00"/>
    <d v="2010-07-05T05:00:00"/>
  </r>
  <r>
    <n v="870"/>
    <s v="Hansen-Austin"/>
    <s v="Adaptive demand-driven encryption"/>
    <x v="106"/>
    <x v="841"/>
    <x v="858"/>
    <x v="0"/>
    <n v="1.1127167630057804"/>
    <n v="121"/>
    <s v="US"/>
    <s v="USD"/>
    <n v="1440392400"/>
    <n v="1442552400"/>
    <b v="0"/>
    <b v="0"/>
    <s v="theater"/>
    <s v="plays"/>
    <d v="2015-08-24T05:00:00"/>
    <d v="2015-09-18T05:00:00"/>
  </r>
  <r>
    <n v="871"/>
    <s v="Santana-George"/>
    <s v="Re-engineered client-driven knowledge user"/>
    <x v="414"/>
    <x v="842"/>
    <x v="859"/>
    <x v="1"/>
    <n v="0.36683221145953043"/>
    <n v="2320"/>
    <s v="US"/>
    <s v="USD"/>
    <n v="1509512400"/>
    <n v="1511071200"/>
    <b v="0"/>
    <b v="1"/>
    <s v="theater"/>
    <s v="plays"/>
    <d v="2017-11-01T05:00:00"/>
    <d v="2017-11-19T06:00:00"/>
  </r>
  <r>
    <n v="872"/>
    <s v="Davis LLC"/>
    <s v="Compatible logistical paradigm"/>
    <x v="53"/>
    <x v="843"/>
    <x v="860"/>
    <x v="1"/>
    <n v="0.5880880880880881"/>
    <n v="81"/>
    <s v="AU"/>
    <s v="AUD"/>
    <n v="1535950800"/>
    <n v="1536382800"/>
    <b v="0"/>
    <b v="0"/>
    <s v="film &amp; video"/>
    <s v="science fiction"/>
    <d v="2018-09-03T05:00:00"/>
    <d v="2018-09-08T05:00:00"/>
  </r>
  <r>
    <n v="873"/>
    <s v="Vazquez, Ochoa and Clark"/>
    <s v="Intuitive value-added installation"/>
    <x v="369"/>
    <x v="844"/>
    <x v="861"/>
    <x v="1"/>
    <n v="0.53110965332795079"/>
    <n v="1887"/>
    <s v="US"/>
    <s v="USD"/>
    <n v="1389160800"/>
    <n v="1389592800"/>
    <b v="0"/>
    <b v="0"/>
    <s v="photography"/>
    <s v="photography books"/>
    <d v="2014-01-08T06:00:00"/>
    <d v="2014-01-13T06:00:00"/>
  </r>
  <r>
    <n v="874"/>
    <s v="Chung-Nguyen"/>
    <s v="Managed discrete parallelism"/>
    <x v="415"/>
    <x v="845"/>
    <x v="862"/>
    <x v="1"/>
    <n v="0.28823816215906156"/>
    <n v="4358"/>
    <s v="US"/>
    <s v="USD"/>
    <n v="1271998800"/>
    <n v="1275282000"/>
    <b v="0"/>
    <b v="1"/>
    <s v="photography"/>
    <s v="photography books"/>
    <d v="2010-04-23T05:00:00"/>
    <d v="2010-05-31T05:00:00"/>
  </r>
  <r>
    <n v="875"/>
    <s v="Mueller-Harmon"/>
    <s v="Implemented tangible approach"/>
    <x v="58"/>
    <x v="846"/>
    <x v="863"/>
    <x v="0"/>
    <n v="1.4455626715462031"/>
    <n v="67"/>
    <s v="US"/>
    <s v="USD"/>
    <n v="1294898400"/>
    <n v="1294984800"/>
    <b v="0"/>
    <b v="0"/>
    <s v="music"/>
    <s v="rock"/>
    <d v="2011-01-13T06:00:00"/>
    <d v="2011-01-14T06:00:00"/>
  </r>
  <r>
    <n v="876"/>
    <s v="Dixon, Perez and Banks"/>
    <s v="Re-engineered encompassing definition"/>
    <x v="111"/>
    <x v="847"/>
    <x v="864"/>
    <x v="0"/>
    <n v="3.9317858834675508"/>
    <n v="57"/>
    <s v="CA"/>
    <s v="CAD"/>
    <n v="1559970000"/>
    <n v="1562043600"/>
    <b v="0"/>
    <b v="0"/>
    <s v="photography"/>
    <s v="photography books"/>
    <d v="2019-06-08T05:00:00"/>
    <d v="2019-07-02T05:00:00"/>
  </r>
  <r>
    <n v="877"/>
    <s v="Estrada Group"/>
    <s v="Multi-lateral uniform collaboration"/>
    <x v="416"/>
    <x v="848"/>
    <x v="865"/>
    <x v="0"/>
    <n v="1.2919733392298702"/>
    <n v="1229"/>
    <s v="US"/>
    <s v="USD"/>
    <n v="1469509200"/>
    <n v="1469595600"/>
    <b v="0"/>
    <b v="0"/>
    <s v="food"/>
    <s v="food trucks"/>
    <d v="2016-07-26T05:00:00"/>
    <d v="2016-07-27T05:00:00"/>
  </r>
  <r>
    <n v="878"/>
    <s v="Lutz Group"/>
    <s v="Enterprise-wide foreground paradigm"/>
    <x v="50"/>
    <x v="849"/>
    <x v="866"/>
    <x v="0"/>
    <n v="2.6679841897233203"/>
    <n v="12"/>
    <s v="IT"/>
    <s v="EUR"/>
    <n v="1579068000"/>
    <n v="1581141600"/>
    <b v="0"/>
    <b v="0"/>
    <s v="music"/>
    <s v="metal"/>
    <d v="2020-01-15T06:00:00"/>
    <d v="2020-02-08T06:00:00"/>
  </r>
  <r>
    <n v="879"/>
    <s v="Ortiz Inc"/>
    <s v="Stand-alone incremental parallelism"/>
    <x v="67"/>
    <x v="675"/>
    <x v="867"/>
    <x v="1"/>
    <n v="0.18389113644722324"/>
    <n v="53"/>
    <s v="US"/>
    <s v="USD"/>
    <n v="1487743200"/>
    <n v="1488520800"/>
    <b v="0"/>
    <b v="0"/>
    <s v="publishing"/>
    <s v="nonfiction"/>
    <d v="2017-02-22T06:00:00"/>
    <d v="2017-03-03T06:00:00"/>
  </r>
  <r>
    <n v="880"/>
    <s v="Craig, Ellis and Miller"/>
    <s v="Persevering 5thgeneration throughput"/>
    <x v="396"/>
    <x v="850"/>
    <x v="868"/>
    <x v="1"/>
    <n v="0.43759483379164271"/>
    <n v="2414"/>
    <s v="US"/>
    <s v="USD"/>
    <n v="1563685200"/>
    <n v="1563858000"/>
    <b v="0"/>
    <b v="0"/>
    <s v="music"/>
    <s v="electric music"/>
    <d v="2019-07-21T05:00:00"/>
    <d v="2019-07-23T05:00:00"/>
  </r>
  <r>
    <n v="881"/>
    <s v="Charles Inc"/>
    <s v="Implemented object-oriented synergy"/>
    <x v="417"/>
    <x v="851"/>
    <x v="869"/>
    <x v="0"/>
    <n v="2.5675035528185695"/>
    <n v="452"/>
    <s v="US"/>
    <s v="USD"/>
    <n v="1436418000"/>
    <n v="1438923600"/>
    <b v="0"/>
    <b v="1"/>
    <s v="theater"/>
    <s v="plays"/>
    <d v="2015-07-09T05:00:00"/>
    <d v="2015-08-07T05:00:00"/>
  </r>
  <r>
    <n v="882"/>
    <s v="White-Rosario"/>
    <s v="Balanced demand-driven definition"/>
    <x v="126"/>
    <x v="852"/>
    <x v="870"/>
    <x v="1"/>
    <n v="0.27027027027027029"/>
    <n v="80"/>
    <s v="US"/>
    <s v="USD"/>
    <n v="1421820000"/>
    <n v="1422165600"/>
    <b v="0"/>
    <b v="0"/>
    <s v="theater"/>
    <s v="plays"/>
    <d v="2015-01-21T06:00:00"/>
    <d v="2015-01-25T06:00:00"/>
  </r>
  <r>
    <n v="883"/>
    <s v="Simmons-Villarreal"/>
    <s v="Customer-focused mobile Graphic Interface"/>
    <x v="74"/>
    <x v="853"/>
    <x v="871"/>
    <x v="1"/>
    <n v="0.42032389664977127"/>
    <n v="193"/>
    <s v="US"/>
    <s v="USD"/>
    <n v="1274763600"/>
    <n v="1277874000"/>
    <b v="0"/>
    <b v="0"/>
    <s v="film &amp; video"/>
    <s v="shorts"/>
    <d v="2010-05-25T05:00:00"/>
    <d v="2010-06-30T05:00:00"/>
  </r>
  <r>
    <n v="884"/>
    <s v="Strickland Group"/>
    <s v="Horizontal secondary interface"/>
    <x v="418"/>
    <x v="854"/>
    <x v="872"/>
    <x v="0"/>
    <n v="1.5616142776162525"/>
    <n v="1886"/>
    <s v="US"/>
    <s v="USD"/>
    <n v="1399179600"/>
    <n v="1399352400"/>
    <b v="0"/>
    <b v="1"/>
    <s v="theater"/>
    <s v="plays"/>
    <d v="2014-05-04T05:00:00"/>
    <d v="2014-05-06T05:00:00"/>
  </r>
  <r>
    <n v="885"/>
    <s v="Lynch Ltd"/>
    <s v="Virtual analyzing collaboration"/>
    <x v="37"/>
    <x v="855"/>
    <x v="873"/>
    <x v="1"/>
    <n v="0.84546735556599339"/>
    <n v="52"/>
    <s v="US"/>
    <s v="USD"/>
    <n v="1275800400"/>
    <n v="1279083600"/>
    <b v="0"/>
    <b v="0"/>
    <s v="theater"/>
    <s v="plays"/>
    <d v="2010-06-06T05:00:00"/>
    <d v="2010-07-14T05:00:00"/>
  </r>
  <r>
    <n v="886"/>
    <s v="Sanders LLC"/>
    <s v="Multi-tiered explicit focus group"/>
    <x v="419"/>
    <x v="856"/>
    <x v="874"/>
    <x v="0"/>
    <n v="1.1789111119808995"/>
    <n v="1825"/>
    <s v="US"/>
    <s v="USD"/>
    <n v="1282798800"/>
    <n v="1284354000"/>
    <b v="0"/>
    <b v="0"/>
    <s v="music"/>
    <s v="indie rock"/>
    <d v="2010-08-26T05:00:00"/>
    <d v="2010-09-13T05:00:00"/>
  </r>
  <r>
    <n v="887"/>
    <s v="Cooper LLC"/>
    <s v="Multi-layered systematic knowledgebase"/>
    <x v="75"/>
    <x v="857"/>
    <x v="875"/>
    <x v="0"/>
    <n v="3.4076015727391873"/>
    <n v="31"/>
    <s v="US"/>
    <s v="USD"/>
    <n v="1437109200"/>
    <n v="1441170000"/>
    <b v="0"/>
    <b v="1"/>
    <s v="theater"/>
    <s v="plays"/>
    <d v="2015-07-17T05:00:00"/>
    <d v="2015-09-02T05:00:00"/>
  </r>
  <r>
    <n v="888"/>
    <s v="Palmer Ltd"/>
    <s v="Reverse-engineered uniform knowledge user"/>
    <x v="306"/>
    <x v="858"/>
    <x v="876"/>
    <x v="1"/>
    <n v="0.47642516839165433"/>
    <n v="290"/>
    <s v="US"/>
    <s v="USD"/>
    <n v="1491886800"/>
    <n v="1493528400"/>
    <b v="0"/>
    <b v="0"/>
    <s v="theater"/>
    <s v="plays"/>
    <d v="2017-04-11T05:00:00"/>
    <d v="2017-04-30T05:00:00"/>
  </r>
  <r>
    <n v="889"/>
    <s v="Santos Group"/>
    <s v="Secured dynamic capacity"/>
    <x v="36"/>
    <x v="859"/>
    <x v="877"/>
    <x v="1"/>
    <n v="0.5889777029869584"/>
    <n v="122"/>
    <s v="US"/>
    <s v="USD"/>
    <n v="1394600400"/>
    <n v="1395205200"/>
    <b v="0"/>
    <b v="1"/>
    <s v="music"/>
    <s v="electric music"/>
    <d v="2014-03-12T05:00:00"/>
    <d v="2014-03-19T05:00:00"/>
  </r>
  <r>
    <n v="890"/>
    <s v="Christian, Kim and Jimenez"/>
    <s v="Devolved foreground throughput"/>
    <x v="420"/>
    <x v="860"/>
    <x v="878"/>
    <x v="1"/>
    <n v="0.86237319456653561"/>
    <n v="1470"/>
    <s v="US"/>
    <s v="USD"/>
    <n v="1561352400"/>
    <n v="1561438800"/>
    <b v="0"/>
    <b v="0"/>
    <s v="music"/>
    <s v="indie rock"/>
    <d v="2019-06-24T05:00:00"/>
    <d v="2019-06-25T05:00:00"/>
  </r>
  <r>
    <n v="891"/>
    <s v="Williams, Price and Hurley"/>
    <s v="Synchronized demand-driven infrastructure"/>
    <x v="162"/>
    <x v="861"/>
    <x v="879"/>
    <x v="1"/>
    <n v="0.38669760247486468"/>
    <n v="165"/>
    <s v="CA"/>
    <s v="CAD"/>
    <n v="1322892000"/>
    <n v="1326693600"/>
    <b v="0"/>
    <b v="0"/>
    <s v="film &amp; video"/>
    <s v="documentary"/>
    <d v="2011-12-03T06:00:00"/>
    <d v="2012-01-16T06:00:00"/>
  </r>
  <r>
    <n v="892"/>
    <s v="Anderson, Parks and Estrada"/>
    <s v="Realigned discrete structure"/>
    <x v="46"/>
    <x v="862"/>
    <x v="880"/>
    <x v="1"/>
    <n v="0.43368268883267075"/>
    <n v="182"/>
    <s v="US"/>
    <s v="USD"/>
    <n v="1274418000"/>
    <n v="1277960400"/>
    <b v="0"/>
    <b v="0"/>
    <s v="publishing"/>
    <s v="translations"/>
    <d v="2010-05-21T05:00:00"/>
    <d v="2010-07-01T05:00:00"/>
  </r>
  <r>
    <n v="893"/>
    <s v="Collins-Martinez"/>
    <s v="Progressive grid-enabled website"/>
    <x v="141"/>
    <x v="863"/>
    <x v="881"/>
    <x v="1"/>
    <n v="0.77994428969359331"/>
    <n v="199"/>
    <s v="IT"/>
    <s v="EUR"/>
    <n v="1434344400"/>
    <n v="1434690000"/>
    <b v="0"/>
    <b v="1"/>
    <s v="film &amp; video"/>
    <s v="documentary"/>
    <d v="2015-06-15T05:00:00"/>
    <d v="2015-06-19T05:00:00"/>
  </r>
  <r>
    <n v="894"/>
    <s v="Barrett Inc"/>
    <s v="Organic cohesive neural-net"/>
    <x v="12"/>
    <x v="9"/>
    <x v="882"/>
    <x v="1"/>
    <n v="0.52992518703241898"/>
    <n v="56"/>
    <s v="GB"/>
    <s v="GBP"/>
    <n v="1373518800"/>
    <n v="1376110800"/>
    <b v="0"/>
    <b v="1"/>
    <s v="film &amp; video"/>
    <s v="television"/>
    <d v="2013-07-11T05:00:00"/>
    <d v="2013-08-10T05:00:00"/>
  </r>
  <r>
    <n v="895"/>
    <s v="Adams-Rollins"/>
    <s v="Integrated demand-driven info-mediaries"/>
    <x v="421"/>
    <x v="611"/>
    <x v="883"/>
    <x v="0"/>
    <n v="14.386028087864602"/>
    <n v="107"/>
    <s v="US"/>
    <s v="USD"/>
    <n v="1517637600"/>
    <n v="1518415200"/>
    <b v="0"/>
    <b v="0"/>
    <s v="theater"/>
    <s v="plays"/>
    <d v="2018-02-03T06:00:00"/>
    <d v="2018-02-12T06:00:00"/>
  </r>
  <r>
    <n v="896"/>
    <s v="Wright-Bryant"/>
    <s v="Reverse-engineered client-server extranet"/>
    <x v="174"/>
    <x v="864"/>
    <x v="884"/>
    <x v="1"/>
    <n v="0.1291265048455047"/>
    <n v="1460"/>
    <s v="AU"/>
    <s v="AUD"/>
    <n v="1310619600"/>
    <n v="1310878800"/>
    <b v="0"/>
    <b v="1"/>
    <s v="food"/>
    <s v="food trucks"/>
    <d v="2011-07-14T05:00:00"/>
    <d v="2011-07-17T05:00:00"/>
  </r>
  <r>
    <n v="897"/>
    <s v="Berry-Cannon"/>
    <s v="Organized discrete encoding"/>
    <x v="35"/>
    <x v="865"/>
    <x v="885"/>
    <x v="0"/>
    <n v="3.6109971276159212"/>
    <n v="27"/>
    <s v="US"/>
    <s v="USD"/>
    <n v="1556427600"/>
    <n v="1556600400"/>
    <b v="0"/>
    <b v="0"/>
    <s v="theater"/>
    <s v="plays"/>
    <d v="2019-04-28T05:00:00"/>
    <d v="2019-04-30T05:00:00"/>
  </r>
  <r>
    <n v="898"/>
    <s v="Davis-Gonzalez"/>
    <s v="Balanced regional flexibility"/>
    <x v="422"/>
    <x v="866"/>
    <x v="886"/>
    <x v="0"/>
    <n v="1.9055015905778212"/>
    <n v="1221"/>
    <s v="US"/>
    <s v="USD"/>
    <n v="1576476000"/>
    <n v="1576994400"/>
    <b v="0"/>
    <b v="0"/>
    <s v="film &amp; video"/>
    <s v="documentary"/>
    <d v="2019-12-16T06:00:00"/>
    <d v="2019-12-22T06:00:00"/>
  </r>
  <r>
    <n v="899"/>
    <s v="Best-Young"/>
    <s v="Implemented multimedia time-frame"/>
    <x v="33"/>
    <x v="867"/>
    <x v="887"/>
    <x v="1"/>
    <n v="0.24564183835182252"/>
    <n v="123"/>
    <s v="CH"/>
    <s v="CHF"/>
    <n v="1381122000"/>
    <n v="1382677200"/>
    <b v="0"/>
    <b v="0"/>
    <s v="music"/>
    <s v="jazz"/>
    <d v="2013-10-07T05:00:00"/>
    <d v="2013-10-25T05:00:00"/>
  </r>
  <r>
    <n v="900"/>
    <s v="Powers, Smith and Deleon"/>
    <s v="Enhanced uniform service-desk"/>
    <x v="0"/>
    <x v="50"/>
    <x v="50"/>
    <x v="0"/>
    <n v="50"/>
    <n v="1"/>
    <s v="US"/>
    <s v="USD"/>
    <n v="1411102800"/>
    <n v="1411189200"/>
    <b v="0"/>
    <b v="1"/>
    <s v="technology"/>
    <s v="web"/>
    <d v="2014-09-19T05:00:00"/>
    <d v="2014-09-20T05:00:00"/>
  </r>
  <r>
    <n v="901"/>
    <s v="Hogan Group"/>
    <s v="Versatile bottom-line definition"/>
    <x v="36"/>
    <x v="868"/>
    <x v="888"/>
    <x v="1"/>
    <n v="0.64029270523667958"/>
    <n v="159"/>
    <s v="US"/>
    <s v="USD"/>
    <n v="1531803600"/>
    <n v="1534654800"/>
    <b v="0"/>
    <b v="1"/>
    <s v="music"/>
    <s v="rock"/>
    <d v="2018-07-17T05:00:00"/>
    <d v="2018-08-19T05:00:00"/>
  </r>
  <r>
    <n v="902"/>
    <s v="Wang, Silva and Byrd"/>
    <s v="Integrated bifurcated software"/>
    <x v="1"/>
    <x v="869"/>
    <x v="889"/>
    <x v="1"/>
    <n v="0.39615166949632147"/>
    <n v="110"/>
    <s v="US"/>
    <s v="USD"/>
    <n v="1454133600"/>
    <n v="1457762400"/>
    <b v="0"/>
    <b v="0"/>
    <s v="technology"/>
    <s v="web"/>
    <d v="2016-01-30T06:00:00"/>
    <d v="2016-03-12T06:00:00"/>
  </r>
  <r>
    <n v="903"/>
    <s v="Parker-Morris"/>
    <s v="Assimilated next generation instruction set"/>
    <x v="423"/>
    <x v="870"/>
    <x v="890"/>
    <x v="2"/>
    <n v="57.827926657263752"/>
    <n v="14"/>
    <s v="US"/>
    <s v="USD"/>
    <n v="1336194000"/>
    <n v="1337490000"/>
    <b v="0"/>
    <b v="1"/>
    <s v="publishing"/>
    <s v="nonfiction"/>
    <d v="2012-05-05T05:00:00"/>
    <d v="2012-05-20T05:00:00"/>
  </r>
  <r>
    <n v="904"/>
    <s v="Rodriguez, Johnson and Jackson"/>
    <s v="Digitized foreground array"/>
    <x v="191"/>
    <x v="871"/>
    <x v="891"/>
    <x v="0"/>
    <n v="8.1761006289308185"/>
    <n v="16"/>
    <s v="US"/>
    <s v="USD"/>
    <n v="1349326800"/>
    <n v="1349672400"/>
    <b v="0"/>
    <b v="0"/>
    <s v="publishing"/>
    <s v="radio &amp; podcasts"/>
    <d v="2012-10-04T05:00:00"/>
    <d v="2012-10-08T05:00:00"/>
  </r>
  <r>
    <n v="905"/>
    <s v="Haynes PLC"/>
    <s v="Re-engineered clear-thinking project"/>
    <x v="58"/>
    <x v="872"/>
    <x v="892"/>
    <x v="1"/>
    <n v="0.60980316480123509"/>
    <n v="236"/>
    <s v="US"/>
    <s v="USD"/>
    <n v="1379566800"/>
    <n v="1379826000"/>
    <b v="0"/>
    <b v="0"/>
    <s v="theater"/>
    <s v="plays"/>
    <d v="2013-09-19T05:00:00"/>
    <d v="2013-09-22T05:00:00"/>
  </r>
  <r>
    <n v="906"/>
    <s v="Hayes Group"/>
    <s v="Implemented even-keeled standardization"/>
    <x v="20"/>
    <x v="873"/>
    <x v="893"/>
    <x v="1"/>
    <n v="0.61356537260151722"/>
    <n v="191"/>
    <s v="US"/>
    <s v="USD"/>
    <n v="1494651600"/>
    <n v="1497762000"/>
    <b v="1"/>
    <b v="1"/>
    <s v="film &amp; video"/>
    <s v="documentary"/>
    <d v="2017-05-13T05:00:00"/>
    <d v="2017-06-18T05:00:00"/>
  </r>
  <r>
    <n v="907"/>
    <s v="White, Pena and Calhoun"/>
    <s v="Quality-focused asymmetric adapter"/>
    <x v="14"/>
    <x v="874"/>
    <x v="894"/>
    <x v="0"/>
    <n v="4.9376017362995119"/>
    <n v="41"/>
    <s v="US"/>
    <s v="USD"/>
    <n v="1303880400"/>
    <n v="1304485200"/>
    <b v="0"/>
    <b v="0"/>
    <s v="theater"/>
    <s v="plays"/>
    <d v="2011-04-27T05:00:00"/>
    <d v="2011-05-04T05:00:00"/>
  </r>
  <r>
    <n v="908"/>
    <s v="Bryant-Pope"/>
    <s v="Networked intangible help-desk"/>
    <x v="424"/>
    <x v="875"/>
    <x v="895"/>
    <x v="1"/>
    <n v="0.31324313243132429"/>
    <n v="3934"/>
    <s v="US"/>
    <s v="USD"/>
    <n v="1335934800"/>
    <n v="1336885200"/>
    <b v="0"/>
    <b v="0"/>
    <s v="games"/>
    <s v="video games"/>
    <d v="2012-05-02T05:00:00"/>
    <d v="2012-05-13T05:00:00"/>
  </r>
  <r>
    <n v="909"/>
    <s v="Gates, Li and Thompson"/>
    <s v="Synchronized attitude-oriented frame"/>
    <x v="37"/>
    <x v="876"/>
    <x v="896"/>
    <x v="1"/>
    <n v="0.20879248347059506"/>
    <n v="80"/>
    <s v="CA"/>
    <s v="CAD"/>
    <n v="1528088400"/>
    <n v="1530421200"/>
    <b v="0"/>
    <b v="1"/>
    <s v="theater"/>
    <s v="plays"/>
    <d v="2018-06-04T05:00:00"/>
    <d v="2018-07-01T05:00:00"/>
  </r>
  <r>
    <n v="910"/>
    <s v="King-Morris"/>
    <s v="Proactive incremental architecture"/>
    <x v="425"/>
    <x v="877"/>
    <x v="897"/>
    <x v="3"/>
    <n v="5.113354294224723"/>
    <n v="296"/>
    <s v="US"/>
    <s v="USD"/>
    <n v="1421906400"/>
    <n v="1421992800"/>
    <b v="0"/>
    <b v="0"/>
    <s v="theater"/>
    <s v="plays"/>
    <d v="2015-01-22T06:00:00"/>
    <d v="2015-01-23T06:00:00"/>
  </r>
  <r>
    <n v="911"/>
    <s v="Carter, Cole and Curtis"/>
    <s v="Cloned responsive standardization"/>
    <x v="306"/>
    <x v="878"/>
    <x v="898"/>
    <x v="1"/>
    <n v="0.50264320998353407"/>
    <n v="462"/>
    <s v="US"/>
    <s v="USD"/>
    <n v="1568005200"/>
    <n v="1568178000"/>
    <b v="1"/>
    <b v="0"/>
    <s v="technology"/>
    <s v="web"/>
    <d v="2019-09-09T05:00:00"/>
    <d v="2019-09-11T05:00:00"/>
  </r>
  <r>
    <n v="912"/>
    <s v="Sanchez-Parsons"/>
    <s v="Reduced bifurcated pricing structure"/>
    <x v="37"/>
    <x v="879"/>
    <x v="899"/>
    <x v="1"/>
    <n v="0.12578616352201258"/>
    <n v="179"/>
    <s v="US"/>
    <s v="USD"/>
    <n v="1346821200"/>
    <n v="1347944400"/>
    <b v="1"/>
    <b v="0"/>
    <s v="film &amp; video"/>
    <s v="drama"/>
    <d v="2012-09-05T05:00:00"/>
    <d v="2012-09-18T05:00:00"/>
  </r>
  <r>
    <n v="913"/>
    <s v="Rivera-Pearson"/>
    <s v="Re-engineered asymmetric challenge"/>
    <x v="426"/>
    <x v="880"/>
    <x v="900"/>
    <x v="0"/>
    <n v="1.9754615038271048"/>
    <n v="523"/>
    <s v="AU"/>
    <s v="AUD"/>
    <n v="1557637200"/>
    <n v="1558760400"/>
    <b v="0"/>
    <b v="0"/>
    <s v="film &amp; video"/>
    <s v="drama"/>
    <d v="2019-05-12T05:00:00"/>
    <d v="2019-05-25T05:00:00"/>
  </r>
  <r>
    <n v="914"/>
    <s v="Ramirez, Padilla and Barrera"/>
    <s v="Diverse client-driven conglomeration"/>
    <x v="330"/>
    <x v="881"/>
    <x v="901"/>
    <x v="0"/>
    <n v="1.7410228509249184"/>
    <n v="141"/>
    <s v="GB"/>
    <s v="GBP"/>
    <n v="1375592400"/>
    <n v="1376629200"/>
    <b v="0"/>
    <b v="0"/>
    <s v="theater"/>
    <s v="plays"/>
    <d v="2013-08-04T05:00:00"/>
    <d v="2013-08-16T05:00:00"/>
  </r>
  <r>
    <n v="915"/>
    <s v="Riggs Group"/>
    <s v="Configurable upward-trending solution"/>
    <x v="427"/>
    <x v="882"/>
    <x v="902"/>
    <x v="1"/>
    <n v="0.64255675322554306"/>
    <n v="1866"/>
    <s v="GB"/>
    <s v="GBP"/>
    <n v="1503982800"/>
    <n v="1504760400"/>
    <b v="0"/>
    <b v="0"/>
    <s v="film &amp; video"/>
    <s v="television"/>
    <d v="2017-08-29T05:00:00"/>
    <d v="2017-09-07T05:00:00"/>
  </r>
  <r>
    <n v="916"/>
    <s v="Clements Ltd"/>
    <s v="Persistent bandwidth-monitored framework"/>
    <x v="41"/>
    <x v="883"/>
    <x v="903"/>
    <x v="0"/>
    <n v="2.7550260610573343"/>
    <n v="52"/>
    <s v="US"/>
    <s v="USD"/>
    <n v="1418882400"/>
    <n v="1419660000"/>
    <b v="0"/>
    <b v="0"/>
    <s v="photography"/>
    <s v="photography books"/>
    <d v="2014-12-18T06:00:00"/>
    <d v="2014-12-27T06:00:00"/>
  </r>
  <r>
    <n v="917"/>
    <s v="Cooper Inc"/>
    <s v="Polarized discrete product"/>
    <x v="136"/>
    <x v="884"/>
    <x v="904"/>
    <x v="2"/>
    <n v="1.7167381974248928"/>
    <n v="27"/>
    <s v="GB"/>
    <s v="GBP"/>
    <n v="1309237200"/>
    <n v="1311310800"/>
    <b v="0"/>
    <b v="1"/>
    <s v="film &amp; video"/>
    <s v="shorts"/>
    <d v="2011-06-28T05:00:00"/>
    <d v="2011-07-22T05:00:00"/>
  </r>
  <r>
    <n v="918"/>
    <s v="Jones-Gonzalez"/>
    <s v="Seamless dynamic website"/>
    <x v="167"/>
    <x v="885"/>
    <x v="905"/>
    <x v="1"/>
    <n v="0.42123933045116951"/>
    <n v="156"/>
    <s v="CH"/>
    <s v="CHF"/>
    <n v="1343365200"/>
    <n v="1344315600"/>
    <b v="0"/>
    <b v="0"/>
    <s v="publishing"/>
    <s v="radio &amp; podcasts"/>
    <d v="2012-07-27T05:00:00"/>
    <d v="2012-08-07T05:00:00"/>
  </r>
  <r>
    <n v="919"/>
    <s v="Fox Ltd"/>
    <s v="Extended multimedia firmware"/>
    <x v="428"/>
    <x v="886"/>
    <x v="906"/>
    <x v="0"/>
    <n v="1.7021276595744681"/>
    <n v="225"/>
    <s v="AU"/>
    <s v="AUD"/>
    <n v="1507957200"/>
    <n v="1510725600"/>
    <b v="0"/>
    <b v="1"/>
    <s v="theater"/>
    <s v="plays"/>
    <d v="2017-10-14T05:00:00"/>
    <d v="2017-11-15T06:00:00"/>
  </r>
  <r>
    <n v="920"/>
    <s v="Green, Murphy and Webb"/>
    <s v="Versatile directional project"/>
    <x v="98"/>
    <x v="887"/>
    <x v="907"/>
    <x v="1"/>
    <n v="0.54774700289375777"/>
    <n v="255"/>
    <s v="US"/>
    <s v="USD"/>
    <n v="1549519200"/>
    <n v="1551247200"/>
    <b v="1"/>
    <b v="0"/>
    <s v="film &amp; video"/>
    <s v="animation"/>
    <d v="2019-02-07T06:00:00"/>
    <d v="2019-02-27T06:00:00"/>
  </r>
  <r>
    <n v="921"/>
    <s v="Stevenson PLC"/>
    <s v="Profound directional knowledge user"/>
    <x v="429"/>
    <x v="888"/>
    <x v="908"/>
    <x v="0"/>
    <n v="132.56198347107437"/>
    <n v="38"/>
    <s v="US"/>
    <s v="USD"/>
    <n v="1329026400"/>
    <n v="1330236000"/>
    <b v="0"/>
    <b v="0"/>
    <s v="technology"/>
    <s v="web"/>
    <d v="2012-02-12T06:00:00"/>
    <d v="2012-02-26T06:00:00"/>
  </r>
  <r>
    <n v="922"/>
    <s v="Soto-Anthony"/>
    <s v="Ameliorated logistical capability"/>
    <x v="430"/>
    <x v="889"/>
    <x v="909"/>
    <x v="1"/>
    <n v="0.56833259619637333"/>
    <n v="2261"/>
    <s v="US"/>
    <s v="USD"/>
    <n v="1544335200"/>
    <n v="1545112800"/>
    <b v="0"/>
    <b v="1"/>
    <s v="music"/>
    <s v="world music"/>
    <d v="2018-12-09T06:00:00"/>
    <d v="2018-12-18T06:00:00"/>
  </r>
  <r>
    <n v="923"/>
    <s v="Wise and Sons"/>
    <s v="Sharable discrete definition"/>
    <x v="12"/>
    <x v="890"/>
    <x v="910"/>
    <x v="1"/>
    <n v="0.42037586547972305"/>
    <n v="40"/>
    <s v="US"/>
    <s v="USD"/>
    <n v="1279083600"/>
    <n v="1279170000"/>
    <b v="0"/>
    <b v="0"/>
    <s v="theater"/>
    <s v="plays"/>
    <d v="2010-07-14T05:00:00"/>
    <d v="2010-07-15T05:00:00"/>
  </r>
  <r>
    <n v="924"/>
    <s v="Butler-Barr"/>
    <s v="User-friendly next generation core"/>
    <x v="431"/>
    <x v="891"/>
    <x v="911"/>
    <x v="1"/>
    <n v="0.20489671957231709"/>
    <n v="2289"/>
    <s v="IT"/>
    <s v="EUR"/>
    <n v="1572498000"/>
    <n v="1573452000"/>
    <b v="0"/>
    <b v="0"/>
    <s v="theater"/>
    <s v="plays"/>
    <d v="2019-10-31T05:00:00"/>
    <d v="2019-11-11T06:00:00"/>
  </r>
  <r>
    <n v="925"/>
    <s v="Wilson, Jefferson and Anderson"/>
    <s v="Profit-focused empowering system engine"/>
    <x v="162"/>
    <x v="892"/>
    <x v="912"/>
    <x v="1"/>
    <n v="0.44629574531389465"/>
    <n v="65"/>
    <s v="US"/>
    <s v="USD"/>
    <n v="1506056400"/>
    <n v="1507093200"/>
    <b v="0"/>
    <b v="0"/>
    <s v="theater"/>
    <s v="plays"/>
    <d v="2017-09-22T05:00:00"/>
    <d v="2017-10-04T05:00:00"/>
  </r>
  <r>
    <n v="926"/>
    <s v="Brown-Oliver"/>
    <s v="Synchronized cohesive encoding"/>
    <x v="251"/>
    <x v="893"/>
    <x v="913"/>
    <x v="0"/>
    <n v="5.516804058338618"/>
    <n v="15"/>
    <s v="US"/>
    <s v="USD"/>
    <n v="1463029200"/>
    <n v="1463374800"/>
    <b v="0"/>
    <b v="0"/>
    <s v="food"/>
    <s v="food trucks"/>
    <d v="2016-05-12T05:00:00"/>
    <d v="2016-05-16T05:00:00"/>
  </r>
  <r>
    <n v="927"/>
    <s v="Davis-Gardner"/>
    <s v="Synergistic dynamic utilization"/>
    <x v="44"/>
    <x v="894"/>
    <x v="914"/>
    <x v="0"/>
    <n v="2.1811572250833082"/>
    <n v="37"/>
    <s v="US"/>
    <s v="USD"/>
    <n v="1342069200"/>
    <n v="1344574800"/>
    <b v="0"/>
    <b v="0"/>
    <s v="theater"/>
    <s v="plays"/>
    <d v="2012-07-12T05:00:00"/>
    <d v="2012-08-10T05:00:00"/>
  </r>
  <r>
    <n v="928"/>
    <s v="Dawson Group"/>
    <s v="Triple-buffered bi-directional model"/>
    <x v="225"/>
    <x v="895"/>
    <x v="915"/>
    <x v="1"/>
    <n v="0.85240292077846691"/>
    <n v="3777"/>
    <s v="IT"/>
    <s v="EUR"/>
    <n v="1388296800"/>
    <n v="1389074400"/>
    <b v="0"/>
    <b v="0"/>
    <s v="technology"/>
    <s v="web"/>
    <d v="2013-12-29T06:00:00"/>
    <d v="2014-01-07T06:00:00"/>
  </r>
  <r>
    <n v="929"/>
    <s v="Turner-Terrell"/>
    <s v="Polarized tertiary function"/>
    <x v="20"/>
    <x v="896"/>
    <x v="916"/>
    <x v="1"/>
    <n v="0.46017402945113789"/>
    <n v="184"/>
    <s v="GB"/>
    <s v="GBP"/>
    <n v="1493787600"/>
    <n v="1494997200"/>
    <b v="0"/>
    <b v="0"/>
    <s v="theater"/>
    <s v="plays"/>
    <d v="2017-05-03T05:00:00"/>
    <d v="2017-05-17T05:00:00"/>
  </r>
  <r>
    <n v="930"/>
    <s v="Hall, Buchanan and Benton"/>
    <s v="Configurable fault-tolerant structure"/>
    <x v="26"/>
    <x v="897"/>
    <x v="917"/>
    <x v="1"/>
    <n v="0.89058524173027986"/>
    <n v="85"/>
    <s v="US"/>
    <s v="USD"/>
    <n v="1424844000"/>
    <n v="1425448800"/>
    <b v="0"/>
    <b v="1"/>
    <s v="theater"/>
    <s v="plays"/>
    <d v="2015-02-25T06:00:00"/>
    <d v="2015-03-04T06:00:00"/>
  </r>
  <r>
    <n v="931"/>
    <s v="Lowery, Hayden and Cruz"/>
    <s v="Digitized 24/7 budgetary management"/>
    <x v="58"/>
    <x v="898"/>
    <x v="918"/>
    <x v="0"/>
    <n v="1.3789492057950776"/>
    <n v="112"/>
    <s v="US"/>
    <s v="USD"/>
    <n v="1403931600"/>
    <n v="1404104400"/>
    <b v="0"/>
    <b v="1"/>
    <s v="theater"/>
    <s v="plays"/>
    <d v="2014-06-28T05:00:00"/>
    <d v="2014-06-30T05:00:00"/>
  </r>
  <r>
    <n v="932"/>
    <s v="Mora, Miller and Harper"/>
    <s v="Stand-alone zero tolerance algorithm"/>
    <x v="173"/>
    <x v="899"/>
    <x v="919"/>
    <x v="1"/>
    <n v="0.4710219127585501"/>
    <n v="144"/>
    <s v="US"/>
    <s v="USD"/>
    <n v="1394514000"/>
    <n v="1394773200"/>
    <b v="0"/>
    <b v="0"/>
    <s v="music"/>
    <s v="rock"/>
    <d v="2014-03-11T05:00:00"/>
    <d v="2014-03-14T05:00:00"/>
  </r>
  <r>
    <n v="933"/>
    <s v="Espinoza Group"/>
    <s v="Implemented tangible support"/>
    <x v="432"/>
    <x v="900"/>
    <x v="920"/>
    <x v="1"/>
    <n v="0.41710710510527671"/>
    <n v="1902"/>
    <s v="US"/>
    <s v="USD"/>
    <n v="1365397200"/>
    <n v="1366520400"/>
    <b v="0"/>
    <b v="0"/>
    <s v="theater"/>
    <s v="plays"/>
    <d v="2013-04-08T05:00:00"/>
    <d v="2013-04-21T05:00:00"/>
  </r>
  <r>
    <n v="934"/>
    <s v="Davis, Crawford and Lopez"/>
    <s v="Reactive radical framework"/>
    <x v="8"/>
    <x v="901"/>
    <x v="921"/>
    <x v="1"/>
    <n v="0.54964539007092195"/>
    <n v="105"/>
    <s v="US"/>
    <s v="USD"/>
    <n v="1456120800"/>
    <n v="1456639200"/>
    <b v="0"/>
    <b v="0"/>
    <s v="theater"/>
    <s v="plays"/>
    <d v="2016-02-22T06:00:00"/>
    <d v="2016-02-28T06:00:00"/>
  </r>
  <r>
    <n v="935"/>
    <s v="Richards, Stevens and Fleming"/>
    <s v="Object-based full-range knowledge user"/>
    <x v="55"/>
    <x v="902"/>
    <x v="922"/>
    <x v="1"/>
    <n v="0.60926887734718338"/>
    <n v="132"/>
    <s v="US"/>
    <s v="USD"/>
    <n v="1437714000"/>
    <n v="1438318800"/>
    <b v="0"/>
    <b v="0"/>
    <s v="theater"/>
    <s v="plays"/>
    <d v="2015-07-24T05:00:00"/>
    <d v="2015-07-31T05:00:00"/>
  </r>
  <r>
    <n v="936"/>
    <s v="Brown Ltd"/>
    <s v="Enhanced composite contingency"/>
    <x v="100"/>
    <x v="903"/>
    <x v="923"/>
    <x v="0"/>
    <n v="61.065088757396452"/>
    <n v="21"/>
    <s v="US"/>
    <s v="USD"/>
    <n v="1563771600"/>
    <n v="1564030800"/>
    <b v="1"/>
    <b v="0"/>
    <s v="theater"/>
    <s v="plays"/>
    <d v="2019-07-22T05:00:00"/>
    <d v="2019-07-25T05:00:00"/>
  </r>
  <r>
    <n v="937"/>
    <s v="Tapia, Sandoval and Hurley"/>
    <s v="Cloned fresh-thinking model"/>
    <x v="409"/>
    <x v="904"/>
    <x v="924"/>
    <x v="3"/>
    <n v="2.0143478107219845"/>
    <n v="976"/>
    <s v="US"/>
    <s v="USD"/>
    <n v="1448517600"/>
    <n v="1449295200"/>
    <b v="0"/>
    <b v="0"/>
    <s v="film &amp; video"/>
    <s v="documentary"/>
    <d v="2015-11-26T06:00:00"/>
    <d v="2015-12-05T06:00:00"/>
  </r>
  <r>
    <n v="938"/>
    <s v="Allen Inc"/>
    <s v="Total dedicated benchmark"/>
    <x v="243"/>
    <x v="905"/>
    <x v="925"/>
    <x v="1"/>
    <n v="0.9115228376102249"/>
    <n v="96"/>
    <s v="US"/>
    <s v="USD"/>
    <n v="1528779600"/>
    <n v="1531890000"/>
    <b v="0"/>
    <b v="1"/>
    <s v="publishing"/>
    <s v="fiction"/>
    <d v="2018-06-12T05:00:00"/>
    <d v="2018-07-18T05:00:00"/>
  </r>
  <r>
    <n v="939"/>
    <s v="Williams, Johnson and Campbell"/>
    <s v="Streamlined human-resource Graphic Interface"/>
    <x v="75"/>
    <x v="906"/>
    <x v="926"/>
    <x v="0"/>
    <n v="2.031779109143006"/>
    <n v="67"/>
    <s v="US"/>
    <s v="USD"/>
    <n v="1304744400"/>
    <n v="1306213200"/>
    <b v="0"/>
    <b v="1"/>
    <s v="games"/>
    <s v="video games"/>
    <d v="2011-05-07T05:00:00"/>
    <d v="2011-05-24T05:00:00"/>
  </r>
  <r>
    <n v="940"/>
    <s v="Wiggins Ltd"/>
    <s v="Upgradable analyzing core"/>
    <x v="34"/>
    <x v="907"/>
    <x v="927"/>
    <x v="2"/>
    <n v="1.6068819996753774"/>
    <n v="66"/>
    <s v="CA"/>
    <s v="CAD"/>
    <n v="1354341600"/>
    <n v="1356242400"/>
    <b v="0"/>
    <b v="0"/>
    <s v="technology"/>
    <s v="web"/>
    <d v="2012-12-01T06:00:00"/>
    <d v="2012-12-23T06:00:00"/>
  </r>
  <r>
    <n v="941"/>
    <s v="Luna-Horne"/>
    <s v="Profound exuding pricing structure"/>
    <x v="433"/>
    <x v="908"/>
    <x v="928"/>
    <x v="0"/>
    <n v="7.6580587711487089"/>
    <n v="78"/>
    <s v="US"/>
    <s v="USD"/>
    <n v="1294552800"/>
    <n v="1297576800"/>
    <b v="1"/>
    <b v="0"/>
    <s v="theater"/>
    <s v="plays"/>
    <d v="2011-01-09T06:00:00"/>
    <d v="2011-02-13T06:00:00"/>
  </r>
  <r>
    <n v="942"/>
    <s v="Allen Inc"/>
    <s v="Horizontal optimizing model"/>
    <x v="103"/>
    <x v="909"/>
    <x v="929"/>
    <x v="0"/>
    <n v="1.5471394037066881"/>
    <n v="67"/>
    <s v="AU"/>
    <s v="AUD"/>
    <n v="1295935200"/>
    <n v="1296194400"/>
    <b v="0"/>
    <b v="0"/>
    <s v="theater"/>
    <s v="plays"/>
    <d v="2011-01-25T06:00:00"/>
    <d v="2011-01-28T06:00:00"/>
  </r>
  <r>
    <n v="943"/>
    <s v="Peterson, Gonzalez and Spencer"/>
    <s v="Synchronized fault-tolerant algorithm"/>
    <x v="168"/>
    <x v="910"/>
    <x v="930"/>
    <x v="1"/>
    <n v="0.62661876514328685"/>
    <n v="114"/>
    <s v="US"/>
    <s v="USD"/>
    <n v="1411534800"/>
    <n v="1414558800"/>
    <b v="0"/>
    <b v="0"/>
    <s v="food"/>
    <s v="food trucks"/>
    <d v="2014-09-24T05:00:00"/>
    <d v="2014-10-29T05:00:00"/>
  </r>
  <r>
    <n v="944"/>
    <s v="Walter Inc"/>
    <s v="Streamlined 5thgeneration intranet"/>
    <x v="83"/>
    <x v="911"/>
    <x v="931"/>
    <x v="0"/>
    <n v="1.2281994595922379"/>
    <n v="263"/>
    <s v="AU"/>
    <s v="AUD"/>
    <n v="1486706400"/>
    <n v="1488348000"/>
    <b v="0"/>
    <b v="0"/>
    <s v="photography"/>
    <s v="photography books"/>
    <d v="2017-02-10T06:00:00"/>
    <d v="2017-03-01T06:00:00"/>
  </r>
  <r>
    <n v="945"/>
    <s v="Sanders, Farley and Huffman"/>
    <s v="Cross-group clear-thinking task-force"/>
    <x v="434"/>
    <x v="912"/>
    <x v="932"/>
    <x v="0"/>
    <n v="3.0821610966759252"/>
    <n v="1691"/>
    <s v="US"/>
    <s v="USD"/>
    <n v="1333602000"/>
    <n v="1334898000"/>
    <b v="1"/>
    <b v="0"/>
    <s v="photography"/>
    <s v="photography books"/>
    <d v="2012-04-05T05:00:00"/>
    <d v="2012-04-20T05:00:00"/>
  </r>
  <r>
    <n v="946"/>
    <s v="Hall, Holmes and Walker"/>
    <s v="Public-key bandwidth-monitored intranet"/>
    <x v="184"/>
    <x v="913"/>
    <x v="933"/>
    <x v="0"/>
    <n v="10.086625541409633"/>
    <n v="181"/>
    <s v="US"/>
    <s v="USD"/>
    <n v="1308200400"/>
    <n v="1308373200"/>
    <b v="0"/>
    <b v="0"/>
    <s v="theater"/>
    <s v="plays"/>
    <d v="2011-06-16T05:00:00"/>
    <d v="2011-06-18T05:00:00"/>
  </r>
  <r>
    <n v="947"/>
    <s v="Smith-Powell"/>
    <s v="Upgradable clear-thinking hardware"/>
    <x v="136"/>
    <x v="914"/>
    <x v="934"/>
    <x v="0"/>
    <n v="3.7460978147762747"/>
    <n v="13"/>
    <s v="US"/>
    <s v="USD"/>
    <n v="1411707600"/>
    <n v="1412312400"/>
    <b v="0"/>
    <b v="0"/>
    <s v="theater"/>
    <s v="plays"/>
    <d v="2014-09-26T05:00:00"/>
    <d v="2014-10-03T05:00:00"/>
  </r>
  <r>
    <n v="948"/>
    <s v="Smith-Hill"/>
    <s v="Integrated holistic paradigm"/>
    <x v="151"/>
    <x v="915"/>
    <x v="935"/>
    <x v="3"/>
    <n v="1.5883744508279825"/>
    <n v="160"/>
    <s v="US"/>
    <s v="USD"/>
    <n v="1418364000"/>
    <n v="1419228000"/>
    <b v="1"/>
    <b v="1"/>
    <s v="film &amp; video"/>
    <s v="documentary"/>
    <d v="2014-12-12T06:00:00"/>
    <d v="2014-12-22T06:00:00"/>
  </r>
  <r>
    <n v="949"/>
    <s v="Wright LLC"/>
    <s v="Seamless clear-thinking conglomeration"/>
    <x v="291"/>
    <x v="916"/>
    <x v="936"/>
    <x v="1"/>
    <n v="0.61974789915966388"/>
    <n v="203"/>
    <s v="US"/>
    <s v="USD"/>
    <n v="1429333200"/>
    <n v="1430974800"/>
    <b v="0"/>
    <b v="0"/>
    <s v="technology"/>
    <s v="web"/>
    <d v="2015-04-18T05:00:00"/>
    <d v="2015-05-07T05:00:00"/>
  </r>
  <r>
    <n v="950"/>
    <s v="Williams, Orozco and Gomez"/>
    <s v="Persistent content-based methodology"/>
    <x v="0"/>
    <x v="297"/>
    <x v="298"/>
    <x v="0"/>
    <n v="20"/>
    <n v="1"/>
    <s v="US"/>
    <s v="USD"/>
    <n v="1555390800"/>
    <n v="1555822800"/>
    <b v="0"/>
    <b v="1"/>
    <s v="theater"/>
    <s v="plays"/>
    <d v="2019-04-16T05:00:00"/>
    <d v="2019-04-21T05:00:00"/>
  </r>
  <r>
    <n v="951"/>
    <s v="Peterson Ltd"/>
    <s v="Re-engineered 24hour matrix"/>
    <x v="435"/>
    <x v="917"/>
    <x v="937"/>
    <x v="1"/>
    <n v="9.1162860879187207E-2"/>
    <n v="1559"/>
    <s v="US"/>
    <s v="USD"/>
    <n v="1482732000"/>
    <n v="1482818400"/>
    <b v="0"/>
    <b v="1"/>
    <s v="music"/>
    <s v="rock"/>
    <d v="2016-12-26T06:00:00"/>
    <d v="2016-12-27T06:00:00"/>
  </r>
  <r>
    <n v="952"/>
    <s v="Cummings-Hayes"/>
    <s v="Virtual multi-tasking core"/>
    <x v="436"/>
    <x v="918"/>
    <x v="938"/>
    <x v="3"/>
    <n v="1.4266524164844538"/>
    <n v="2266"/>
    <s v="US"/>
    <s v="USD"/>
    <n v="1470718800"/>
    <n v="1471928400"/>
    <b v="0"/>
    <b v="0"/>
    <s v="film &amp; video"/>
    <s v="documentary"/>
    <d v="2016-08-09T05:00:00"/>
    <d v="2016-08-23T05:00:00"/>
  </r>
  <r>
    <n v="953"/>
    <s v="Boyle Ltd"/>
    <s v="Streamlined fault-tolerant conglomeration"/>
    <x v="88"/>
    <x v="919"/>
    <x v="939"/>
    <x v="0"/>
    <n v="1.6666666666666667"/>
    <n v="21"/>
    <s v="US"/>
    <s v="USD"/>
    <n v="1450591200"/>
    <n v="1453701600"/>
    <b v="0"/>
    <b v="1"/>
    <s v="film &amp; video"/>
    <s v="science fiction"/>
    <d v="2015-12-20T06:00:00"/>
    <d v="2016-01-25T06:00:00"/>
  </r>
  <r>
    <n v="954"/>
    <s v="Henderson, Parker and Diaz"/>
    <s v="Enterprise-wide client-driven policy"/>
    <x v="142"/>
    <x v="920"/>
    <x v="940"/>
    <x v="1"/>
    <n v="0.27240638428483732"/>
    <n v="1548"/>
    <s v="AU"/>
    <s v="AUD"/>
    <n v="1348290000"/>
    <n v="1350363600"/>
    <b v="0"/>
    <b v="0"/>
    <s v="technology"/>
    <s v="web"/>
    <d v="2012-09-22T05:00:00"/>
    <d v="2012-10-16T05:00:00"/>
  </r>
  <r>
    <n v="955"/>
    <s v="Moss-Obrien"/>
    <s v="Function-based next generation emulation"/>
    <x v="31"/>
    <x v="921"/>
    <x v="941"/>
    <x v="1"/>
    <n v="9.0171325518485126E-2"/>
    <n v="80"/>
    <s v="US"/>
    <s v="USD"/>
    <n v="1353823200"/>
    <n v="1353996000"/>
    <b v="0"/>
    <b v="0"/>
    <s v="theater"/>
    <s v="plays"/>
    <d v="2012-11-25T06:00:00"/>
    <d v="2012-11-27T06:00:00"/>
  </r>
  <r>
    <n v="956"/>
    <s v="Wood Inc"/>
    <s v="Re-engineered composite focus group"/>
    <x v="437"/>
    <x v="922"/>
    <x v="942"/>
    <x v="0"/>
    <n v="5.2551963695445121"/>
    <n v="830"/>
    <s v="US"/>
    <s v="USD"/>
    <n v="1450764000"/>
    <n v="1451109600"/>
    <b v="0"/>
    <b v="0"/>
    <s v="film &amp; video"/>
    <s v="science fiction"/>
    <d v="2015-12-22T06:00:00"/>
    <d v="2015-12-26T06:00:00"/>
  </r>
  <r>
    <n v="957"/>
    <s v="Riley, Cohen and Goodman"/>
    <s v="Profound mission-critical function"/>
    <x v="122"/>
    <x v="923"/>
    <x v="943"/>
    <x v="1"/>
    <n v="0.7881614926813576"/>
    <n v="131"/>
    <s v="US"/>
    <s v="USD"/>
    <n v="1329372000"/>
    <n v="1329631200"/>
    <b v="0"/>
    <b v="0"/>
    <s v="theater"/>
    <s v="plays"/>
    <d v="2012-02-16T06:00:00"/>
    <d v="2012-02-19T06:00:00"/>
  </r>
  <r>
    <n v="958"/>
    <s v="Green, Robinson and Ho"/>
    <s v="De-engineered zero-defect open system"/>
    <x v="65"/>
    <x v="924"/>
    <x v="944"/>
    <x v="1"/>
    <n v="0.13612176710803117"/>
    <n v="112"/>
    <s v="US"/>
    <s v="USD"/>
    <n v="1277096400"/>
    <n v="1278997200"/>
    <b v="0"/>
    <b v="0"/>
    <s v="film &amp; video"/>
    <s v="animation"/>
    <d v="2010-06-21T05:00:00"/>
    <d v="2010-07-13T05:00:00"/>
  </r>
  <r>
    <n v="959"/>
    <s v="Black-Graham"/>
    <s v="Operative hybrid utilization"/>
    <x v="438"/>
    <x v="925"/>
    <x v="945"/>
    <x v="0"/>
    <n v="21.866988387875132"/>
    <n v="130"/>
    <s v="US"/>
    <s v="USD"/>
    <n v="1277701200"/>
    <n v="1280120400"/>
    <b v="0"/>
    <b v="0"/>
    <s v="publishing"/>
    <s v="translations"/>
    <d v="2010-06-28T05:00:00"/>
    <d v="2010-07-26T05:00:00"/>
  </r>
  <r>
    <n v="960"/>
    <s v="Robbins Group"/>
    <s v="Function-based interactive matrix"/>
    <x v="20"/>
    <x v="926"/>
    <x v="946"/>
    <x v="0"/>
    <n v="1.1757161179991449"/>
    <n v="55"/>
    <s v="US"/>
    <s v="USD"/>
    <n v="1454911200"/>
    <n v="1458104400"/>
    <b v="0"/>
    <b v="0"/>
    <s v="technology"/>
    <s v="web"/>
    <d v="2016-02-08T06:00:00"/>
    <d v="2016-03-16T05:00:00"/>
  </r>
  <r>
    <n v="961"/>
    <s v="Mason, Case and May"/>
    <s v="Optimized content-based collaboration"/>
    <x v="57"/>
    <x v="927"/>
    <x v="947"/>
    <x v="1"/>
    <n v="0.83823529411764708"/>
    <n v="155"/>
    <s v="US"/>
    <s v="USD"/>
    <n v="1297922400"/>
    <n v="1298268000"/>
    <b v="0"/>
    <b v="0"/>
    <s v="publishing"/>
    <s v="translations"/>
    <d v="2011-02-17T06:00:00"/>
    <d v="2011-02-21T06:00:00"/>
  </r>
  <r>
    <n v="962"/>
    <s v="Harris, Russell and Mitchell"/>
    <s v="User-centric cohesive policy"/>
    <x v="136"/>
    <x v="928"/>
    <x v="948"/>
    <x v="1"/>
    <n v="0.33780613681148541"/>
    <n v="266"/>
    <s v="US"/>
    <s v="USD"/>
    <n v="1384408800"/>
    <n v="1386223200"/>
    <b v="0"/>
    <b v="0"/>
    <s v="food"/>
    <s v="food trucks"/>
    <d v="2013-11-14T06:00:00"/>
    <d v="2013-12-05T06:00:00"/>
  </r>
  <r>
    <n v="963"/>
    <s v="Rodriguez-Robinson"/>
    <s v="Ergonomic methodical hub"/>
    <x v="291"/>
    <x v="929"/>
    <x v="949"/>
    <x v="0"/>
    <n v="1.180708425055033"/>
    <n v="114"/>
    <s v="IT"/>
    <s v="EUR"/>
    <n v="1299304800"/>
    <n v="1299823200"/>
    <b v="0"/>
    <b v="1"/>
    <s v="photography"/>
    <s v="photography books"/>
    <d v="2011-03-05T06:00:00"/>
    <d v="2011-03-11T06:00:00"/>
  </r>
  <r>
    <n v="964"/>
    <s v="Peck, Higgins and Smith"/>
    <s v="Devolved disintermediate encryption"/>
    <x v="41"/>
    <x v="930"/>
    <x v="950"/>
    <x v="1"/>
    <n v="0.2810695837131571"/>
    <n v="155"/>
    <s v="US"/>
    <s v="USD"/>
    <n v="1431320400"/>
    <n v="1431752400"/>
    <b v="0"/>
    <b v="0"/>
    <s v="theater"/>
    <s v="plays"/>
    <d v="2015-05-11T05:00:00"/>
    <d v="2015-05-16T05:00:00"/>
  </r>
  <r>
    <n v="965"/>
    <s v="Nunez-King"/>
    <s v="Phased clear-thinking policy"/>
    <x v="196"/>
    <x v="931"/>
    <x v="951"/>
    <x v="1"/>
    <n v="0.25879308316668626"/>
    <n v="207"/>
    <s v="GB"/>
    <s v="GBP"/>
    <n v="1264399200"/>
    <n v="1267855200"/>
    <b v="0"/>
    <b v="0"/>
    <s v="music"/>
    <s v="rock"/>
    <d v="2010-01-25T06:00:00"/>
    <d v="2010-03-06T06:00:00"/>
  </r>
  <r>
    <n v="966"/>
    <s v="Davis and Sons"/>
    <s v="Seamless solution-oriented capacity"/>
    <x v="12"/>
    <x v="932"/>
    <x v="952"/>
    <x v="1"/>
    <n v="0.12622512622512622"/>
    <n v="245"/>
    <s v="US"/>
    <s v="USD"/>
    <n v="1497502800"/>
    <n v="1497675600"/>
    <b v="0"/>
    <b v="0"/>
    <s v="theater"/>
    <s v="plays"/>
    <d v="2017-06-15T05:00:00"/>
    <d v="2017-06-17T05:00:00"/>
  </r>
  <r>
    <n v="967"/>
    <s v="Howard-Douglas"/>
    <s v="Organized human-resource attitude"/>
    <x v="439"/>
    <x v="933"/>
    <x v="953"/>
    <x v="1"/>
    <n v="0.72974623982565334"/>
    <n v="1573"/>
    <s v="US"/>
    <s v="USD"/>
    <n v="1333688400"/>
    <n v="1336885200"/>
    <b v="0"/>
    <b v="0"/>
    <s v="music"/>
    <s v="world music"/>
    <d v="2012-04-06T05:00:00"/>
    <d v="2012-05-13T05:00:00"/>
  </r>
  <r>
    <n v="968"/>
    <s v="Gonzalez-White"/>
    <s v="Open-architected disintermediate budgetary management"/>
    <x v="166"/>
    <x v="934"/>
    <x v="954"/>
    <x v="1"/>
    <n v="0.29567574226931131"/>
    <n v="114"/>
    <s v="US"/>
    <s v="USD"/>
    <n v="1293861600"/>
    <n v="1295157600"/>
    <b v="0"/>
    <b v="0"/>
    <s v="food"/>
    <s v="food trucks"/>
    <d v="2011-01-01T06:00:00"/>
    <d v="2011-01-16T06:00:00"/>
  </r>
  <r>
    <n v="969"/>
    <s v="Lopez-King"/>
    <s v="Multi-lateral radical solution"/>
    <x v="58"/>
    <x v="935"/>
    <x v="955"/>
    <x v="1"/>
    <n v="0.92397660818713445"/>
    <n v="93"/>
    <s v="US"/>
    <s v="USD"/>
    <n v="1576994400"/>
    <n v="1577599200"/>
    <b v="0"/>
    <b v="0"/>
    <s v="theater"/>
    <s v="plays"/>
    <d v="2019-12-22T06:00:00"/>
    <d v="2019-12-29T06:00:00"/>
  </r>
  <r>
    <n v="970"/>
    <s v="Glover-Nelson"/>
    <s v="Inverse context-sensitive info-mediaries"/>
    <x v="309"/>
    <x v="936"/>
    <x v="956"/>
    <x v="0"/>
    <n v="1.6458835567734438"/>
    <n v="594"/>
    <s v="US"/>
    <s v="USD"/>
    <n v="1304917200"/>
    <n v="1305003600"/>
    <b v="0"/>
    <b v="0"/>
    <s v="theater"/>
    <s v="plays"/>
    <d v="2011-05-09T05:00:00"/>
    <d v="2011-05-10T05:00:00"/>
  </r>
  <r>
    <n v="971"/>
    <s v="Garner and Sons"/>
    <s v="Versatile neutral workforce"/>
    <x v="135"/>
    <x v="937"/>
    <x v="957"/>
    <x v="0"/>
    <n v="3.6067892503536068"/>
    <n v="24"/>
    <s v="US"/>
    <s v="USD"/>
    <n v="1381208400"/>
    <n v="1381726800"/>
    <b v="0"/>
    <b v="0"/>
    <s v="film &amp; video"/>
    <s v="television"/>
    <d v="2013-10-08T05:00:00"/>
    <d v="2013-10-14T05:00:00"/>
  </r>
  <r>
    <n v="972"/>
    <s v="Sellers, Roach and Garrison"/>
    <s v="Multi-tiered systematic knowledge user"/>
    <x v="440"/>
    <x v="938"/>
    <x v="958"/>
    <x v="1"/>
    <n v="0.43784094171691074"/>
    <n v="1681"/>
    <s v="US"/>
    <s v="USD"/>
    <n v="1401685200"/>
    <n v="1402462800"/>
    <b v="0"/>
    <b v="1"/>
    <s v="technology"/>
    <s v="web"/>
    <d v="2014-06-02T05:00:00"/>
    <d v="2014-06-11T05:00:00"/>
  </r>
  <r>
    <n v="973"/>
    <s v="Herrera, Bennett and Silva"/>
    <s v="Programmable multi-state algorithm"/>
    <x v="441"/>
    <x v="939"/>
    <x v="959"/>
    <x v="0"/>
    <n v="4.6263753056234718"/>
    <n v="252"/>
    <s v="US"/>
    <s v="USD"/>
    <n v="1291960800"/>
    <n v="1292133600"/>
    <b v="0"/>
    <b v="1"/>
    <s v="theater"/>
    <s v="plays"/>
    <d v="2010-12-10T06:00:00"/>
    <d v="2010-12-12T06:00:00"/>
  </r>
  <r>
    <n v="974"/>
    <s v="Thomas, Clay and Mendoza"/>
    <s v="Multi-channeled reciprocal interface"/>
    <x v="126"/>
    <x v="940"/>
    <x v="960"/>
    <x v="1"/>
    <n v="0.26746907388833169"/>
    <n v="32"/>
    <s v="US"/>
    <s v="USD"/>
    <n v="1368853200"/>
    <n v="1368939600"/>
    <b v="0"/>
    <b v="0"/>
    <s v="music"/>
    <s v="indie rock"/>
    <d v="2013-05-18T05:00:00"/>
    <d v="2013-05-19T05:00:00"/>
  </r>
  <r>
    <n v="975"/>
    <s v="Ayala Group"/>
    <s v="Right-sized maximized migration"/>
    <x v="91"/>
    <x v="941"/>
    <x v="961"/>
    <x v="1"/>
    <n v="0.64546975854649769"/>
    <n v="135"/>
    <s v="US"/>
    <s v="USD"/>
    <n v="1448776800"/>
    <n v="1452146400"/>
    <b v="0"/>
    <b v="1"/>
    <s v="theater"/>
    <s v="plays"/>
    <d v="2015-11-29T06:00:00"/>
    <d v="2016-01-07T06:00:00"/>
  </r>
  <r>
    <n v="976"/>
    <s v="Huerta, Roberts and Dickerson"/>
    <s v="Self-enabling value-added artificial intelligence"/>
    <x v="220"/>
    <x v="942"/>
    <x v="962"/>
    <x v="1"/>
    <n v="0.31041440322830982"/>
    <n v="140"/>
    <s v="US"/>
    <s v="USD"/>
    <n v="1296194400"/>
    <n v="1296712800"/>
    <b v="0"/>
    <b v="1"/>
    <s v="theater"/>
    <s v="plays"/>
    <d v="2011-01-28T06:00:00"/>
    <d v="2011-02-03T06:00:00"/>
  </r>
  <r>
    <n v="977"/>
    <s v="Johnson Group"/>
    <s v="Vision-oriented interactive solution"/>
    <x v="260"/>
    <x v="943"/>
    <x v="963"/>
    <x v="0"/>
    <n v="1.3521344407958278"/>
    <n v="67"/>
    <s v="US"/>
    <s v="USD"/>
    <n v="1517983200"/>
    <n v="1520748000"/>
    <b v="0"/>
    <b v="0"/>
    <s v="food"/>
    <s v="food trucks"/>
    <d v="2018-02-07T06:00:00"/>
    <d v="2018-03-11T06:00:00"/>
  </r>
  <r>
    <n v="978"/>
    <s v="Bailey, Nguyen and Martinez"/>
    <s v="Fundamental user-facing productivity"/>
    <x v="67"/>
    <x v="944"/>
    <x v="964"/>
    <x v="1"/>
    <n v="0.11572734637194769"/>
    <n v="92"/>
    <s v="US"/>
    <s v="USD"/>
    <n v="1478930400"/>
    <n v="1480831200"/>
    <b v="0"/>
    <b v="0"/>
    <s v="games"/>
    <s v="video games"/>
    <d v="2016-11-12T06:00:00"/>
    <d v="2016-12-04T06:00:00"/>
  </r>
  <r>
    <n v="979"/>
    <s v="Williams, Martin and Meyer"/>
    <s v="Innovative well-modulated capability"/>
    <x v="138"/>
    <x v="945"/>
    <x v="965"/>
    <x v="1"/>
    <n v="0.69801957237604939"/>
    <n v="1015"/>
    <s v="GB"/>
    <s v="GBP"/>
    <n v="1426395600"/>
    <n v="1426914000"/>
    <b v="0"/>
    <b v="0"/>
    <s v="theater"/>
    <s v="plays"/>
    <d v="2015-03-15T05:00:00"/>
    <d v="2015-03-21T05:00:00"/>
  </r>
  <r>
    <n v="980"/>
    <s v="Huff-Johnson"/>
    <s v="Universal fault-tolerant orchestration"/>
    <x v="442"/>
    <x v="946"/>
    <x v="966"/>
    <x v="0"/>
    <n v="2.482513035736996"/>
    <n v="742"/>
    <s v="US"/>
    <s v="USD"/>
    <n v="1446181200"/>
    <n v="1446616800"/>
    <b v="1"/>
    <b v="0"/>
    <s v="publishing"/>
    <s v="nonfiction"/>
    <d v="2015-10-30T05:00:00"/>
    <d v="2015-11-04T06:00:00"/>
  </r>
  <r>
    <n v="981"/>
    <s v="Diaz-Little"/>
    <s v="Grass-roots executive synergy"/>
    <x v="313"/>
    <x v="947"/>
    <x v="967"/>
    <x v="1"/>
    <n v="0.56109203584289424"/>
    <n v="323"/>
    <s v="US"/>
    <s v="USD"/>
    <n v="1514181600"/>
    <n v="1517032800"/>
    <b v="0"/>
    <b v="0"/>
    <s v="technology"/>
    <s v="web"/>
    <d v="2017-12-25T06:00:00"/>
    <d v="2018-01-27T06:00:00"/>
  </r>
  <r>
    <n v="982"/>
    <s v="Freeman-French"/>
    <s v="Multi-layered optimal application"/>
    <x v="44"/>
    <x v="948"/>
    <x v="968"/>
    <x v="0"/>
    <n v="1.1774325429272281"/>
    <n v="75"/>
    <s v="US"/>
    <s v="USD"/>
    <n v="1311051600"/>
    <n v="1311224400"/>
    <b v="0"/>
    <b v="1"/>
    <s v="film &amp; video"/>
    <s v="documentary"/>
    <d v="2011-07-19T05:00:00"/>
    <d v="2011-07-21T05:00:00"/>
  </r>
  <r>
    <n v="983"/>
    <s v="Beck-Weber"/>
    <s v="Business-focused full-range core"/>
    <x v="443"/>
    <x v="949"/>
    <x v="969"/>
    <x v="1"/>
    <n v="0.68522961295938511"/>
    <n v="2326"/>
    <s v="US"/>
    <s v="USD"/>
    <n v="1564894800"/>
    <n v="1566190800"/>
    <b v="0"/>
    <b v="0"/>
    <s v="film &amp; video"/>
    <s v="documentary"/>
    <d v="2019-08-04T05:00:00"/>
    <d v="2019-08-19T05:00:00"/>
  </r>
  <r>
    <n v="984"/>
    <s v="Lewis-Jacobson"/>
    <s v="Exclusive system-worthy Graphic Interface"/>
    <x v="191"/>
    <x v="950"/>
    <x v="970"/>
    <x v="1"/>
    <n v="0.65590312815338048"/>
    <n v="381"/>
    <s v="US"/>
    <s v="USD"/>
    <n v="1567918800"/>
    <n v="1570165200"/>
    <b v="0"/>
    <b v="0"/>
    <s v="theater"/>
    <s v="plays"/>
    <d v="2019-09-08T05:00:00"/>
    <d v="2019-10-04T05:00:00"/>
  </r>
  <r>
    <n v="985"/>
    <s v="Logan-Curtis"/>
    <s v="Enhanced optimal ability"/>
    <x v="305"/>
    <x v="951"/>
    <x v="971"/>
    <x v="0"/>
    <n v="1.4896570994472726"/>
    <n v="4405"/>
    <s v="US"/>
    <s v="USD"/>
    <n v="1386309600"/>
    <n v="1388556000"/>
    <b v="0"/>
    <b v="1"/>
    <s v="music"/>
    <s v="rock"/>
    <d v="2013-12-06T06:00:00"/>
    <d v="2014-01-01T06:00:00"/>
  </r>
  <r>
    <n v="986"/>
    <s v="Chan, Washington and Callahan"/>
    <s v="Optional zero administration neural-net"/>
    <x v="75"/>
    <x v="952"/>
    <x v="972"/>
    <x v="0"/>
    <n v="2.4809160305343512"/>
    <n v="92"/>
    <s v="US"/>
    <s v="USD"/>
    <n v="1301979600"/>
    <n v="1303189200"/>
    <b v="0"/>
    <b v="0"/>
    <s v="music"/>
    <s v="rock"/>
    <d v="2011-04-05T05:00:00"/>
    <d v="2011-04-19T05:00:00"/>
  </r>
  <r>
    <n v="987"/>
    <s v="Wilson Group"/>
    <s v="Ameliorated foreground focus group"/>
    <x v="8"/>
    <x v="953"/>
    <x v="973"/>
    <x v="1"/>
    <n v="0.46127520273789152"/>
    <n v="480"/>
    <s v="US"/>
    <s v="USD"/>
    <n v="1493269200"/>
    <n v="1494478800"/>
    <b v="0"/>
    <b v="0"/>
    <s v="film &amp; video"/>
    <s v="documentary"/>
    <d v="2017-04-27T05:00:00"/>
    <d v="2017-05-11T05:00:00"/>
  </r>
  <r>
    <n v="988"/>
    <s v="Gardner, Ryan and Gutierrez"/>
    <s v="Triple-buffered multi-tasking matrices"/>
    <x v="151"/>
    <x v="802"/>
    <x v="974"/>
    <x v="0"/>
    <n v="1.9187589303939578"/>
    <n v="64"/>
    <s v="US"/>
    <s v="USD"/>
    <n v="1478930400"/>
    <n v="1480744800"/>
    <b v="0"/>
    <b v="0"/>
    <s v="publishing"/>
    <s v="radio &amp; podcasts"/>
    <d v="2016-11-12T06:00:00"/>
    <d v="2016-12-03T06:00:00"/>
  </r>
  <r>
    <n v="989"/>
    <s v="Hernandez Inc"/>
    <s v="Versatile dedicated migration"/>
    <x v="166"/>
    <x v="954"/>
    <x v="975"/>
    <x v="1"/>
    <n v="0.20016680567139283"/>
    <n v="226"/>
    <s v="US"/>
    <s v="USD"/>
    <n v="1555390800"/>
    <n v="1555822800"/>
    <b v="0"/>
    <b v="0"/>
    <s v="publishing"/>
    <s v="translations"/>
    <d v="2019-04-16T05:00:00"/>
    <d v="2019-04-21T05:00:00"/>
  </r>
  <r>
    <n v="990"/>
    <s v="Ortiz-Roberts"/>
    <s v="Devolved foreground customer loyalty"/>
    <x v="75"/>
    <x v="955"/>
    <x v="976"/>
    <x v="0"/>
    <n v="1.1405176195350197"/>
    <n v="64"/>
    <s v="US"/>
    <s v="USD"/>
    <n v="1456984800"/>
    <n v="1458882000"/>
    <b v="0"/>
    <b v="1"/>
    <s v="film &amp; video"/>
    <s v="drama"/>
    <d v="2016-03-03T06:00:00"/>
    <d v="2016-03-25T05:00:00"/>
  </r>
  <r>
    <n v="991"/>
    <s v="Ramirez LLC"/>
    <s v="Reduced reciprocal focus group"/>
    <x v="122"/>
    <x v="551"/>
    <x v="977"/>
    <x v="1"/>
    <n v="0.88359931475971509"/>
    <n v="241"/>
    <s v="US"/>
    <s v="USD"/>
    <n v="1411621200"/>
    <n v="1411966800"/>
    <b v="0"/>
    <b v="1"/>
    <s v="music"/>
    <s v="rock"/>
    <d v="2014-09-25T05:00:00"/>
    <d v="2014-09-29T05:00:00"/>
  </r>
  <r>
    <n v="992"/>
    <s v="Morrow Inc"/>
    <s v="Networked global migration"/>
    <x v="33"/>
    <x v="956"/>
    <x v="978"/>
    <x v="1"/>
    <n v="0.23443999092490359"/>
    <n v="132"/>
    <s v="US"/>
    <s v="USD"/>
    <n v="1525669200"/>
    <n v="1526878800"/>
    <b v="0"/>
    <b v="1"/>
    <s v="film &amp; video"/>
    <s v="drama"/>
    <d v="2018-05-07T05:00:00"/>
    <d v="2018-05-21T05:00:00"/>
  </r>
  <r>
    <n v="993"/>
    <s v="Erickson-Rogers"/>
    <s v="De-engineered even-keeled definition"/>
    <x v="122"/>
    <x v="957"/>
    <x v="979"/>
    <x v="3"/>
    <n v="1.288117770767613"/>
    <n v="75"/>
    <s v="IT"/>
    <s v="EUR"/>
    <n v="1450936800"/>
    <n v="1452405600"/>
    <b v="0"/>
    <b v="1"/>
    <s v="photography"/>
    <s v="photography books"/>
    <d v="2015-12-24T06:00:00"/>
    <d v="2016-01-10T06:00:00"/>
  </r>
  <r>
    <n v="994"/>
    <s v="Leach, Rich and Price"/>
    <s v="Implemented bi-directional flexibility"/>
    <x v="444"/>
    <x v="958"/>
    <x v="980"/>
    <x v="0"/>
    <n v="1.9048776207255005"/>
    <n v="842"/>
    <s v="US"/>
    <s v="USD"/>
    <n v="1413522000"/>
    <n v="1414040400"/>
    <b v="0"/>
    <b v="1"/>
    <s v="publishing"/>
    <s v="translations"/>
    <d v="2014-10-17T05:00:00"/>
    <d v="2014-10-23T05:00:00"/>
  </r>
  <r>
    <n v="995"/>
    <s v="Manning-Hamilton"/>
    <s v="Vision-oriented scalable definition"/>
    <x v="238"/>
    <x v="959"/>
    <x v="981"/>
    <x v="1"/>
    <n v="0.63505116959064323"/>
    <n v="2043"/>
    <s v="US"/>
    <s v="USD"/>
    <n v="1541307600"/>
    <n v="1543816800"/>
    <b v="0"/>
    <b v="1"/>
    <s v="food"/>
    <s v="food trucks"/>
    <d v="2018-11-04T05:00:00"/>
    <d v="2018-12-03T06:00:00"/>
  </r>
  <r>
    <n v="996"/>
    <s v="Butler LLC"/>
    <s v="Future-proofed upward-trending migration"/>
    <x v="47"/>
    <x v="960"/>
    <x v="982"/>
    <x v="0"/>
    <n v="1.3710012463647694"/>
    <n v="112"/>
    <s v="US"/>
    <s v="USD"/>
    <n v="1357106400"/>
    <n v="1359698400"/>
    <b v="0"/>
    <b v="0"/>
    <s v="theater"/>
    <s v="plays"/>
    <d v="2013-01-02T06:00:00"/>
    <d v="2013-02-01T06:00:00"/>
  </r>
  <r>
    <n v="997"/>
    <s v="Ball LLC"/>
    <s v="Right-sized full-range throughput"/>
    <x v="4"/>
    <x v="961"/>
    <x v="983"/>
    <x v="3"/>
    <n v="1.6510971105800565"/>
    <n v="139"/>
    <s v="IT"/>
    <s v="EUR"/>
    <n v="1390197600"/>
    <n v="1390629600"/>
    <b v="0"/>
    <b v="0"/>
    <s v="theater"/>
    <s v="plays"/>
    <d v="2014-01-20T06:00:00"/>
    <d v="2014-01-25T06:00:00"/>
  </r>
  <r>
    <n v="998"/>
    <s v="Taylor, Santiago and Flores"/>
    <s v="Polarized composite customer loyalty"/>
    <x v="445"/>
    <x v="962"/>
    <x v="984"/>
    <x v="0"/>
    <n v="1.7608333553657827"/>
    <n v="374"/>
    <s v="US"/>
    <s v="USD"/>
    <n v="1265868000"/>
    <n v="1267077600"/>
    <b v="0"/>
    <b v="1"/>
    <s v="music"/>
    <s v="indie rock"/>
    <d v="2010-02-11T06:00:00"/>
    <d v="2010-02-25T06:00:00"/>
  </r>
  <r>
    <n v="999"/>
    <s v="Hernandez, Norton and Kelley"/>
    <s v="Expanded eco-centric policy"/>
    <x v="446"/>
    <x v="963"/>
    <x v="985"/>
    <x v="3"/>
    <n v="1.7685732023750775"/>
    <n v="1122"/>
    <s v="US"/>
    <s v="USD"/>
    <n v="1467176400"/>
    <n v="1467781200"/>
    <b v="0"/>
    <b v="0"/>
    <s v="food"/>
    <s v="food trucks"/>
    <d v="2016-06-29T05:00:00"/>
    <d v="2016-07-06T05:00:00"/>
  </r>
  <r>
    <m/>
    <m/>
    <m/>
    <x v="447"/>
    <x v="964"/>
    <x v="986"/>
    <x v="4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2FCC5-8280-499B-B3C9-7B0ED6571C7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F14" firstHeaderRow="1" firstDataRow="2" firstDataCol="1" rowPageCount="1" colPageCount="1"/>
  <pivotFields count="16">
    <pivotField subtotalTop="0" showAll="0"/>
    <pivotField subtotalTop="0"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ubtotalTop="0"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ubtotalTop="0" showAll="0"/>
    <pivotField subtotalTop="0" showAll="0"/>
    <pivotField dataField="1" subtotalTop="0" showAll="0">
      <items count="987">
        <item x="645"/>
        <item x="703"/>
        <item x="287"/>
        <item x="361"/>
        <item x="369"/>
        <item x="397"/>
        <item x="82"/>
        <item x="345"/>
        <item x="299"/>
        <item x="292"/>
        <item x="783"/>
        <item x="795"/>
        <item x="732"/>
        <item x="733"/>
        <item x="941"/>
        <item x="937"/>
        <item x="807"/>
        <item x="275"/>
        <item x="432"/>
        <item x="1"/>
        <item x="585"/>
        <item x="671"/>
        <item x="212"/>
        <item x="101"/>
        <item x="542"/>
        <item x="445"/>
        <item x="580"/>
        <item x="245"/>
        <item x="679"/>
        <item x="501"/>
        <item x="97"/>
        <item x="173"/>
        <item x="964"/>
        <item x="826"/>
        <item x="809"/>
        <item x="899"/>
        <item x="554"/>
        <item x="952"/>
        <item x="768"/>
        <item x="884"/>
        <item x="746"/>
        <item x="944"/>
        <item x="362"/>
        <item x="370"/>
        <item x="776"/>
        <item x="754"/>
        <item x="114"/>
        <item x="489"/>
        <item x="62"/>
        <item x="181"/>
        <item x="395"/>
        <item x="735"/>
        <item x="699"/>
        <item x="283"/>
        <item x="518"/>
        <item x="620"/>
        <item x="199"/>
        <item x="72"/>
        <item x="408"/>
        <item x="73"/>
        <item x="44"/>
        <item x="751"/>
        <item x="841"/>
        <item x="16"/>
        <item x="80"/>
        <item x="250"/>
        <item x="614"/>
        <item x="805"/>
        <item x="257"/>
        <item x="108"/>
        <item x="363"/>
        <item x="278"/>
        <item x="463"/>
        <item x="422"/>
        <item x="242"/>
        <item x="748"/>
        <item x="831"/>
        <item x="490"/>
        <item x="302"/>
        <item x="867"/>
        <item x="676"/>
        <item x="497"/>
        <item x="724"/>
        <item x="707"/>
        <item x="475"/>
        <item x="441"/>
        <item x="243"/>
        <item x="835"/>
        <item x="646"/>
        <item x="527"/>
        <item x="975"/>
        <item x="911"/>
        <item x="530"/>
        <item x="896"/>
        <item x="47"/>
        <item x="705"/>
        <item x="391"/>
        <item x="662"/>
        <item x="815"/>
        <item x="289"/>
        <item x="690"/>
        <item x="241"/>
        <item x="42"/>
        <item x="329"/>
        <item x="203"/>
        <item x="680"/>
        <item x="978"/>
        <item x="515"/>
        <item x="205"/>
        <item x="168"/>
        <item x="151"/>
        <item x="236"/>
        <item x="228"/>
        <item x="603"/>
        <item x="238"/>
        <item x="176"/>
        <item x="166"/>
        <item x="491"/>
        <item x="721"/>
        <item x="350"/>
        <item x="887"/>
        <item x="747"/>
        <item x="222"/>
        <item x="311"/>
        <item x="814"/>
        <item x="48"/>
        <item x="851"/>
        <item x="951"/>
        <item x="33"/>
        <item x="113"/>
        <item x="960"/>
        <item x="359"/>
        <item x="261"/>
        <item x="870"/>
        <item x="555"/>
        <item x="568"/>
        <item x="806"/>
        <item x="124"/>
        <item x="940"/>
        <item x="224"/>
        <item x="470"/>
        <item x="262"/>
        <item x="194"/>
        <item x="373"/>
        <item x="106"/>
        <item x="661"/>
        <item x="675"/>
        <item x="178"/>
        <item x="812"/>
        <item x="844"/>
        <item x="403"/>
        <item x="950"/>
        <item x="435"/>
        <item x="726"/>
        <item x="454"/>
        <item x="811"/>
        <item x="852"/>
        <item x="862"/>
        <item x="574"/>
        <item x="837"/>
        <item x="954"/>
        <item x="217"/>
        <item x="23"/>
        <item x="462"/>
        <item x="29"/>
        <item x="7"/>
        <item x="276"/>
        <item x="244"/>
        <item x="38"/>
        <item x="577"/>
        <item x="962"/>
        <item x="895"/>
        <item x="725"/>
        <item x="467"/>
        <item x="400"/>
        <item x="821"/>
        <item x="260"/>
        <item x="694"/>
        <item x="133"/>
        <item x="624"/>
        <item x="310"/>
        <item x="31"/>
        <item x="179"/>
        <item x="564"/>
        <item x="487"/>
        <item x="270"/>
        <item x="94"/>
        <item x="78"/>
        <item x="356"/>
        <item x="196"/>
        <item x="948"/>
        <item x="312"/>
        <item x="183"/>
        <item x="810"/>
        <item x="421"/>
        <item x="303"/>
        <item x="466"/>
        <item x="544"/>
        <item x="601"/>
        <item x="102"/>
        <item x="617"/>
        <item x="365"/>
        <item x="539"/>
        <item x="59"/>
        <item x="247"/>
        <item x="366"/>
        <item x="859"/>
        <item x="543"/>
        <item x="760"/>
        <item x="714"/>
        <item x="112"/>
        <item x="793"/>
        <item x="256"/>
        <item x="613"/>
        <item x="816"/>
        <item x="10"/>
        <item x="535"/>
        <item x="796"/>
        <item x="137"/>
        <item x="88"/>
        <item x="480"/>
        <item x="223"/>
        <item x="92"/>
        <item x="879"/>
        <item x="743"/>
        <item x="68"/>
        <item x="162"/>
        <item x="267"/>
        <item x="89"/>
        <item x="889"/>
        <item x="848"/>
        <item x="610"/>
        <item x="708"/>
        <item x="13"/>
        <item x="273"/>
        <item x="550"/>
        <item x="920"/>
        <item x="657"/>
        <item x="802"/>
        <item x="871"/>
        <item x="910"/>
        <item x="836"/>
        <item x="905"/>
        <item x="563"/>
        <item x="145"/>
        <item x="474"/>
        <item x="65"/>
        <item x="265"/>
        <item x="741"/>
        <item x="758"/>
        <item x="880"/>
        <item x="142"/>
        <item x="186"/>
        <item x="390"/>
        <item x="738"/>
        <item x="868"/>
        <item x="958"/>
        <item x="58"/>
        <item x="682"/>
        <item x="357"/>
        <item x="801"/>
        <item x="380"/>
        <item x="81"/>
        <item x="912"/>
        <item x="549"/>
        <item x="140"/>
        <item x="636"/>
        <item x="157"/>
        <item x="484"/>
        <item x="149"/>
        <item x="121"/>
        <item x="561"/>
        <item x="96"/>
        <item x="916"/>
        <item x="973"/>
        <item x="25"/>
        <item x="216"/>
        <item x="772"/>
        <item x="57"/>
        <item x="119"/>
        <item x="41"/>
        <item x="737"/>
        <item x="919"/>
        <item x="246"/>
        <item x="876"/>
        <item x="285"/>
        <item x="589"/>
        <item x="755"/>
        <item x="839"/>
        <item x="594"/>
        <item x="619"/>
        <item x="559"/>
        <item x="309"/>
        <item x="790"/>
        <item x="591"/>
        <item x="330"/>
        <item x="551"/>
        <item x="898"/>
        <item x="438"/>
        <item x="834"/>
        <item x="791"/>
        <item x="99"/>
        <item x="211"/>
        <item x="227"/>
        <item x="799"/>
        <item x="775"/>
        <item x="427"/>
        <item x="678"/>
        <item x="486"/>
        <item x="647"/>
        <item x="763"/>
        <item x="828"/>
        <item x="668"/>
        <item x="49"/>
        <item x="609"/>
        <item x="882"/>
        <item x="788"/>
        <item x="599"/>
        <item x="861"/>
        <item x="461"/>
        <item x="850"/>
        <item x="598"/>
        <item x="332"/>
        <item x="387"/>
        <item x="107"/>
        <item x="562"/>
        <item x="43"/>
        <item x="853"/>
        <item x="720"/>
        <item x="328"/>
        <item x="354"/>
        <item x="252"/>
        <item x="856"/>
        <item x="465"/>
        <item x="378"/>
        <item x="907"/>
        <item x="402"/>
        <item x="921"/>
        <item x="266"/>
        <item x="498"/>
        <item x="336"/>
        <item x="434"/>
        <item x="483"/>
        <item x="967"/>
        <item x="469"/>
        <item x="55"/>
        <item x="752"/>
        <item x="440"/>
        <item x="659"/>
        <item x="909"/>
        <item x="692"/>
        <item x="606"/>
        <item x="117"/>
        <item x="394"/>
        <item x="5"/>
        <item x="358"/>
        <item x="381"/>
        <item x="456"/>
        <item x="230"/>
        <item x="597"/>
        <item x="277"/>
        <item x="608"/>
        <item x="860"/>
        <item x="877"/>
        <item x="40"/>
        <item x="225"/>
        <item x="744"/>
        <item x="86"/>
        <item x="393"/>
        <item x="745"/>
        <item x="320"/>
        <item x="718"/>
        <item x="922"/>
        <item x="322"/>
        <item x="892"/>
        <item x="541"/>
        <item x="172"/>
        <item x="893"/>
        <item x="855"/>
        <item x="67"/>
        <item x="159"/>
        <item x="592"/>
        <item x="704"/>
        <item x="436"/>
        <item x="936"/>
        <item x="30"/>
        <item x="377"/>
        <item x="360"/>
        <item x="616"/>
        <item x="125"/>
        <item x="930"/>
        <item x="17"/>
        <item x="235"/>
        <item x="367"/>
        <item x="528"/>
        <item x="698"/>
        <item x="231"/>
        <item x="258"/>
        <item x="822"/>
        <item x="981"/>
        <item x="740"/>
        <item x="36"/>
        <item x="713"/>
        <item x="888"/>
        <item x="521"/>
        <item x="902"/>
        <item x="607"/>
        <item x="130"/>
        <item x="214"/>
        <item x="961"/>
        <item x="587"/>
        <item x="823"/>
        <item x="710"/>
        <item x="689"/>
        <item x="970"/>
        <item x="210"/>
        <item x="621"/>
        <item x="548"/>
        <item x="34"/>
        <item x="75"/>
        <item x="35"/>
        <item x="674"/>
        <item x="531"/>
        <item x="161"/>
        <item x="120"/>
        <item x="701"/>
        <item x="579"/>
        <item x="382"/>
        <item x="255"/>
        <item x="969"/>
        <item x="516"/>
        <item x="635"/>
        <item x="105"/>
        <item x="60"/>
        <item x="296"/>
        <item x="56"/>
        <item x="965"/>
        <item x="104"/>
        <item x="830"/>
        <item x="700"/>
        <item x="683"/>
        <item x="773"/>
        <item x="457"/>
        <item x="53"/>
        <item x="37"/>
        <item x="845"/>
        <item x="605"/>
        <item x="507"/>
        <item x="827"/>
        <item x="557"/>
        <item x="220"/>
        <item x="552"/>
        <item x="271"/>
        <item x="165"/>
        <item x="953"/>
        <item x="728"/>
        <item x="143"/>
        <item x="764"/>
        <item x="201"/>
        <item x="715"/>
        <item x="687"/>
        <item x="326"/>
        <item x="460"/>
        <item x="838"/>
        <item x="84"/>
        <item x="305"/>
        <item x="404"/>
        <item x="2"/>
        <item x="600"/>
        <item x="85"/>
        <item x="804"/>
        <item x="392"/>
        <item x="144"/>
        <item x="416"/>
        <item x="595"/>
        <item x="881"/>
        <item x="22"/>
        <item x="697"/>
        <item x="240"/>
        <item x="348"/>
        <item x="418"/>
        <item x="943"/>
        <item x="644"/>
        <item x="813"/>
        <item x="784"/>
        <item x="331"/>
        <item x="70"/>
        <item x="351"/>
        <item x="415"/>
        <item x="263"/>
        <item x="433"/>
        <item x="667"/>
        <item x="447"/>
        <item x="335"/>
        <item x="695"/>
        <item x="193"/>
        <item x="74"/>
        <item x="386"/>
        <item x="663"/>
        <item x="164"/>
        <item x="148"/>
        <item x="602"/>
        <item x="253"/>
        <item x="634"/>
        <item x="111"/>
        <item x="226"/>
        <item x="596"/>
        <item x="578"/>
        <item x="947"/>
        <item x="505"/>
        <item x="451"/>
        <item x="873"/>
        <item x="118"/>
        <item x="915"/>
        <item x="532"/>
        <item x="431"/>
        <item x="132"/>
        <item x="878"/>
        <item x="774"/>
        <item x="46"/>
        <item x="333"/>
        <item x="628"/>
        <item x="471"/>
        <item x="842"/>
        <item x="762"/>
        <item x="753"/>
        <item x="977"/>
        <item x="95"/>
        <item x="423"/>
        <item x="24"/>
        <item x="147"/>
        <item x="917"/>
        <item x="20"/>
        <item x="503"/>
        <item x="512"/>
        <item x="567"/>
        <item x="925"/>
        <item x="787"/>
        <item x="232"/>
        <item x="820"/>
        <item x="955"/>
        <item x="459"/>
        <item x="71"/>
        <item x="280"/>
        <item x="792"/>
        <item x="770"/>
        <item x="849"/>
        <item x="28"/>
        <item x="407"/>
        <item x="452"/>
        <item x="843"/>
        <item x="239"/>
        <item x="514"/>
        <item x="141"/>
        <item x="485"/>
        <item x="206"/>
        <item x="573"/>
        <item x="553"/>
        <item x="131"/>
        <item x="681"/>
        <item x="476"/>
        <item x="829"/>
        <item x="709"/>
        <item x="163"/>
        <item x="158"/>
        <item x="590"/>
        <item x="777"/>
        <item x="522"/>
        <item x="833"/>
        <item x="696"/>
        <item x="219"/>
        <item x="546"/>
        <item x="654"/>
        <item x="286"/>
        <item x="237"/>
        <item x="64"/>
        <item x="672"/>
        <item x="334"/>
        <item x="274"/>
        <item x="177"/>
        <item x="138"/>
        <item x="526"/>
        <item x="209"/>
        <item x="338"/>
        <item x="295"/>
        <item x="319"/>
        <item x="565"/>
        <item x="221"/>
        <item x="152"/>
        <item x="638"/>
        <item x="61"/>
        <item x="742"/>
        <item x="499"/>
        <item x="803"/>
        <item x="723"/>
        <item x="51"/>
        <item x="525"/>
        <item x="279"/>
        <item x="323"/>
        <item x="425"/>
        <item x="684"/>
        <item x="722"/>
        <item x="455"/>
        <item x="858"/>
        <item x="54"/>
        <item x="824"/>
        <item x="134"/>
        <item x="401"/>
        <item x="12"/>
        <item x="251"/>
        <item x="717"/>
        <item x="540"/>
        <item x="639"/>
        <item x="643"/>
        <item x="778"/>
        <item x="116"/>
        <item x="976"/>
        <item x="115"/>
        <item x="789"/>
        <item x="759"/>
        <item x="32"/>
        <item x="673"/>
        <item x="399"/>
        <item x="946"/>
        <item x="968"/>
        <item x="874"/>
        <item x="410"/>
        <item x="949"/>
        <item x="339"/>
        <item x="691"/>
        <item x="520"/>
        <item x="686"/>
        <item x="519"/>
        <item x="558"/>
        <item x="669"/>
        <item x="282"/>
        <item x="626"/>
        <item x="171"/>
        <item x="428"/>
        <item x="301"/>
        <item x="442"/>
        <item x="584"/>
        <item x="652"/>
        <item x="931"/>
        <item x="477"/>
        <item x="769"/>
        <item x="523"/>
        <item x="337"/>
        <item x="27"/>
        <item x="630"/>
        <item x="582"/>
        <item x="200"/>
        <item x="90"/>
        <item x="627"/>
        <item x="160"/>
        <item x="76"/>
        <item x="979"/>
        <item x="865"/>
        <item x="618"/>
        <item x="655"/>
        <item x="800"/>
        <item x="264"/>
        <item x="229"/>
        <item x="383"/>
        <item x="307"/>
        <item x="825"/>
        <item x="175"/>
        <item x="306"/>
        <item x="963"/>
        <item x="155"/>
        <item x="982"/>
        <item x="581"/>
        <item x="534"/>
        <item x="918"/>
        <item x="184"/>
        <item x="346"/>
        <item x="135"/>
        <item x="504"/>
        <item x="496"/>
        <item x="938"/>
        <item x="79"/>
        <item x="846"/>
        <item x="4"/>
        <item x="863"/>
        <item x="182"/>
        <item x="817"/>
        <item x="189"/>
        <item x="749"/>
        <item x="368"/>
        <item x="426"/>
        <item x="677"/>
        <item x="208"/>
        <item x="971"/>
        <item x="18"/>
        <item x="14"/>
        <item x="314"/>
        <item x="340"/>
        <item x="389"/>
        <item x="766"/>
        <item x="154"/>
        <item x="570"/>
        <item x="583"/>
        <item x="929"/>
        <item x="622"/>
        <item x="629"/>
        <item x="122"/>
        <item x="150"/>
        <item x="872"/>
        <item x="658"/>
        <item x="575"/>
        <item x="417"/>
        <item x="685"/>
        <item x="396"/>
        <item x="379"/>
        <item x="448"/>
        <item x="195"/>
        <item x="641"/>
        <item x="935"/>
        <item x="569"/>
        <item x="798"/>
        <item x="623"/>
        <item x="927"/>
        <item x="409"/>
        <item x="87"/>
        <item x="180"/>
        <item x="730"/>
        <item x="956"/>
        <item x="983"/>
        <item x="93"/>
        <item x="128"/>
        <item x="650"/>
        <item x="939"/>
        <item x="109"/>
        <item x="688"/>
        <item x="3"/>
        <item x="352"/>
        <item x="153"/>
        <item x="906"/>
        <item x="545"/>
        <item x="904"/>
        <item x="901"/>
        <item x="414"/>
        <item x="757"/>
        <item x="984"/>
        <item x="985"/>
        <item x="449"/>
        <item x="632"/>
        <item x="664"/>
        <item x="510"/>
        <item x="413"/>
        <item x="294"/>
        <item x="786"/>
        <item x="372"/>
        <item x="288"/>
        <item x="566"/>
        <item x="473"/>
        <item x="653"/>
        <item x="429"/>
        <item x="693"/>
        <item x="249"/>
        <item x="341"/>
        <item x="198"/>
        <item x="347"/>
        <item x="479"/>
        <item x="156"/>
        <item x="980"/>
        <item x="886"/>
        <item x="974"/>
        <item x="576"/>
        <item x="9"/>
        <item x="127"/>
        <item x="297"/>
        <item x="818"/>
        <item x="840"/>
        <item x="794"/>
        <item x="39"/>
        <item x="771"/>
        <item x="808"/>
        <item x="900"/>
        <item x="444"/>
        <item x="716"/>
        <item x="924"/>
        <item x="761"/>
        <item x="926"/>
        <item x="767"/>
        <item x="611"/>
        <item x="19"/>
        <item x="642"/>
        <item x="91"/>
        <item x="637"/>
        <item x="26"/>
        <item x="11"/>
        <item x="495"/>
        <item x="45"/>
        <item x="15"/>
        <item x="651"/>
        <item x="77"/>
        <item x="424"/>
        <item x="405"/>
        <item x="324"/>
        <item x="914"/>
        <item x="192"/>
        <item x="66"/>
        <item x="215"/>
        <item x="560"/>
        <item x="450"/>
        <item x="547"/>
        <item x="412"/>
        <item x="665"/>
        <item x="854"/>
        <item x="625"/>
        <item x="511"/>
        <item x="648"/>
        <item x="342"/>
        <item x="233"/>
        <item x="640"/>
        <item x="21"/>
        <item x="464"/>
        <item x="420"/>
        <item x="376"/>
        <item x="398"/>
        <item x="972"/>
        <item x="966"/>
        <item x="502"/>
        <item x="508"/>
        <item x="384"/>
        <item x="468"/>
        <item x="869"/>
        <item x="204"/>
        <item x="317"/>
        <item x="126"/>
        <item x="325"/>
        <item x="190"/>
        <item x="533"/>
        <item x="83"/>
        <item x="866"/>
        <item x="779"/>
        <item x="711"/>
        <item x="353"/>
        <item x="903"/>
        <item x="406"/>
        <item x="293"/>
        <item x="847"/>
        <item x="739"/>
        <item x="349"/>
        <item x="439"/>
        <item x="344"/>
        <item x="750"/>
        <item x="493"/>
        <item x="52"/>
        <item x="782"/>
        <item x="313"/>
        <item x="98"/>
        <item x="666"/>
        <item x="656"/>
        <item x="727"/>
        <item x="517"/>
        <item x="932"/>
        <item x="272"/>
        <item x="187"/>
        <item x="185"/>
        <item x="300"/>
        <item x="167"/>
        <item x="259"/>
        <item x="756"/>
        <item x="481"/>
        <item x="832"/>
        <item x="458"/>
        <item x="780"/>
        <item x="797"/>
        <item x="736"/>
        <item x="731"/>
        <item x="472"/>
        <item x="875"/>
        <item x="612"/>
        <item x="957"/>
        <item x="885"/>
        <item x="268"/>
        <item x="934"/>
        <item x="453"/>
        <item x="174"/>
        <item x="781"/>
        <item x="864"/>
        <item x="437"/>
        <item x="103"/>
        <item x="706"/>
        <item x="443"/>
        <item x="536"/>
        <item x="321"/>
        <item x="69"/>
        <item x="506"/>
        <item x="488"/>
        <item x="494"/>
        <item x="857"/>
        <item x="188"/>
        <item x="254"/>
        <item x="327"/>
        <item x="509"/>
        <item x="959"/>
        <item x="207"/>
        <item x="6"/>
        <item x="139"/>
        <item x="660"/>
        <item x="308"/>
        <item x="702"/>
        <item x="894"/>
        <item x="191"/>
        <item x="8"/>
        <item x="897"/>
        <item x="315"/>
        <item x="942"/>
        <item x="364"/>
        <item x="571"/>
        <item x="281"/>
        <item x="123"/>
        <item x="913"/>
        <item x="670"/>
        <item x="719"/>
        <item x="284"/>
        <item x="146"/>
        <item x="572"/>
        <item x="430"/>
        <item x="633"/>
        <item x="478"/>
        <item x="291"/>
        <item x="538"/>
        <item x="316"/>
        <item x="529"/>
        <item x="110"/>
        <item x="343"/>
        <item x="785"/>
        <item x="375"/>
        <item x="500"/>
        <item x="604"/>
        <item x="482"/>
        <item x="371"/>
        <item x="928"/>
        <item x="734"/>
        <item x="586"/>
        <item x="556"/>
        <item x="891"/>
        <item x="63"/>
        <item x="355"/>
        <item x="631"/>
        <item x="385"/>
        <item x="524"/>
        <item x="411"/>
        <item x="234"/>
        <item x="419"/>
        <item x="170"/>
        <item x="765"/>
        <item x="374"/>
        <item x="933"/>
        <item x="290"/>
        <item x="318"/>
        <item x="197"/>
        <item x="218"/>
        <item x="649"/>
        <item x="304"/>
        <item x="388"/>
        <item x="588"/>
        <item x="513"/>
        <item x="883"/>
        <item x="298"/>
        <item x="945"/>
        <item x="712"/>
        <item x="446"/>
        <item x="213"/>
        <item x="593"/>
        <item x="202"/>
        <item x="136"/>
        <item x="129"/>
        <item x="615"/>
        <item x="248"/>
        <item x="169"/>
        <item x="537"/>
        <item x="729"/>
        <item x="50"/>
        <item x="890"/>
        <item x="923"/>
        <item x="269"/>
        <item x="819"/>
        <item x="100"/>
        <item x="492"/>
        <item x="908"/>
        <item x="0"/>
        <item t="default"/>
      </items>
    </pivotField>
    <pivotField axis="axisCol" subtotalTop="0" showAll="0">
      <items count="5">
        <item x="3"/>
        <item x="0"/>
        <item x="2"/>
        <item x="1"/>
        <item t="default"/>
      </items>
    </pivotField>
    <pivotField subtotalTop="0" showAll="0">
      <items count="987">
        <item x="645"/>
        <item x="703"/>
        <item x="287"/>
        <item x="361"/>
        <item x="369"/>
        <item x="397"/>
        <item x="82"/>
        <item x="345"/>
        <item x="299"/>
        <item x="292"/>
        <item x="783"/>
        <item x="795"/>
        <item x="732"/>
        <item x="733"/>
        <item x="941"/>
        <item x="937"/>
        <item x="807"/>
        <item x="275"/>
        <item x="432"/>
        <item x="1"/>
        <item x="585"/>
        <item x="671"/>
        <item x="212"/>
        <item x="101"/>
        <item x="542"/>
        <item x="445"/>
        <item x="580"/>
        <item x="245"/>
        <item x="679"/>
        <item x="501"/>
        <item x="97"/>
        <item x="173"/>
        <item x="964"/>
        <item x="826"/>
        <item x="809"/>
        <item x="899"/>
        <item x="554"/>
        <item x="952"/>
        <item x="768"/>
        <item x="884"/>
        <item x="746"/>
        <item x="944"/>
        <item x="362"/>
        <item x="370"/>
        <item x="776"/>
        <item x="754"/>
        <item x="114"/>
        <item x="489"/>
        <item x="62"/>
        <item x="181"/>
        <item x="395"/>
        <item x="735"/>
        <item x="699"/>
        <item x="283"/>
        <item x="518"/>
        <item x="620"/>
        <item x="199"/>
        <item x="72"/>
        <item x="408"/>
        <item x="73"/>
        <item x="44"/>
        <item x="751"/>
        <item x="841"/>
        <item x="16"/>
        <item x="80"/>
        <item x="250"/>
        <item x="614"/>
        <item x="805"/>
        <item x="257"/>
        <item x="108"/>
        <item x="363"/>
        <item x="278"/>
        <item x="463"/>
        <item x="422"/>
        <item x="242"/>
        <item x="748"/>
        <item x="831"/>
        <item x="490"/>
        <item x="302"/>
        <item x="867"/>
        <item x="676"/>
        <item x="497"/>
        <item x="724"/>
        <item x="707"/>
        <item x="475"/>
        <item x="441"/>
        <item x="243"/>
        <item x="835"/>
        <item x="646"/>
        <item x="527"/>
        <item x="975"/>
        <item x="911"/>
        <item x="530"/>
        <item x="896"/>
        <item x="47"/>
        <item x="705"/>
        <item x="391"/>
        <item x="662"/>
        <item x="815"/>
        <item x="289"/>
        <item x="690"/>
        <item x="241"/>
        <item x="42"/>
        <item x="329"/>
        <item x="203"/>
        <item x="680"/>
        <item x="978"/>
        <item x="515"/>
        <item x="205"/>
        <item x="168"/>
        <item x="151"/>
        <item x="236"/>
        <item x="228"/>
        <item x="603"/>
        <item x="238"/>
        <item x="176"/>
        <item x="166"/>
        <item x="491"/>
        <item x="721"/>
        <item x="350"/>
        <item x="887"/>
        <item x="747"/>
        <item x="222"/>
        <item x="311"/>
        <item x="814"/>
        <item x="48"/>
        <item x="851"/>
        <item x="951"/>
        <item x="33"/>
        <item x="113"/>
        <item x="960"/>
        <item x="359"/>
        <item x="261"/>
        <item x="870"/>
        <item x="555"/>
        <item x="568"/>
        <item x="806"/>
        <item x="124"/>
        <item x="940"/>
        <item x="224"/>
        <item x="470"/>
        <item x="262"/>
        <item x="194"/>
        <item x="373"/>
        <item x="106"/>
        <item x="661"/>
        <item x="675"/>
        <item x="178"/>
        <item x="812"/>
        <item x="844"/>
        <item x="403"/>
        <item x="950"/>
        <item x="435"/>
        <item x="726"/>
        <item x="454"/>
        <item x="811"/>
        <item x="852"/>
        <item x="862"/>
        <item x="574"/>
        <item x="837"/>
        <item x="954"/>
        <item x="217"/>
        <item x="23"/>
        <item x="462"/>
        <item x="29"/>
        <item x="7"/>
        <item x="276"/>
        <item x="244"/>
        <item x="38"/>
        <item x="577"/>
        <item x="962"/>
        <item x="895"/>
        <item x="725"/>
        <item x="467"/>
        <item x="400"/>
        <item x="821"/>
        <item x="260"/>
        <item x="694"/>
        <item x="133"/>
        <item x="624"/>
        <item x="310"/>
        <item x="31"/>
        <item x="179"/>
        <item x="564"/>
        <item x="487"/>
        <item x="270"/>
        <item x="94"/>
        <item x="78"/>
        <item x="356"/>
        <item x="196"/>
        <item x="948"/>
        <item x="312"/>
        <item x="183"/>
        <item x="810"/>
        <item x="421"/>
        <item x="303"/>
        <item x="466"/>
        <item x="544"/>
        <item x="601"/>
        <item x="102"/>
        <item x="617"/>
        <item x="365"/>
        <item x="539"/>
        <item x="59"/>
        <item x="247"/>
        <item x="366"/>
        <item x="859"/>
        <item x="543"/>
        <item x="760"/>
        <item x="714"/>
        <item x="112"/>
        <item x="793"/>
        <item x="256"/>
        <item x="613"/>
        <item x="816"/>
        <item x="10"/>
        <item x="535"/>
        <item x="796"/>
        <item x="137"/>
        <item x="88"/>
        <item x="480"/>
        <item x="223"/>
        <item x="92"/>
        <item x="879"/>
        <item x="743"/>
        <item x="68"/>
        <item x="162"/>
        <item x="267"/>
        <item x="89"/>
        <item x="889"/>
        <item x="848"/>
        <item x="610"/>
        <item x="708"/>
        <item x="13"/>
        <item x="273"/>
        <item x="550"/>
        <item x="920"/>
        <item x="657"/>
        <item x="802"/>
        <item x="871"/>
        <item x="910"/>
        <item x="836"/>
        <item x="905"/>
        <item x="563"/>
        <item x="145"/>
        <item x="474"/>
        <item x="65"/>
        <item x="265"/>
        <item x="741"/>
        <item x="758"/>
        <item x="880"/>
        <item x="142"/>
        <item x="186"/>
        <item x="390"/>
        <item x="738"/>
        <item x="868"/>
        <item x="958"/>
        <item x="58"/>
        <item x="682"/>
        <item x="357"/>
        <item x="801"/>
        <item x="380"/>
        <item x="81"/>
        <item x="912"/>
        <item x="549"/>
        <item x="140"/>
        <item x="636"/>
        <item x="157"/>
        <item x="484"/>
        <item x="149"/>
        <item x="121"/>
        <item x="561"/>
        <item x="96"/>
        <item x="916"/>
        <item x="973"/>
        <item x="25"/>
        <item x="216"/>
        <item x="772"/>
        <item x="57"/>
        <item x="119"/>
        <item x="41"/>
        <item x="737"/>
        <item x="919"/>
        <item x="246"/>
        <item x="876"/>
        <item x="285"/>
        <item x="589"/>
        <item x="755"/>
        <item x="839"/>
        <item x="594"/>
        <item x="619"/>
        <item x="559"/>
        <item x="309"/>
        <item x="790"/>
        <item x="591"/>
        <item x="330"/>
        <item x="551"/>
        <item x="898"/>
        <item x="438"/>
        <item x="834"/>
        <item x="791"/>
        <item x="99"/>
        <item x="211"/>
        <item x="227"/>
        <item x="799"/>
        <item x="775"/>
        <item x="427"/>
        <item x="678"/>
        <item x="486"/>
        <item x="647"/>
        <item x="763"/>
        <item x="828"/>
        <item x="668"/>
        <item x="49"/>
        <item x="609"/>
        <item x="882"/>
        <item x="788"/>
        <item x="599"/>
        <item x="861"/>
        <item x="461"/>
        <item x="850"/>
        <item x="598"/>
        <item x="332"/>
        <item x="387"/>
        <item x="107"/>
        <item x="562"/>
        <item x="43"/>
        <item x="853"/>
        <item x="720"/>
        <item x="328"/>
        <item x="354"/>
        <item x="252"/>
        <item x="856"/>
        <item x="465"/>
        <item x="378"/>
        <item x="907"/>
        <item x="402"/>
        <item x="921"/>
        <item x="266"/>
        <item x="498"/>
        <item x="336"/>
        <item x="434"/>
        <item x="483"/>
        <item x="967"/>
        <item x="469"/>
        <item x="55"/>
        <item x="752"/>
        <item x="440"/>
        <item x="659"/>
        <item x="909"/>
        <item x="692"/>
        <item x="606"/>
        <item x="117"/>
        <item x="394"/>
        <item x="5"/>
        <item x="358"/>
        <item x="381"/>
        <item x="456"/>
        <item x="230"/>
        <item x="597"/>
        <item x="277"/>
        <item x="608"/>
        <item x="860"/>
        <item x="877"/>
        <item x="40"/>
        <item x="225"/>
        <item x="744"/>
        <item x="86"/>
        <item x="393"/>
        <item x="745"/>
        <item x="320"/>
        <item x="718"/>
        <item x="922"/>
        <item x="322"/>
        <item x="892"/>
        <item x="541"/>
        <item x="172"/>
        <item x="893"/>
        <item x="855"/>
        <item x="67"/>
        <item x="159"/>
        <item x="592"/>
        <item x="704"/>
        <item x="436"/>
        <item x="936"/>
        <item x="30"/>
        <item x="377"/>
        <item x="360"/>
        <item x="616"/>
        <item x="125"/>
        <item x="930"/>
        <item x="17"/>
        <item x="235"/>
        <item x="367"/>
        <item x="528"/>
        <item x="698"/>
        <item x="231"/>
        <item x="258"/>
        <item x="822"/>
        <item x="981"/>
        <item x="740"/>
        <item x="36"/>
        <item x="713"/>
        <item x="888"/>
        <item x="521"/>
        <item x="902"/>
        <item x="607"/>
        <item x="130"/>
        <item x="214"/>
        <item x="961"/>
        <item x="587"/>
        <item x="823"/>
        <item x="710"/>
        <item x="689"/>
        <item x="970"/>
        <item x="210"/>
        <item x="621"/>
        <item x="548"/>
        <item x="34"/>
        <item x="75"/>
        <item x="35"/>
        <item x="674"/>
        <item x="531"/>
        <item x="161"/>
        <item x="120"/>
        <item x="701"/>
        <item x="579"/>
        <item x="382"/>
        <item x="255"/>
        <item x="969"/>
        <item x="516"/>
        <item x="635"/>
        <item x="105"/>
        <item x="60"/>
        <item x="296"/>
        <item x="56"/>
        <item x="965"/>
        <item x="104"/>
        <item x="830"/>
        <item x="700"/>
        <item x="683"/>
        <item x="773"/>
        <item x="457"/>
        <item x="53"/>
        <item x="37"/>
        <item x="845"/>
        <item x="605"/>
        <item x="507"/>
        <item x="827"/>
        <item x="557"/>
        <item x="220"/>
        <item x="552"/>
        <item x="271"/>
        <item x="165"/>
        <item x="953"/>
        <item x="728"/>
        <item x="143"/>
        <item x="764"/>
        <item x="201"/>
        <item x="715"/>
        <item x="687"/>
        <item x="326"/>
        <item x="460"/>
        <item x="838"/>
        <item x="84"/>
        <item x="305"/>
        <item x="404"/>
        <item x="2"/>
        <item x="600"/>
        <item x="85"/>
        <item x="804"/>
        <item x="392"/>
        <item x="144"/>
        <item x="416"/>
        <item x="595"/>
        <item x="881"/>
        <item x="22"/>
        <item x="697"/>
        <item x="240"/>
        <item x="348"/>
        <item x="418"/>
        <item x="943"/>
        <item x="644"/>
        <item x="813"/>
        <item x="784"/>
        <item x="331"/>
        <item x="70"/>
        <item x="351"/>
        <item x="415"/>
        <item x="263"/>
        <item x="433"/>
        <item x="667"/>
        <item x="447"/>
        <item x="335"/>
        <item x="695"/>
        <item x="193"/>
        <item x="74"/>
        <item x="386"/>
        <item x="663"/>
        <item x="164"/>
        <item x="148"/>
        <item x="602"/>
        <item x="253"/>
        <item x="634"/>
        <item x="111"/>
        <item x="226"/>
        <item x="596"/>
        <item x="578"/>
        <item x="947"/>
        <item x="505"/>
        <item x="451"/>
        <item x="873"/>
        <item x="118"/>
        <item x="915"/>
        <item x="532"/>
        <item x="431"/>
        <item x="132"/>
        <item x="878"/>
        <item x="774"/>
        <item x="46"/>
        <item x="333"/>
        <item x="628"/>
        <item x="471"/>
        <item x="842"/>
        <item x="762"/>
        <item x="753"/>
        <item x="977"/>
        <item x="95"/>
        <item x="423"/>
        <item x="24"/>
        <item x="147"/>
        <item x="917"/>
        <item x="20"/>
        <item x="503"/>
        <item x="512"/>
        <item x="567"/>
        <item x="925"/>
        <item x="787"/>
        <item x="232"/>
        <item x="820"/>
        <item x="955"/>
        <item x="459"/>
        <item x="71"/>
        <item x="280"/>
        <item x="792"/>
        <item x="770"/>
        <item x="849"/>
        <item x="28"/>
        <item x="407"/>
        <item x="452"/>
        <item x="843"/>
        <item x="239"/>
        <item x="514"/>
        <item x="141"/>
        <item x="485"/>
        <item x="206"/>
        <item x="573"/>
        <item x="553"/>
        <item x="131"/>
        <item x="681"/>
        <item x="476"/>
        <item x="829"/>
        <item x="709"/>
        <item x="163"/>
        <item x="158"/>
        <item x="590"/>
        <item x="777"/>
        <item x="522"/>
        <item x="833"/>
        <item x="696"/>
        <item x="219"/>
        <item x="546"/>
        <item x="654"/>
        <item x="286"/>
        <item x="237"/>
        <item x="64"/>
        <item x="672"/>
        <item x="334"/>
        <item x="274"/>
        <item x="177"/>
        <item x="138"/>
        <item x="526"/>
        <item x="209"/>
        <item x="338"/>
        <item x="295"/>
        <item x="319"/>
        <item x="565"/>
        <item x="221"/>
        <item x="152"/>
        <item x="638"/>
        <item x="61"/>
        <item x="742"/>
        <item x="499"/>
        <item x="803"/>
        <item x="723"/>
        <item x="51"/>
        <item x="525"/>
        <item x="279"/>
        <item x="323"/>
        <item x="425"/>
        <item x="684"/>
        <item x="722"/>
        <item x="455"/>
        <item x="858"/>
        <item x="54"/>
        <item x="824"/>
        <item x="134"/>
        <item x="401"/>
        <item x="12"/>
        <item x="251"/>
        <item x="717"/>
        <item x="540"/>
        <item x="639"/>
        <item x="643"/>
        <item x="778"/>
        <item x="116"/>
        <item x="976"/>
        <item x="115"/>
        <item x="789"/>
        <item x="759"/>
        <item x="32"/>
        <item x="673"/>
        <item x="399"/>
        <item x="946"/>
        <item x="968"/>
        <item x="874"/>
        <item x="410"/>
        <item x="949"/>
        <item x="339"/>
        <item x="691"/>
        <item x="520"/>
        <item x="686"/>
        <item x="519"/>
        <item x="558"/>
        <item x="669"/>
        <item x="282"/>
        <item x="626"/>
        <item x="171"/>
        <item x="428"/>
        <item x="301"/>
        <item x="442"/>
        <item x="584"/>
        <item x="652"/>
        <item x="931"/>
        <item x="477"/>
        <item x="769"/>
        <item x="523"/>
        <item x="337"/>
        <item x="27"/>
        <item x="630"/>
        <item x="582"/>
        <item x="200"/>
        <item x="90"/>
        <item x="627"/>
        <item x="160"/>
        <item x="76"/>
        <item x="979"/>
        <item x="865"/>
        <item x="618"/>
        <item x="655"/>
        <item x="800"/>
        <item x="264"/>
        <item x="229"/>
        <item x="383"/>
        <item x="307"/>
        <item x="825"/>
        <item x="175"/>
        <item x="306"/>
        <item x="963"/>
        <item x="155"/>
        <item x="982"/>
        <item x="581"/>
        <item x="534"/>
        <item x="918"/>
        <item x="184"/>
        <item x="346"/>
        <item x="135"/>
        <item x="504"/>
        <item x="496"/>
        <item x="938"/>
        <item x="79"/>
        <item x="846"/>
        <item x="4"/>
        <item x="863"/>
        <item x="182"/>
        <item x="817"/>
        <item x="189"/>
        <item x="749"/>
        <item x="368"/>
        <item x="426"/>
        <item x="677"/>
        <item x="208"/>
        <item x="971"/>
        <item x="18"/>
        <item x="14"/>
        <item x="314"/>
        <item x="340"/>
        <item x="389"/>
        <item x="766"/>
        <item x="154"/>
        <item x="570"/>
        <item x="583"/>
        <item x="929"/>
        <item x="622"/>
        <item x="629"/>
        <item x="122"/>
        <item x="150"/>
        <item x="872"/>
        <item x="658"/>
        <item x="575"/>
        <item x="417"/>
        <item x="685"/>
        <item x="396"/>
        <item x="379"/>
        <item x="448"/>
        <item x="195"/>
        <item x="641"/>
        <item x="935"/>
        <item x="569"/>
        <item x="798"/>
        <item x="623"/>
        <item x="927"/>
        <item x="409"/>
        <item x="87"/>
        <item x="180"/>
        <item x="730"/>
        <item x="956"/>
        <item x="983"/>
        <item x="93"/>
        <item x="128"/>
        <item x="650"/>
        <item x="939"/>
        <item x="109"/>
        <item x="688"/>
        <item x="3"/>
        <item x="352"/>
        <item x="153"/>
        <item x="906"/>
        <item x="545"/>
        <item x="904"/>
        <item x="901"/>
        <item x="414"/>
        <item x="757"/>
        <item x="984"/>
        <item x="985"/>
        <item x="449"/>
        <item x="632"/>
        <item x="664"/>
        <item x="510"/>
        <item x="413"/>
        <item x="294"/>
        <item x="786"/>
        <item x="372"/>
        <item x="288"/>
        <item x="566"/>
        <item x="473"/>
        <item x="653"/>
        <item x="429"/>
        <item x="693"/>
        <item x="249"/>
        <item x="341"/>
        <item x="198"/>
        <item x="347"/>
        <item x="479"/>
        <item x="156"/>
        <item x="980"/>
        <item x="886"/>
        <item x="974"/>
        <item x="576"/>
        <item x="9"/>
        <item x="127"/>
        <item x="297"/>
        <item x="818"/>
        <item x="840"/>
        <item x="794"/>
        <item x="39"/>
        <item x="771"/>
        <item x="808"/>
        <item x="900"/>
        <item x="444"/>
        <item x="716"/>
        <item x="924"/>
        <item x="761"/>
        <item x="926"/>
        <item x="767"/>
        <item x="611"/>
        <item x="19"/>
        <item x="642"/>
        <item x="91"/>
        <item x="637"/>
        <item x="26"/>
        <item x="11"/>
        <item x="495"/>
        <item x="45"/>
        <item x="15"/>
        <item x="651"/>
        <item x="77"/>
        <item x="424"/>
        <item x="405"/>
        <item x="324"/>
        <item x="914"/>
        <item x="192"/>
        <item x="66"/>
        <item x="215"/>
        <item x="560"/>
        <item x="450"/>
        <item x="547"/>
        <item x="412"/>
        <item x="665"/>
        <item x="854"/>
        <item x="625"/>
        <item x="511"/>
        <item x="648"/>
        <item x="342"/>
        <item x="233"/>
        <item x="640"/>
        <item x="21"/>
        <item x="464"/>
        <item x="420"/>
        <item x="376"/>
        <item x="398"/>
        <item x="972"/>
        <item x="966"/>
        <item x="502"/>
        <item x="508"/>
        <item x="384"/>
        <item x="468"/>
        <item x="869"/>
        <item x="204"/>
        <item x="317"/>
        <item x="126"/>
        <item x="325"/>
        <item x="190"/>
        <item x="533"/>
        <item x="83"/>
        <item x="866"/>
        <item x="779"/>
        <item x="711"/>
        <item x="353"/>
        <item x="903"/>
        <item x="406"/>
        <item x="293"/>
        <item x="847"/>
        <item x="739"/>
        <item x="349"/>
        <item x="439"/>
        <item x="344"/>
        <item x="750"/>
        <item x="493"/>
        <item x="52"/>
        <item x="782"/>
        <item x="313"/>
        <item x="98"/>
        <item x="666"/>
        <item x="656"/>
        <item x="727"/>
        <item x="517"/>
        <item x="932"/>
        <item x="272"/>
        <item x="187"/>
        <item x="185"/>
        <item x="300"/>
        <item x="167"/>
        <item x="259"/>
        <item x="756"/>
        <item x="481"/>
        <item x="832"/>
        <item x="458"/>
        <item x="780"/>
        <item x="797"/>
        <item x="736"/>
        <item x="731"/>
        <item x="472"/>
        <item x="875"/>
        <item x="612"/>
        <item x="957"/>
        <item x="885"/>
        <item x="268"/>
        <item x="934"/>
        <item x="453"/>
        <item x="174"/>
        <item x="781"/>
        <item x="864"/>
        <item x="437"/>
        <item x="103"/>
        <item x="706"/>
        <item x="443"/>
        <item x="536"/>
        <item x="321"/>
        <item x="69"/>
        <item x="506"/>
        <item x="488"/>
        <item x="494"/>
        <item x="857"/>
        <item x="188"/>
        <item x="254"/>
        <item x="327"/>
        <item x="509"/>
        <item x="959"/>
        <item x="207"/>
        <item x="6"/>
        <item x="139"/>
        <item x="660"/>
        <item x="308"/>
        <item x="702"/>
        <item x="894"/>
        <item x="191"/>
        <item x="8"/>
        <item x="897"/>
        <item x="315"/>
        <item x="942"/>
        <item x="364"/>
        <item x="571"/>
        <item x="281"/>
        <item x="123"/>
        <item x="913"/>
        <item x="670"/>
        <item x="719"/>
        <item x="284"/>
        <item x="146"/>
        <item x="572"/>
        <item x="430"/>
        <item x="633"/>
        <item x="478"/>
        <item x="291"/>
        <item x="538"/>
        <item x="316"/>
        <item x="529"/>
        <item x="110"/>
        <item x="343"/>
        <item x="785"/>
        <item x="375"/>
        <item x="500"/>
        <item x="604"/>
        <item x="482"/>
        <item x="371"/>
        <item x="928"/>
        <item x="734"/>
        <item x="586"/>
        <item x="556"/>
        <item x="891"/>
        <item x="63"/>
        <item x="355"/>
        <item x="631"/>
        <item x="385"/>
        <item x="524"/>
        <item x="411"/>
        <item x="234"/>
        <item x="419"/>
        <item x="170"/>
        <item x="765"/>
        <item x="374"/>
        <item x="933"/>
        <item x="290"/>
        <item x="318"/>
        <item x="197"/>
        <item x="218"/>
        <item x="649"/>
        <item x="304"/>
        <item x="388"/>
        <item x="588"/>
        <item x="513"/>
        <item x="883"/>
        <item x="298"/>
        <item x="945"/>
        <item x="712"/>
        <item x="446"/>
        <item x="213"/>
        <item x="593"/>
        <item x="202"/>
        <item x="136"/>
        <item x="129"/>
        <item x="615"/>
        <item x="248"/>
        <item x="169"/>
        <item x="537"/>
        <item x="729"/>
        <item x="50"/>
        <item x="890"/>
        <item x="923"/>
        <item x="269"/>
        <item x="819"/>
        <item x="100"/>
        <item x="492"/>
        <item x="908"/>
        <item x="0"/>
        <item t="default"/>
      </items>
    </pivotField>
    <pivotField subtotalTop="0" showAll="0"/>
    <pivotField axis="axisPage" subtotalTop="0" showAll="0">
      <items count="8">
        <item x="2"/>
        <item x="0"/>
        <item x="5"/>
        <item x="3"/>
        <item x="4"/>
        <item x="6"/>
        <item x="1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axis="axisRow" subtotalTop="0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ercent funded" fld="5" subtotal="count" baseField="0" baseItem="0"/>
  </dataFields>
  <chartFormats count="8">
    <chartFormat chart="11" format="3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11" format="5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11" format="6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39CE65-125E-46D4-AB02-5FAC100973A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2" colPageCount="1"/>
  <pivotFields count="16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showAll="0">
      <items count="987">
        <item x="645"/>
        <item x="703"/>
        <item x="287"/>
        <item x="361"/>
        <item x="369"/>
        <item x="397"/>
        <item x="82"/>
        <item x="345"/>
        <item x="299"/>
        <item x="292"/>
        <item x="783"/>
        <item x="795"/>
        <item x="732"/>
        <item x="733"/>
        <item x="941"/>
        <item x="937"/>
        <item x="807"/>
        <item x="275"/>
        <item x="432"/>
        <item x="1"/>
        <item x="585"/>
        <item x="671"/>
        <item x="212"/>
        <item x="101"/>
        <item x="542"/>
        <item x="445"/>
        <item x="580"/>
        <item x="245"/>
        <item x="679"/>
        <item x="501"/>
        <item x="97"/>
        <item x="173"/>
        <item x="964"/>
        <item x="826"/>
        <item x="809"/>
        <item x="899"/>
        <item x="554"/>
        <item x="952"/>
        <item x="768"/>
        <item x="884"/>
        <item x="746"/>
        <item x="944"/>
        <item x="362"/>
        <item x="370"/>
        <item x="776"/>
        <item x="754"/>
        <item x="114"/>
        <item x="489"/>
        <item x="62"/>
        <item x="181"/>
        <item x="395"/>
        <item x="735"/>
        <item x="699"/>
        <item x="283"/>
        <item x="518"/>
        <item x="620"/>
        <item x="199"/>
        <item x="72"/>
        <item x="408"/>
        <item x="73"/>
        <item x="44"/>
        <item x="751"/>
        <item x="841"/>
        <item x="16"/>
        <item x="80"/>
        <item x="250"/>
        <item x="614"/>
        <item x="805"/>
        <item x="257"/>
        <item x="108"/>
        <item x="363"/>
        <item x="278"/>
        <item x="463"/>
        <item x="422"/>
        <item x="242"/>
        <item x="748"/>
        <item x="831"/>
        <item x="490"/>
        <item x="302"/>
        <item x="867"/>
        <item x="676"/>
        <item x="497"/>
        <item x="724"/>
        <item x="707"/>
        <item x="475"/>
        <item x="441"/>
        <item x="243"/>
        <item x="835"/>
        <item x="646"/>
        <item x="527"/>
        <item x="975"/>
        <item x="911"/>
        <item x="530"/>
        <item x="896"/>
        <item x="47"/>
        <item x="705"/>
        <item x="391"/>
        <item x="662"/>
        <item x="815"/>
        <item x="289"/>
        <item x="690"/>
        <item x="241"/>
        <item x="42"/>
        <item x="329"/>
        <item x="203"/>
        <item x="680"/>
        <item x="978"/>
        <item x="515"/>
        <item x="205"/>
        <item x="168"/>
        <item x="151"/>
        <item x="236"/>
        <item x="228"/>
        <item x="603"/>
        <item x="238"/>
        <item x="176"/>
        <item x="166"/>
        <item x="491"/>
        <item x="721"/>
        <item x="350"/>
        <item x="887"/>
        <item x="747"/>
        <item x="222"/>
        <item x="311"/>
        <item x="814"/>
        <item x="48"/>
        <item x="851"/>
        <item x="951"/>
        <item x="33"/>
        <item x="113"/>
        <item x="960"/>
        <item x="359"/>
        <item x="261"/>
        <item x="870"/>
        <item x="555"/>
        <item x="568"/>
        <item x="806"/>
        <item x="124"/>
        <item x="940"/>
        <item x="224"/>
        <item x="470"/>
        <item x="262"/>
        <item x="194"/>
        <item x="373"/>
        <item x="106"/>
        <item x="661"/>
        <item x="675"/>
        <item x="178"/>
        <item x="812"/>
        <item x="844"/>
        <item x="403"/>
        <item x="950"/>
        <item x="435"/>
        <item x="726"/>
        <item x="454"/>
        <item x="811"/>
        <item x="852"/>
        <item x="862"/>
        <item x="574"/>
        <item x="837"/>
        <item x="954"/>
        <item x="217"/>
        <item x="23"/>
        <item x="462"/>
        <item x="29"/>
        <item x="7"/>
        <item x="276"/>
        <item x="244"/>
        <item x="38"/>
        <item x="577"/>
        <item x="962"/>
        <item x="895"/>
        <item x="725"/>
        <item x="467"/>
        <item x="400"/>
        <item x="821"/>
        <item x="260"/>
        <item x="694"/>
        <item x="133"/>
        <item x="624"/>
        <item x="310"/>
        <item x="31"/>
        <item x="179"/>
        <item x="564"/>
        <item x="487"/>
        <item x="270"/>
        <item x="94"/>
        <item x="78"/>
        <item x="356"/>
        <item x="196"/>
        <item x="948"/>
        <item x="312"/>
        <item x="183"/>
        <item x="810"/>
        <item x="421"/>
        <item x="303"/>
        <item x="466"/>
        <item x="544"/>
        <item x="601"/>
        <item x="102"/>
        <item x="617"/>
        <item x="365"/>
        <item x="539"/>
        <item x="59"/>
        <item x="247"/>
        <item x="366"/>
        <item x="859"/>
        <item x="543"/>
        <item x="760"/>
        <item x="714"/>
        <item x="112"/>
        <item x="793"/>
        <item x="256"/>
        <item x="613"/>
        <item x="816"/>
        <item x="10"/>
        <item x="535"/>
        <item x="796"/>
        <item x="137"/>
        <item x="88"/>
        <item x="480"/>
        <item x="223"/>
        <item x="92"/>
        <item x="879"/>
        <item x="743"/>
        <item x="68"/>
        <item x="162"/>
        <item x="267"/>
        <item x="89"/>
        <item x="889"/>
        <item x="848"/>
        <item x="610"/>
        <item x="708"/>
        <item x="13"/>
        <item x="273"/>
        <item x="550"/>
        <item x="920"/>
        <item x="657"/>
        <item x="802"/>
        <item x="871"/>
        <item x="910"/>
        <item x="836"/>
        <item x="905"/>
        <item x="563"/>
        <item x="145"/>
        <item x="474"/>
        <item x="65"/>
        <item x="265"/>
        <item x="741"/>
        <item x="758"/>
        <item x="880"/>
        <item x="142"/>
        <item x="186"/>
        <item x="390"/>
        <item x="738"/>
        <item x="868"/>
        <item x="958"/>
        <item x="58"/>
        <item x="682"/>
        <item x="357"/>
        <item x="801"/>
        <item x="380"/>
        <item x="81"/>
        <item x="912"/>
        <item x="549"/>
        <item x="140"/>
        <item x="636"/>
        <item x="157"/>
        <item x="484"/>
        <item x="149"/>
        <item x="121"/>
        <item x="561"/>
        <item x="96"/>
        <item x="916"/>
        <item x="973"/>
        <item x="25"/>
        <item x="216"/>
        <item x="772"/>
        <item x="57"/>
        <item x="119"/>
        <item x="41"/>
        <item x="737"/>
        <item x="919"/>
        <item x="246"/>
        <item x="876"/>
        <item x="285"/>
        <item x="589"/>
        <item x="755"/>
        <item x="839"/>
        <item x="594"/>
        <item x="619"/>
        <item x="559"/>
        <item x="309"/>
        <item x="790"/>
        <item x="591"/>
        <item x="330"/>
        <item x="551"/>
        <item x="898"/>
        <item x="438"/>
        <item x="834"/>
        <item x="791"/>
        <item x="99"/>
        <item x="211"/>
        <item x="227"/>
        <item x="799"/>
        <item x="775"/>
        <item x="427"/>
        <item x="678"/>
        <item x="486"/>
        <item x="647"/>
        <item x="763"/>
        <item x="828"/>
        <item x="668"/>
        <item x="49"/>
        <item x="609"/>
        <item x="882"/>
        <item x="788"/>
        <item x="599"/>
        <item x="861"/>
        <item x="461"/>
        <item x="850"/>
        <item x="598"/>
        <item x="332"/>
        <item x="387"/>
        <item x="107"/>
        <item x="562"/>
        <item x="43"/>
        <item x="853"/>
        <item x="720"/>
        <item x="328"/>
        <item x="354"/>
        <item x="252"/>
        <item x="856"/>
        <item x="465"/>
        <item x="378"/>
        <item x="907"/>
        <item x="402"/>
        <item x="921"/>
        <item x="266"/>
        <item x="498"/>
        <item x="336"/>
        <item x="434"/>
        <item x="483"/>
        <item x="967"/>
        <item x="469"/>
        <item x="55"/>
        <item x="752"/>
        <item x="440"/>
        <item x="659"/>
        <item x="909"/>
        <item x="692"/>
        <item x="606"/>
        <item x="117"/>
        <item x="394"/>
        <item x="5"/>
        <item x="358"/>
        <item x="381"/>
        <item x="456"/>
        <item x="230"/>
        <item x="597"/>
        <item x="277"/>
        <item x="608"/>
        <item x="860"/>
        <item x="877"/>
        <item x="40"/>
        <item x="225"/>
        <item x="744"/>
        <item x="86"/>
        <item x="393"/>
        <item x="745"/>
        <item x="320"/>
        <item x="718"/>
        <item x="922"/>
        <item x="322"/>
        <item x="892"/>
        <item x="541"/>
        <item x="172"/>
        <item x="893"/>
        <item x="855"/>
        <item x="67"/>
        <item x="159"/>
        <item x="592"/>
        <item x="704"/>
        <item x="436"/>
        <item x="936"/>
        <item x="30"/>
        <item x="377"/>
        <item x="360"/>
        <item x="616"/>
        <item x="125"/>
        <item x="930"/>
        <item x="17"/>
        <item x="235"/>
        <item x="367"/>
        <item x="528"/>
        <item x="698"/>
        <item x="231"/>
        <item x="258"/>
        <item x="822"/>
        <item x="981"/>
        <item x="740"/>
        <item x="36"/>
        <item x="713"/>
        <item x="888"/>
        <item x="521"/>
        <item x="902"/>
        <item x="607"/>
        <item x="130"/>
        <item x="214"/>
        <item x="961"/>
        <item x="587"/>
        <item x="823"/>
        <item x="710"/>
        <item x="689"/>
        <item x="970"/>
        <item x="210"/>
        <item x="621"/>
        <item x="548"/>
        <item x="34"/>
        <item x="75"/>
        <item x="35"/>
        <item x="674"/>
        <item x="531"/>
        <item x="161"/>
        <item x="120"/>
        <item x="701"/>
        <item x="579"/>
        <item x="382"/>
        <item x="255"/>
        <item x="969"/>
        <item x="516"/>
        <item x="635"/>
        <item x="105"/>
        <item x="60"/>
        <item x="296"/>
        <item x="56"/>
        <item x="965"/>
        <item x="104"/>
        <item x="830"/>
        <item x="700"/>
        <item x="683"/>
        <item x="773"/>
        <item x="457"/>
        <item x="53"/>
        <item x="37"/>
        <item x="845"/>
        <item x="605"/>
        <item x="507"/>
        <item x="827"/>
        <item x="557"/>
        <item x="220"/>
        <item x="552"/>
        <item x="271"/>
        <item x="165"/>
        <item x="953"/>
        <item x="728"/>
        <item x="143"/>
        <item x="764"/>
        <item x="201"/>
        <item x="715"/>
        <item x="687"/>
        <item x="326"/>
        <item x="460"/>
        <item x="838"/>
        <item x="84"/>
        <item x="305"/>
        <item x="404"/>
        <item x="2"/>
        <item x="600"/>
        <item x="85"/>
        <item x="804"/>
        <item x="392"/>
        <item x="144"/>
        <item x="416"/>
        <item x="595"/>
        <item x="881"/>
        <item x="22"/>
        <item x="697"/>
        <item x="240"/>
        <item x="348"/>
        <item x="418"/>
        <item x="943"/>
        <item x="644"/>
        <item x="813"/>
        <item x="784"/>
        <item x="331"/>
        <item x="70"/>
        <item x="351"/>
        <item x="415"/>
        <item x="263"/>
        <item x="433"/>
        <item x="667"/>
        <item x="447"/>
        <item x="335"/>
        <item x="695"/>
        <item x="193"/>
        <item x="74"/>
        <item x="386"/>
        <item x="663"/>
        <item x="164"/>
        <item x="148"/>
        <item x="602"/>
        <item x="253"/>
        <item x="634"/>
        <item x="111"/>
        <item x="226"/>
        <item x="596"/>
        <item x="578"/>
        <item x="947"/>
        <item x="505"/>
        <item x="451"/>
        <item x="873"/>
        <item x="118"/>
        <item x="915"/>
        <item x="532"/>
        <item x="431"/>
        <item x="132"/>
        <item x="878"/>
        <item x="774"/>
        <item x="46"/>
        <item x="333"/>
        <item x="628"/>
        <item x="471"/>
        <item x="842"/>
        <item x="762"/>
        <item x="753"/>
        <item x="977"/>
        <item x="95"/>
        <item x="423"/>
        <item x="24"/>
        <item x="147"/>
        <item x="917"/>
        <item x="20"/>
        <item x="503"/>
        <item x="512"/>
        <item x="567"/>
        <item x="925"/>
        <item x="787"/>
        <item x="232"/>
        <item x="820"/>
        <item x="955"/>
        <item x="459"/>
        <item x="71"/>
        <item x="280"/>
        <item x="792"/>
        <item x="770"/>
        <item x="849"/>
        <item x="28"/>
        <item x="407"/>
        <item x="452"/>
        <item x="843"/>
        <item x="239"/>
        <item x="514"/>
        <item x="141"/>
        <item x="485"/>
        <item x="206"/>
        <item x="573"/>
        <item x="553"/>
        <item x="131"/>
        <item x="681"/>
        <item x="476"/>
        <item x="829"/>
        <item x="709"/>
        <item x="163"/>
        <item x="158"/>
        <item x="590"/>
        <item x="777"/>
        <item x="522"/>
        <item x="833"/>
        <item x="696"/>
        <item x="219"/>
        <item x="546"/>
        <item x="654"/>
        <item x="286"/>
        <item x="237"/>
        <item x="64"/>
        <item x="672"/>
        <item x="334"/>
        <item x="274"/>
        <item x="177"/>
        <item x="138"/>
        <item x="526"/>
        <item x="209"/>
        <item x="338"/>
        <item x="295"/>
        <item x="319"/>
        <item x="565"/>
        <item x="221"/>
        <item x="152"/>
        <item x="638"/>
        <item x="61"/>
        <item x="742"/>
        <item x="499"/>
        <item x="803"/>
        <item x="723"/>
        <item x="51"/>
        <item x="525"/>
        <item x="279"/>
        <item x="323"/>
        <item x="425"/>
        <item x="684"/>
        <item x="722"/>
        <item x="455"/>
        <item x="858"/>
        <item x="54"/>
        <item x="824"/>
        <item x="134"/>
        <item x="401"/>
        <item x="12"/>
        <item x="251"/>
        <item x="717"/>
        <item x="540"/>
        <item x="639"/>
        <item x="643"/>
        <item x="778"/>
        <item x="116"/>
        <item x="976"/>
        <item x="115"/>
        <item x="789"/>
        <item x="759"/>
        <item x="32"/>
        <item x="673"/>
        <item x="399"/>
        <item x="946"/>
        <item x="968"/>
        <item x="874"/>
        <item x="410"/>
        <item x="949"/>
        <item x="339"/>
        <item x="691"/>
        <item x="520"/>
        <item x="686"/>
        <item x="519"/>
        <item x="558"/>
        <item x="669"/>
        <item x="282"/>
        <item x="626"/>
        <item x="171"/>
        <item x="428"/>
        <item x="301"/>
        <item x="442"/>
        <item x="584"/>
        <item x="652"/>
        <item x="931"/>
        <item x="477"/>
        <item x="769"/>
        <item x="523"/>
        <item x="337"/>
        <item x="27"/>
        <item x="630"/>
        <item x="582"/>
        <item x="200"/>
        <item x="90"/>
        <item x="627"/>
        <item x="160"/>
        <item x="76"/>
        <item x="979"/>
        <item x="865"/>
        <item x="618"/>
        <item x="655"/>
        <item x="800"/>
        <item x="264"/>
        <item x="229"/>
        <item x="383"/>
        <item x="307"/>
        <item x="825"/>
        <item x="175"/>
        <item x="306"/>
        <item x="963"/>
        <item x="155"/>
        <item x="982"/>
        <item x="581"/>
        <item x="534"/>
        <item x="918"/>
        <item x="184"/>
        <item x="346"/>
        <item x="135"/>
        <item x="504"/>
        <item x="496"/>
        <item x="938"/>
        <item x="79"/>
        <item x="846"/>
        <item x="4"/>
        <item x="863"/>
        <item x="182"/>
        <item x="817"/>
        <item x="189"/>
        <item x="749"/>
        <item x="368"/>
        <item x="426"/>
        <item x="677"/>
        <item x="208"/>
        <item x="971"/>
        <item x="18"/>
        <item x="14"/>
        <item x="314"/>
        <item x="340"/>
        <item x="389"/>
        <item x="766"/>
        <item x="154"/>
        <item x="570"/>
        <item x="583"/>
        <item x="929"/>
        <item x="622"/>
        <item x="629"/>
        <item x="122"/>
        <item x="150"/>
        <item x="872"/>
        <item x="658"/>
        <item x="575"/>
        <item x="417"/>
        <item x="685"/>
        <item x="396"/>
        <item x="379"/>
        <item x="448"/>
        <item x="195"/>
        <item x="641"/>
        <item x="935"/>
        <item x="569"/>
        <item x="798"/>
        <item x="623"/>
        <item x="927"/>
        <item x="409"/>
        <item x="87"/>
        <item x="180"/>
        <item x="730"/>
        <item x="956"/>
        <item x="983"/>
        <item x="93"/>
        <item x="128"/>
        <item x="650"/>
        <item x="939"/>
        <item x="109"/>
        <item x="688"/>
        <item x="3"/>
        <item x="352"/>
        <item x="153"/>
        <item x="906"/>
        <item x="545"/>
        <item x="904"/>
        <item x="901"/>
        <item x="414"/>
        <item x="757"/>
        <item x="984"/>
        <item x="985"/>
        <item x="449"/>
        <item x="632"/>
        <item x="664"/>
        <item x="510"/>
        <item x="413"/>
        <item x="294"/>
        <item x="786"/>
        <item x="372"/>
        <item x="288"/>
        <item x="566"/>
        <item x="473"/>
        <item x="653"/>
        <item x="429"/>
        <item x="693"/>
        <item x="249"/>
        <item x="341"/>
        <item x="198"/>
        <item x="347"/>
        <item x="479"/>
        <item x="156"/>
        <item x="980"/>
        <item x="886"/>
        <item x="974"/>
        <item x="576"/>
        <item x="9"/>
        <item x="127"/>
        <item x="297"/>
        <item x="818"/>
        <item x="840"/>
        <item x="794"/>
        <item x="39"/>
        <item x="771"/>
        <item x="808"/>
        <item x="900"/>
        <item x="444"/>
        <item x="716"/>
        <item x="924"/>
        <item x="761"/>
        <item x="926"/>
        <item x="767"/>
        <item x="611"/>
        <item x="19"/>
        <item x="642"/>
        <item x="91"/>
        <item x="637"/>
        <item x="26"/>
        <item x="11"/>
        <item x="495"/>
        <item x="45"/>
        <item x="15"/>
        <item x="651"/>
        <item x="77"/>
        <item x="424"/>
        <item x="405"/>
        <item x="324"/>
        <item x="914"/>
        <item x="192"/>
        <item x="66"/>
        <item x="215"/>
        <item x="560"/>
        <item x="450"/>
        <item x="547"/>
        <item x="412"/>
        <item x="665"/>
        <item x="854"/>
        <item x="625"/>
        <item x="511"/>
        <item x="648"/>
        <item x="342"/>
        <item x="233"/>
        <item x="640"/>
        <item x="21"/>
        <item x="464"/>
        <item x="420"/>
        <item x="376"/>
        <item x="398"/>
        <item x="972"/>
        <item x="966"/>
        <item x="502"/>
        <item x="508"/>
        <item x="384"/>
        <item x="468"/>
        <item x="869"/>
        <item x="204"/>
        <item x="317"/>
        <item x="126"/>
        <item x="325"/>
        <item x="190"/>
        <item x="533"/>
        <item x="83"/>
        <item x="866"/>
        <item x="779"/>
        <item x="711"/>
        <item x="353"/>
        <item x="903"/>
        <item x="406"/>
        <item x="293"/>
        <item x="847"/>
        <item x="739"/>
        <item x="349"/>
        <item x="439"/>
        <item x="344"/>
        <item x="750"/>
        <item x="493"/>
        <item x="52"/>
        <item x="782"/>
        <item x="313"/>
        <item x="98"/>
        <item x="666"/>
        <item x="656"/>
        <item x="727"/>
        <item x="517"/>
        <item x="932"/>
        <item x="272"/>
        <item x="187"/>
        <item x="185"/>
        <item x="300"/>
        <item x="167"/>
        <item x="259"/>
        <item x="756"/>
        <item x="481"/>
        <item x="832"/>
        <item x="458"/>
        <item x="780"/>
        <item x="797"/>
        <item x="736"/>
        <item x="731"/>
        <item x="472"/>
        <item x="875"/>
        <item x="612"/>
        <item x="957"/>
        <item x="885"/>
        <item x="268"/>
        <item x="934"/>
        <item x="453"/>
        <item x="174"/>
        <item x="781"/>
        <item x="864"/>
        <item x="437"/>
        <item x="103"/>
        <item x="706"/>
        <item x="443"/>
        <item x="536"/>
        <item x="321"/>
        <item x="69"/>
        <item x="506"/>
        <item x="488"/>
        <item x="494"/>
        <item x="857"/>
        <item x="188"/>
        <item x="254"/>
        <item x="327"/>
        <item x="509"/>
        <item x="959"/>
        <item x="207"/>
        <item x="6"/>
        <item x="139"/>
        <item x="660"/>
        <item x="308"/>
        <item x="702"/>
        <item x="894"/>
        <item x="191"/>
        <item x="8"/>
        <item x="897"/>
        <item x="315"/>
        <item x="942"/>
        <item x="364"/>
        <item x="571"/>
        <item x="281"/>
        <item x="123"/>
        <item x="913"/>
        <item x="670"/>
        <item x="719"/>
        <item x="284"/>
        <item x="146"/>
        <item x="572"/>
        <item x="430"/>
        <item x="633"/>
        <item x="478"/>
        <item x="291"/>
        <item x="538"/>
        <item x="316"/>
        <item x="529"/>
        <item x="110"/>
        <item x="343"/>
        <item x="785"/>
        <item x="375"/>
        <item x="500"/>
        <item x="604"/>
        <item x="482"/>
        <item x="371"/>
        <item x="928"/>
        <item x="734"/>
        <item x="586"/>
        <item x="556"/>
        <item x="891"/>
        <item x="63"/>
        <item x="355"/>
        <item x="631"/>
        <item x="385"/>
        <item x="524"/>
        <item x="411"/>
        <item x="234"/>
        <item x="419"/>
        <item x="170"/>
        <item x="765"/>
        <item x="374"/>
        <item x="933"/>
        <item x="290"/>
        <item x="318"/>
        <item x="197"/>
        <item x="218"/>
        <item x="649"/>
        <item x="304"/>
        <item x="388"/>
        <item x="588"/>
        <item x="513"/>
        <item x="883"/>
        <item x="298"/>
        <item x="945"/>
        <item x="712"/>
        <item x="446"/>
        <item x="213"/>
        <item x="593"/>
        <item x="202"/>
        <item x="136"/>
        <item x="129"/>
        <item x="615"/>
        <item x="248"/>
        <item x="169"/>
        <item x="537"/>
        <item x="729"/>
        <item x="50"/>
        <item x="890"/>
        <item x="923"/>
        <item x="269"/>
        <item x="819"/>
        <item x="100"/>
        <item x="492"/>
        <item x="908"/>
        <item x="0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axis="axisPage" showAll="0">
      <items count="8">
        <item x="2"/>
        <item x="0"/>
        <item x="5"/>
        <item x="3"/>
        <item x="6"/>
        <item x="4"/>
        <item x="1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0" hier="-1"/>
  </pageFields>
  <dataFields count="1">
    <dataField name="Sum of backers_count" fld="8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14069-1B0B-42A4-9CFA-84DFA6D20A95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16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dataFiel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percent funde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07FF4-5EC7-49E5-AEEA-87C62E33337C}" name="PivotTable6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6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percent funde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B2CF3-5065-413D-82B5-219D9B26C077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dataFiel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2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5" hier="-1"/>
  </pageFields>
  <dataFields count="1">
    <dataField name="Count of percent funded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31D436-CBA8-47B6-923D-876C8C5C2D9B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19">
    <pivotField showAll="0"/>
    <pivotField showAll="0"/>
    <pivotField showAll="0"/>
    <pivotField dataField="1" showAll="0">
      <items count="449">
        <item x="0"/>
        <item x="60"/>
        <item x="31"/>
        <item x="126"/>
        <item x="79"/>
        <item x="67"/>
        <item x="65"/>
        <item x="272"/>
        <item x="81"/>
        <item x="1"/>
        <item x="42"/>
        <item x="39"/>
        <item x="12"/>
        <item x="37"/>
        <item x="89"/>
        <item x="22"/>
        <item x="118"/>
        <item x="196"/>
        <item x="173"/>
        <item x="166"/>
        <item x="186"/>
        <item x="97"/>
        <item x="50"/>
        <item x="54"/>
        <item x="49"/>
        <item x="162"/>
        <item x="33"/>
        <item x="170"/>
        <item x="88"/>
        <item x="74"/>
        <item x="26"/>
        <item x="136"/>
        <item x="41"/>
        <item x="167"/>
        <item x="61"/>
        <item x="220"/>
        <item x="178"/>
        <item x="3"/>
        <item x="333"/>
        <item x="6"/>
        <item x="176"/>
        <item x="53"/>
        <item x="73"/>
        <item x="70"/>
        <item x="92"/>
        <item x="135"/>
        <item x="5"/>
        <item x="98"/>
        <item x="91"/>
        <item x="20"/>
        <item x="36"/>
        <item x="57"/>
        <item x="306"/>
        <item x="291"/>
        <item x="46"/>
        <item x="55"/>
        <item x="8"/>
        <item x="9"/>
        <item x="330"/>
        <item x="191"/>
        <item x="47"/>
        <item x="313"/>
        <item x="85"/>
        <item x="350"/>
        <item x="260"/>
        <item x="143"/>
        <item x="44"/>
        <item x="190"/>
        <item x="71"/>
        <item x="168"/>
        <item x="4"/>
        <item x="106"/>
        <item x="75"/>
        <item x="58"/>
        <item x="48"/>
        <item x="32"/>
        <item x="139"/>
        <item x="111"/>
        <item x="141"/>
        <item x="275"/>
        <item x="133"/>
        <item x="251"/>
        <item x="35"/>
        <item x="200"/>
        <item x="25"/>
        <item x="14"/>
        <item x="243"/>
        <item x="29"/>
        <item x="151"/>
        <item x="40"/>
        <item x="103"/>
        <item x="62"/>
        <item x="122"/>
        <item x="34"/>
        <item x="83"/>
        <item x="435"/>
        <item x="344"/>
        <item x="144"/>
        <item x="358"/>
        <item x="66"/>
        <item x="408"/>
        <item x="405"/>
        <item x="287"/>
        <item x="317"/>
        <item x="174"/>
        <item x="77"/>
        <item x="311"/>
        <item x="204"/>
        <item x="224"/>
        <item x="124"/>
        <item x="410"/>
        <item x="110"/>
        <item x="286"/>
        <item x="334"/>
        <item x="329"/>
        <item x="134"/>
        <item x="356"/>
        <item x="10"/>
        <item x="258"/>
        <item x="379"/>
        <item x="171"/>
        <item x="303"/>
        <item x="241"/>
        <item x="312"/>
        <item x="69"/>
        <item x="194"/>
        <item x="43"/>
        <item x="219"/>
        <item x="203"/>
        <item x="267"/>
        <item x="349"/>
        <item x="428"/>
        <item x="117"/>
        <item x="211"/>
        <item x="424"/>
        <item x="373"/>
        <item x="130"/>
        <item x="229"/>
        <item x="242"/>
        <item x="431"/>
        <item x="169"/>
        <item x="415"/>
        <item x="423"/>
        <item x="113"/>
        <item x="157"/>
        <item x="369"/>
        <item x="142"/>
        <item x="440"/>
        <item x="328"/>
        <item x="433"/>
        <item x="403"/>
        <item x="316"/>
        <item x="131"/>
        <item x="94"/>
        <item x="180"/>
        <item x="24"/>
        <item x="237"/>
        <item x="160"/>
        <item x="213"/>
        <item x="386"/>
        <item x="376"/>
        <item x="357"/>
        <item x="240"/>
        <item x="226"/>
        <item x="28"/>
        <item x="292"/>
        <item x="185"/>
        <item x="399"/>
        <item x="430"/>
        <item x="370"/>
        <item x="352"/>
        <item x="390"/>
        <item x="400"/>
        <item x="378"/>
        <item x="145"/>
        <item x="382"/>
        <item x="132"/>
        <item x="281"/>
        <item x="64"/>
        <item x="18"/>
        <item x="338"/>
        <item x="221"/>
        <item x="138"/>
        <item x="234"/>
        <item x="163"/>
        <item x="394"/>
        <item x="87"/>
        <item x="175"/>
        <item x="182"/>
        <item x="362"/>
        <item x="15"/>
        <item x="236"/>
        <item x="146"/>
        <item x="371"/>
        <item x="109"/>
        <item x="302"/>
        <item x="205"/>
        <item x="445"/>
        <item x="161"/>
        <item x="276"/>
        <item x="80"/>
        <item x="209"/>
        <item x="407"/>
        <item x="426"/>
        <item x="321"/>
        <item x="384"/>
        <item x="101"/>
        <item x="207"/>
        <item x="325"/>
        <item x="271"/>
        <item x="414"/>
        <item x="339"/>
        <item x="310"/>
        <item x="56"/>
        <item x="432"/>
        <item x="322"/>
        <item x="218"/>
        <item x="381"/>
        <item x="148"/>
        <item x="93"/>
        <item x="193"/>
        <item x="299"/>
        <item x="355"/>
        <item x="177"/>
        <item x="411"/>
        <item x="11"/>
        <item x="417"/>
        <item x="342"/>
        <item x="107"/>
        <item x="233"/>
        <item x="314"/>
        <item x="179"/>
        <item x="197"/>
        <item x="396"/>
        <item x="13"/>
        <item x="300"/>
        <item x="401"/>
        <item x="165"/>
        <item x="337"/>
        <item x="404"/>
        <item x="318"/>
        <item x="159"/>
        <item x="153"/>
        <item x="439"/>
        <item x="326"/>
        <item x="137"/>
        <item x="393"/>
        <item x="296"/>
        <item x="262"/>
        <item x="38"/>
        <item x="121"/>
        <item x="279"/>
        <item x="278"/>
        <item x="108"/>
        <item x="19"/>
        <item x="398"/>
        <item x="202"/>
        <item x="17"/>
        <item x="51"/>
        <item x="336"/>
        <item x="208"/>
        <item x="309"/>
        <item x="315"/>
        <item x="127"/>
        <item x="402"/>
        <item x="387"/>
        <item x="238"/>
        <item x="359"/>
        <item x="82"/>
        <item x="347"/>
        <item x="201"/>
        <item x="268"/>
        <item x="105"/>
        <item x="27"/>
        <item x="254"/>
        <item x="259"/>
        <item x="235"/>
        <item x="100"/>
        <item x="152"/>
        <item x="293"/>
        <item x="307"/>
        <item x="68"/>
        <item x="354"/>
        <item x="21"/>
        <item x="2"/>
        <item x="323"/>
        <item x="392"/>
        <item x="78"/>
        <item x="231"/>
        <item x="7"/>
        <item x="280"/>
        <item x="391"/>
        <item x="446"/>
        <item x="181"/>
        <item x="188"/>
        <item x="222"/>
        <item x="247"/>
        <item x="250"/>
        <item x="212"/>
        <item x="228"/>
        <item x="232"/>
        <item x="129"/>
        <item x="295"/>
        <item x="406"/>
        <item x="265"/>
        <item x="380"/>
        <item x="199"/>
        <item x="374"/>
        <item x="195"/>
        <item x="351"/>
        <item x="84"/>
        <item x="343"/>
        <item x="353"/>
        <item x="441"/>
        <item x="256"/>
        <item x="158"/>
        <item x="319"/>
        <item x="155"/>
        <item x="63"/>
        <item x="375"/>
        <item x="290"/>
        <item x="30"/>
        <item x="388"/>
        <item x="427"/>
        <item x="59"/>
        <item x="123"/>
        <item x="368"/>
        <item x="443"/>
        <item x="156"/>
        <item x="23"/>
        <item x="16"/>
        <item x="270"/>
        <item x="420"/>
        <item x="248"/>
        <item x="230"/>
        <item x="244"/>
        <item x="210"/>
        <item x="95"/>
        <item x="112"/>
        <item x="327"/>
        <item x="164"/>
        <item x="289"/>
        <item x="340"/>
        <item x="116"/>
        <item x="365"/>
        <item x="324"/>
        <item x="397"/>
        <item x="444"/>
        <item x="86"/>
        <item x="147"/>
        <item x="438"/>
        <item x="436"/>
        <item x="363"/>
        <item x="266"/>
        <item x="252"/>
        <item x="263"/>
        <item x="102"/>
        <item x="389"/>
        <item x="120"/>
        <item x="419"/>
        <item x="297"/>
        <item x="257"/>
        <item x="285"/>
        <item x="184"/>
        <item x="273"/>
        <item x="76"/>
        <item x="425"/>
        <item x="261"/>
        <item x="154"/>
        <item x="320"/>
        <item x="215"/>
        <item x="45"/>
        <item x="421"/>
        <item x="429"/>
        <item x="413"/>
        <item x="416"/>
        <item x="249"/>
        <item x="284"/>
        <item x="367"/>
        <item x="187"/>
        <item x="104"/>
        <item x="90"/>
        <item x="225"/>
        <item x="385"/>
        <item x="172"/>
        <item x="189"/>
        <item x="308"/>
        <item x="345"/>
        <item x="372"/>
        <item x="198"/>
        <item x="305"/>
        <item x="361"/>
        <item x="418"/>
        <item x="409"/>
        <item x="115"/>
        <item x="434"/>
        <item x="288"/>
        <item x="206"/>
        <item x="183"/>
        <item x="253"/>
        <item x="96"/>
        <item x="298"/>
        <item x="227"/>
        <item x="422"/>
        <item x="304"/>
        <item x="99"/>
        <item x="366"/>
        <item x="217"/>
        <item x="128"/>
        <item x="264"/>
        <item x="412"/>
        <item x="282"/>
        <item x="364"/>
        <item x="301"/>
        <item x="395"/>
        <item x="294"/>
        <item x="437"/>
        <item x="125"/>
        <item x="246"/>
        <item x="269"/>
        <item x="335"/>
        <item x="223"/>
        <item x="114"/>
        <item x="245"/>
        <item x="255"/>
        <item x="119"/>
        <item x="140"/>
        <item x="274"/>
        <item x="346"/>
        <item x="192"/>
        <item x="377"/>
        <item x="283"/>
        <item x="150"/>
        <item x="383"/>
        <item x="442"/>
        <item x="239"/>
        <item x="332"/>
        <item x="277"/>
        <item x="348"/>
        <item x="149"/>
        <item x="214"/>
        <item x="341"/>
        <item x="360"/>
        <item x="72"/>
        <item x="331"/>
        <item x="216"/>
        <item x="52"/>
        <item x="447"/>
        <item t="default"/>
      </items>
    </pivotField>
    <pivotField showAll="0"/>
    <pivotField dataField="1" showAll="0">
      <items count="988">
        <item x="645"/>
        <item x="703"/>
        <item x="287"/>
        <item x="361"/>
        <item x="369"/>
        <item x="397"/>
        <item x="82"/>
        <item x="345"/>
        <item x="299"/>
        <item x="292"/>
        <item x="783"/>
        <item x="795"/>
        <item x="732"/>
        <item x="733"/>
        <item x="941"/>
        <item x="937"/>
        <item x="807"/>
        <item x="275"/>
        <item x="432"/>
        <item x="1"/>
        <item x="585"/>
        <item x="671"/>
        <item x="212"/>
        <item x="101"/>
        <item x="542"/>
        <item x="445"/>
        <item x="580"/>
        <item x="245"/>
        <item x="679"/>
        <item x="501"/>
        <item x="97"/>
        <item x="173"/>
        <item x="964"/>
        <item x="826"/>
        <item x="809"/>
        <item x="899"/>
        <item x="554"/>
        <item x="952"/>
        <item x="768"/>
        <item x="884"/>
        <item x="746"/>
        <item x="944"/>
        <item x="362"/>
        <item x="370"/>
        <item x="776"/>
        <item x="754"/>
        <item x="114"/>
        <item x="489"/>
        <item x="62"/>
        <item x="181"/>
        <item x="395"/>
        <item x="735"/>
        <item x="699"/>
        <item x="283"/>
        <item x="518"/>
        <item x="620"/>
        <item x="199"/>
        <item x="72"/>
        <item x="408"/>
        <item x="73"/>
        <item x="44"/>
        <item x="751"/>
        <item x="841"/>
        <item x="16"/>
        <item x="80"/>
        <item x="250"/>
        <item x="614"/>
        <item x="805"/>
        <item x="257"/>
        <item x="108"/>
        <item x="363"/>
        <item x="278"/>
        <item x="463"/>
        <item x="422"/>
        <item x="242"/>
        <item x="748"/>
        <item x="831"/>
        <item x="490"/>
        <item x="302"/>
        <item x="867"/>
        <item x="676"/>
        <item x="497"/>
        <item x="724"/>
        <item x="707"/>
        <item x="475"/>
        <item x="441"/>
        <item x="243"/>
        <item x="835"/>
        <item x="646"/>
        <item x="527"/>
        <item x="975"/>
        <item x="911"/>
        <item x="530"/>
        <item x="896"/>
        <item x="47"/>
        <item x="705"/>
        <item x="391"/>
        <item x="662"/>
        <item x="815"/>
        <item x="289"/>
        <item x="690"/>
        <item x="241"/>
        <item x="42"/>
        <item x="329"/>
        <item x="203"/>
        <item x="680"/>
        <item x="978"/>
        <item x="515"/>
        <item x="205"/>
        <item x="168"/>
        <item x="151"/>
        <item x="236"/>
        <item x="228"/>
        <item x="603"/>
        <item x="238"/>
        <item x="176"/>
        <item x="166"/>
        <item x="491"/>
        <item x="721"/>
        <item x="350"/>
        <item x="887"/>
        <item x="747"/>
        <item x="222"/>
        <item x="311"/>
        <item x="814"/>
        <item x="48"/>
        <item x="851"/>
        <item x="951"/>
        <item x="33"/>
        <item x="113"/>
        <item x="960"/>
        <item x="359"/>
        <item x="261"/>
        <item x="870"/>
        <item x="555"/>
        <item x="568"/>
        <item x="806"/>
        <item x="124"/>
        <item x="940"/>
        <item x="224"/>
        <item x="470"/>
        <item x="262"/>
        <item x="194"/>
        <item x="373"/>
        <item x="106"/>
        <item x="661"/>
        <item x="675"/>
        <item x="178"/>
        <item x="812"/>
        <item x="844"/>
        <item x="403"/>
        <item x="950"/>
        <item x="435"/>
        <item x="726"/>
        <item x="454"/>
        <item x="811"/>
        <item x="852"/>
        <item x="862"/>
        <item x="574"/>
        <item x="837"/>
        <item x="954"/>
        <item x="217"/>
        <item x="23"/>
        <item x="462"/>
        <item x="29"/>
        <item x="7"/>
        <item x="276"/>
        <item x="244"/>
        <item x="38"/>
        <item x="577"/>
        <item x="962"/>
        <item x="895"/>
        <item x="725"/>
        <item x="467"/>
        <item x="400"/>
        <item x="821"/>
        <item x="260"/>
        <item x="694"/>
        <item x="133"/>
        <item x="624"/>
        <item x="310"/>
        <item x="31"/>
        <item x="179"/>
        <item x="564"/>
        <item x="487"/>
        <item x="270"/>
        <item x="94"/>
        <item x="78"/>
        <item x="356"/>
        <item x="196"/>
        <item x="948"/>
        <item x="312"/>
        <item x="183"/>
        <item x="810"/>
        <item x="421"/>
        <item x="303"/>
        <item x="466"/>
        <item x="544"/>
        <item x="601"/>
        <item x="102"/>
        <item x="617"/>
        <item x="365"/>
        <item x="539"/>
        <item x="59"/>
        <item x="247"/>
        <item x="366"/>
        <item x="859"/>
        <item x="543"/>
        <item x="760"/>
        <item x="714"/>
        <item x="112"/>
        <item x="793"/>
        <item x="256"/>
        <item x="613"/>
        <item x="816"/>
        <item x="10"/>
        <item x="535"/>
        <item x="796"/>
        <item x="137"/>
        <item x="88"/>
        <item x="480"/>
        <item x="223"/>
        <item x="92"/>
        <item x="879"/>
        <item x="743"/>
        <item x="68"/>
        <item x="162"/>
        <item x="267"/>
        <item x="89"/>
        <item x="889"/>
        <item x="848"/>
        <item x="610"/>
        <item x="708"/>
        <item x="13"/>
        <item x="273"/>
        <item x="550"/>
        <item x="920"/>
        <item x="657"/>
        <item x="802"/>
        <item x="871"/>
        <item x="910"/>
        <item x="836"/>
        <item x="905"/>
        <item x="563"/>
        <item x="145"/>
        <item x="474"/>
        <item x="65"/>
        <item x="265"/>
        <item x="741"/>
        <item x="758"/>
        <item x="880"/>
        <item x="142"/>
        <item x="186"/>
        <item x="390"/>
        <item x="738"/>
        <item x="868"/>
        <item x="958"/>
        <item x="58"/>
        <item x="682"/>
        <item x="357"/>
        <item x="801"/>
        <item x="380"/>
        <item x="81"/>
        <item x="912"/>
        <item x="549"/>
        <item x="140"/>
        <item x="636"/>
        <item x="157"/>
        <item x="484"/>
        <item x="149"/>
        <item x="121"/>
        <item x="561"/>
        <item x="96"/>
        <item x="916"/>
        <item x="973"/>
        <item x="25"/>
        <item x="216"/>
        <item x="772"/>
        <item x="57"/>
        <item x="119"/>
        <item x="41"/>
        <item x="737"/>
        <item x="919"/>
        <item x="246"/>
        <item x="876"/>
        <item x="285"/>
        <item x="589"/>
        <item x="755"/>
        <item x="839"/>
        <item x="594"/>
        <item x="619"/>
        <item x="559"/>
        <item x="309"/>
        <item x="790"/>
        <item x="591"/>
        <item x="330"/>
        <item x="551"/>
        <item x="898"/>
        <item x="438"/>
        <item x="834"/>
        <item x="791"/>
        <item x="99"/>
        <item x="211"/>
        <item x="227"/>
        <item x="799"/>
        <item x="775"/>
        <item x="427"/>
        <item x="678"/>
        <item x="486"/>
        <item x="647"/>
        <item x="763"/>
        <item x="828"/>
        <item x="668"/>
        <item x="49"/>
        <item x="609"/>
        <item x="882"/>
        <item x="788"/>
        <item x="599"/>
        <item x="861"/>
        <item x="461"/>
        <item x="850"/>
        <item x="598"/>
        <item x="332"/>
        <item x="387"/>
        <item x="107"/>
        <item x="562"/>
        <item x="43"/>
        <item x="853"/>
        <item x="720"/>
        <item x="328"/>
        <item x="354"/>
        <item x="252"/>
        <item x="856"/>
        <item x="465"/>
        <item x="378"/>
        <item x="907"/>
        <item x="402"/>
        <item x="921"/>
        <item x="266"/>
        <item x="498"/>
        <item x="336"/>
        <item x="434"/>
        <item x="483"/>
        <item x="967"/>
        <item x="469"/>
        <item x="55"/>
        <item x="752"/>
        <item x="440"/>
        <item x="659"/>
        <item x="909"/>
        <item x="692"/>
        <item x="606"/>
        <item x="117"/>
        <item x="394"/>
        <item x="5"/>
        <item x="358"/>
        <item x="381"/>
        <item x="456"/>
        <item x="230"/>
        <item x="597"/>
        <item x="277"/>
        <item x="608"/>
        <item x="860"/>
        <item x="877"/>
        <item x="40"/>
        <item x="225"/>
        <item x="744"/>
        <item x="86"/>
        <item x="393"/>
        <item x="745"/>
        <item x="320"/>
        <item x="718"/>
        <item x="922"/>
        <item x="322"/>
        <item x="892"/>
        <item x="541"/>
        <item x="172"/>
        <item x="893"/>
        <item x="855"/>
        <item x="67"/>
        <item x="159"/>
        <item x="592"/>
        <item x="704"/>
        <item x="436"/>
        <item x="936"/>
        <item x="30"/>
        <item x="377"/>
        <item x="360"/>
        <item x="616"/>
        <item x="125"/>
        <item x="930"/>
        <item x="17"/>
        <item x="235"/>
        <item x="367"/>
        <item x="528"/>
        <item x="698"/>
        <item x="231"/>
        <item x="258"/>
        <item x="822"/>
        <item x="981"/>
        <item x="740"/>
        <item x="36"/>
        <item x="713"/>
        <item x="888"/>
        <item x="521"/>
        <item x="902"/>
        <item x="607"/>
        <item x="130"/>
        <item x="214"/>
        <item x="961"/>
        <item x="587"/>
        <item x="823"/>
        <item x="710"/>
        <item x="689"/>
        <item x="970"/>
        <item x="210"/>
        <item x="621"/>
        <item x="548"/>
        <item x="34"/>
        <item x="75"/>
        <item x="35"/>
        <item x="674"/>
        <item x="531"/>
        <item x="161"/>
        <item x="120"/>
        <item x="701"/>
        <item x="579"/>
        <item x="382"/>
        <item x="255"/>
        <item x="969"/>
        <item x="516"/>
        <item x="635"/>
        <item x="105"/>
        <item x="60"/>
        <item x="296"/>
        <item x="56"/>
        <item x="965"/>
        <item x="104"/>
        <item x="830"/>
        <item x="700"/>
        <item x="683"/>
        <item x="773"/>
        <item x="457"/>
        <item x="53"/>
        <item x="37"/>
        <item x="845"/>
        <item x="605"/>
        <item x="507"/>
        <item x="827"/>
        <item x="557"/>
        <item x="220"/>
        <item x="552"/>
        <item x="271"/>
        <item x="165"/>
        <item x="953"/>
        <item x="728"/>
        <item x="143"/>
        <item x="764"/>
        <item x="201"/>
        <item x="715"/>
        <item x="687"/>
        <item x="326"/>
        <item x="460"/>
        <item x="838"/>
        <item x="84"/>
        <item x="305"/>
        <item x="404"/>
        <item x="2"/>
        <item x="600"/>
        <item x="85"/>
        <item x="804"/>
        <item x="392"/>
        <item x="144"/>
        <item x="416"/>
        <item x="595"/>
        <item x="881"/>
        <item x="22"/>
        <item x="697"/>
        <item x="240"/>
        <item x="348"/>
        <item x="418"/>
        <item x="943"/>
        <item x="644"/>
        <item x="813"/>
        <item x="784"/>
        <item x="331"/>
        <item x="70"/>
        <item x="351"/>
        <item x="415"/>
        <item x="263"/>
        <item x="433"/>
        <item x="667"/>
        <item x="447"/>
        <item x="335"/>
        <item x="695"/>
        <item x="193"/>
        <item x="74"/>
        <item x="386"/>
        <item x="663"/>
        <item x="164"/>
        <item x="148"/>
        <item x="602"/>
        <item x="253"/>
        <item x="634"/>
        <item x="111"/>
        <item x="226"/>
        <item x="596"/>
        <item x="578"/>
        <item x="947"/>
        <item x="505"/>
        <item x="451"/>
        <item x="873"/>
        <item x="118"/>
        <item x="915"/>
        <item x="532"/>
        <item x="431"/>
        <item x="132"/>
        <item x="878"/>
        <item x="774"/>
        <item x="46"/>
        <item x="333"/>
        <item x="628"/>
        <item x="471"/>
        <item x="842"/>
        <item x="762"/>
        <item x="753"/>
        <item x="977"/>
        <item x="95"/>
        <item x="423"/>
        <item x="24"/>
        <item x="147"/>
        <item x="917"/>
        <item x="20"/>
        <item x="503"/>
        <item x="512"/>
        <item x="567"/>
        <item x="925"/>
        <item x="787"/>
        <item x="232"/>
        <item x="820"/>
        <item x="955"/>
        <item x="459"/>
        <item x="71"/>
        <item x="280"/>
        <item x="792"/>
        <item x="770"/>
        <item x="849"/>
        <item x="28"/>
        <item x="407"/>
        <item x="452"/>
        <item x="843"/>
        <item x="239"/>
        <item x="514"/>
        <item x="141"/>
        <item x="485"/>
        <item x="206"/>
        <item x="573"/>
        <item x="553"/>
        <item x="131"/>
        <item x="681"/>
        <item x="476"/>
        <item x="829"/>
        <item x="709"/>
        <item x="163"/>
        <item x="158"/>
        <item x="590"/>
        <item x="777"/>
        <item x="522"/>
        <item x="833"/>
        <item x="696"/>
        <item x="219"/>
        <item x="546"/>
        <item x="654"/>
        <item x="286"/>
        <item x="237"/>
        <item x="64"/>
        <item x="672"/>
        <item x="334"/>
        <item x="274"/>
        <item x="177"/>
        <item x="138"/>
        <item x="526"/>
        <item x="209"/>
        <item x="338"/>
        <item x="295"/>
        <item x="319"/>
        <item x="565"/>
        <item x="221"/>
        <item x="152"/>
        <item x="638"/>
        <item x="61"/>
        <item x="742"/>
        <item x="499"/>
        <item x="803"/>
        <item x="723"/>
        <item x="51"/>
        <item x="525"/>
        <item x="279"/>
        <item x="323"/>
        <item x="425"/>
        <item x="684"/>
        <item x="722"/>
        <item x="455"/>
        <item x="858"/>
        <item x="54"/>
        <item x="824"/>
        <item x="134"/>
        <item x="401"/>
        <item x="12"/>
        <item x="251"/>
        <item x="717"/>
        <item x="540"/>
        <item x="639"/>
        <item x="643"/>
        <item x="778"/>
        <item x="116"/>
        <item x="976"/>
        <item x="115"/>
        <item x="789"/>
        <item x="759"/>
        <item x="32"/>
        <item x="673"/>
        <item x="399"/>
        <item x="946"/>
        <item x="968"/>
        <item x="874"/>
        <item x="410"/>
        <item x="949"/>
        <item x="339"/>
        <item x="691"/>
        <item x="520"/>
        <item x="686"/>
        <item x="519"/>
        <item x="558"/>
        <item x="669"/>
        <item x="282"/>
        <item x="626"/>
        <item x="171"/>
        <item x="428"/>
        <item x="301"/>
        <item x="442"/>
        <item x="584"/>
        <item x="652"/>
        <item x="931"/>
        <item x="477"/>
        <item x="769"/>
        <item x="523"/>
        <item x="337"/>
        <item x="27"/>
        <item x="630"/>
        <item x="582"/>
        <item x="200"/>
        <item x="90"/>
        <item x="627"/>
        <item x="160"/>
        <item x="76"/>
        <item x="979"/>
        <item x="865"/>
        <item x="618"/>
        <item x="655"/>
        <item x="800"/>
        <item x="264"/>
        <item x="229"/>
        <item x="383"/>
        <item x="307"/>
        <item x="825"/>
        <item x="175"/>
        <item x="306"/>
        <item x="963"/>
        <item x="155"/>
        <item x="982"/>
        <item x="581"/>
        <item x="534"/>
        <item x="918"/>
        <item x="184"/>
        <item x="346"/>
        <item x="135"/>
        <item x="504"/>
        <item x="496"/>
        <item x="938"/>
        <item x="79"/>
        <item x="846"/>
        <item x="4"/>
        <item x="863"/>
        <item x="182"/>
        <item x="817"/>
        <item x="189"/>
        <item x="749"/>
        <item x="368"/>
        <item x="426"/>
        <item x="677"/>
        <item x="208"/>
        <item x="971"/>
        <item x="18"/>
        <item x="14"/>
        <item x="314"/>
        <item x="340"/>
        <item x="389"/>
        <item x="766"/>
        <item x="154"/>
        <item x="570"/>
        <item x="583"/>
        <item x="929"/>
        <item x="622"/>
        <item x="629"/>
        <item x="122"/>
        <item x="150"/>
        <item x="872"/>
        <item x="658"/>
        <item x="575"/>
        <item x="417"/>
        <item x="685"/>
        <item x="396"/>
        <item x="379"/>
        <item x="448"/>
        <item x="195"/>
        <item x="641"/>
        <item x="935"/>
        <item x="569"/>
        <item x="798"/>
        <item x="623"/>
        <item x="927"/>
        <item x="409"/>
        <item x="87"/>
        <item x="180"/>
        <item x="730"/>
        <item x="956"/>
        <item x="983"/>
        <item x="93"/>
        <item x="128"/>
        <item x="650"/>
        <item x="939"/>
        <item x="109"/>
        <item x="688"/>
        <item x="3"/>
        <item x="352"/>
        <item x="153"/>
        <item x="906"/>
        <item x="545"/>
        <item x="904"/>
        <item x="901"/>
        <item x="414"/>
        <item x="757"/>
        <item x="984"/>
        <item x="985"/>
        <item x="449"/>
        <item x="632"/>
        <item x="664"/>
        <item x="510"/>
        <item x="413"/>
        <item x="294"/>
        <item x="786"/>
        <item x="372"/>
        <item x="288"/>
        <item x="566"/>
        <item x="473"/>
        <item x="653"/>
        <item x="429"/>
        <item x="693"/>
        <item x="249"/>
        <item x="341"/>
        <item x="198"/>
        <item x="347"/>
        <item x="479"/>
        <item x="156"/>
        <item x="980"/>
        <item x="886"/>
        <item x="974"/>
        <item x="576"/>
        <item x="9"/>
        <item x="127"/>
        <item x="297"/>
        <item x="818"/>
        <item x="840"/>
        <item x="794"/>
        <item x="39"/>
        <item x="771"/>
        <item x="808"/>
        <item x="900"/>
        <item x="444"/>
        <item x="716"/>
        <item x="924"/>
        <item x="761"/>
        <item x="926"/>
        <item x="767"/>
        <item x="611"/>
        <item x="19"/>
        <item x="642"/>
        <item x="91"/>
        <item x="637"/>
        <item x="26"/>
        <item x="11"/>
        <item x="495"/>
        <item x="45"/>
        <item x="15"/>
        <item x="651"/>
        <item x="77"/>
        <item x="424"/>
        <item x="405"/>
        <item x="324"/>
        <item x="914"/>
        <item x="192"/>
        <item x="66"/>
        <item x="215"/>
        <item x="560"/>
        <item x="450"/>
        <item x="547"/>
        <item x="412"/>
        <item x="665"/>
        <item x="854"/>
        <item x="625"/>
        <item x="511"/>
        <item x="648"/>
        <item x="342"/>
        <item x="233"/>
        <item x="640"/>
        <item x="21"/>
        <item x="464"/>
        <item x="420"/>
        <item x="376"/>
        <item x="398"/>
        <item x="972"/>
        <item x="966"/>
        <item x="502"/>
        <item x="508"/>
        <item x="384"/>
        <item x="468"/>
        <item x="869"/>
        <item x="204"/>
        <item x="317"/>
        <item x="126"/>
        <item x="325"/>
        <item x="190"/>
        <item x="533"/>
        <item x="83"/>
        <item x="866"/>
        <item x="779"/>
        <item x="711"/>
        <item x="353"/>
        <item x="903"/>
        <item x="406"/>
        <item x="293"/>
        <item x="847"/>
        <item x="739"/>
        <item x="349"/>
        <item x="439"/>
        <item x="344"/>
        <item x="750"/>
        <item x="493"/>
        <item x="52"/>
        <item x="782"/>
        <item x="313"/>
        <item x="98"/>
        <item x="666"/>
        <item x="656"/>
        <item x="727"/>
        <item x="517"/>
        <item x="932"/>
        <item x="272"/>
        <item x="187"/>
        <item x="185"/>
        <item x="300"/>
        <item x="167"/>
        <item x="259"/>
        <item x="756"/>
        <item x="481"/>
        <item x="832"/>
        <item x="458"/>
        <item x="780"/>
        <item x="797"/>
        <item x="736"/>
        <item x="731"/>
        <item x="472"/>
        <item x="875"/>
        <item x="612"/>
        <item x="957"/>
        <item x="885"/>
        <item x="268"/>
        <item x="934"/>
        <item x="453"/>
        <item x="174"/>
        <item x="781"/>
        <item x="864"/>
        <item x="437"/>
        <item x="103"/>
        <item x="706"/>
        <item x="443"/>
        <item x="536"/>
        <item x="321"/>
        <item x="69"/>
        <item x="506"/>
        <item x="488"/>
        <item x="494"/>
        <item x="857"/>
        <item x="188"/>
        <item x="254"/>
        <item x="327"/>
        <item x="509"/>
        <item x="959"/>
        <item x="207"/>
        <item x="6"/>
        <item x="139"/>
        <item x="660"/>
        <item x="308"/>
        <item x="702"/>
        <item x="894"/>
        <item x="191"/>
        <item x="8"/>
        <item x="897"/>
        <item x="315"/>
        <item x="942"/>
        <item x="364"/>
        <item x="571"/>
        <item x="281"/>
        <item x="123"/>
        <item x="913"/>
        <item x="670"/>
        <item x="719"/>
        <item x="284"/>
        <item x="146"/>
        <item x="572"/>
        <item x="430"/>
        <item x="633"/>
        <item x="478"/>
        <item x="291"/>
        <item x="538"/>
        <item x="316"/>
        <item x="529"/>
        <item x="110"/>
        <item x="343"/>
        <item x="785"/>
        <item x="375"/>
        <item x="500"/>
        <item x="604"/>
        <item x="482"/>
        <item x="371"/>
        <item x="928"/>
        <item x="734"/>
        <item x="586"/>
        <item x="556"/>
        <item x="891"/>
        <item x="63"/>
        <item x="355"/>
        <item x="631"/>
        <item x="385"/>
        <item x="524"/>
        <item x="411"/>
        <item x="234"/>
        <item x="419"/>
        <item x="170"/>
        <item x="765"/>
        <item x="374"/>
        <item x="933"/>
        <item x="290"/>
        <item x="318"/>
        <item x="197"/>
        <item x="218"/>
        <item x="649"/>
        <item x="304"/>
        <item x="388"/>
        <item x="588"/>
        <item x="513"/>
        <item x="883"/>
        <item x="298"/>
        <item x="945"/>
        <item x="712"/>
        <item x="446"/>
        <item x="213"/>
        <item x="593"/>
        <item x="202"/>
        <item x="136"/>
        <item x="129"/>
        <item x="615"/>
        <item x="248"/>
        <item x="169"/>
        <item x="537"/>
        <item x="729"/>
        <item x="50"/>
        <item x="890"/>
        <item x="923"/>
        <item x="269"/>
        <item x="819"/>
        <item x="100"/>
        <item x="492"/>
        <item x="908"/>
        <item x="0"/>
        <item x="986"/>
        <item t="default"/>
      </items>
    </pivotField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ercent funded" fld="5" subtotal="count" baseField="0" baseItem="0"/>
    <dataField name="Sum of go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BF0C-7650-40D3-9C26-1D5380899472}">
  <dimension ref="A1:F14"/>
  <sheetViews>
    <sheetView zoomScale="48" zoomScaleNormal="60" workbookViewId="0">
      <selection activeCell="Q33" sqref="Q33"/>
    </sheetView>
  </sheetViews>
  <sheetFormatPr defaultRowHeight="15.5" x14ac:dyDescent="0.35"/>
  <cols>
    <col min="1" max="1" width="21.58203125" bestFit="1" customWidth="1"/>
    <col min="2" max="2" width="16.33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6640625" bestFit="1" customWidth="1"/>
    <col min="7" max="30" width="11.75" bestFit="1" customWidth="1"/>
    <col min="31" max="31" width="10.75" bestFit="1" customWidth="1"/>
    <col min="32" max="39" width="11.75" bestFit="1" customWidth="1"/>
    <col min="40" max="40" width="10.75" bestFit="1" customWidth="1"/>
    <col min="41" max="42" width="11.75" bestFit="1" customWidth="1"/>
    <col min="43" max="43" width="10.75" bestFit="1" customWidth="1"/>
    <col min="44" max="47" width="11.75" bestFit="1" customWidth="1"/>
    <col min="48" max="49" width="10.75" bestFit="1" customWidth="1"/>
    <col min="50" max="53" width="11.75" bestFit="1" customWidth="1"/>
    <col min="54" max="54" width="10.75" bestFit="1" customWidth="1"/>
    <col min="55" max="55" width="11.75" bestFit="1" customWidth="1"/>
    <col min="56" max="56" width="2.83203125" bestFit="1" customWidth="1"/>
    <col min="57" max="58" width="11.75" bestFit="1" customWidth="1"/>
    <col min="59" max="59" width="12.83203125" bestFit="1" customWidth="1"/>
    <col min="60" max="63" width="11.75" bestFit="1" customWidth="1"/>
    <col min="64" max="64" width="10.75" bestFit="1" customWidth="1"/>
    <col min="65" max="72" width="11.75" bestFit="1" customWidth="1"/>
    <col min="73" max="73" width="8.75" bestFit="1" customWidth="1"/>
    <col min="74" max="81" width="11.75" bestFit="1" customWidth="1"/>
    <col min="82" max="82" width="10.75" bestFit="1" customWidth="1"/>
    <col min="83" max="88" width="11.75" bestFit="1" customWidth="1"/>
    <col min="89" max="89" width="10.75" bestFit="1" customWidth="1"/>
    <col min="90" max="103" width="11.75" bestFit="1" customWidth="1"/>
    <col min="104" max="104" width="10.75" bestFit="1" customWidth="1"/>
    <col min="105" max="118" width="11.75" bestFit="1" customWidth="1"/>
    <col min="119" max="120" width="10.75" bestFit="1" customWidth="1"/>
    <col min="121" max="130" width="11.75" bestFit="1" customWidth="1"/>
    <col min="131" max="131" width="10.75" bestFit="1" customWidth="1"/>
    <col min="132" max="145" width="11.75" bestFit="1" customWidth="1"/>
    <col min="146" max="146" width="10.75" bestFit="1" customWidth="1"/>
    <col min="147" max="151" width="11.75" bestFit="1" customWidth="1"/>
    <col min="152" max="152" width="10.75" bestFit="1" customWidth="1"/>
    <col min="153" max="154" width="11.75" bestFit="1" customWidth="1"/>
    <col min="155" max="155" width="10.75" bestFit="1" customWidth="1"/>
    <col min="156" max="165" width="11.75" bestFit="1" customWidth="1"/>
    <col min="166" max="166" width="10.75" bestFit="1" customWidth="1"/>
    <col min="167" max="167" width="9.75" bestFit="1" customWidth="1"/>
    <col min="168" max="182" width="11.75" bestFit="1" customWidth="1"/>
    <col min="183" max="183" width="10.75" bestFit="1" customWidth="1"/>
    <col min="184" max="188" width="11.75" bestFit="1" customWidth="1"/>
    <col min="189" max="189" width="10.75" bestFit="1" customWidth="1"/>
    <col min="190" max="191" width="11.75" bestFit="1" customWidth="1"/>
    <col min="192" max="194" width="10.75" bestFit="1" customWidth="1"/>
    <col min="195" max="204" width="11.75" bestFit="1" customWidth="1"/>
    <col min="205" max="205" width="10.75" bestFit="1" customWidth="1"/>
    <col min="206" max="230" width="11.75" bestFit="1" customWidth="1"/>
    <col min="231" max="231" width="10.75" bestFit="1" customWidth="1"/>
    <col min="232" max="237" width="11.75" bestFit="1" customWidth="1"/>
    <col min="238" max="238" width="10.75" bestFit="1" customWidth="1"/>
    <col min="239" max="260" width="11.75" bestFit="1" customWidth="1"/>
    <col min="261" max="261" width="10.75" bestFit="1" customWidth="1"/>
    <col min="262" max="289" width="11.75" bestFit="1" customWidth="1"/>
    <col min="290" max="290" width="10.75" bestFit="1" customWidth="1"/>
    <col min="291" max="293" width="11.75" bestFit="1" customWidth="1"/>
    <col min="294" max="294" width="10.75" bestFit="1" customWidth="1"/>
    <col min="295" max="295" width="11.75" bestFit="1" customWidth="1"/>
    <col min="296" max="296" width="10.75" bestFit="1" customWidth="1"/>
    <col min="297" max="299" width="11.75" bestFit="1" customWidth="1"/>
    <col min="300" max="300" width="10.75" bestFit="1" customWidth="1"/>
    <col min="301" max="303" width="11.75" bestFit="1" customWidth="1"/>
    <col min="304" max="304" width="10.75" bestFit="1" customWidth="1"/>
    <col min="305" max="315" width="11.75" bestFit="1" customWidth="1"/>
    <col min="316" max="316" width="10.75" bestFit="1" customWidth="1"/>
    <col min="317" max="322" width="11.75" bestFit="1" customWidth="1"/>
    <col min="323" max="323" width="10.75" bestFit="1" customWidth="1"/>
    <col min="324" max="347" width="11.75" bestFit="1" customWidth="1"/>
    <col min="348" max="348" width="10.75" bestFit="1" customWidth="1"/>
    <col min="349" max="369" width="11.75" bestFit="1" customWidth="1"/>
    <col min="370" max="370" width="10.75" bestFit="1" customWidth="1"/>
    <col min="371" max="387" width="11.75" bestFit="1" customWidth="1"/>
    <col min="388" max="388" width="10.75" bestFit="1" customWidth="1"/>
    <col min="389" max="392" width="11.75" bestFit="1" customWidth="1"/>
    <col min="393" max="393" width="2.83203125" bestFit="1" customWidth="1"/>
    <col min="394" max="394" width="11.75" bestFit="1" customWidth="1"/>
    <col min="395" max="395" width="2.83203125" bestFit="1" customWidth="1"/>
    <col min="396" max="403" width="11.75" bestFit="1" customWidth="1"/>
    <col min="404" max="404" width="2.83203125" bestFit="1" customWidth="1"/>
    <col min="405" max="406" width="11.75" bestFit="1" customWidth="1"/>
    <col min="407" max="407" width="3.83203125" bestFit="1" customWidth="1"/>
    <col min="408" max="409" width="11.75" bestFit="1" customWidth="1"/>
    <col min="410" max="410" width="7.33203125" bestFit="1" customWidth="1"/>
    <col min="411" max="411" width="10.1640625" bestFit="1" customWidth="1"/>
    <col min="412" max="413" width="11.75" bestFit="1" customWidth="1"/>
    <col min="414" max="414" width="8.75" bestFit="1" customWidth="1"/>
    <col min="415" max="425" width="11.75" bestFit="1" customWidth="1"/>
    <col min="426" max="426" width="8.33203125" bestFit="1" customWidth="1"/>
    <col min="427" max="427" width="11" bestFit="1" customWidth="1"/>
    <col min="428" max="452" width="11.75" bestFit="1" customWidth="1"/>
    <col min="453" max="453" width="10.75" bestFit="1" customWidth="1"/>
    <col min="454" max="460" width="11.75" bestFit="1" customWidth="1"/>
    <col min="461" max="461" width="10.75" bestFit="1" customWidth="1"/>
    <col min="462" max="462" width="11.75" bestFit="1" customWidth="1"/>
    <col min="463" max="463" width="10.75" bestFit="1" customWidth="1"/>
    <col min="464" max="470" width="11.75" bestFit="1" customWidth="1"/>
    <col min="471" max="472" width="10.75" bestFit="1" customWidth="1"/>
    <col min="473" max="474" width="11.75" bestFit="1" customWidth="1"/>
    <col min="475" max="476" width="10.75" bestFit="1" customWidth="1"/>
    <col min="477" max="485" width="11.75" bestFit="1" customWidth="1"/>
    <col min="486" max="486" width="10.75" bestFit="1" customWidth="1"/>
    <col min="487" max="490" width="11.75" bestFit="1" customWidth="1"/>
    <col min="491" max="491" width="10.75" bestFit="1" customWidth="1"/>
    <col min="492" max="493" width="11.75" bestFit="1" customWidth="1"/>
    <col min="494" max="494" width="10.75" bestFit="1" customWidth="1"/>
    <col min="495" max="500" width="11.75" bestFit="1" customWidth="1"/>
    <col min="501" max="501" width="10.75" bestFit="1" customWidth="1"/>
    <col min="502" max="517" width="11.75" bestFit="1" customWidth="1"/>
    <col min="518" max="518" width="10.75" bestFit="1" customWidth="1"/>
    <col min="519" max="528" width="11.75" bestFit="1" customWidth="1"/>
    <col min="529" max="529" width="10.75" bestFit="1" customWidth="1"/>
    <col min="530" max="548" width="11.75" bestFit="1" customWidth="1"/>
    <col min="549" max="549" width="10.75" bestFit="1" customWidth="1"/>
    <col min="550" max="551" width="11.75" bestFit="1" customWidth="1"/>
    <col min="552" max="553" width="10.75" bestFit="1" customWidth="1"/>
    <col min="554" max="555" width="11.75" bestFit="1" customWidth="1"/>
    <col min="556" max="556" width="9.75" bestFit="1" customWidth="1"/>
    <col min="557" max="559" width="11.75" bestFit="1" customWidth="1"/>
    <col min="560" max="560" width="10.75" bestFit="1" customWidth="1"/>
    <col min="561" max="561" width="11.75" bestFit="1" customWidth="1"/>
    <col min="562" max="562" width="10.75" bestFit="1" customWidth="1"/>
    <col min="563" max="585" width="11.75" bestFit="1" customWidth="1"/>
    <col min="586" max="586" width="10.75" bestFit="1" customWidth="1"/>
    <col min="587" max="610" width="11.75" bestFit="1" customWidth="1"/>
    <col min="611" max="611" width="10.75" bestFit="1" customWidth="1"/>
    <col min="612" max="621" width="11.75" bestFit="1" customWidth="1"/>
    <col min="622" max="623" width="10.75" bestFit="1" customWidth="1"/>
    <col min="624" max="624" width="11.75" bestFit="1" customWidth="1"/>
    <col min="625" max="625" width="10.75" bestFit="1" customWidth="1"/>
    <col min="626" max="656" width="11.75" bestFit="1" customWidth="1"/>
    <col min="657" max="657" width="10.75" bestFit="1" customWidth="1"/>
    <col min="658" max="668" width="11.75" bestFit="1" customWidth="1"/>
    <col min="669" max="669" width="10.75" bestFit="1" customWidth="1"/>
    <col min="670" max="678" width="11.75" bestFit="1" customWidth="1"/>
    <col min="679" max="680" width="10.75" bestFit="1" customWidth="1"/>
    <col min="681" max="685" width="11.75" bestFit="1" customWidth="1"/>
    <col min="686" max="686" width="10.75" bestFit="1" customWidth="1"/>
    <col min="687" max="688" width="11.75" bestFit="1" customWidth="1"/>
    <col min="689" max="689" width="10.75" bestFit="1" customWidth="1"/>
    <col min="690" max="701" width="11.75" bestFit="1" customWidth="1"/>
    <col min="702" max="702" width="10.75" bestFit="1" customWidth="1"/>
    <col min="703" max="706" width="11.75" bestFit="1" customWidth="1"/>
    <col min="707" max="707" width="10.75" bestFit="1" customWidth="1"/>
    <col min="708" max="713" width="11.75" bestFit="1" customWidth="1"/>
    <col min="714" max="714" width="4.83203125" bestFit="1" customWidth="1"/>
    <col min="715" max="716" width="11.75" bestFit="1" customWidth="1"/>
    <col min="717" max="717" width="9.75" bestFit="1" customWidth="1"/>
    <col min="718" max="723" width="11.75" bestFit="1" customWidth="1"/>
    <col min="724" max="724" width="10.75" bestFit="1" customWidth="1"/>
    <col min="725" max="731" width="11.75" bestFit="1" customWidth="1"/>
    <col min="732" max="732" width="10.75" bestFit="1" customWidth="1"/>
    <col min="733" max="737" width="11.75" bestFit="1" customWidth="1"/>
    <col min="738" max="738" width="10.75" bestFit="1" customWidth="1"/>
    <col min="739" max="763" width="11.75" bestFit="1" customWidth="1"/>
    <col min="764" max="764" width="10.75" bestFit="1" customWidth="1"/>
    <col min="765" max="765" width="11.75" bestFit="1" customWidth="1"/>
    <col min="766" max="766" width="10.75" bestFit="1" customWidth="1"/>
    <col min="767" max="772" width="11.75" bestFit="1" customWidth="1"/>
    <col min="773" max="773" width="10.75" bestFit="1" customWidth="1"/>
    <col min="774" max="811" width="11.75" bestFit="1" customWidth="1"/>
    <col min="812" max="812" width="10.75" bestFit="1" customWidth="1"/>
    <col min="813" max="813" width="11.75" bestFit="1" customWidth="1"/>
    <col min="814" max="814" width="9.75" bestFit="1" customWidth="1"/>
    <col min="815" max="817" width="11.75" bestFit="1" customWidth="1"/>
    <col min="818" max="818" width="8.75" bestFit="1" customWidth="1"/>
    <col min="819" max="821" width="11.75" bestFit="1" customWidth="1"/>
    <col min="822" max="822" width="10.75" bestFit="1" customWidth="1"/>
    <col min="823" max="825" width="11.75" bestFit="1" customWidth="1"/>
    <col min="826" max="826" width="10.75" bestFit="1" customWidth="1"/>
    <col min="827" max="833" width="11.75" bestFit="1" customWidth="1"/>
    <col min="834" max="834" width="10.75" bestFit="1" customWidth="1"/>
    <col min="835" max="860" width="11.75" bestFit="1" customWidth="1"/>
    <col min="861" max="861" width="10.75" bestFit="1" customWidth="1"/>
    <col min="862" max="875" width="11.75" bestFit="1" customWidth="1"/>
    <col min="876" max="876" width="10.75" bestFit="1" customWidth="1"/>
    <col min="877" max="880" width="11.75" bestFit="1" customWidth="1"/>
    <col min="881" max="881" width="10.75" bestFit="1" customWidth="1"/>
    <col min="882" max="883" width="11.75" bestFit="1" customWidth="1"/>
    <col min="884" max="884" width="10.75" bestFit="1" customWidth="1"/>
    <col min="885" max="886" width="11.75" bestFit="1" customWidth="1"/>
    <col min="887" max="887" width="10.75" bestFit="1" customWidth="1"/>
    <col min="888" max="889" width="11.75" bestFit="1" customWidth="1"/>
    <col min="890" max="890" width="10.75" bestFit="1" customWidth="1"/>
    <col min="891" max="901" width="11.75" bestFit="1" customWidth="1"/>
    <col min="902" max="902" width="10.75" bestFit="1" customWidth="1"/>
    <col min="903" max="921" width="11.75" bestFit="1" customWidth="1"/>
    <col min="922" max="922" width="10.75" bestFit="1" customWidth="1"/>
    <col min="923" max="930" width="11.75" bestFit="1" customWidth="1"/>
    <col min="931" max="931" width="10.75" bestFit="1" customWidth="1"/>
    <col min="932" max="978" width="11.75" bestFit="1" customWidth="1"/>
    <col min="979" max="980" width="10.75" bestFit="1" customWidth="1"/>
    <col min="981" max="982" width="11.75" bestFit="1" customWidth="1"/>
    <col min="983" max="983" width="10.75" bestFit="1" customWidth="1"/>
    <col min="984" max="985" width="11.75" bestFit="1" customWidth="1"/>
    <col min="986" max="986" width="10.75" bestFit="1" customWidth="1"/>
    <col min="987" max="990" width="11.75" bestFit="1" customWidth="1"/>
    <col min="991" max="991" width="10.75" bestFit="1" customWidth="1"/>
    <col min="992" max="992" width="14" bestFit="1" customWidth="1"/>
    <col min="993" max="993" width="10.6640625" bestFit="1" customWidth="1"/>
  </cols>
  <sheetData>
    <row r="1" spans="1:6" x14ac:dyDescent="0.35">
      <c r="A1" s="6" t="s">
        <v>6</v>
      </c>
      <c r="B1" t="s">
        <v>2043</v>
      </c>
    </row>
    <row r="3" spans="1:6" x14ac:dyDescent="0.35">
      <c r="A3" s="6" t="s">
        <v>2042</v>
      </c>
      <c r="B3" s="6" t="s">
        <v>2044</v>
      </c>
    </row>
    <row r="4" spans="1:6" x14ac:dyDescent="0.35">
      <c r="A4" s="6" t="s">
        <v>2039</v>
      </c>
      <c r="B4" t="s">
        <v>63</v>
      </c>
      <c r="C4" t="s">
        <v>14</v>
      </c>
      <c r="D4" t="s">
        <v>42</v>
      </c>
      <c r="E4" t="s">
        <v>19</v>
      </c>
      <c r="F4" t="s">
        <v>2040</v>
      </c>
    </row>
    <row r="5" spans="1:6" x14ac:dyDescent="0.35">
      <c r="A5" s="7" t="s">
        <v>2014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2006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2023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2037</v>
      </c>
      <c r="E8">
        <v>4</v>
      </c>
      <c r="F8">
        <v>4</v>
      </c>
    </row>
    <row r="9" spans="1:6" x14ac:dyDescent="0.35">
      <c r="A9" s="7" t="s">
        <v>2008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2027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2020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2010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2012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2040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7B47-B0D5-4F3B-A1AD-247A72440C65}">
  <dimension ref="A1:F15"/>
  <sheetViews>
    <sheetView zoomScale="77" zoomScaleNormal="77" workbookViewId="0">
      <selection activeCell="B24" sqref="B24"/>
    </sheetView>
  </sheetViews>
  <sheetFormatPr defaultRowHeight="15.5" x14ac:dyDescent="0.35"/>
  <cols>
    <col min="1" max="1" width="19.4140625" bestFit="1" customWidth="1"/>
    <col min="2" max="2" width="15.08203125" bestFit="1" customWidth="1"/>
    <col min="3" max="3" width="6.75" bestFit="1" customWidth="1"/>
    <col min="4" max="4" width="4.75" bestFit="1" customWidth="1"/>
    <col min="5" max="5" width="9.25" bestFit="1" customWidth="1"/>
    <col min="6" max="6" width="10.58203125" bestFit="1" customWidth="1"/>
    <col min="7" max="7" width="11.5" bestFit="1" customWidth="1"/>
    <col min="8" max="8" width="9.4140625" bestFit="1" customWidth="1"/>
    <col min="9" max="9" width="9.9140625" bestFit="1" customWidth="1"/>
    <col min="10" max="10" width="6.9140625" bestFit="1" customWidth="1"/>
    <col min="11" max="11" width="10.58203125" bestFit="1" customWidth="1"/>
  </cols>
  <sheetData>
    <row r="1" spans="1:6" x14ac:dyDescent="0.35">
      <c r="A1" s="6" t="s">
        <v>6</v>
      </c>
      <c r="B1" t="s">
        <v>2043</v>
      </c>
    </row>
    <row r="2" spans="1:6" x14ac:dyDescent="0.35">
      <c r="A2" s="6" t="s">
        <v>7</v>
      </c>
      <c r="B2" t="s">
        <v>2043</v>
      </c>
    </row>
    <row r="4" spans="1:6" x14ac:dyDescent="0.35">
      <c r="A4" s="6" t="s">
        <v>2041</v>
      </c>
      <c r="B4" s="6" t="s">
        <v>2044</v>
      </c>
    </row>
    <row r="5" spans="1:6" x14ac:dyDescent="0.35">
      <c r="A5" s="6" t="s">
        <v>2039</v>
      </c>
      <c r="B5" t="s">
        <v>63</v>
      </c>
      <c r="C5" t="s">
        <v>14</v>
      </c>
      <c r="D5" t="s">
        <v>42</v>
      </c>
      <c r="E5" t="s">
        <v>19</v>
      </c>
      <c r="F5" t="s">
        <v>2040</v>
      </c>
    </row>
    <row r="6" spans="1:6" x14ac:dyDescent="0.35">
      <c r="A6" s="7" t="s">
        <v>2014</v>
      </c>
      <c r="B6">
        <v>7110</v>
      </c>
      <c r="C6">
        <v>41440</v>
      </c>
      <c r="D6">
        <v>2000</v>
      </c>
      <c r="E6">
        <v>71325</v>
      </c>
      <c r="F6">
        <v>121875</v>
      </c>
    </row>
    <row r="7" spans="1:6" x14ac:dyDescent="0.35">
      <c r="A7" s="7" t="s">
        <v>2006</v>
      </c>
      <c r="B7">
        <v>1982</v>
      </c>
      <c r="C7">
        <v>14103</v>
      </c>
      <c r="E7">
        <v>12761</v>
      </c>
      <c r="F7">
        <v>28846</v>
      </c>
    </row>
    <row r="8" spans="1:6" x14ac:dyDescent="0.35">
      <c r="A8" s="7" t="s">
        <v>2023</v>
      </c>
      <c r="B8">
        <v>1890</v>
      </c>
      <c r="C8">
        <v>18020</v>
      </c>
      <c r="D8">
        <v>4962</v>
      </c>
      <c r="E8">
        <v>12790</v>
      </c>
      <c r="F8">
        <v>37662</v>
      </c>
    </row>
    <row r="9" spans="1:6" x14ac:dyDescent="0.35">
      <c r="A9" s="7" t="s">
        <v>2037</v>
      </c>
      <c r="E9">
        <v>1194</v>
      </c>
      <c r="F9">
        <v>1194</v>
      </c>
    </row>
    <row r="10" spans="1:6" x14ac:dyDescent="0.35">
      <c r="A10" s="7" t="s">
        <v>2008</v>
      </c>
      <c r="B10">
        <v>2241</v>
      </c>
      <c r="C10">
        <v>33941</v>
      </c>
      <c r="E10">
        <v>92820</v>
      </c>
      <c r="F10">
        <v>129002</v>
      </c>
    </row>
    <row r="11" spans="1:6" x14ac:dyDescent="0.35">
      <c r="A11" s="7" t="s">
        <v>2027</v>
      </c>
      <c r="B11">
        <v>4329</v>
      </c>
      <c r="C11">
        <v>2724</v>
      </c>
      <c r="D11">
        <v>61</v>
      </c>
      <c r="E11">
        <v>16930</v>
      </c>
      <c r="F11">
        <v>24044</v>
      </c>
    </row>
    <row r="12" spans="1:6" x14ac:dyDescent="0.35">
      <c r="A12" s="7" t="s">
        <v>2020</v>
      </c>
      <c r="B12">
        <v>86</v>
      </c>
      <c r="C12">
        <v>17479</v>
      </c>
      <c r="D12">
        <v>14</v>
      </c>
      <c r="E12">
        <v>35040</v>
      </c>
      <c r="F12">
        <v>52619</v>
      </c>
    </row>
    <row r="13" spans="1:6" x14ac:dyDescent="0.35">
      <c r="A13" s="7" t="s">
        <v>2010</v>
      </c>
      <c r="B13">
        <v>283</v>
      </c>
      <c r="C13">
        <v>10856</v>
      </c>
      <c r="D13">
        <v>152</v>
      </c>
      <c r="E13">
        <v>56203</v>
      </c>
      <c r="F13">
        <v>67494</v>
      </c>
    </row>
    <row r="14" spans="1:6" x14ac:dyDescent="0.35">
      <c r="A14" s="7" t="s">
        <v>2012</v>
      </c>
      <c r="B14">
        <v>6847</v>
      </c>
      <c r="C14">
        <v>74601</v>
      </c>
      <c r="D14">
        <v>986</v>
      </c>
      <c r="E14">
        <v>181835</v>
      </c>
      <c r="F14">
        <v>264269</v>
      </c>
    </row>
    <row r="15" spans="1:6" x14ac:dyDescent="0.35">
      <c r="A15" s="7" t="s">
        <v>2040</v>
      </c>
      <c r="B15">
        <v>24768</v>
      </c>
      <c r="C15">
        <v>213164</v>
      </c>
      <c r="D15">
        <v>8175</v>
      </c>
      <c r="E15">
        <v>480898</v>
      </c>
      <c r="F15">
        <v>727005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010A-4AA7-41F5-ACED-49B9C7F87F38}">
  <dimension ref="A3:F14"/>
  <sheetViews>
    <sheetView workbookViewId="0">
      <selection activeCell="A3" sqref="A3"/>
    </sheetView>
  </sheetViews>
  <sheetFormatPr defaultRowHeight="15.5" x14ac:dyDescent="0.35"/>
  <cols>
    <col min="1" max="1" width="21.4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3" spans="1:6" x14ac:dyDescent="0.35">
      <c r="A3" s="6" t="s">
        <v>2042</v>
      </c>
      <c r="B3" s="6" t="s">
        <v>2044</v>
      </c>
    </row>
    <row r="4" spans="1:6" x14ac:dyDescent="0.35">
      <c r="A4" s="6" t="s">
        <v>2039</v>
      </c>
      <c r="B4" t="s">
        <v>63</v>
      </c>
      <c r="C4" t="s">
        <v>14</v>
      </c>
      <c r="D4" t="s">
        <v>42</v>
      </c>
      <c r="E4" t="s">
        <v>19</v>
      </c>
      <c r="F4" t="s">
        <v>2040</v>
      </c>
    </row>
    <row r="5" spans="1:6" x14ac:dyDescent="0.35">
      <c r="A5" s="7" t="s">
        <v>2014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2006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2023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2037</v>
      </c>
      <c r="E8">
        <v>4</v>
      </c>
      <c r="F8">
        <v>4</v>
      </c>
    </row>
    <row r="9" spans="1:6" x14ac:dyDescent="0.35">
      <c r="A9" s="7" t="s">
        <v>2008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2027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2020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2010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2012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2040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46C9-2F68-4EB3-B3E1-D4EE88764595}">
  <dimension ref="A3:B11"/>
  <sheetViews>
    <sheetView workbookViewId="0">
      <selection activeCell="A3" sqref="A3"/>
    </sheetView>
  </sheetViews>
  <sheetFormatPr defaultRowHeight="15.5" x14ac:dyDescent="0.35"/>
  <cols>
    <col min="1" max="1" width="12.25" bestFit="1" customWidth="1"/>
    <col min="2" max="2" width="21.4140625" bestFit="1" customWidth="1"/>
  </cols>
  <sheetData>
    <row r="3" spans="1:2" x14ac:dyDescent="0.35">
      <c r="A3" s="6" t="s">
        <v>2039</v>
      </c>
      <c r="B3" t="s">
        <v>2042</v>
      </c>
    </row>
    <row r="4" spans="1:2" x14ac:dyDescent="0.35">
      <c r="A4" s="7" t="s">
        <v>24</v>
      </c>
      <c r="B4">
        <v>43</v>
      </c>
    </row>
    <row r="5" spans="1:2" x14ac:dyDescent="0.35">
      <c r="A5" s="7" t="s">
        <v>15</v>
      </c>
      <c r="B5">
        <v>44</v>
      </c>
    </row>
    <row r="6" spans="1:2" x14ac:dyDescent="0.35">
      <c r="A6" s="7" t="s">
        <v>86</v>
      </c>
      <c r="B6">
        <v>23</v>
      </c>
    </row>
    <row r="7" spans="1:2" x14ac:dyDescent="0.35">
      <c r="A7" s="7" t="s">
        <v>32</v>
      </c>
      <c r="B7">
        <v>31</v>
      </c>
    </row>
    <row r="8" spans="1:2" x14ac:dyDescent="0.35">
      <c r="A8" s="7" t="s">
        <v>36</v>
      </c>
      <c r="B8">
        <v>48</v>
      </c>
    </row>
    <row r="9" spans="1:2" x14ac:dyDescent="0.35">
      <c r="A9" s="7" t="s">
        <v>94</v>
      </c>
      <c r="B9">
        <v>48</v>
      </c>
    </row>
    <row r="10" spans="1:2" x14ac:dyDescent="0.35">
      <c r="A10" s="7" t="s">
        <v>20</v>
      </c>
      <c r="B10">
        <v>763</v>
      </c>
    </row>
    <row r="11" spans="1:2" x14ac:dyDescent="0.35">
      <c r="A11" s="7" t="s">
        <v>2040</v>
      </c>
      <c r="B1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848C-B318-4C48-B46E-9457A146E828}">
  <dimension ref="A1:F18"/>
  <sheetViews>
    <sheetView zoomScale="65" zoomScaleNormal="65" workbookViewId="0">
      <selection activeCell="F5" sqref="F5:F18"/>
      <pivotSelection pane="bottomRight" showHeader="1" extendable="1" start="4" max="5" activeRow="4" activeCol="5" click="1" r:id="rId1">
        <pivotArea dataOnly="0" grandCol="1" outline="0" fieldPosition="0"/>
      </pivotSelection>
    </sheetView>
  </sheetViews>
  <sheetFormatPr defaultRowHeight="15.5" x14ac:dyDescent="0.35"/>
  <cols>
    <col min="1" max="1" width="28.58203125" bestFit="1" customWidth="1"/>
    <col min="2" max="2" width="16.75" bestFit="1" customWidth="1"/>
    <col min="3" max="3" width="5.75" bestFit="1" customWidth="1"/>
    <col min="4" max="4" width="3.9140625" bestFit="1" customWidth="1"/>
    <col min="5" max="5" width="9.4140625" bestFit="1" customWidth="1"/>
    <col min="6" max="6" width="11.25" bestFit="1" customWidth="1"/>
    <col min="7" max="11" width="15.08203125" bestFit="1" customWidth="1"/>
    <col min="12" max="12" width="10.58203125" bestFit="1" customWidth="1"/>
    <col min="13" max="18" width="9.4140625" bestFit="1" customWidth="1"/>
    <col min="19" max="20" width="8.4140625" bestFit="1" customWidth="1"/>
    <col min="21" max="30" width="9.4140625" bestFit="1" customWidth="1"/>
    <col min="31" max="33" width="8.4140625" bestFit="1" customWidth="1"/>
    <col min="34" max="42" width="9.4140625" bestFit="1" customWidth="1"/>
    <col min="43" max="45" width="8.4140625" bestFit="1" customWidth="1"/>
    <col min="46" max="50" width="9.4140625" bestFit="1" customWidth="1"/>
    <col min="51" max="54" width="8.4140625" bestFit="1" customWidth="1"/>
    <col min="55" max="63" width="9.4140625" bestFit="1" customWidth="1"/>
    <col min="64" max="65" width="8.4140625" bestFit="1" customWidth="1"/>
    <col min="66" max="74" width="9.4140625" bestFit="1" customWidth="1"/>
    <col min="75" max="82" width="10.4140625" bestFit="1" customWidth="1"/>
    <col min="83" max="84" width="9.4140625" bestFit="1" customWidth="1"/>
    <col min="85" max="88" width="10.4140625" bestFit="1" customWidth="1"/>
    <col min="89" max="90" width="9.4140625" bestFit="1" customWidth="1"/>
    <col min="91" max="95" width="10.4140625" bestFit="1" customWidth="1"/>
    <col min="96" max="100" width="8.4140625" bestFit="1" customWidth="1"/>
    <col min="101" max="108" width="9.4140625" bestFit="1" customWidth="1"/>
    <col min="109" max="109" width="8.4140625" bestFit="1" customWidth="1"/>
    <col min="110" max="115" width="9.4140625" bestFit="1" customWidth="1"/>
    <col min="116" max="118" width="8.4140625" bestFit="1" customWidth="1"/>
    <col min="119" max="121" width="9.4140625" bestFit="1" customWidth="1"/>
    <col min="122" max="125" width="8.4140625" bestFit="1" customWidth="1"/>
    <col min="126" max="128" width="9.4140625" bestFit="1" customWidth="1"/>
    <col min="129" max="133" width="8.4140625" bestFit="1" customWidth="1"/>
    <col min="134" max="145" width="9.4140625" bestFit="1" customWidth="1"/>
    <col min="146" max="148" width="8.4140625" bestFit="1" customWidth="1"/>
    <col min="149" max="152" width="9.4140625" bestFit="1" customWidth="1"/>
    <col min="153" max="154" width="8.4140625" bestFit="1" customWidth="1"/>
    <col min="155" max="160" width="9.4140625" bestFit="1" customWidth="1"/>
    <col min="161" max="161" width="8.4140625" bestFit="1" customWidth="1"/>
    <col min="162" max="168" width="9.4140625" bestFit="1" customWidth="1"/>
    <col min="169" max="173" width="10.4140625" bestFit="1" customWidth="1"/>
    <col min="174" max="174" width="9.4140625" bestFit="1" customWidth="1"/>
    <col min="175" max="181" width="10.4140625" bestFit="1" customWidth="1"/>
    <col min="182" max="184" width="9.4140625" bestFit="1" customWidth="1"/>
    <col min="185" max="190" width="10.4140625" bestFit="1" customWidth="1"/>
    <col min="191" max="192" width="8.4140625" bestFit="1" customWidth="1"/>
    <col min="193" max="196" width="9.4140625" bestFit="1" customWidth="1"/>
    <col min="197" max="198" width="8.4140625" bestFit="1" customWidth="1"/>
    <col min="199" max="204" width="9.4140625" bestFit="1" customWidth="1"/>
    <col min="205" max="206" width="8.4140625" bestFit="1" customWidth="1"/>
    <col min="207" max="213" width="9.4140625" bestFit="1" customWidth="1"/>
    <col min="214" max="215" width="8.4140625" bestFit="1" customWidth="1"/>
    <col min="216" max="220" width="9.4140625" bestFit="1" customWidth="1"/>
    <col min="221" max="225" width="8.4140625" bestFit="1" customWidth="1"/>
    <col min="226" max="227" width="9.4140625" bestFit="1" customWidth="1"/>
    <col min="228" max="228" width="8.4140625" bestFit="1" customWidth="1"/>
    <col min="229" max="232" width="9.4140625" bestFit="1" customWidth="1"/>
    <col min="233" max="233" width="8.4140625" bestFit="1" customWidth="1"/>
    <col min="234" max="237" width="9.4140625" bestFit="1" customWidth="1"/>
    <col min="238" max="238" width="8.4140625" bestFit="1" customWidth="1"/>
    <col min="239" max="242" width="9.4140625" bestFit="1" customWidth="1"/>
    <col min="243" max="244" width="8.4140625" bestFit="1" customWidth="1"/>
    <col min="245" max="249" width="9.4140625" bestFit="1" customWidth="1"/>
    <col min="250" max="257" width="10.4140625" bestFit="1" customWidth="1"/>
    <col min="258" max="260" width="9.4140625" bestFit="1" customWidth="1"/>
    <col min="261" max="262" width="10.4140625" bestFit="1" customWidth="1"/>
    <col min="263" max="264" width="8.4140625" bestFit="1" customWidth="1"/>
    <col min="265" max="265" width="9.4140625" bestFit="1" customWidth="1"/>
    <col min="266" max="268" width="8.4140625" bestFit="1" customWidth="1"/>
    <col min="269" max="272" width="9.4140625" bestFit="1" customWidth="1"/>
    <col min="273" max="277" width="8.4140625" bestFit="1" customWidth="1"/>
    <col min="278" max="281" width="9.4140625" bestFit="1" customWidth="1"/>
    <col min="282" max="284" width="8.4140625" bestFit="1" customWidth="1"/>
    <col min="285" max="285" width="9.4140625" bestFit="1" customWidth="1"/>
    <col min="286" max="287" width="8.4140625" bestFit="1" customWidth="1"/>
    <col min="288" max="293" width="9.4140625" bestFit="1" customWidth="1"/>
    <col min="294" max="294" width="8.4140625" bestFit="1" customWidth="1"/>
    <col min="295" max="299" width="9.4140625" bestFit="1" customWidth="1"/>
    <col min="300" max="300" width="8.4140625" bestFit="1" customWidth="1"/>
    <col min="301" max="308" width="9.4140625" bestFit="1" customWidth="1"/>
    <col min="309" max="311" width="8.4140625" bestFit="1" customWidth="1"/>
    <col min="312" max="315" width="9.4140625" bestFit="1" customWidth="1"/>
    <col min="316" max="316" width="8.4140625" bestFit="1" customWidth="1"/>
    <col min="317" max="323" width="9.4140625" bestFit="1" customWidth="1"/>
    <col min="324" max="335" width="10.4140625" bestFit="1" customWidth="1"/>
    <col min="336" max="336" width="9.4140625" bestFit="1" customWidth="1"/>
    <col min="337" max="341" width="10.4140625" bestFit="1" customWidth="1"/>
    <col min="342" max="343" width="8.4140625" bestFit="1" customWidth="1"/>
    <col min="344" max="361" width="9.4140625" bestFit="1" customWidth="1"/>
    <col min="362" max="363" width="8.4140625" bestFit="1" customWidth="1"/>
    <col min="364" max="367" width="9.4140625" bestFit="1" customWidth="1"/>
    <col min="368" max="370" width="8.4140625" bestFit="1" customWidth="1"/>
    <col min="371" max="376" width="9.4140625" bestFit="1" customWidth="1"/>
    <col min="377" max="380" width="8.4140625" bestFit="1" customWidth="1"/>
    <col min="381" max="385" width="9.4140625" bestFit="1" customWidth="1"/>
    <col min="386" max="388" width="8.4140625" bestFit="1" customWidth="1"/>
    <col min="389" max="395" width="9.4140625" bestFit="1" customWidth="1"/>
    <col min="396" max="397" width="8.4140625" bestFit="1" customWidth="1"/>
    <col min="398" max="399" width="9.4140625" bestFit="1" customWidth="1"/>
    <col min="400" max="400" width="8.4140625" bestFit="1" customWidth="1"/>
    <col min="401" max="411" width="9.4140625" bestFit="1" customWidth="1"/>
    <col min="412" max="415" width="10.4140625" bestFit="1" customWidth="1"/>
    <col min="416" max="418" width="9.4140625" bestFit="1" customWidth="1"/>
    <col min="419" max="422" width="10.4140625" bestFit="1" customWidth="1"/>
    <col min="423" max="423" width="9.4140625" bestFit="1" customWidth="1"/>
    <col min="424" max="431" width="10.4140625" bestFit="1" customWidth="1"/>
    <col min="432" max="434" width="8.4140625" bestFit="1" customWidth="1"/>
    <col min="435" max="440" width="9.4140625" bestFit="1" customWidth="1"/>
    <col min="441" max="442" width="8.4140625" bestFit="1" customWidth="1"/>
    <col min="443" max="449" width="9.4140625" bestFit="1" customWidth="1"/>
    <col min="450" max="450" width="8.4140625" bestFit="1" customWidth="1"/>
    <col min="451" max="451" width="9.4140625" bestFit="1" customWidth="1"/>
    <col min="452" max="452" width="8.4140625" bestFit="1" customWidth="1"/>
    <col min="453" max="458" width="9.4140625" bestFit="1" customWidth="1"/>
    <col min="459" max="459" width="8.4140625" bestFit="1" customWidth="1"/>
    <col min="460" max="464" width="9.4140625" bestFit="1" customWidth="1"/>
    <col min="465" max="467" width="8.4140625" bestFit="1" customWidth="1"/>
    <col min="468" max="474" width="9.4140625" bestFit="1" customWidth="1"/>
    <col min="475" max="478" width="8.4140625" bestFit="1" customWidth="1"/>
    <col min="479" max="483" width="9.4140625" bestFit="1" customWidth="1"/>
    <col min="484" max="484" width="8.4140625" bestFit="1" customWidth="1"/>
    <col min="485" max="492" width="9.4140625" bestFit="1" customWidth="1"/>
    <col min="493" max="493" width="8.4140625" bestFit="1" customWidth="1"/>
    <col min="494" max="503" width="9.4140625" bestFit="1" customWidth="1"/>
    <col min="504" max="507" width="10.4140625" bestFit="1" customWidth="1"/>
    <col min="508" max="508" width="9.4140625" bestFit="1" customWidth="1"/>
    <col min="509" max="514" width="10.4140625" bestFit="1" customWidth="1"/>
    <col min="515" max="516" width="9.4140625" bestFit="1" customWidth="1"/>
    <col min="517" max="520" width="10.4140625" bestFit="1" customWidth="1"/>
    <col min="521" max="525" width="8.4140625" bestFit="1" customWidth="1"/>
    <col min="526" max="529" width="9.4140625" bestFit="1" customWidth="1"/>
    <col min="530" max="532" width="8.4140625" bestFit="1" customWidth="1"/>
    <col min="533" max="537" width="9.4140625" bestFit="1" customWidth="1"/>
    <col min="538" max="543" width="8.4140625" bestFit="1" customWidth="1"/>
    <col min="544" max="549" width="9.4140625" bestFit="1" customWidth="1"/>
    <col min="550" max="551" width="8.4140625" bestFit="1" customWidth="1"/>
    <col min="552" max="553" width="9.4140625" bestFit="1" customWidth="1"/>
    <col min="554" max="554" width="8.4140625" bestFit="1" customWidth="1"/>
    <col min="555" max="565" width="9.4140625" bestFit="1" customWidth="1"/>
    <col min="566" max="568" width="8.4140625" bestFit="1" customWidth="1"/>
    <col min="569" max="573" width="9.4140625" bestFit="1" customWidth="1"/>
    <col min="574" max="578" width="8.4140625" bestFit="1" customWidth="1"/>
    <col min="579" max="583" width="9.4140625" bestFit="1" customWidth="1"/>
    <col min="584" max="584" width="8.4140625" bestFit="1" customWidth="1"/>
    <col min="585" max="586" width="9.4140625" bestFit="1" customWidth="1"/>
    <col min="587" max="587" width="10.4140625" bestFit="1" customWidth="1"/>
    <col min="588" max="590" width="9.4140625" bestFit="1" customWidth="1"/>
    <col min="591" max="596" width="10.4140625" bestFit="1" customWidth="1"/>
    <col min="597" max="598" width="9.4140625" bestFit="1" customWidth="1"/>
    <col min="599" max="605" width="10.4140625" bestFit="1" customWidth="1"/>
    <col min="606" max="609" width="9.4140625" bestFit="1" customWidth="1"/>
    <col min="610" max="610" width="8.4140625" bestFit="1" customWidth="1"/>
    <col min="611" max="618" width="9.4140625" bestFit="1" customWidth="1"/>
    <col min="619" max="621" width="8.4140625" bestFit="1" customWidth="1"/>
    <col min="622" max="632" width="9.4140625" bestFit="1" customWidth="1"/>
    <col min="633" max="634" width="8.4140625" bestFit="1" customWidth="1"/>
    <col min="635" max="641" width="9.4140625" bestFit="1" customWidth="1"/>
    <col min="642" max="642" width="8.4140625" bestFit="1" customWidth="1"/>
    <col min="643" max="649" width="9.4140625" bestFit="1" customWidth="1"/>
    <col min="650" max="650" width="8.4140625" bestFit="1" customWidth="1"/>
    <col min="651" max="658" width="9.4140625" bestFit="1" customWidth="1"/>
    <col min="659" max="661" width="8.4140625" bestFit="1" customWidth="1"/>
    <col min="662" max="667" width="9.4140625" bestFit="1" customWidth="1"/>
    <col min="668" max="669" width="8.4140625" bestFit="1" customWidth="1"/>
    <col min="670" max="677" width="9.4140625" bestFit="1" customWidth="1"/>
    <col min="678" max="681" width="10.4140625" bestFit="1" customWidth="1"/>
    <col min="682" max="684" width="9.4140625" bestFit="1" customWidth="1"/>
    <col min="685" max="691" width="10.4140625" bestFit="1" customWidth="1"/>
    <col min="692" max="692" width="9.4140625" bestFit="1" customWidth="1"/>
    <col min="693" max="698" width="10.4140625" bestFit="1" customWidth="1"/>
    <col min="699" max="701" width="8.4140625" bestFit="1" customWidth="1"/>
    <col min="702" max="706" width="9.4140625" bestFit="1" customWidth="1"/>
    <col min="707" max="709" width="8.4140625" bestFit="1" customWidth="1"/>
    <col min="710" max="714" width="9.4140625" bestFit="1" customWidth="1"/>
    <col min="715" max="717" width="8.4140625" bestFit="1" customWidth="1"/>
    <col min="718" max="721" width="9.4140625" bestFit="1" customWidth="1"/>
    <col min="722" max="725" width="8.4140625" bestFit="1" customWidth="1"/>
    <col min="726" max="730" width="9.4140625" bestFit="1" customWidth="1"/>
    <col min="731" max="733" width="8.4140625" bestFit="1" customWidth="1"/>
    <col min="734" max="738" width="9.4140625" bestFit="1" customWidth="1"/>
    <col min="739" max="740" width="8.4140625" bestFit="1" customWidth="1"/>
    <col min="741" max="745" width="9.4140625" bestFit="1" customWidth="1"/>
    <col min="746" max="746" width="8.4140625" bestFit="1" customWidth="1"/>
    <col min="747" max="760" width="9.4140625" bestFit="1" customWidth="1"/>
    <col min="761" max="763" width="8.4140625" bestFit="1" customWidth="1"/>
    <col min="764" max="771" width="9.4140625" bestFit="1" customWidth="1"/>
    <col min="772" max="774" width="10.4140625" bestFit="1" customWidth="1"/>
    <col min="775" max="776" width="9.4140625" bestFit="1" customWidth="1"/>
    <col min="777" max="780" width="10.4140625" bestFit="1" customWidth="1"/>
    <col min="781" max="782" width="9.4140625" bestFit="1" customWidth="1"/>
    <col min="783" max="786" width="10.4140625" bestFit="1" customWidth="1"/>
    <col min="787" max="787" width="8.4140625" bestFit="1" customWidth="1"/>
    <col min="788" max="798" width="9.4140625" bestFit="1" customWidth="1"/>
    <col min="799" max="800" width="8.4140625" bestFit="1" customWidth="1"/>
    <col min="801" max="804" width="9.4140625" bestFit="1" customWidth="1"/>
    <col min="805" max="806" width="8.4140625" bestFit="1" customWidth="1"/>
    <col min="807" max="812" width="9.4140625" bestFit="1" customWidth="1"/>
    <col min="813" max="815" width="8.4140625" bestFit="1" customWidth="1"/>
    <col min="816" max="823" width="9.4140625" bestFit="1" customWidth="1"/>
    <col min="824" max="826" width="8.4140625" bestFit="1" customWidth="1"/>
    <col min="827" max="829" width="9.4140625" bestFit="1" customWidth="1"/>
    <col min="830" max="830" width="8.4140625" bestFit="1" customWidth="1"/>
    <col min="831" max="836" width="9.4140625" bestFit="1" customWidth="1"/>
    <col min="837" max="840" width="8.4140625" bestFit="1" customWidth="1"/>
    <col min="841" max="844" width="9.4140625" bestFit="1" customWidth="1"/>
    <col min="845" max="846" width="8.4140625" bestFit="1" customWidth="1"/>
    <col min="847" max="848" width="9.4140625" bestFit="1" customWidth="1"/>
    <col min="849" max="850" width="8.4140625" bestFit="1" customWidth="1"/>
    <col min="851" max="854" width="9.4140625" bestFit="1" customWidth="1"/>
    <col min="855" max="868" width="10.4140625" bestFit="1" customWidth="1"/>
    <col min="869" max="870" width="9.4140625" bestFit="1" customWidth="1"/>
    <col min="871" max="878" width="10.4140625" bestFit="1" customWidth="1"/>
    <col min="879" max="880" width="9.4140625" bestFit="1" customWidth="1"/>
    <col min="881" max="881" width="10.58203125" bestFit="1" customWidth="1"/>
  </cols>
  <sheetData>
    <row r="1" spans="1:6" x14ac:dyDescent="0.35">
      <c r="A1" s="6" t="s">
        <v>2061</v>
      </c>
      <c r="B1" t="s">
        <v>2043</v>
      </c>
    </row>
    <row r="2" spans="1:6" x14ac:dyDescent="0.35">
      <c r="A2" s="6" t="s">
        <v>2047</v>
      </c>
      <c r="B2" t="s">
        <v>2043</v>
      </c>
    </row>
    <row r="4" spans="1:6" x14ac:dyDescent="0.35">
      <c r="A4" s="6" t="s">
        <v>2042</v>
      </c>
      <c r="B4" s="6" t="s">
        <v>2044</v>
      </c>
    </row>
    <row r="5" spans="1:6" x14ac:dyDescent="0.35">
      <c r="A5" s="6" t="s">
        <v>2039</v>
      </c>
      <c r="B5" t="s">
        <v>63</v>
      </c>
      <c r="C5" t="s">
        <v>14</v>
      </c>
      <c r="D5" t="s">
        <v>42</v>
      </c>
      <c r="E5" t="s">
        <v>19</v>
      </c>
      <c r="F5" t="s">
        <v>2040</v>
      </c>
    </row>
    <row r="6" spans="1:6" x14ac:dyDescent="0.35">
      <c r="A6" s="7" t="s">
        <v>2049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5">
      <c r="A7" s="7" t="s">
        <v>2050</v>
      </c>
      <c r="B7">
        <v>7</v>
      </c>
      <c r="C7">
        <v>28</v>
      </c>
      <c r="E7">
        <v>44</v>
      </c>
      <c r="F7">
        <v>79</v>
      </c>
    </row>
    <row r="8" spans="1:6" x14ac:dyDescent="0.35">
      <c r="A8" s="7" t="s">
        <v>2051</v>
      </c>
      <c r="B8">
        <v>4</v>
      </c>
      <c r="C8">
        <v>33</v>
      </c>
      <c r="E8">
        <v>49</v>
      </c>
      <c r="F8">
        <v>86</v>
      </c>
    </row>
    <row r="9" spans="1:6" x14ac:dyDescent="0.35">
      <c r="A9" s="7" t="s">
        <v>2052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5">
      <c r="A10" s="7" t="s">
        <v>2053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5">
      <c r="A11" s="7" t="s">
        <v>2054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5">
      <c r="A12" s="7" t="s">
        <v>2055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5">
      <c r="A13" s="7" t="s">
        <v>2056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5">
      <c r="A14" s="7" t="s">
        <v>2057</v>
      </c>
      <c r="B14">
        <v>5</v>
      </c>
      <c r="C14">
        <v>23</v>
      </c>
      <c r="E14">
        <v>45</v>
      </c>
      <c r="F14">
        <v>73</v>
      </c>
    </row>
    <row r="15" spans="1:6" x14ac:dyDescent="0.35">
      <c r="A15" s="7" t="s">
        <v>2058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5">
      <c r="A16" s="7" t="s">
        <v>2059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5">
      <c r="A17" s="7" t="s">
        <v>2060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5">
      <c r="A18" s="7" t="s">
        <v>2040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936A-8C57-427C-9BCB-91869E1B4F41}">
  <dimension ref="A3:C9"/>
  <sheetViews>
    <sheetView workbookViewId="0">
      <selection activeCell="E9" sqref="E9"/>
    </sheetView>
  </sheetViews>
  <sheetFormatPr defaultRowHeight="15.5" x14ac:dyDescent="0.35"/>
  <cols>
    <col min="1" max="1" width="12.25" bestFit="1" customWidth="1"/>
    <col min="2" max="2" width="21.4140625" bestFit="1" customWidth="1"/>
    <col min="3" max="3" width="10.5" bestFit="1" customWidth="1"/>
    <col min="4" max="6" width="3.75" bestFit="1" customWidth="1"/>
    <col min="7" max="95" width="4.75" bestFit="1" customWidth="1"/>
    <col min="96" max="274" width="5.75" bestFit="1" customWidth="1"/>
    <col min="275" max="448" width="6.75" bestFit="1" customWidth="1"/>
    <col min="449" max="449" width="6.58203125" bestFit="1" customWidth="1"/>
    <col min="450" max="450" width="10.58203125" bestFit="1" customWidth="1"/>
    <col min="451" max="451" width="10.75" bestFit="1" customWidth="1"/>
    <col min="452" max="455" width="11.75" bestFit="1" customWidth="1"/>
    <col min="456" max="456" width="10.75" bestFit="1" customWidth="1"/>
    <col min="457" max="458" width="11.75" bestFit="1" customWidth="1"/>
    <col min="459" max="459" width="10.75" bestFit="1" customWidth="1"/>
    <col min="460" max="461" width="11.75" bestFit="1" customWidth="1"/>
    <col min="462" max="462" width="10.75" bestFit="1" customWidth="1"/>
    <col min="463" max="464" width="11.75" bestFit="1" customWidth="1"/>
    <col min="465" max="465" width="10.75" bestFit="1" customWidth="1"/>
    <col min="466" max="476" width="11.75" bestFit="1" customWidth="1"/>
    <col min="477" max="477" width="10.75" bestFit="1" customWidth="1"/>
    <col min="478" max="496" width="11.75" bestFit="1" customWidth="1"/>
    <col min="497" max="497" width="10.75" bestFit="1" customWidth="1"/>
    <col min="498" max="505" width="11.75" bestFit="1" customWidth="1"/>
    <col min="506" max="506" width="10.75" bestFit="1" customWidth="1"/>
    <col min="507" max="553" width="11.75" bestFit="1" customWidth="1"/>
    <col min="554" max="555" width="10.75" bestFit="1" customWidth="1"/>
    <col min="556" max="557" width="11.75" bestFit="1" customWidth="1"/>
    <col min="558" max="558" width="10.75" bestFit="1" customWidth="1"/>
    <col min="559" max="560" width="11.75" bestFit="1" customWidth="1"/>
    <col min="561" max="561" width="10.75" bestFit="1" customWidth="1"/>
    <col min="562" max="565" width="11.75" bestFit="1" customWidth="1"/>
    <col min="566" max="566" width="10.75" bestFit="1" customWidth="1"/>
    <col min="567" max="569" width="11.75" bestFit="1" customWidth="1"/>
    <col min="570" max="570" width="10.75" bestFit="1" customWidth="1"/>
    <col min="571" max="571" width="11.75" bestFit="1" customWidth="1"/>
    <col min="572" max="572" width="10.75" bestFit="1" customWidth="1"/>
    <col min="573" max="580" width="11.75" bestFit="1" customWidth="1"/>
    <col min="581" max="581" width="8.75" bestFit="1" customWidth="1"/>
    <col min="582" max="590" width="11.75" bestFit="1" customWidth="1"/>
    <col min="591" max="591" width="10.75" bestFit="1" customWidth="1"/>
    <col min="592" max="598" width="11.75" bestFit="1" customWidth="1"/>
    <col min="599" max="599" width="10.75" bestFit="1" customWidth="1"/>
    <col min="600" max="617" width="11.75" bestFit="1" customWidth="1"/>
    <col min="618" max="618" width="10.75" bestFit="1" customWidth="1"/>
    <col min="619" max="632" width="11.75" bestFit="1" customWidth="1"/>
    <col min="633" max="634" width="10.75" bestFit="1" customWidth="1"/>
    <col min="635" max="644" width="11.75" bestFit="1" customWidth="1"/>
    <col min="645" max="645" width="10.75" bestFit="1" customWidth="1"/>
    <col min="646" max="664" width="11.75" bestFit="1" customWidth="1"/>
    <col min="665" max="665" width="10.75" bestFit="1" customWidth="1"/>
    <col min="666" max="672" width="11.75" bestFit="1" customWidth="1"/>
    <col min="673" max="673" width="10.75" bestFit="1" customWidth="1"/>
    <col min="674" max="675" width="11.75" bestFit="1" customWidth="1"/>
    <col min="676" max="676" width="10.75" bestFit="1" customWidth="1"/>
    <col min="677" max="687" width="11.75" bestFit="1" customWidth="1"/>
    <col min="688" max="688" width="10.75" bestFit="1" customWidth="1"/>
    <col min="689" max="689" width="9.75" bestFit="1" customWidth="1"/>
    <col min="690" max="705" width="11.75" bestFit="1" customWidth="1"/>
    <col min="706" max="706" width="10.75" bestFit="1" customWidth="1"/>
    <col min="707" max="712" width="11.75" bestFit="1" customWidth="1"/>
    <col min="713" max="713" width="10.75" bestFit="1" customWidth="1"/>
    <col min="714" max="715" width="11.75" bestFit="1" customWidth="1"/>
    <col min="716" max="717" width="10.75" bestFit="1" customWidth="1"/>
    <col min="718" max="719" width="11.75" bestFit="1" customWidth="1"/>
    <col min="720" max="720" width="10.75" bestFit="1" customWidth="1"/>
    <col min="721" max="722" width="11.75" bestFit="1" customWidth="1"/>
    <col min="723" max="723" width="8.75" bestFit="1" customWidth="1"/>
    <col min="724" max="738" width="11.75" bestFit="1" customWidth="1"/>
    <col min="739" max="739" width="10.75" bestFit="1" customWidth="1"/>
    <col min="740" max="768" width="11.75" bestFit="1" customWidth="1"/>
    <col min="769" max="769" width="10.75" bestFit="1" customWidth="1"/>
    <col min="770" max="775" width="11.75" bestFit="1" customWidth="1"/>
    <col min="776" max="776" width="10.75" bestFit="1" customWidth="1"/>
    <col min="777" max="802" width="11.75" bestFit="1" customWidth="1"/>
    <col min="803" max="803" width="10.75" bestFit="1" customWidth="1"/>
    <col min="804" max="825" width="11.75" bestFit="1" customWidth="1"/>
    <col min="826" max="826" width="10.75" bestFit="1" customWidth="1"/>
    <col min="827" max="836" width="11.75" bestFit="1" customWidth="1"/>
    <col min="837" max="837" width="10.75" bestFit="1" customWidth="1"/>
    <col min="838" max="842" width="11.75" bestFit="1" customWidth="1"/>
    <col min="843" max="843" width="10.75" bestFit="1" customWidth="1"/>
    <col min="844" max="845" width="11.75" bestFit="1" customWidth="1"/>
    <col min="846" max="846" width="10.75" bestFit="1" customWidth="1"/>
    <col min="847" max="850" width="11.75" bestFit="1" customWidth="1"/>
    <col min="851" max="851" width="10.75" bestFit="1" customWidth="1"/>
    <col min="852" max="855" width="11.75" bestFit="1" customWidth="1"/>
    <col min="856" max="856" width="10.75" bestFit="1" customWidth="1"/>
    <col min="857" max="868" width="11.75" bestFit="1" customWidth="1"/>
    <col min="869" max="869" width="10.75" bestFit="1" customWidth="1"/>
    <col min="870" max="876" width="11.75" bestFit="1" customWidth="1"/>
    <col min="877" max="877" width="10.75" bestFit="1" customWidth="1"/>
    <col min="878" max="878" width="11.75" bestFit="1" customWidth="1"/>
    <col min="879" max="879" width="10.75" bestFit="1" customWidth="1"/>
    <col min="880" max="892" width="11.75" bestFit="1" customWidth="1"/>
    <col min="893" max="893" width="10.75" bestFit="1" customWidth="1"/>
    <col min="894" max="911" width="11.75" bestFit="1" customWidth="1"/>
    <col min="912" max="912" width="10.75" bestFit="1" customWidth="1"/>
    <col min="913" max="917" width="11.75" bestFit="1" customWidth="1"/>
    <col min="918" max="918" width="10.75" bestFit="1" customWidth="1"/>
    <col min="919" max="919" width="11.75" bestFit="1" customWidth="1"/>
    <col min="920" max="920" width="10.75" bestFit="1" customWidth="1"/>
    <col min="921" max="940" width="11.75" bestFit="1" customWidth="1"/>
    <col min="941" max="941" width="10.75" bestFit="1" customWidth="1"/>
    <col min="942" max="945" width="11.75" bestFit="1" customWidth="1"/>
    <col min="946" max="946" width="10.75" bestFit="1" customWidth="1"/>
    <col min="947" max="959" width="11.75" bestFit="1" customWidth="1"/>
    <col min="960" max="960" width="10.75" bestFit="1" customWidth="1"/>
    <col min="961" max="964" width="11.75" bestFit="1" customWidth="1"/>
    <col min="965" max="965" width="2.75" bestFit="1" customWidth="1"/>
    <col min="966" max="967" width="11.75" bestFit="1" customWidth="1"/>
    <col min="968" max="968" width="2.75" bestFit="1" customWidth="1"/>
    <col min="969" max="978" width="11.75" bestFit="1" customWidth="1"/>
    <col min="979" max="979" width="2.75" bestFit="1" customWidth="1"/>
    <col min="980" max="983" width="11.75" bestFit="1" customWidth="1"/>
    <col min="984" max="984" width="3.75" bestFit="1" customWidth="1"/>
    <col min="985" max="986" width="11.75" bestFit="1" customWidth="1"/>
    <col min="987" max="987" width="7.1640625" bestFit="1" customWidth="1"/>
    <col min="988" max="988" width="6.58203125" bestFit="1" customWidth="1"/>
    <col min="989" max="989" width="10.58203125" bestFit="1" customWidth="1"/>
  </cols>
  <sheetData>
    <row r="3" spans="1:3" x14ac:dyDescent="0.35">
      <c r="A3" s="6" t="s">
        <v>2039</v>
      </c>
      <c r="B3" t="s">
        <v>2042</v>
      </c>
      <c r="C3" t="s">
        <v>2063</v>
      </c>
    </row>
    <row r="4" spans="1:3" x14ac:dyDescent="0.35">
      <c r="A4" s="7" t="s">
        <v>63</v>
      </c>
      <c r="B4">
        <v>57</v>
      </c>
      <c r="C4">
        <v>4032600</v>
      </c>
    </row>
    <row r="5" spans="1:3" x14ac:dyDescent="0.35">
      <c r="A5" s="7" t="s">
        <v>14</v>
      </c>
      <c r="B5">
        <v>364</v>
      </c>
      <c r="C5">
        <v>23806900</v>
      </c>
    </row>
    <row r="6" spans="1:3" x14ac:dyDescent="0.35">
      <c r="A6" s="7" t="s">
        <v>42</v>
      </c>
      <c r="B6">
        <v>14</v>
      </c>
      <c r="C6">
        <v>1224600</v>
      </c>
    </row>
    <row r="7" spans="1:3" x14ac:dyDescent="0.35">
      <c r="A7" s="7" t="s">
        <v>19</v>
      </c>
      <c r="B7">
        <v>565</v>
      </c>
      <c r="C7">
        <v>14919000</v>
      </c>
    </row>
    <row r="8" spans="1:3" x14ac:dyDescent="0.35">
      <c r="A8" s="7" t="s">
        <v>2062</v>
      </c>
    </row>
    <row r="9" spans="1:3" x14ac:dyDescent="0.35">
      <c r="A9" s="7" t="s">
        <v>2040</v>
      </c>
      <c r="B9" t="e">
        <v>#DIV/0!</v>
      </c>
      <c r="C9">
        <v>43983100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62E7-0F14-4B92-B666-7A6FD5828483}">
  <dimension ref="A1:H12"/>
  <sheetViews>
    <sheetView workbookViewId="0">
      <selection activeCell="M17" sqref="M17"/>
    </sheetView>
  </sheetViews>
  <sheetFormatPr defaultRowHeight="15.5" x14ac:dyDescent="0.35"/>
  <cols>
    <col min="1" max="1" width="14.83203125" style="13" customWidth="1"/>
    <col min="2" max="2" width="11" customWidth="1"/>
    <col min="6" max="6" width="10" style="18" customWidth="1"/>
    <col min="7" max="7" width="10.5" style="18" customWidth="1"/>
    <col min="8" max="8" width="10.9140625" style="18" customWidth="1"/>
  </cols>
  <sheetData>
    <row r="1" spans="1:8" s="13" customFormat="1" ht="26" x14ac:dyDescent="0.35">
      <c r="A1" s="13" t="s">
        <v>2080</v>
      </c>
      <c r="B1" s="14" t="s">
        <v>2064</v>
      </c>
      <c r="C1" s="14" t="s">
        <v>2065</v>
      </c>
      <c r="D1" s="14" t="s">
        <v>2066</v>
      </c>
      <c r="E1" s="14" t="s">
        <v>2081</v>
      </c>
      <c r="F1" s="17" t="s">
        <v>2067</v>
      </c>
      <c r="G1" s="17" t="s">
        <v>2068</v>
      </c>
      <c r="H1" s="17" t="s">
        <v>2069</v>
      </c>
    </row>
    <row r="2" spans="1:8" x14ac:dyDescent="0.35">
      <c r="A2" s="15" t="s">
        <v>2070</v>
      </c>
      <c r="B2">
        <f>COUNTIFS(Crowdfunding!G:G,"=successful",Crowdfunding!D:D, "&lt;1000")</f>
        <v>30</v>
      </c>
      <c r="C2">
        <f>COUNTIFS(Crowdfunding!G:G,"=failed",Crowdfunding!D:D, "&lt;1000")</f>
        <v>20</v>
      </c>
      <c r="D2">
        <f>COUNTIFS(Crowdfunding!G:G,"=canceled",Crowdfunding!D:D, "&lt;10000")</f>
        <v>28</v>
      </c>
      <c r="E2">
        <f>SUM(B2,C2,D2)</f>
        <v>78</v>
      </c>
      <c r="F2" s="16">
        <f>B2/E2</f>
        <v>0.38461538461538464</v>
      </c>
      <c r="G2" s="18">
        <f>C2/E2</f>
        <v>0.25641025641025639</v>
      </c>
      <c r="H2" s="18">
        <f>D2/E2</f>
        <v>0.35897435897435898</v>
      </c>
    </row>
    <row r="3" spans="1:8" x14ac:dyDescent="0.35">
      <c r="A3" s="15" t="s">
        <v>2071</v>
      </c>
      <c r="B3">
        <f>COUNTIFS(Crowdfunding!G:G,"=successful",Crowdfunding!D:D, "&gt;1000",Crowdfunding!D:D,"&lt;4999")</f>
        <v>185</v>
      </c>
      <c r="C3">
        <f>COUNTIFS(Crowdfunding!G:G,"=failed",Crowdfunding!D:D, "&gt;1000",Crowdfunding!D:D,"&lt;4999")</f>
        <v>37</v>
      </c>
      <c r="D3">
        <f>COUNTIFS(Crowdfunding!G:G,"=canceled",Crowdfunding!D:D, "&gt;1000",Crowdfunding!D:D,"&lt;4999")</f>
        <v>2</v>
      </c>
      <c r="E3">
        <f>SUM(B3,C3,D3)</f>
        <v>224</v>
      </c>
      <c r="F3" s="18">
        <f>B3/E3</f>
        <v>0.8258928571428571</v>
      </c>
      <c r="G3" s="18">
        <f>B3/C3</f>
        <v>5</v>
      </c>
      <c r="H3" s="18">
        <f>D3/E3</f>
        <v>8.9285714285714281E-3</v>
      </c>
    </row>
    <row r="4" spans="1:8" x14ac:dyDescent="0.35">
      <c r="A4" s="15" t="s">
        <v>2072</v>
      </c>
      <c r="B4">
        <f>COUNTIFS(Crowdfunding!G:G,"=successful",Crowdfunding!D:D, "&gt;5000",Crowdfunding!D:D,"&lt;9999")</f>
        <v>157</v>
      </c>
      <c r="C4">
        <f>COUNTIFS(Crowdfunding!G:G,"=failed",Crowdfunding!D:D, "&gt;5000",Crowdfunding!D:D,"&lt;9999")</f>
        <v>125</v>
      </c>
      <c r="D4">
        <f>COUNTIFS(Crowdfunding!G:G,"=canceled",Crowdfunding!D:D, "&gt;5000",Crowdfunding!D:D,"&lt;9999")</f>
        <v>25</v>
      </c>
      <c r="E4">
        <f>SUM(B4,C4,D4)</f>
        <v>307</v>
      </c>
      <c r="F4" s="18">
        <f>B4/E4</f>
        <v>0.51140065146579805</v>
      </c>
      <c r="G4" s="18">
        <f>B4/C4</f>
        <v>1.256</v>
      </c>
      <c r="H4" s="18">
        <f>D4/E4</f>
        <v>8.143322475570032E-2</v>
      </c>
    </row>
    <row r="5" spans="1:8" x14ac:dyDescent="0.35">
      <c r="A5" s="15" t="s">
        <v>2073</v>
      </c>
      <c r="B5">
        <f>COUNTIFS(Crowdfunding!G:G,"=successful",Crowdfunding!D:D, "&gt;10000",Crowdfunding!D:D,"&lt;14999")</f>
        <v>2</v>
      </c>
      <c r="C5">
        <f>COUNTIFS(Crowdfunding!G:G,"=failed",Crowdfunding!D:D, "&gt;10000",Crowdfunding!D:D,"&lt;14999")</f>
        <v>0</v>
      </c>
      <c r="D5">
        <f>COUNTIFS(Crowdfunding!G:G,"=canceled",Crowdfunding!D:D, "&gt;10000",Crowdfunding!D:D,"&lt;14999")</f>
        <v>0</v>
      </c>
      <c r="E5">
        <f>SUM(B5,C5,D5)</f>
        <v>2</v>
      </c>
      <c r="F5" s="18">
        <f>B5/E5</f>
        <v>1</v>
      </c>
      <c r="G5" s="18">
        <f>C5/E5</f>
        <v>0</v>
      </c>
      <c r="H5" s="18">
        <f>D5/E5</f>
        <v>0</v>
      </c>
    </row>
    <row r="6" spans="1:8" x14ac:dyDescent="0.35">
      <c r="A6" s="15" t="s">
        <v>2074</v>
      </c>
      <c r="B6">
        <f>COUNTIFS(Crowdfunding!G:G,"=successful",Crowdfunding!D:D, "&gt;15000",Crowdfunding!D:D,"&lt;19999")</f>
        <v>10</v>
      </c>
      <c r="C6">
        <f>COUNTIFS(Crowdfunding!G:G,"=failed",Crowdfunding!D:D, "&gt;15000",Crowdfunding!D:D,"&lt;19999")</f>
        <v>0</v>
      </c>
      <c r="D6">
        <f>COUNTIFS(Crowdfunding!G:G,"=canceled",Crowdfunding!D:D, "&gt;15000",Crowdfunding!D:D,"&lt;19999")</f>
        <v>0</v>
      </c>
      <c r="E6">
        <f>SUM(B6,C6,D6)</f>
        <v>10</v>
      </c>
      <c r="F6" s="18">
        <f>B6/E6</f>
        <v>1</v>
      </c>
      <c r="G6" s="18">
        <f>C6/E6</f>
        <v>0</v>
      </c>
      <c r="H6" s="18">
        <f>D6/E6</f>
        <v>0</v>
      </c>
    </row>
    <row r="7" spans="1:8" x14ac:dyDescent="0.35">
      <c r="A7" s="15" t="s">
        <v>2075</v>
      </c>
      <c r="B7">
        <f>COUNTIFS(Crowdfunding!G:G,"=successful",Crowdfunding!D:D, "&gt;20000",Crowdfunding!D:D,"&lt;24999")</f>
        <v>5</v>
      </c>
      <c r="C7">
        <f>COUNTIFS(Crowdfunding!G:G,"=failed",Crowdfunding!D:D, "&gt;20000",Crowdfunding!D:D,"&lt;24999")</f>
        <v>0</v>
      </c>
      <c r="D7">
        <f>COUNTIFS(Crowdfunding!G:G,"=canceled",Crowdfunding!D:D, "&gt;20000",Crowdfunding!D:D,"&lt;24999")</f>
        <v>0</v>
      </c>
      <c r="E7">
        <f>SUM(B7,C7,D7)</f>
        <v>5</v>
      </c>
      <c r="F7" s="18">
        <f>B7/E7</f>
        <v>1</v>
      </c>
      <c r="G7" s="18">
        <f>C7/E7</f>
        <v>0</v>
      </c>
      <c r="H7" s="18">
        <f>D7/E7</f>
        <v>0</v>
      </c>
    </row>
    <row r="8" spans="1:8" x14ac:dyDescent="0.35">
      <c r="A8" s="15" t="s">
        <v>2076</v>
      </c>
      <c r="B8">
        <f>COUNTIFS(Crowdfunding!G:G,"=successful",Crowdfunding!D:D, "&gt;25000",Crowdfunding!D:D,"&lt;29999")</f>
        <v>10</v>
      </c>
      <c r="C8">
        <f>COUNTIFS(Crowdfunding!G:G,"=failed",Crowdfunding!D:D, "&gt;25000",Crowdfunding!D:D,"&lt;29999")</f>
        <v>3</v>
      </c>
      <c r="D8">
        <f>COUNTIFS(Crowdfunding!G:G,"=canceled",Crowdfunding!D:D, "&gt;25000",Crowdfunding!D:D,"&lt;29999")</f>
        <v>0</v>
      </c>
      <c r="E8">
        <f>SUM(B8,C8,D8)</f>
        <v>13</v>
      </c>
      <c r="F8" s="18">
        <f>B8/E8</f>
        <v>0.76923076923076927</v>
      </c>
      <c r="G8" s="18">
        <f>C8/E8</f>
        <v>0.23076923076923078</v>
      </c>
      <c r="H8" s="18">
        <f>D8/E8</f>
        <v>0</v>
      </c>
    </row>
    <row r="9" spans="1:8" x14ac:dyDescent="0.35">
      <c r="A9" s="15" t="s">
        <v>2077</v>
      </c>
      <c r="B9">
        <f>COUNTIFS(Crowdfunding!G:G,"=successful",Crowdfunding!D:D, "&gt;3000",Crowdfunding!D:D,"&lt;34999")</f>
        <v>281</v>
      </c>
      <c r="C9">
        <f>COUNTIFS(Crowdfunding!G:G,"=failed",Crowdfunding!D:D, "&gt;30000",Crowdfunding!D:D,"&lt;34999")</f>
        <v>0</v>
      </c>
      <c r="D9">
        <f>COUNTIFS(Crowdfunding!G:G,"=canceled",Crowdfunding!D:D, "&gt;30000",Crowdfunding!D:D,"&lt;34999")</f>
        <v>0</v>
      </c>
      <c r="E9">
        <f>SUM(B9,C9,D9)</f>
        <v>281</v>
      </c>
      <c r="F9" s="18">
        <f>B9/E9</f>
        <v>1</v>
      </c>
      <c r="G9" s="18">
        <f>C9/E9</f>
        <v>0</v>
      </c>
      <c r="H9" s="18">
        <f>D9/E9</f>
        <v>0</v>
      </c>
    </row>
    <row r="10" spans="1:8" x14ac:dyDescent="0.35">
      <c r="A10" s="15" t="s">
        <v>2078</v>
      </c>
      <c r="B10">
        <f>COUNTIFS(Crowdfunding!G:G,"=successful",Crowdfunding!D:D, "&gt;4000",Crowdfunding!D:D,"&lt;44999")</f>
        <v>252</v>
      </c>
      <c r="C10">
        <f>COUNTIFS(Crowdfunding!G:G,"=failed",Crowdfunding!D:D, "&gt;40000",Crowdfunding!D:D,"&lt;44999")</f>
        <v>3</v>
      </c>
      <c r="D10">
        <f>COUNTIFS(Crowdfunding!G:G,"=canceled",Crowdfunding!D:D, "&gt;40000",Crowdfunding!D:D,"&lt;44999")</f>
        <v>0</v>
      </c>
      <c r="E10">
        <f>SUM(B10,C10,D10)</f>
        <v>255</v>
      </c>
      <c r="F10" s="18">
        <f>B10/E10</f>
        <v>0.9882352941176471</v>
      </c>
      <c r="G10" s="18">
        <f>C10/E10</f>
        <v>1.1764705882352941E-2</v>
      </c>
      <c r="H10" s="18">
        <f>D10/E10</f>
        <v>0</v>
      </c>
    </row>
    <row r="11" spans="1:8" x14ac:dyDescent="0.35">
      <c r="A11" s="15" t="s">
        <v>2079</v>
      </c>
      <c r="B11">
        <f>COUNTIFS(Crowdfunding!G:G,"=successful",Crowdfunding!D:D, "&gt;45000",Crowdfunding!D:D,"&lt;49999")</f>
        <v>8</v>
      </c>
      <c r="C11">
        <f>COUNTIFS(Crowdfunding!G:G,"=failed",Crowdfunding!D:D, "&gt;450000",Crowdfunding!D:D,"&lt;49999")</f>
        <v>0</v>
      </c>
      <c r="D11">
        <f>COUNTIFS(Crowdfunding!G:G,"=canceled",Crowdfunding!D:D, "&gt;45000",Crowdfunding!D:D,"&lt;49999")</f>
        <v>0</v>
      </c>
      <c r="E11">
        <f>SUM(B11,C11,D11)</f>
        <v>8</v>
      </c>
      <c r="F11" s="18">
        <f>B11/E11</f>
        <v>1</v>
      </c>
      <c r="G11" s="18">
        <f>C11/E11</f>
        <v>0</v>
      </c>
      <c r="H11" s="18">
        <f>D11/E11</f>
        <v>0</v>
      </c>
    </row>
    <row r="12" spans="1:8" ht="26" x14ac:dyDescent="0.35">
      <c r="A12" s="15" t="s">
        <v>2082</v>
      </c>
      <c r="B12">
        <f>COUNTIFS(Crowdfunding!G:G,"=failed",Crowdfunding!D:D, "&gt;= 50000")</f>
        <v>163</v>
      </c>
      <c r="C12">
        <f>COUNTIFS(Crowdfunding!G:G,"=J6failed",Crowdfunding!D:D, "&gt;= 50000")</f>
        <v>0</v>
      </c>
      <c r="D12">
        <f>COUNTIFS(Crowdfunding!G:G,"=canceled",Crowdfunding!D:D, "&gt;= 50000")</f>
        <v>28</v>
      </c>
      <c r="E12">
        <f>SUM(B12,C12,D12)</f>
        <v>191</v>
      </c>
      <c r="F12" s="18">
        <f>B12/E12</f>
        <v>0.8534031413612565</v>
      </c>
      <c r="G12" s="18">
        <f>C12/E12</f>
        <v>0</v>
      </c>
      <c r="H12" s="18">
        <f>D12/E12</f>
        <v>0.14659685863874344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zoomScale="72" zoomScaleNormal="87" workbookViewId="0">
      <selection activeCell="C5" sqref="C5"/>
    </sheetView>
  </sheetViews>
  <sheetFormatPr defaultColWidth="10.6640625" defaultRowHeight="15.5" x14ac:dyDescent="0.35"/>
  <cols>
    <col min="1" max="1" width="4.1640625" customWidth="1"/>
    <col min="2" max="2" width="30.6640625" bestFit="1" customWidth="1"/>
    <col min="3" max="3" width="33.5" style="3" customWidth="1"/>
    <col min="8" max="8" width="10.6640625" style="4"/>
    <col min="9" max="9" width="13" bestFit="1" customWidth="1"/>
    <col min="12" max="12" width="17.6640625" style="4" bestFit="1" customWidth="1"/>
    <col min="13" max="13" width="11.1640625" bestFit="1" customWidth="1"/>
    <col min="16" max="16" width="28" bestFit="1" customWidth="1"/>
    <col min="17" max="17" width="21.1640625" bestFit="1" customWidth="1"/>
    <col min="18" max="18" width="16.1640625" style="12" bestFit="1" customWidth="1"/>
    <col min="19" max="19" width="12.9140625" bestFit="1" customWidth="1"/>
  </cols>
  <sheetData>
    <row r="1" spans="1:19" s="1" customFormat="1" ht="31" x14ac:dyDescent="0.35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2004</v>
      </c>
      <c r="G1" s="1" t="s">
        <v>4</v>
      </c>
      <c r="H1" s="5" t="s">
        <v>2005</v>
      </c>
      <c r="I1" s="1" t="s">
        <v>5</v>
      </c>
      <c r="J1" s="1" t="s">
        <v>6</v>
      </c>
      <c r="K1" s="1" t="s">
        <v>7</v>
      </c>
      <c r="L1" s="8" t="s">
        <v>8</v>
      </c>
      <c r="M1" s="1" t="s">
        <v>9</v>
      </c>
      <c r="N1" s="1" t="s">
        <v>10</v>
      </c>
      <c r="O1" s="1" t="s">
        <v>11</v>
      </c>
      <c r="P1" s="1" t="s">
        <v>2047</v>
      </c>
      <c r="Q1" s="1" t="s">
        <v>2048</v>
      </c>
      <c r="R1" s="10" t="s">
        <v>2045</v>
      </c>
      <c r="S1" s="9" t="s">
        <v>2046</v>
      </c>
    </row>
    <row r="2" spans="1:19" ht="18.5" x14ac:dyDescent="0.55000000000000004">
      <c r="A2">
        <v>0</v>
      </c>
      <c r="B2" t="s">
        <v>12</v>
      </c>
      <c r="C2" s="3" t="s">
        <v>13</v>
      </c>
      <c r="D2">
        <v>100</v>
      </c>
      <c r="E2">
        <v>0</v>
      </c>
      <c r="F2" s="4" t="e">
        <f>D2/E2</f>
        <v>#DIV/0!</v>
      </c>
      <c r="G2" t="s">
        <v>14</v>
      </c>
      <c r="H2" s="4" t="e">
        <f>AVERAGE(D2/E2)</f>
        <v>#DIV/0!</v>
      </c>
      <c r="I2">
        <v>0</v>
      </c>
      <c r="J2" t="s">
        <v>15</v>
      </c>
      <c r="K2" t="s">
        <v>16</v>
      </c>
      <c r="L2" s="4">
        <v>1448690400</v>
      </c>
      <c r="M2">
        <v>1450159200</v>
      </c>
      <c r="N2" t="b">
        <v>0</v>
      </c>
      <c r="O2" t="b">
        <v>0</v>
      </c>
      <c r="P2" t="s">
        <v>2006</v>
      </c>
      <c r="Q2" t="s">
        <v>2007</v>
      </c>
      <c r="R2" s="11">
        <f>(((L2/60)/60)/24)+DATE(1970,1,1)</f>
        <v>42336.25</v>
      </c>
      <c r="S2" s="12">
        <f>(((M2/60)/60)/24)+DATE(1970,1,1)</f>
        <v>42353.25</v>
      </c>
    </row>
    <row r="3" spans="1:19" ht="18.5" x14ac:dyDescent="0.55000000000000004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 t="shared" ref="F3:F66" si="0">D3/E3</f>
        <v>9.6153846153846159E-2</v>
      </c>
      <c r="G3" t="s">
        <v>19</v>
      </c>
      <c r="H3" s="4">
        <f t="shared" ref="H3:H66" si="1">AVERAGE(D3/E3)</f>
        <v>9.6153846153846159E-2</v>
      </c>
      <c r="I3">
        <v>158</v>
      </c>
      <c r="J3" t="s">
        <v>20</v>
      </c>
      <c r="K3" t="s">
        <v>21</v>
      </c>
      <c r="L3" s="4">
        <v>1408424400</v>
      </c>
      <c r="M3">
        <v>1408597200</v>
      </c>
      <c r="N3" t="b">
        <v>0</v>
      </c>
      <c r="O3" t="b">
        <v>1</v>
      </c>
      <c r="P3" t="s">
        <v>2008</v>
      </c>
      <c r="Q3" t="s">
        <v>2009</v>
      </c>
      <c r="R3" s="11">
        <f t="shared" ref="R3:R66" si="2">(((L3/60)/60)/24)+DATE(1970,1,1)</f>
        <v>41870.208333333336</v>
      </c>
      <c r="S3" s="12">
        <f t="shared" ref="S3:S66" si="3">(((M3/60)/60)/24)+DATE(1970,1,1)</f>
        <v>41872.208333333336</v>
      </c>
    </row>
    <row r="4" spans="1:19" ht="33" x14ac:dyDescent="0.55000000000000004">
      <c r="A4">
        <v>2</v>
      </c>
      <c r="B4" t="s">
        <v>22</v>
      </c>
      <c r="C4" s="3" t="s">
        <v>23</v>
      </c>
      <c r="D4">
        <v>108400</v>
      </c>
      <c r="E4">
        <v>142523</v>
      </c>
      <c r="F4" s="4">
        <f t="shared" si="0"/>
        <v>0.7605789942675919</v>
      </c>
      <c r="G4" t="s">
        <v>19</v>
      </c>
      <c r="H4" s="4">
        <f t="shared" si="1"/>
        <v>0.7605789942675919</v>
      </c>
      <c r="I4">
        <v>1425</v>
      </c>
      <c r="J4" t="s">
        <v>24</v>
      </c>
      <c r="K4" t="s">
        <v>25</v>
      </c>
      <c r="L4" s="4">
        <v>1384668000</v>
      </c>
      <c r="M4">
        <v>1384840800</v>
      </c>
      <c r="N4" t="b">
        <v>0</v>
      </c>
      <c r="O4" t="b">
        <v>0</v>
      </c>
      <c r="P4" t="s">
        <v>2010</v>
      </c>
      <c r="Q4" t="s">
        <v>2011</v>
      </c>
      <c r="R4" s="11">
        <f t="shared" si="2"/>
        <v>41595.25</v>
      </c>
      <c r="S4" s="12">
        <f t="shared" si="3"/>
        <v>41597.25</v>
      </c>
    </row>
    <row r="5" spans="1:19" ht="33" x14ac:dyDescent="0.55000000000000004">
      <c r="A5">
        <v>3</v>
      </c>
      <c r="B5" t="s">
        <v>26</v>
      </c>
      <c r="C5" s="3" t="s">
        <v>27</v>
      </c>
      <c r="D5">
        <v>4200</v>
      </c>
      <c r="E5">
        <v>2477</v>
      </c>
      <c r="F5" s="4">
        <f t="shared" si="0"/>
        <v>1.6955995155429955</v>
      </c>
      <c r="G5" t="s">
        <v>14</v>
      </c>
      <c r="H5" s="4">
        <f t="shared" si="1"/>
        <v>1.6955995155429955</v>
      </c>
      <c r="I5">
        <v>24</v>
      </c>
      <c r="J5" t="s">
        <v>20</v>
      </c>
      <c r="K5" t="s">
        <v>21</v>
      </c>
      <c r="L5" s="4">
        <v>1565499600</v>
      </c>
      <c r="M5">
        <v>1568955600</v>
      </c>
      <c r="N5" t="b">
        <v>0</v>
      </c>
      <c r="O5" t="b">
        <v>0</v>
      </c>
      <c r="P5" t="s">
        <v>2008</v>
      </c>
      <c r="Q5" t="s">
        <v>2009</v>
      </c>
      <c r="R5" s="11">
        <f t="shared" si="2"/>
        <v>43688.208333333328</v>
      </c>
      <c r="S5" s="12">
        <f t="shared" si="3"/>
        <v>43728.208333333328</v>
      </c>
    </row>
    <row r="6" spans="1:19" ht="18.5" x14ac:dyDescent="0.55000000000000004">
      <c r="A6">
        <v>4</v>
      </c>
      <c r="B6" t="s">
        <v>28</v>
      </c>
      <c r="C6" s="3" t="s">
        <v>29</v>
      </c>
      <c r="D6">
        <v>7600</v>
      </c>
      <c r="E6">
        <v>5265</v>
      </c>
      <c r="F6" s="4">
        <f t="shared" si="0"/>
        <v>1.4434947768281101</v>
      </c>
      <c r="G6" t="s">
        <v>14</v>
      </c>
      <c r="H6" s="4">
        <f t="shared" si="1"/>
        <v>1.4434947768281101</v>
      </c>
      <c r="I6">
        <v>53</v>
      </c>
      <c r="J6" t="s">
        <v>20</v>
      </c>
      <c r="K6" t="s">
        <v>21</v>
      </c>
      <c r="L6" s="4">
        <v>1547964000</v>
      </c>
      <c r="M6">
        <v>1548309600</v>
      </c>
      <c r="N6" t="b">
        <v>0</v>
      </c>
      <c r="O6" t="b">
        <v>0</v>
      </c>
      <c r="P6" t="s">
        <v>2012</v>
      </c>
      <c r="Q6" t="s">
        <v>2013</v>
      </c>
      <c r="R6" s="11">
        <f t="shared" si="2"/>
        <v>43485.25</v>
      </c>
      <c r="S6" s="12">
        <f t="shared" si="3"/>
        <v>43489.25</v>
      </c>
    </row>
    <row r="7" spans="1:19" ht="18.5" x14ac:dyDescent="0.55000000000000004">
      <c r="A7">
        <v>5</v>
      </c>
      <c r="B7" t="s">
        <v>30</v>
      </c>
      <c r="C7" s="3" t="s">
        <v>31</v>
      </c>
      <c r="D7">
        <v>7600</v>
      </c>
      <c r="E7">
        <v>13195</v>
      </c>
      <c r="F7" s="4">
        <f t="shared" si="0"/>
        <v>0.57597574838954146</v>
      </c>
      <c r="G7" t="s">
        <v>19</v>
      </c>
      <c r="H7" s="4">
        <f t="shared" si="1"/>
        <v>0.57597574838954146</v>
      </c>
      <c r="I7">
        <v>174</v>
      </c>
      <c r="J7" t="s">
        <v>32</v>
      </c>
      <c r="K7" t="s">
        <v>33</v>
      </c>
      <c r="L7" s="4">
        <v>1346130000</v>
      </c>
      <c r="M7">
        <v>1347080400</v>
      </c>
      <c r="N7" t="b">
        <v>0</v>
      </c>
      <c r="O7" t="b">
        <v>0</v>
      </c>
      <c r="P7" t="s">
        <v>2012</v>
      </c>
      <c r="Q7" t="s">
        <v>2013</v>
      </c>
      <c r="R7" s="11">
        <f t="shared" si="2"/>
        <v>41149.208333333336</v>
      </c>
      <c r="S7" s="12">
        <f t="shared" si="3"/>
        <v>41160.208333333336</v>
      </c>
    </row>
    <row r="8" spans="1:19" ht="18.5" x14ac:dyDescent="0.55000000000000004">
      <c r="A8">
        <v>6</v>
      </c>
      <c r="B8" t="s">
        <v>34</v>
      </c>
      <c r="C8" s="3" t="s">
        <v>35</v>
      </c>
      <c r="D8">
        <v>5200</v>
      </c>
      <c r="E8">
        <v>1090</v>
      </c>
      <c r="F8" s="4">
        <f t="shared" si="0"/>
        <v>4.7706422018348622</v>
      </c>
      <c r="G8" t="s">
        <v>14</v>
      </c>
      <c r="H8" s="4">
        <f t="shared" si="1"/>
        <v>4.7706422018348622</v>
      </c>
      <c r="I8">
        <v>18</v>
      </c>
      <c r="J8" t="s">
        <v>36</v>
      </c>
      <c r="K8" t="s">
        <v>37</v>
      </c>
      <c r="L8" s="4">
        <v>1505278800</v>
      </c>
      <c r="M8">
        <v>1505365200</v>
      </c>
      <c r="N8" t="b">
        <v>0</v>
      </c>
      <c r="O8" t="b">
        <v>0</v>
      </c>
      <c r="P8" t="s">
        <v>2014</v>
      </c>
      <c r="Q8" t="s">
        <v>2015</v>
      </c>
      <c r="R8" s="11">
        <f t="shared" si="2"/>
        <v>42991.208333333328</v>
      </c>
      <c r="S8" s="12">
        <f t="shared" si="3"/>
        <v>42992.208333333328</v>
      </c>
    </row>
    <row r="9" spans="1:19" ht="18.5" x14ac:dyDescent="0.55000000000000004">
      <c r="A9">
        <v>7</v>
      </c>
      <c r="B9" t="s">
        <v>38</v>
      </c>
      <c r="C9" s="3" t="s">
        <v>39</v>
      </c>
      <c r="D9">
        <v>4500</v>
      </c>
      <c r="E9">
        <v>14741</v>
      </c>
      <c r="F9" s="4">
        <f t="shared" si="0"/>
        <v>0.30527101282138253</v>
      </c>
      <c r="G9" t="s">
        <v>19</v>
      </c>
      <c r="H9" s="4">
        <f t="shared" si="1"/>
        <v>0.30527101282138253</v>
      </c>
      <c r="I9">
        <v>227</v>
      </c>
      <c r="J9" t="s">
        <v>32</v>
      </c>
      <c r="K9" t="s">
        <v>33</v>
      </c>
      <c r="L9" s="4">
        <v>1439442000</v>
      </c>
      <c r="M9">
        <v>1439614800</v>
      </c>
      <c r="N9" t="b">
        <v>0</v>
      </c>
      <c r="O9" t="b">
        <v>0</v>
      </c>
      <c r="P9" t="s">
        <v>2012</v>
      </c>
      <c r="Q9" t="s">
        <v>2013</v>
      </c>
      <c r="R9" s="11">
        <f t="shared" si="2"/>
        <v>42229.208333333328</v>
      </c>
      <c r="S9" s="12">
        <f t="shared" si="3"/>
        <v>42231.208333333328</v>
      </c>
    </row>
    <row r="10" spans="1:19" ht="18.5" x14ac:dyDescent="0.55000000000000004">
      <c r="A10">
        <v>8</v>
      </c>
      <c r="B10" t="s">
        <v>40</v>
      </c>
      <c r="C10" s="3" t="s">
        <v>41</v>
      </c>
      <c r="D10">
        <v>110100</v>
      </c>
      <c r="E10">
        <v>21946</v>
      </c>
      <c r="F10" s="4">
        <f t="shared" si="0"/>
        <v>5.0168595643853093</v>
      </c>
      <c r="G10" t="s">
        <v>42</v>
      </c>
      <c r="H10" s="4">
        <f t="shared" si="1"/>
        <v>5.0168595643853093</v>
      </c>
      <c r="I10">
        <v>708</v>
      </c>
      <c r="J10" t="s">
        <v>32</v>
      </c>
      <c r="K10" t="s">
        <v>33</v>
      </c>
      <c r="L10" s="4">
        <v>1281330000</v>
      </c>
      <c r="M10">
        <v>1281502800</v>
      </c>
      <c r="N10" t="b">
        <v>0</v>
      </c>
      <c r="O10" t="b">
        <v>0</v>
      </c>
      <c r="P10" t="s">
        <v>2012</v>
      </c>
      <c r="Q10" t="s">
        <v>2013</v>
      </c>
      <c r="R10" s="11">
        <f t="shared" si="2"/>
        <v>40399.208333333336</v>
      </c>
      <c r="S10" s="12">
        <f t="shared" si="3"/>
        <v>40401.208333333336</v>
      </c>
    </row>
    <row r="11" spans="1:19" ht="18.5" x14ac:dyDescent="0.55000000000000004">
      <c r="A11">
        <v>9</v>
      </c>
      <c r="B11" t="s">
        <v>43</v>
      </c>
      <c r="C11" s="3" t="s">
        <v>44</v>
      </c>
      <c r="D11">
        <v>6200</v>
      </c>
      <c r="E11">
        <v>3208</v>
      </c>
      <c r="F11" s="4">
        <f t="shared" si="0"/>
        <v>1.9326683291770574</v>
      </c>
      <c r="G11" t="s">
        <v>14</v>
      </c>
      <c r="H11" s="4">
        <f t="shared" si="1"/>
        <v>1.9326683291770574</v>
      </c>
      <c r="I11">
        <v>44</v>
      </c>
      <c r="J11" t="s">
        <v>20</v>
      </c>
      <c r="K11" t="s">
        <v>21</v>
      </c>
      <c r="L11" s="4">
        <v>1379566800</v>
      </c>
      <c r="M11">
        <v>1383804000</v>
      </c>
      <c r="N11" t="b">
        <v>0</v>
      </c>
      <c r="O11" t="b">
        <v>0</v>
      </c>
      <c r="P11" t="s">
        <v>2008</v>
      </c>
      <c r="Q11" t="s">
        <v>2016</v>
      </c>
      <c r="R11" s="11">
        <f t="shared" si="2"/>
        <v>41536.208333333336</v>
      </c>
      <c r="S11" s="12">
        <f t="shared" si="3"/>
        <v>41585.25</v>
      </c>
    </row>
    <row r="12" spans="1:19" ht="18.5" x14ac:dyDescent="0.55000000000000004">
      <c r="A12">
        <v>10</v>
      </c>
      <c r="B12" t="s">
        <v>45</v>
      </c>
      <c r="C12" s="3" t="s">
        <v>46</v>
      </c>
      <c r="D12">
        <v>5200</v>
      </c>
      <c r="E12">
        <v>13838</v>
      </c>
      <c r="F12" s="4">
        <f t="shared" si="0"/>
        <v>0.37577684636508168</v>
      </c>
      <c r="G12" t="s">
        <v>19</v>
      </c>
      <c r="H12" s="4">
        <f t="shared" si="1"/>
        <v>0.37577684636508168</v>
      </c>
      <c r="I12">
        <v>220</v>
      </c>
      <c r="J12" t="s">
        <v>20</v>
      </c>
      <c r="K12" t="s">
        <v>21</v>
      </c>
      <c r="L12" s="4">
        <v>1281762000</v>
      </c>
      <c r="M12">
        <v>1285909200</v>
      </c>
      <c r="N12" t="b">
        <v>0</v>
      </c>
      <c r="O12" t="b">
        <v>0</v>
      </c>
      <c r="P12" t="s">
        <v>2014</v>
      </c>
      <c r="Q12" t="s">
        <v>2017</v>
      </c>
      <c r="R12" s="11">
        <f t="shared" si="2"/>
        <v>40404.208333333336</v>
      </c>
      <c r="S12" s="12">
        <f t="shared" si="3"/>
        <v>40452.208333333336</v>
      </c>
    </row>
    <row r="13" spans="1:19" ht="33" x14ac:dyDescent="0.55000000000000004">
      <c r="A13">
        <v>11</v>
      </c>
      <c r="B13" t="s">
        <v>47</v>
      </c>
      <c r="C13" s="3" t="s">
        <v>48</v>
      </c>
      <c r="D13">
        <v>6300</v>
      </c>
      <c r="E13">
        <v>3030</v>
      </c>
      <c r="F13" s="4">
        <f t="shared" si="0"/>
        <v>2.0792079207920793</v>
      </c>
      <c r="G13" t="s">
        <v>14</v>
      </c>
      <c r="H13" s="4">
        <f t="shared" si="1"/>
        <v>2.0792079207920793</v>
      </c>
      <c r="I13">
        <v>27</v>
      </c>
      <c r="J13" t="s">
        <v>20</v>
      </c>
      <c r="K13" t="s">
        <v>21</v>
      </c>
      <c r="L13" s="4">
        <v>1285045200</v>
      </c>
      <c r="M13">
        <v>1285563600</v>
      </c>
      <c r="N13" t="b">
        <v>0</v>
      </c>
      <c r="O13" t="b">
        <v>1</v>
      </c>
      <c r="P13" t="s">
        <v>2012</v>
      </c>
      <c r="Q13" t="s">
        <v>2013</v>
      </c>
      <c r="R13" s="11">
        <f t="shared" si="2"/>
        <v>40442.208333333336</v>
      </c>
      <c r="S13" s="12">
        <f t="shared" si="3"/>
        <v>40448.208333333336</v>
      </c>
    </row>
    <row r="14" spans="1:19" ht="18.5" x14ac:dyDescent="0.55000000000000004">
      <c r="A14">
        <v>12</v>
      </c>
      <c r="B14" t="s">
        <v>49</v>
      </c>
      <c r="C14" s="3" t="s">
        <v>50</v>
      </c>
      <c r="D14">
        <v>6300</v>
      </c>
      <c r="E14">
        <v>5629</v>
      </c>
      <c r="F14" s="4">
        <f t="shared" si="0"/>
        <v>1.1192041215135904</v>
      </c>
      <c r="G14" t="s">
        <v>14</v>
      </c>
      <c r="H14" s="4">
        <f t="shared" si="1"/>
        <v>1.1192041215135904</v>
      </c>
      <c r="I14">
        <v>55</v>
      </c>
      <c r="J14" t="s">
        <v>20</v>
      </c>
      <c r="K14" t="s">
        <v>21</v>
      </c>
      <c r="L14" s="4">
        <v>1571720400</v>
      </c>
      <c r="M14">
        <v>1572411600</v>
      </c>
      <c r="N14" t="b">
        <v>0</v>
      </c>
      <c r="O14" t="b">
        <v>0</v>
      </c>
      <c r="P14" t="s">
        <v>2014</v>
      </c>
      <c r="Q14" t="s">
        <v>2017</v>
      </c>
      <c r="R14" s="11">
        <f t="shared" si="2"/>
        <v>43760.208333333328</v>
      </c>
      <c r="S14" s="12">
        <f t="shared" si="3"/>
        <v>43768.208333333328</v>
      </c>
    </row>
    <row r="15" spans="1:19" ht="33" x14ac:dyDescent="0.55000000000000004">
      <c r="A15">
        <v>13</v>
      </c>
      <c r="B15" t="s">
        <v>51</v>
      </c>
      <c r="C15" s="3" t="s">
        <v>52</v>
      </c>
      <c r="D15">
        <v>4200</v>
      </c>
      <c r="E15">
        <v>10295</v>
      </c>
      <c r="F15" s="4">
        <f t="shared" si="0"/>
        <v>0.40796503156872266</v>
      </c>
      <c r="G15" t="s">
        <v>19</v>
      </c>
      <c r="H15" s="4">
        <f t="shared" si="1"/>
        <v>0.40796503156872266</v>
      </c>
      <c r="I15">
        <v>98</v>
      </c>
      <c r="J15" t="s">
        <v>20</v>
      </c>
      <c r="K15" t="s">
        <v>21</v>
      </c>
      <c r="L15" s="4">
        <v>1465621200</v>
      </c>
      <c r="M15">
        <v>1466658000</v>
      </c>
      <c r="N15" t="b">
        <v>0</v>
      </c>
      <c r="O15" t="b">
        <v>0</v>
      </c>
      <c r="P15" t="s">
        <v>2008</v>
      </c>
      <c r="Q15" t="s">
        <v>2018</v>
      </c>
      <c r="R15" s="11">
        <f t="shared" si="2"/>
        <v>42532.208333333328</v>
      </c>
      <c r="S15" s="12">
        <f t="shared" si="3"/>
        <v>42544.208333333328</v>
      </c>
    </row>
    <row r="16" spans="1:19" ht="18.5" x14ac:dyDescent="0.55000000000000004">
      <c r="A16">
        <v>14</v>
      </c>
      <c r="B16" t="s">
        <v>53</v>
      </c>
      <c r="C16" s="3" t="s">
        <v>54</v>
      </c>
      <c r="D16">
        <v>28200</v>
      </c>
      <c r="E16">
        <v>18829</v>
      </c>
      <c r="F16" s="4">
        <f t="shared" si="0"/>
        <v>1.4976897339210793</v>
      </c>
      <c r="G16" t="s">
        <v>14</v>
      </c>
      <c r="H16" s="4">
        <f t="shared" si="1"/>
        <v>1.4976897339210793</v>
      </c>
      <c r="I16">
        <v>200</v>
      </c>
      <c r="J16" t="s">
        <v>20</v>
      </c>
      <c r="K16" t="s">
        <v>21</v>
      </c>
      <c r="L16" s="4">
        <v>1331013600</v>
      </c>
      <c r="M16">
        <v>1333342800</v>
      </c>
      <c r="N16" t="b">
        <v>0</v>
      </c>
      <c r="O16" t="b">
        <v>0</v>
      </c>
      <c r="P16" t="s">
        <v>2008</v>
      </c>
      <c r="Q16" t="s">
        <v>2018</v>
      </c>
      <c r="R16" s="11">
        <f t="shared" si="2"/>
        <v>40974.25</v>
      </c>
      <c r="S16" s="12">
        <f t="shared" si="3"/>
        <v>41001.208333333336</v>
      </c>
    </row>
    <row r="17" spans="1:19" ht="18.5" x14ac:dyDescent="0.55000000000000004">
      <c r="A17">
        <v>15</v>
      </c>
      <c r="B17" t="s">
        <v>55</v>
      </c>
      <c r="C17" s="3" t="s">
        <v>56</v>
      </c>
      <c r="D17">
        <v>81200</v>
      </c>
      <c r="E17">
        <v>38414</v>
      </c>
      <c r="F17" s="4">
        <f t="shared" si="0"/>
        <v>2.1138126724631645</v>
      </c>
      <c r="G17" t="s">
        <v>14</v>
      </c>
      <c r="H17" s="4">
        <f t="shared" si="1"/>
        <v>2.1138126724631645</v>
      </c>
      <c r="I17">
        <v>452</v>
      </c>
      <c r="J17" t="s">
        <v>20</v>
      </c>
      <c r="K17" t="s">
        <v>21</v>
      </c>
      <c r="L17" s="4">
        <v>1575957600</v>
      </c>
      <c r="M17">
        <v>1576303200</v>
      </c>
      <c r="N17" t="b">
        <v>0</v>
      </c>
      <c r="O17" t="b">
        <v>0</v>
      </c>
      <c r="P17" t="s">
        <v>2010</v>
      </c>
      <c r="Q17" t="s">
        <v>2019</v>
      </c>
      <c r="R17" s="11">
        <f t="shared" si="2"/>
        <v>43809.25</v>
      </c>
      <c r="S17" s="12">
        <f t="shared" si="3"/>
        <v>43813.25</v>
      </c>
    </row>
    <row r="18" spans="1:19" ht="18.5" x14ac:dyDescent="0.55000000000000004">
      <c r="A18">
        <v>16</v>
      </c>
      <c r="B18" t="s">
        <v>57</v>
      </c>
      <c r="C18" s="3" t="s">
        <v>58</v>
      </c>
      <c r="D18">
        <v>1700</v>
      </c>
      <c r="E18">
        <v>11041</v>
      </c>
      <c r="F18" s="4">
        <f t="shared" si="0"/>
        <v>0.15397156054705191</v>
      </c>
      <c r="G18" t="s">
        <v>19</v>
      </c>
      <c r="H18" s="4">
        <f t="shared" si="1"/>
        <v>0.15397156054705191</v>
      </c>
      <c r="I18">
        <v>100</v>
      </c>
      <c r="J18" t="s">
        <v>20</v>
      </c>
      <c r="K18" t="s">
        <v>21</v>
      </c>
      <c r="L18" s="4">
        <v>1390370400</v>
      </c>
      <c r="M18">
        <v>1392271200</v>
      </c>
      <c r="N18" t="b">
        <v>0</v>
      </c>
      <c r="O18" t="b">
        <v>0</v>
      </c>
      <c r="P18" t="s">
        <v>2020</v>
      </c>
      <c r="Q18" t="s">
        <v>2021</v>
      </c>
      <c r="R18" s="11">
        <f t="shared" si="2"/>
        <v>41661.25</v>
      </c>
      <c r="S18" s="12">
        <f t="shared" si="3"/>
        <v>41683.25</v>
      </c>
    </row>
    <row r="19" spans="1:19" ht="18.5" x14ac:dyDescent="0.55000000000000004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s="4">
        <f t="shared" si="0"/>
        <v>0.62738699988876112</v>
      </c>
      <c r="G19" t="s">
        <v>19</v>
      </c>
      <c r="H19" s="4">
        <f t="shared" si="1"/>
        <v>0.62738699988876112</v>
      </c>
      <c r="I19">
        <v>1249</v>
      </c>
      <c r="J19" t="s">
        <v>20</v>
      </c>
      <c r="K19" t="s">
        <v>21</v>
      </c>
      <c r="L19" s="4">
        <v>1294812000</v>
      </c>
      <c r="M19">
        <v>1294898400</v>
      </c>
      <c r="N19" t="b">
        <v>0</v>
      </c>
      <c r="O19" t="b">
        <v>0</v>
      </c>
      <c r="P19" t="s">
        <v>2014</v>
      </c>
      <c r="Q19" t="s">
        <v>2022</v>
      </c>
      <c r="R19" s="11">
        <f t="shared" si="2"/>
        <v>40555.25</v>
      </c>
      <c r="S19" s="12">
        <f t="shared" si="3"/>
        <v>40556.25</v>
      </c>
    </row>
    <row r="20" spans="1:19" ht="18.5" x14ac:dyDescent="0.55000000000000004">
      <c r="A20">
        <v>18</v>
      </c>
      <c r="B20" t="s">
        <v>61</v>
      </c>
      <c r="C20" s="3" t="s">
        <v>62</v>
      </c>
      <c r="D20">
        <v>9100</v>
      </c>
      <c r="E20">
        <v>6089</v>
      </c>
      <c r="F20" s="4">
        <f t="shared" si="0"/>
        <v>1.4944982755789127</v>
      </c>
      <c r="G20" t="s">
        <v>63</v>
      </c>
      <c r="H20" s="4">
        <f t="shared" si="1"/>
        <v>1.4944982755789127</v>
      </c>
      <c r="I20">
        <v>135</v>
      </c>
      <c r="J20" t="s">
        <v>20</v>
      </c>
      <c r="K20" t="s">
        <v>21</v>
      </c>
      <c r="L20" s="4">
        <v>1536382800</v>
      </c>
      <c r="M20">
        <v>1537074000</v>
      </c>
      <c r="N20" t="b">
        <v>0</v>
      </c>
      <c r="O20" t="b">
        <v>0</v>
      </c>
      <c r="P20" t="s">
        <v>2012</v>
      </c>
      <c r="Q20" t="s">
        <v>2013</v>
      </c>
      <c r="R20" s="11">
        <f t="shared" si="2"/>
        <v>43351.208333333328</v>
      </c>
      <c r="S20" s="12">
        <f t="shared" si="3"/>
        <v>43359.208333333328</v>
      </c>
    </row>
    <row r="21" spans="1:19" ht="18.5" x14ac:dyDescent="0.55000000000000004">
      <c r="A21">
        <v>19</v>
      </c>
      <c r="B21" t="s">
        <v>64</v>
      </c>
      <c r="C21" s="3" t="s">
        <v>65</v>
      </c>
      <c r="D21">
        <v>62500</v>
      </c>
      <c r="E21">
        <v>30331</v>
      </c>
      <c r="F21" s="4">
        <f t="shared" si="0"/>
        <v>2.0605980679832516</v>
      </c>
      <c r="G21" t="s">
        <v>14</v>
      </c>
      <c r="H21" s="4">
        <f t="shared" si="1"/>
        <v>2.0605980679832516</v>
      </c>
      <c r="I21">
        <v>674</v>
      </c>
      <c r="J21" t="s">
        <v>20</v>
      </c>
      <c r="K21" t="s">
        <v>21</v>
      </c>
      <c r="L21" s="4">
        <v>1551679200</v>
      </c>
      <c r="M21">
        <v>1553490000</v>
      </c>
      <c r="N21" t="b">
        <v>0</v>
      </c>
      <c r="O21" t="b">
        <v>1</v>
      </c>
      <c r="P21" t="s">
        <v>2012</v>
      </c>
      <c r="Q21" t="s">
        <v>2013</v>
      </c>
      <c r="R21" s="11">
        <f t="shared" si="2"/>
        <v>43528.25</v>
      </c>
      <c r="S21" s="12">
        <f t="shared" si="3"/>
        <v>43549.208333333328</v>
      </c>
    </row>
    <row r="22" spans="1:19" ht="18.5" x14ac:dyDescent="0.55000000000000004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s="4">
        <f t="shared" si="0"/>
        <v>0.89092580575383951</v>
      </c>
      <c r="G22" t="s">
        <v>19</v>
      </c>
      <c r="H22" s="4">
        <f t="shared" si="1"/>
        <v>0.89092580575383951</v>
      </c>
      <c r="I22">
        <v>1396</v>
      </c>
      <c r="J22" t="s">
        <v>20</v>
      </c>
      <c r="K22" t="s">
        <v>21</v>
      </c>
      <c r="L22" s="4">
        <v>1406523600</v>
      </c>
      <c r="M22">
        <v>1406523600</v>
      </c>
      <c r="N22" t="b">
        <v>0</v>
      </c>
      <c r="O22" t="b">
        <v>0</v>
      </c>
      <c r="P22" t="s">
        <v>2014</v>
      </c>
      <c r="Q22" t="s">
        <v>2017</v>
      </c>
      <c r="R22" s="11">
        <f t="shared" si="2"/>
        <v>41848.208333333336</v>
      </c>
      <c r="S22" s="12">
        <f t="shared" si="3"/>
        <v>41848.208333333336</v>
      </c>
    </row>
    <row r="23" spans="1:19" ht="18.5" x14ac:dyDescent="0.55000000000000004">
      <c r="A23">
        <v>21</v>
      </c>
      <c r="B23" t="s">
        <v>68</v>
      </c>
      <c r="C23" s="3" t="s">
        <v>69</v>
      </c>
      <c r="D23">
        <v>94000</v>
      </c>
      <c r="E23">
        <v>38533</v>
      </c>
      <c r="F23" s="4">
        <f t="shared" si="0"/>
        <v>2.4394674694417771</v>
      </c>
      <c r="G23" t="s">
        <v>14</v>
      </c>
      <c r="H23" s="4">
        <f t="shared" si="1"/>
        <v>2.4394674694417771</v>
      </c>
      <c r="I23">
        <v>558</v>
      </c>
      <c r="J23" t="s">
        <v>20</v>
      </c>
      <c r="K23" t="s">
        <v>21</v>
      </c>
      <c r="L23" s="4">
        <v>1313384400</v>
      </c>
      <c r="M23">
        <v>1316322000</v>
      </c>
      <c r="N23" t="b">
        <v>0</v>
      </c>
      <c r="O23" t="b">
        <v>0</v>
      </c>
      <c r="P23" t="s">
        <v>2012</v>
      </c>
      <c r="Q23" t="s">
        <v>2013</v>
      </c>
      <c r="R23" s="11">
        <f t="shared" si="2"/>
        <v>40770.208333333336</v>
      </c>
      <c r="S23" s="12">
        <f t="shared" si="3"/>
        <v>40804.208333333336</v>
      </c>
    </row>
    <row r="24" spans="1:19" ht="18.5" x14ac:dyDescent="0.55000000000000004">
      <c r="A24">
        <v>22</v>
      </c>
      <c r="B24" t="s">
        <v>70</v>
      </c>
      <c r="C24" s="3" t="s">
        <v>71</v>
      </c>
      <c r="D24">
        <v>59100</v>
      </c>
      <c r="E24">
        <v>75690</v>
      </c>
      <c r="F24" s="4">
        <f t="shared" si="0"/>
        <v>0.78081648830757033</v>
      </c>
      <c r="G24" t="s">
        <v>19</v>
      </c>
      <c r="H24" s="4">
        <f t="shared" si="1"/>
        <v>0.78081648830757033</v>
      </c>
      <c r="I24">
        <v>890</v>
      </c>
      <c r="J24" t="s">
        <v>20</v>
      </c>
      <c r="K24" t="s">
        <v>21</v>
      </c>
      <c r="L24" s="4">
        <v>1522731600</v>
      </c>
      <c r="M24">
        <v>1524027600</v>
      </c>
      <c r="N24" t="b">
        <v>0</v>
      </c>
      <c r="O24" t="b">
        <v>0</v>
      </c>
      <c r="P24" t="s">
        <v>2012</v>
      </c>
      <c r="Q24" t="s">
        <v>2013</v>
      </c>
      <c r="R24" s="11">
        <f t="shared" si="2"/>
        <v>43193.208333333328</v>
      </c>
      <c r="S24" s="12">
        <f t="shared" si="3"/>
        <v>43208.208333333328</v>
      </c>
    </row>
    <row r="25" spans="1:19" ht="18.5" x14ac:dyDescent="0.55000000000000004">
      <c r="A25">
        <v>23</v>
      </c>
      <c r="B25" t="s">
        <v>72</v>
      </c>
      <c r="C25" s="3" t="s">
        <v>73</v>
      </c>
      <c r="D25">
        <v>4500</v>
      </c>
      <c r="E25">
        <v>14942</v>
      </c>
      <c r="F25" s="4">
        <f t="shared" si="0"/>
        <v>0.30116450274394324</v>
      </c>
      <c r="G25" t="s">
        <v>19</v>
      </c>
      <c r="H25" s="4">
        <f t="shared" si="1"/>
        <v>0.30116450274394324</v>
      </c>
      <c r="I25">
        <v>142</v>
      </c>
      <c r="J25" t="s">
        <v>36</v>
      </c>
      <c r="K25" t="s">
        <v>37</v>
      </c>
      <c r="L25" s="4">
        <v>1550124000</v>
      </c>
      <c r="M25">
        <v>1554699600</v>
      </c>
      <c r="N25" t="b">
        <v>0</v>
      </c>
      <c r="O25" t="b">
        <v>0</v>
      </c>
      <c r="P25" t="s">
        <v>2014</v>
      </c>
      <c r="Q25" t="s">
        <v>2015</v>
      </c>
      <c r="R25" s="11">
        <f t="shared" si="2"/>
        <v>43510.25</v>
      </c>
      <c r="S25" s="12">
        <f t="shared" si="3"/>
        <v>43563.208333333328</v>
      </c>
    </row>
    <row r="26" spans="1:19" ht="18.5" x14ac:dyDescent="0.55000000000000004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s="4">
        <f t="shared" si="0"/>
        <v>0.88627142541987591</v>
      </c>
      <c r="G26" t="s">
        <v>19</v>
      </c>
      <c r="H26" s="4">
        <f t="shared" si="1"/>
        <v>0.88627142541987591</v>
      </c>
      <c r="I26">
        <v>2673</v>
      </c>
      <c r="J26" t="s">
        <v>20</v>
      </c>
      <c r="K26" t="s">
        <v>21</v>
      </c>
      <c r="L26" s="4">
        <v>1403326800</v>
      </c>
      <c r="M26">
        <v>1403499600</v>
      </c>
      <c r="N26" t="b">
        <v>0</v>
      </c>
      <c r="O26" t="b">
        <v>0</v>
      </c>
      <c r="P26" t="s">
        <v>2010</v>
      </c>
      <c r="Q26" t="s">
        <v>2019</v>
      </c>
      <c r="R26" s="11">
        <f t="shared" si="2"/>
        <v>41811.208333333336</v>
      </c>
      <c r="S26" s="12">
        <f t="shared" si="3"/>
        <v>41813.208333333336</v>
      </c>
    </row>
    <row r="27" spans="1:19" ht="18.5" x14ac:dyDescent="0.55000000000000004">
      <c r="A27">
        <v>25</v>
      </c>
      <c r="B27" t="s">
        <v>76</v>
      </c>
      <c r="C27" s="3" t="s">
        <v>77</v>
      </c>
      <c r="D27">
        <v>5500</v>
      </c>
      <c r="E27">
        <v>11904</v>
      </c>
      <c r="F27" s="4">
        <f t="shared" si="0"/>
        <v>0.46202956989247312</v>
      </c>
      <c r="G27" t="s">
        <v>19</v>
      </c>
      <c r="H27" s="4">
        <f t="shared" si="1"/>
        <v>0.46202956989247312</v>
      </c>
      <c r="I27">
        <v>163</v>
      </c>
      <c r="J27" t="s">
        <v>20</v>
      </c>
      <c r="K27" t="s">
        <v>21</v>
      </c>
      <c r="L27" s="4">
        <v>1305694800</v>
      </c>
      <c r="M27">
        <v>1307422800</v>
      </c>
      <c r="N27" t="b">
        <v>0</v>
      </c>
      <c r="O27" t="b">
        <v>1</v>
      </c>
      <c r="P27" t="s">
        <v>2023</v>
      </c>
      <c r="Q27" t="s">
        <v>2024</v>
      </c>
      <c r="R27" s="11">
        <f t="shared" si="2"/>
        <v>40681.208333333336</v>
      </c>
      <c r="S27" s="12">
        <f t="shared" si="3"/>
        <v>40701.208333333336</v>
      </c>
    </row>
    <row r="28" spans="1:19" ht="18.5" x14ac:dyDescent="0.55000000000000004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4">
        <f t="shared" si="0"/>
        <v>2.0747288377658548</v>
      </c>
      <c r="G28" t="s">
        <v>63</v>
      </c>
      <c r="H28" s="4">
        <f t="shared" si="1"/>
        <v>2.0747288377658548</v>
      </c>
      <c r="I28">
        <v>1480</v>
      </c>
      <c r="J28" t="s">
        <v>20</v>
      </c>
      <c r="K28" t="s">
        <v>21</v>
      </c>
      <c r="L28" s="4">
        <v>1533013200</v>
      </c>
      <c r="M28">
        <v>1535346000</v>
      </c>
      <c r="N28" t="b">
        <v>0</v>
      </c>
      <c r="O28" t="b">
        <v>0</v>
      </c>
      <c r="P28" t="s">
        <v>2012</v>
      </c>
      <c r="Q28" t="s">
        <v>2013</v>
      </c>
      <c r="R28" s="11">
        <f t="shared" si="2"/>
        <v>43312.208333333328</v>
      </c>
      <c r="S28" s="12">
        <f t="shared" si="3"/>
        <v>43339.208333333328</v>
      </c>
    </row>
    <row r="29" spans="1:19" ht="18.5" x14ac:dyDescent="0.55000000000000004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4">
        <f t="shared" si="0"/>
        <v>1.2507817385866167</v>
      </c>
      <c r="G29" t="s">
        <v>14</v>
      </c>
      <c r="H29" s="4">
        <f t="shared" si="1"/>
        <v>1.2507817385866167</v>
      </c>
      <c r="I29">
        <v>15</v>
      </c>
      <c r="J29" t="s">
        <v>20</v>
      </c>
      <c r="K29" t="s">
        <v>21</v>
      </c>
      <c r="L29" s="4">
        <v>1443848400</v>
      </c>
      <c r="M29">
        <v>1444539600</v>
      </c>
      <c r="N29" t="b">
        <v>0</v>
      </c>
      <c r="O29" t="b">
        <v>0</v>
      </c>
      <c r="P29" t="s">
        <v>2008</v>
      </c>
      <c r="Q29" t="s">
        <v>2009</v>
      </c>
      <c r="R29" s="11">
        <f t="shared" si="2"/>
        <v>42280.208333333328</v>
      </c>
      <c r="S29" s="12">
        <f t="shared" si="3"/>
        <v>42288.208333333328</v>
      </c>
    </row>
    <row r="30" spans="1:19" ht="18.5" x14ac:dyDescent="0.55000000000000004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4">
        <f t="shared" si="0"/>
        <v>0.95033966650924551</v>
      </c>
      <c r="G30" t="s">
        <v>19</v>
      </c>
      <c r="H30" s="4">
        <f t="shared" si="1"/>
        <v>0.95033966650924551</v>
      </c>
      <c r="I30">
        <v>2220</v>
      </c>
      <c r="J30" t="s">
        <v>20</v>
      </c>
      <c r="K30" t="s">
        <v>21</v>
      </c>
      <c r="L30" s="4">
        <v>1265695200</v>
      </c>
      <c r="M30">
        <v>1267682400</v>
      </c>
      <c r="N30" t="b">
        <v>0</v>
      </c>
      <c r="O30" t="b">
        <v>1</v>
      </c>
      <c r="P30" t="s">
        <v>2012</v>
      </c>
      <c r="Q30" t="s">
        <v>2013</v>
      </c>
      <c r="R30" s="11">
        <f t="shared" si="2"/>
        <v>40218.25</v>
      </c>
      <c r="S30" s="12">
        <f t="shared" si="3"/>
        <v>40241.25</v>
      </c>
    </row>
    <row r="31" spans="1:19" ht="18.5" x14ac:dyDescent="0.55000000000000004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4">
        <f t="shared" si="0"/>
        <v>0.30404398370483227</v>
      </c>
      <c r="G31" t="s">
        <v>19</v>
      </c>
      <c r="H31" s="4">
        <f t="shared" si="1"/>
        <v>0.30404398370483227</v>
      </c>
      <c r="I31">
        <v>1606</v>
      </c>
      <c r="J31" t="s">
        <v>86</v>
      </c>
      <c r="K31" t="s">
        <v>87</v>
      </c>
      <c r="L31" s="4">
        <v>1532062800</v>
      </c>
      <c r="M31">
        <v>1535518800</v>
      </c>
      <c r="N31" t="b">
        <v>0</v>
      </c>
      <c r="O31" t="b">
        <v>0</v>
      </c>
      <c r="P31" t="s">
        <v>2014</v>
      </c>
      <c r="Q31" t="s">
        <v>2025</v>
      </c>
      <c r="R31" s="11">
        <f t="shared" si="2"/>
        <v>43301.208333333328</v>
      </c>
      <c r="S31" s="12">
        <f t="shared" si="3"/>
        <v>43341.208333333328</v>
      </c>
    </row>
    <row r="32" spans="1:19" ht="18.5" x14ac:dyDescent="0.55000000000000004">
      <c r="A32">
        <v>30</v>
      </c>
      <c r="B32" t="s">
        <v>88</v>
      </c>
      <c r="C32" s="3" t="s">
        <v>89</v>
      </c>
      <c r="D32">
        <v>9000</v>
      </c>
      <c r="E32">
        <v>14455</v>
      </c>
      <c r="F32" s="4">
        <f t="shared" si="0"/>
        <v>0.62262193012798339</v>
      </c>
      <c r="G32" t="s">
        <v>19</v>
      </c>
      <c r="H32" s="4">
        <f t="shared" si="1"/>
        <v>0.62262193012798339</v>
      </c>
      <c r="I32">
        <v>129</v>
      </c>
      <c r="J32" t="s">
        <v>20</v>
      </c>
      <c r="K32" t="s">
        <v>21</v>
      </c>
      <c r="L32" s="4">
        <v>1558674000</v>
      </c>
      <c r="M32">
        <v>1559106000</v>
      </c>
      <c r="N32" t="b">
        <v>0</v>
      </c>
      <c r="O32" t="b">
        <v>0</v>
      </c>
      <c r="P32" t="s">
        <v>2014</v>
      </c>
      <c r="Q32" t="s">
        <v>2022</v>
      </c>
      <c r="R32" s="11">
        <f t="shared" si="2"/>
        <v>43609.208333333328</v>
      </c>
      <c r="S32" s="12">
        <f t="shared" si="3"/>
        <v>43614.208333333328</v>
      </c>
    </row>
    <row r="33" spans="1:19" ht="18.5" x14ac:dyDescent="0.55000000000000004">
      <c r="A33">
        <v>31</v>
      </c>
      <c r="B33" t="s">
        <v>90</v>
      </c>
      <c r="C33" s="3" t="s">
        <v>91</v>
      </c>
      <c r="D33">
        <v>3500</v>
      </c>
      <c r="E33">
        <v>10850</v>
      </c>
      <c r="F33" s="4">
        <f t="shared" si="0"/>
        <v>0.32258064516129031</v>
      </c>
      <c r="G33" t="s">
        <v>19</v>
      </c>
      <c r="H33" s="4">
        <f t="shared" si="1"/>
        <v>0.32258064516129031</v>
      </c>
      <c r="I33">
        <v>226</v>
      </c>
      <c r="J33" t="s">
        <v>36</v>
      </c>
      <c r="K33" t="s">
        <v>37</v>
      </c>
      <c r="L33" s="4">
        <v>1451973600</v>
      </c>
      <c r="M33">
        <v>1454392800</v>
      </c>
      <c r="N33" t="b">
        <v>0</v>
      </c>
      <c r="O33" t="b">
        <v>0</v>
      </c>
      <c r="P33" t="s">
        <v>2023</v>
      </c>
      <c r="Q33" t="s">
        <v>2024</v>
      </c>
      <c r="R33" s="11">
        <f t="shared" si="2"/>
        <v>42374.25</v>
      </c>
      <c r="S33" s="12">
        <f t="shared" si="3"/>
        <v>42402.25</v>
      </c>
    </row>
    <row r="34" spans="1:19" ht="18.5" x14ac:dyDescent="0.55000000000000004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s="4">
        <f t="shared" si="0"/>
        <v>1.1519686117067385</v>
      </c>
      <c r="G34" t="s">
        <v>14</v>
      </c>
      <c r="H34" s="4">
        <f t="shared" si="1"/>
        <v>1.1519686117067385</v>
      </c>
      <c r="I34">
        <v>2307</v>
      </c>
      <c r="J34" t="s">
        <v>94</v>
      </c>
      <c r="K34" t="s">
        <v>95</v>
      </c>
      <c r="L34" s="4">
        <v>1515564000</v>
      </c>
      <c r="M34">
        <v>1517896800</v>
      </c>
      <c r="N34" t="b">
        <v>0</v>
      </c>
      <c r="O34" t="b">
        <v>0</v>
      </c>
      <c r="P34" t="s">
        <v>2014</v>
      </c>
      <c r="Q34" t="s">
        <v>2015</v>
      </c>
      <c r="R34" s="11">
        <f t="shared" si="2"/>
        <v>43110.25</v>
      </c>
      <c r="S34" s="12">
        <f t="shared" si="3"/>
        <v>43137.25</v>
      </c>
    </row>
    <row r="35" spans="1:19" ht="18.5" x14ac:dyDescent="0.55000000000000004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s="4">
        <f t="shared" si="0"/>
        <v>0.26467579850895784</v>
      </c>
      <c r="G35" t="s">
        <v>19</v>
      </c>
      <c r="H35" s="4">
        <f t="shared" si="1"/>
        <v>0.26467579850895784</v>
      </c>
      <c r="I35">
        <v>5419</v>
      </c>
      <c r="J35" t="s">
        <v>20</v>
      </c>
      <c r="K35" t="s">
        <v>21</v>
      </c>
      <c r="L35" s="4">
        <v>1412485200</v>
      </c>
      <c r="M35">
        <v>1415685600</v>
      </c>
      <c r="N35" t="b">
        <v>0</v>
      </c>
      <c r="O35" t="b">
        <v>0</v>
      </c>
      <c r="P35" t="s">
        <v>2012</v>
      </c>
      <c r="Q35" t="s">
        <v>2013</v>
      </c>
      <c r="R35" s="11">
        <f t="shared" si="2"/>
        <v>41917.208333333336</v>
      </c>
      <c r="S35" s="12">
        <f t="shared" si="3"/>
        <v>41954.25</v>
      </c>
    </row>
    <row r="36" spans="1:19" ht="33" x14ac:dyDescent="0.55000000000000004">
      <c r="A36">
        <v>34</v>
      </c>
      <c r="B36" t="s">
        <v>98</v>
      </c>
      <c r="C36" s="3" t="s">
        <v>99</v>
      </c>
      <c r="D36">
        <v>9300</v>
      </c>
      <c r="E36">
        <v>14025</v>
      </c>
      <c r="F36" s="4">
        <f t="shared" si="0"/>
        <v>0.66310160427807485</v>
      </c>
      <c r="G36" t="s">
        <v>19</v>
      </c>
      <c r="H36" s="4">
        <f t="shared" si="1"/>
        <v>0.66310160427807485</v>
      </c>
      <c r="I36">
        <v>165</v>
      </c>
      <c r="J36" t="s">
        <v>20</v>
      </c>
      <c r="K36" t="s">
        <v>21</v>
      </c>
      <c r="L36" s="4">
        <v>1490245200</v>
      </c>
      <c r="M36">
        <v>1490677200</v>
      </c>
      <c r="N36" t="b">
        <v>0</v>
      </c>
      <c r="O36" t="b">
        <v>0</v>
      </c>
      <c r="P36" t="s">
        <v>2014</v>
      </c>
      <c r="Q36" t="s">
        <v>2015</v>
      </c>
      <c r="R36" s="11">
        <f t="shared" si="2"/>
        <v>42817.208333333328</v>
      </c>
      <c r="S36" s="12">
        <f t="shared" si="3"/>
        <v>42822.208333333328</v>
      </c>
    </row>
    <row r="37" spans="1:19" ht="18.5" x14ac:dyDescent="0.55000000000000004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s="4">
        <f t="shared" si="0"/>
        <v>0.66533070381915727</v>
      </c>
      <c r="G37" t="s">
        <v>19</v>
      </c>
      <c r="H37" s="4">
        <f t="shared" si="1"/>
        <v>0.66533070381915727</v>
      </c>
      <c r="I37">
        <v>1965</v>
      </c>
      <c r="J37" t="s">
        <v>32</v>
      </c>
      <c r="K37" t="s">
        <v>33</v>
      </c>
      <c r="L37" s="4">
        <v>1547877600</v>
      </c>
      <c r="M37">
        <v>1551506400</v>
      </c>
      <c r="N37" t="b">
        <v>0</v>
      </c>
      <c r="O37" t="b">
        <v>1</v>
      </c>
      <c r="P37" t="s">
        <v>2014</v>
      </c>
      <c r="Q37" t="s">
        <v>2017</v>
      </c>
      <c r="R37" s="11">
        <f t="shared" si="2"/>
        <v>43484.25</v>
      </c>
      <c r="S37" s="12">
        <f t="shared" si="3"/>
        <v>43526.25</v>
      </c>
    </row>
    <row r="38" spans="1:19" ht="18.5" x14ac:dyDescent="0.55000000000000004">
      <c r="A38">
        <v>36</v>
      </c>
      <c r="B38" t="s">
        <v>102</v>
      </c>
      <c r="C38" s="3" t="s">
        <v>103</v>
      </c>
      <c r="D38">
        <v>700</v>
      </c>
      <c r="E38">
        <v>1101</v>
      </c>
      <c r="F38" s="4">
        <f t="shared" si="0"/>
        <v>0.63578564940962756</v>
      </c>
      <c r="G38" t="s">
        <v>19</v>
      </c>
      <c r="H38" s="4">
        <f t="shared" si="1"/>
        <v>0.63578564940962756</v>
      </c>
      <c r="I38">
        <v>16</v>
      </c>
      <c r="J38" t="s">
        <v>20</v>
      </c>
      <c r="K38" t="s">
        <v>21</v>
      </c>
      <c r="L38" s="4">
        <v>1298700000</v>
      </c>
      <c r="M38">
        <v>1300856400</v>
      </c>
      <c r="N38" t="b">
        <v>0</v>
      </c>
      <c r="O38" t="b">
        <v>0</v>
      </c>
      <c r="P38" t="s">
        <v>2012</v>
      </c>
      <c r="Q38" t="s">
        <v>2013</v>
      </c>
      <c r="R38" s="11">
        <f t="shared" si="2"/>
        <v>40600.25</v>
      </c>
      <c r="S38" s="12">
        <f t="shared" si="3"/>
        <v>40625.208333333336</v>
      </c>
    </row>
    <row r="39" spans="1:19" ht="33" x14ac:dyDescent="0.55000000000000004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s="4">
        <f t="shared" si="0"/>
        <v>0.71434870799894168</v>
      </c>
      <c r="G39" t="s">
        <v>19</v>
      </c>
      <c r="H39" s="4">
        <f t="shared" si="1"/>
        <v>0.71434870799894168</v>
      </c>
      <c r="I39">
        <v>107</v>
      </c>
      <c r="J39" t="s">
        <v>20</v>
      </c>
      <c r="K39" t="s">
        <v>21</v>
      </c>
      <c r="L39" s="4">
        <v>1570338000</v>
      </c>
      <c r="M39">
        <v>1573192800</v>
      </c>
      <c r="N39" t="b">
        <v>0</v>
      </c>
      <c r="O39" t="b">
        <v>1</v>
      </c>
      <c r="P39" t="s">
        <v>2020</v>
      </c>
      <c r="Q39" t="s">
        <v>2026</v>
      </c>
      <c r="R39" s="11">
        <f t="shared" si="2"/>
        <v>43744.208333333328</v>
      </c>
      <c r="S39" s="12">
        <f t="shared" si="3"/>
        <v>43777.25</v>
      </c>
    </row>
    <row r="40" spans="1:19" ht="18.5" x14ac:dyDescent="0.55000000000000004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s="4">
        <f t="shared" si="0"/>
        <v>0.30738720872583042</v>
      </c>
      <c r="G40" t="s">
        <v>19</v>
      </c>
      <c r="H40" s="4">
        <f t="shared" si="1"/>
        <v>0.30738720872583042</v>
      </c>
      <c r="I40">
        <v>134</v>
      </c>
      <c r="J40" t="s">
        <v>20</v>
      </c>
      <c r="K40" t="s">
        <v>21</v>
      </c>
      <c r="L40" s="4">
        <v>1287378000</v>
      </c>
      <c r="M40">
        <v>1287810000</v>
      </c>
      <c r="N40" t="b">
        <v>0</v>
      </c>
      <c r="O40" t="b">
        <v>0</v>
      </c>
      <c r="P40" t="s">
        <v>2027</v>
      </c>
      <c r="Q40" t="s">
        <v>2028</v>
      </c>
      <c r="R40" s="11">
        <f t="shared" si="2"/>
        <v>40469.208333333336</v>
      </c>
      <c r="S40" s="12">
        <f t="shared" si="3"/>
        <v>40474.208333333336</v>
      </c>
    </row>
    <row r="41" spans="1:19" ht="18.5" x14ac:dyDescent="0.55000000000000004">
      <c r="A41">
        <v>39</v>
      </c>
      <c r="B41" t="s">
        <v>108</v>
      </c>
      <c r="C41" s="3" t="s">
        <v>109</v>
      </c>
      <c r="D41">
        <v>9900</v>
      </c>
      <c r="E41">
        <v>5027</v>
      </c>
      <c r="F41" s="4">
        <f t="shared" si="0"/>
        <v>1.9693654266958425</v>
      </c>
      <c r="G41" t="s">
        <v>14</v>
      </c>
      <c r="H41" s="4">
        <f t="shared" si="1"/>
        <v>1.9693654266958425</v>
      </c>
      <c r="I41">
        <v>88</v>
      </c>
      <c r="J41" t="s">
        <v>32</v>
      </c>
      <c r="K41" t="s">
        <v>33</v>
      </c>
      <c r="L41" s="4">
        <v>1361772000</v>
      </c>
      <c r="M41">
        <v>1362978000</v>
      </c>
      <c r="N41" t="b">
        <v>0</v>
      </c>
      <c r="O41" t="b">
        <v>0</v>
      </c>
      <c r="P41" t="s">
        <v>2012</v>
      </c>
      <c r="Q41" t="s">
        <v>2013</v>
      </c>
      <c r="R41" s="11">
        <f t="shared" si="2"/>
        <v>41330.25</v>
      </c>
      <c r="S41" s="12">
        <f t="shared" si="3"/>
        <v>41344.208333333336</v>
      </c>
    </row>
    <row r="42" spans="1:19" ht="18.5" x14ac:dyDescent="0.55000000000000004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s="4">
        <f t="shared" si="0"/>
        <v>0.59147734910606264</v>
      </c>
      <c r="G42" t="s">
        <v>19</v>
      </c>
      <c r="H42" s="4">
        <f t="shared" si="1"/>
        <v>0.59147734910606264</v>
      </c>
      <c r="I42">
        <v>198</v>
      </c>
      <c r="J42" t="s">
        <v>20</v>
      </c>
      <c r="K42" t="s">
        <v>21</v>
      </c>
      <c r="L42" s="4">
        <v>1275714000</v>
      </c>
      <c r="M42">
        <v>1277355600</v>
      </c>
      <c r="N42" t="b">
        <v>0</v>
      </c>
      <c r="O42" t="b">
        <v>1</v>
      </c>
      <c r="P42" t="s">
        <v>2010</v>
      </c>
      <c r="Q42" t="s">
        <v>2019</v>
      </c>
      <c r="R42" s="11">
        <f t="shared" si="2"/>
        <v>40334.208333333336</v>
      </c>
      <c r="S42" s="12">
        <f t="shared" si="3"/>
        <v>40353.208333333336</v>
      </c>
    </row>
    <row r="43" spans="1:19" ht="18.5" x14ac:dyDescent="0.55000000000000004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s="4">
        <f t="shared" si="0"/>
        <v>0.4696410600469641</v>
      </c>
      <c r="G43" t="s">
        <v>19</v>
      </c>
      <c r="H43" s="4">
        <f t="shared" si="1"/>
        <v>0.4696410600469641</v>
      </c>
      <c r="I43">
        <v>111</v>
      </c>
      <c r="J43" t="s">
        <v>94</v>
      </c>
      <c r="K43" t="s">
        <v>95</v>
      </c>
      <c r="L43" s="4">
        <v>1346734800</v>
      </c>
      <c r="M43">
        <v>1348981200</v>
      </c>
      <c r="N43" t="b">
        <v>0</v>
      </c>
      <c r="O43" t="b">
        <v>1</v>
      </c>
      <c r="P43" t="s">
        <v>2008</v>
      </c>
      <c r="Q43" t="s">
        <v>2009</v>
      </c>
      <c r="R43" s="11">
        <f t="shared" si="2"/>
        <v>41156.208333333336</v>
      </c>
      <c r="S43" s="12">
        <f t="shared" si="3"/>
        <v>41182.208333333336</v>
      </c>
    </row>
    <row r="44" spans="1:19" ht="18.5" x14ac:dyDescent="0.55000000000000004">
      <c r="A44">
        <v>42</v>
      </c>
      <c r="B44" t="s">
        <v>114</v>
      </c>
      <c r="C44" s="3" t="s">
        <v>115</v>
      </c>
      <c r="D44">
        <v>1800</v>
      </c>
      <c r="E44">
        <v>7991</v>
      </c>
      <c r="F44" s="4">
        <f t="shared" si="0"/>
        <v>0.22525341008634714</v>
      </c>
      <c r="G44" t="s">
        <v>19</v>
      </c>
      <c r="H44" s="4">
        <f t="shared" si="1"/>
        <v>0.22525341008634714</v>
      </c>
      <c r="I44">
        <v>222</v>
      </c>
      <c r="J44" t="s">
        <v>20</v>
      </c>
      <c r="K44" t="s">
        <v>21</v>
      </c>
      <c r="L44" s="4">
        <v>1309755600</v>
      </c>
      <c r="M44">
        <v>1310533200</v>
      </c>
      <c r="N44" t="b">
        <v>0</v>
      </c>
      <c r="O44" t="b">
        <v>0</v>
      </c>
      <c r="P44" t="s">
        <v>2006</v>
      </c>
      <c r="Q44" t="s">
        <v>2007</v>
      </c>
      <c r="R44" s="11">
        <f t="shared" si="2"/>
        <v>40728.208333333336</v>
      </c>
      <c r="S44" s="12">
        <f t="shared" si="3"/>
        <v>40737.208333333336</v>
      </c>
    </row>
    <row r="45" spans="1:19" ht="18.5" x14ac:dyDescent="0.55000000000000004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s="4">
        <f t="shared" si="0"/>
        <v>0.53781071686233362</v>
      </c>
      <c r="G45" t="s">
        <v>19</v>
      </c>
      <c r="H45" s="4">
        <f t="shared" si="1"/>
        <v>0.53781071686233362</v>
      </c>
      <c r="I45">
        <v>6212</v>
      </c>
      <c r="J45" t="s">
        <v>20</v>
      </c>
      <c r="K45" t="s">
        <v>21</v>
      </c>
      <c r="L45" s="4">
        <v>1406178000</v>
      </c>
      <c r="M45">
        <v>1407560400</v>
      </c>
      <c r="N45" t="b">
        <v>0</v>
      </c>
      <c r="O45" t="b">
        <v>0</v>
      </c>
      <c r="P45" t="s">
        <v>2020</v>
      </c>
      <c r="Q45" t="s">
        <v>2029</v>
      </c>
      <c r="R45" s="11">
        <f t="shared" si="2"/>
        <v>41844.208333333336</v>
      </c>
      <c r="S45" s="12">
        <f t="shared" si="3"/>
        <v>41860.208333333336</v>
      </c>
    </row>
    <row r="46" spans="1:19" ht="18.5" x14ac:dyDescent="0.55000000000000004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s="4">
        <f t="shared" si="0"/>
        <v>0.15178825538373969</v>
      </c>
      <c r="G46" t="s">
        <v>19</v>
      </c>
      <c r="H46" s="4">
        <f t="shared" si="1"/>
        <v>0.15178825538373969</v>
      </c>
      <c r="I46">
        <v>98</v>
      </c>
      <c r="J46" t="s">
        <v>32</v>
      </c>
      <c r="K46" t="s">
        <v>33</v>
      </c>
      <c r="L46" s="4">
        <v>1552798800</v>
      </c>
      <c r="M46">
        <v>1552885200</v>
      </c>
      <c r="N46" t="b">
        <v>0</v>
      </c>
      <c r="O46" t="b">
        <v>0</v>
      </c>
      <c r="P46" t="s">
        <v>2020</v>
      </c>
      <c r="Q46" t="s">
        <v>2026</v>
      </c>
      <c r="R46" s="11">
        <f t="shared" si="2"/>
        <v>43541.208333333328</v>
      </c>
      <c r="S46" s="12">
        <f t="shared" si="3"/>
        <v>43542.208333333328</v>
      </c>
    </row>
    <row r="47" spans="1:19" ht="33" x14ac:dyDescent="0.55000000000000004">
      <c r="A47">
        <v>45</v>
      </c>
      <c r="B47" t="s">
        <v>120</v>
      </c>
      <c r="C47" s="3" t="s">
        <v>121</v>
      </c>
      <c r="D47">
        <v>9500</v>
      </c>
      <c r="E47">
        <v>4530</v>
      </c>
      <c r="F47" s="4">
        <f t="shared" si="0"/>
        <v>2.0971302428256071</v>
      </c>
      <c r="G47" t="s">
        <v>14</v>
      </c>
      <c r="H47" s="4">
        <f t="shared" si="1"/>
        <v>2.0971302428256071</v>
      </c>
      <c r="I47">
        <v>48</v>
      </c>
      <c r="J47" t="s">
        <v>20</v>
      </c>
      <c r="K47" t="s">
        <v>21</v>
      </c>
      <c r="L47" s="4">
        <v>1478062800</v>
      </c>
      <c r="M47">
        <v>1479362400</v>
      </c>
      <c r="N47" t="b">
        <v>0</v>
      </c>
      <c r="O47" t="b">
        <v>1</v>
      </c>
      <c r="P47" t="s">
        <v>2012</v>
      </c>
      <c r="Q47" t="s">
        <v>2013</v>
      </c>
      <c r="R47" s="11">
        <f t="shared" si="2"/>
        <v>42676.208333333328</v>
      </c>
      <c r="S47" s="12">
        <f t="shared" si="3"/>
        <v>42691.25</v>
      </c>
    </row>
    <row r="48" spans="1:19" ht="18.5" x14ac:dyDescent="0.55000000000000004">
      <c r="A48">
        <v>46</v>
      </c>
      <c r="B48" t="s">
        <v>122</v>
      </c>
      <c r="C48" s="3" t="s">
        <v>123</v>
      </c>
      <c r="D48">
        <v>3700</v>
      </c>
      <c r="E48">
        <v>4247</v>
      </c>
      <c r="F48" s="4">
        <f t="shared" si="0"/>
        <v>0.87120320226041914</v>
      </c>
      <c r="G48" t="s">
        <v>19</v>
      </c>
      <c r="H48" s="4">
        <f t="shared" si="1"/>
        <v>0.87120320226041914</v>
      </c>
      <c r="I48">
        <v>92</v>
      </c>
      <c r="J48" t="s">
        <v>20</v>
      </c>
      <c r="K48" t="s">
        <v>21</v>
      </c>
      <c r="L48" s="4">
        <v>1278565200</v>
      </c>
      <c r="M48">
        <v>1280552400</v>
      </c>
      <c r="N48" t="b">
        <v>0</v>
      </c>
      <c r="O48" t="b">
        <v>0</v>
      </c>
      <c r="P48" t="s">
        <v>2008</v>
      </c>
      <c r="Q48" t="s">
        <v>2009</v>
      </c>
      <c r="R48" s="11">
        <f t="shared" si="2"/>
        <v>40367.208333333336</v>
      </c>
      <c r="S48" s="12">
        <f t="shared" si="3"/>
        <v>40390.208333333336</v>
      </c>
    </row>
    <row r="49" spans="1:19" ht="18.5" x14ac:dyDescent="0.55000000000000004">
      <c r="A49">
        <v>47</v>
      </c>
      <c r="B49" t="s">
        <v>124</v>
      </c>
      <c r="C49" s="3" t="s">
        <v>125</v>
      </c>
      <c r="D49">
        <v>1500</v>
      </c>
      <c r="E49">
        <v>7129</v>
      </c>
      <c r="F49" s="4">
        <f t="shared" si="0"/>
        <v>0.210408191892271</v>
      </c>
      <c r="G49" t="s">
        <v>19</v>
      </c>
      <c r="H49" s="4">
        <f t="shared" si="1"/>
        <v>0.210408191892271</v>
      </c>
      <c r="I49">
        <v>149</v>
      </c>
      <c r="J49" t="s">
        <v>20</v>
      </c>
      <c r="K49" t="s">
        <v>21</v>
      </c>
      <c r="L49" s="4">
        <v>1396069200</v>
      </c>
      <c r="M49">
        <v>1398661200</v>
      </c>
      <c r="N49" t="b">
        <v>0</v>
      </c>
      <c r="O49" t="b">
        <v>0</v>
      </c>
      <c r="P49" t="s">
        <v>2012</v>
      </c>
      <c r="Q49" t="s">
        <v>2013</v>
      </c>
      <c r="R49" s="11">
        <f t="shared" si="2"/>
        <v>41727.208333333336</v>
      </c>
      <c r="S49" s="12">
        <f t="shared" si="3"/>
        <v>41757.208333333336</v>
      </c>
    </row>
    <row r="50" spans="1:19" ht="18.5" x14ac:dyDescent="0.55000000000000004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s="4">
        <f t="shared" si="0"/>
        <v>0.25841597988545884</v>
      </c>
      <c r="G50" t="s">
        <v>19</v>
      </c>
      <c r="H50" s="4">
        <f t="shared" si="1"/>
        <v>0.25841597988545884</v>
      </c>
      <c r="I50">
        <v>2431</v>
      </c>
      <c r="J50" t="s">
        <v>20</v>
      </c>
      <c r="K50" t="s">
        <v>21</v>
      </c>
      <c r="L50" s="4">
        <v>1435208400</v>
      </c>
      <c r="M50">
        <v>1436245200</v>
      </c>
      <c r="N50" t="b">
        <v>0</v>
      </c>
      <c r="O50" t="b">
        <v>0</v>
      </c>
      <c r="P50" t="s">
        <v>2012</v>
      </c>
      <c r="Q50" t="s">
        <v>2013</v>
      </c>
      <c r="R50" s="11">
        <f t="shared" si="2"/>
        <v>42180.208333333328</v>
      </c>
      <c r="S50" s="12">
        <f t="shared" si="3"/>
        <v>42192.208333333328</v>
      </c>
    </row>
    <row r="51" spans="1:19" ht="18.5" x14ac:dyDescent="0.55000000000000004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s="4">
        <f t="shared" si="0"/>
        <v>0.52735662491760049</v>
      </c>
      <c r="G51" t="s">
        <v>19</v>
      </c>
      <c r="H51" s="4">
        <f t="shared" si="1"/>
        <v>0.52735662491760049</v>
      </c>
      <c r="I51">
        <v>303</v>
      </c>
      <c r="J51" t="s">
        <v>20</v>
      </c>
      <c r="K51" t="s">
        <v>21</v>
      </c>
      <c r="L51" s="4">
        <v>1571547600</v>
      </c>
      <c r="M51">
        <v>1575439200</v>
      </c>
      <c r="N51" t="b">
        <v>0</v>
      </c>
      <c r="O51" t="b">
        <v>0</v>
      </c>
      <c r="P51" t="s">
        <v>2008</v>
      </c>
      <c r="Q51" t="s">
        <v>2009</v>
      </c>
      <c r="R51" s="11">
        <f t="shared" si="2"/>
        <v>43758.208333333328</v>
      </c>
      <c r="S51" s="12">
        <f t="shared" si="3"/>
        <v>43803.25</v>
      </c>
    </row>
    <row r="52" spans="1:19" ht="33" x14ac:dyDescent="0.55000000000000004">
      <c r="A52">
        <v>50</v>
      </c>
      <c r="B52" t="s">
        <v>130</v>
      </c>
      <c r="C52" s="3" t="s">
        <v>131</v>
      </c>
      <c r="D52">
        <v>100</v>
      </c>
      <c r="E52">
        <v>2</v>
      </c>
      <c r="F52" s="4">
        <f t="shared" si="0"/>
        <v>50</v>
      </c>
      <c r="G52" t="s">
        <v>14</v>
      </c>
      <c r="H52" s="4">
        <f t="shared" si="1"/>
        <v>50</v>
      </c>
      <c r="I52">
        <v>1</v>
      </c>
      <c r="J52" t="s">
        <v>94</v>
      </c>
      <c r="K52" t="s">
        <v>95</v>
      </c>
      <c r="L52" s="4">
        <v>1375333200</v>
      </c>
      <c r="M52">
        <v>1377752400</v>
      </c>
      <c r="N52" t="b">
        <v>0</v>
      </c>
      <c r="O52" t="b">
        <v>0</v>
      </c>
      <c r="P52" t="s">
        <v>2008</v>
      </c>
      <c r="Q52" t="s">
        <v>2030</v>
      </c>
      <c r="R52" s="11">
        <f t="shared" si="2"/>
        <v>41487.208333333336</v>
      </c>
      <c r="S52" s="12">
        <f t="shared" si="3"/>
        <v>41515.208333333336</v>
      </c>
    </row>
    <row r="53" spans="1:19" ht="18.5" x14ac:dyDescent="0.55000000000000004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s="4">
        <f t="shared" si="0"/>
        <v>1.0885206171726003</v>
      </c>
      <c r="G53" t="s">
        <v>14</v>
      </c>
      <c r="H53" s="4">
        <f t="shared" si="1"/>
        <v>1.0885206171726003</v>
      </c>
      <c r="I53">
        <v>1467</v>
      </c>
      <c r="J53" t="s">
        <v>36</v>
      </c>
      <c r="K53" t="s">
        <v>37</v>
      </c>
      <c r="L53" s="4">
        <v>1332824400</v>
      </c>
      <c r="M53">
        <v>1334206800</v>
      </c>
      <c r="N53" t="b">
        <v>0</v>
      </c>
      <c r="O53" t="b">
        <v>1</v>
      </c>
      <c r="P53" t="s">
        <v>2010</v>
      </c>
      <c r="Q53" t="s">
        <v>2019</v>
      </c>
      <c r="R53" s="11">
        <f t="shared" si="2"/>
        <v>40995.208333333336</v>
      </c>
      <c r="S53" s="12">
        <f t="shared" si="3"/>
        <v>41011.208333333336</v>
      </c>
    </row>
    <row r="54" spans="1:19" ht="18.5" x14ac:dyDescent="0.55000000000000004">
      <c r="A54">
        <v>52</v>
      </c>
      <c r="B54" t="s">
        <v>134</v>
      </c>
      <c r="C54" s="3" t="s">
        <v>135</v>
      </c>
      <c r="D54">
        <v>7200</v>
      </c>
      <c r="E54">
        <v>2459</v>
      </c>
      <c r="F54" s="4">
        <f t="shared" si="0"/>
        <v>2.928019520130134</v>
      </c>
      <c r="G54" t="s">
        <v>14</v>
      </c>
      <c r="H54" s="4">
        <f t="shared" si="1"/>
        <v>2.928019520130134</v>
      </c>
      <c r="I54">
        <v>75</v>
      </c>
      <c r="J54" t="s">
        <v>20</v>
      </c>
      <c r="K54" t="s">
        <v>21</v>
      </c>
      <c r="L54" s="4">
        <v>1284526800</v>
      </c>
      <c r="M54">
        <v>1284872400</v>
      </c>
      <c r="N54" t="b">
        <v>0</v>
      </c>
      <c r="O54" t="b">
        <v>0</v>
      </c>
      <c r="P54" t="s">
        <v>2012</v>
      </c>
      <c r="Q54" t="s">
        <v>2013</v>
      </c>
      <c r="R54" s="11">
        <f t="shared" si="2"/>
        <v>40436.208333333336</v>
      </c>
      <c r="S54" s="12">
        <f t="shared" si="3"/>
        <v>40440.208333333336</v>
      </c>
    </row>
    <row r="55" spans="1:19" ht="18.5" x14ac:dyDescent="0.55000000000000004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s="4">
        <f t="shared" si="0"/>
        <v>0.71220459695694405</v>
      </c>
      <c r="G55" t="s">
        <v>19</v>
      </c>
      <c r="H55" s="4">
        <f t="shared" si="1"/>
        <v>0.71220459695694405</v>
      </c>
      <c r="I55">
        <v>209</v>
      </c>
      <c r="J55" t="s">
        <v>20</v>
      </c>
      <c r="K55" t="s">
        <v>21</v>
      </c>
      <c r="L55" s="4">
        <v>1400562000</v>
      </c>
      <c r="M55">
        <v>1403931600</v>
      </c>
      <c r="N55" t="b">
        <v>0</v>
      </c>
      <c r="O55" t="b">
        <v>0</v>
      </c>
      <c r="P55" t="s">
        <v>2014</v>
      </c>
      <c r="Q55" t="s">
        <v>2017</v>
      </c>
      <c r="R55" s="11">
        <f t="shared" si="2"/>
        <v>41779.208333333336</v>
      </c>
      <c r="S55" s="12">
        <f t="shared" si="3"/>
        <v>41818.208333333336</v>
      </c>
    </row>
    <row r="56" spans="1:19" ht="33" x14ac:dyDescent="0.55000000000000004">
      <c r="A56">
        <v>54</v>
      </c>
      <c r="B56" t="s">
        <v>138</v>
      </c>
      <c r="C56" s="3" t="s">
        <v>139</v>
      </c>
      <c r="D56">
        <v>6000</v>
      </c>
      <c r="E56">
        <v>5392</v>
      </c>
      <c r="F56" s="4">
        <f t="shared" si="0"/>
        <v>1.1127596439169138</v>
      </c>
      <c r="G56" t="s">
        <v>14</v>
      </c>
      <c r="H56" s="4">
        <f t="shared" si="1"/>
        <v>1.1127596439169138</v>
      </c>
      <c r="I56">
        <v>120</v>
      </c>
      <c r="J56" t="s">
        <v>20</v>
      </c>
      <c r="K56" t="s">
        <v>21</v>
      </c>
      <c r="L56" s="4">
        <v>1520748000</v>
      </c>
      <c r="M56">
        <v>1521262800</v>
      </c>
      <c r="N56" t="b">
        <v>0</v>
      </c>
      <c r="O56" t="b">
        <v>0</v>
      </c>
      <c r="P56" t="s">
        <v>2010</v>
      </c>
      <c r="Q56" t="s">
        <v>2019</v>
      </c>
      <c r="R56" s="11">
        <f t="shared" si="2"/>
        <v>43170.25</v>
      </c>
      <c r="S56" s="12">
        <f t="shared" si="3"/>
        <v>43176.208333333328</v>
      </c>
    </row>
    <row r="57" spans="1:19" ht="18.5" x14ac:dyDescent="0.55000000000000004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s="4">
        <f t="shared" si="0"/>
        <v>0.56189341052273112</v>
      </c>
      <c r="G57" t="s">
        <v>19</v>
      </c>
      <c r="H57" s="4">
        <f t="shared" si="1"/>
        <v>0.56189341052273112</v>
      </c>
      <c r="I57">
        <v>131</v>
      </c>
      <c r="J57" t="s">
        <v>20</v>
      </c>
      <c r="K57" t="s">
        <v>21</v>
      </c>
      <c r="L57" s="4">
        <v>1532926800</v>
      </c>
      <c r="M57">
        <v>1533358800</v>
      </c>
      <c r="N57" t="b">
        <v>0</v>
      </c>
      <c r="O57" t="b">
        <v>0</v>
      </c>
      <c r="P57" t="s">
        <v>2008</v>
      </c>
      <c r="Q57" t="s">
        <v>2031</v>
      </c>
      <c r="R57" s="11">
        <f t="shared" si="2"/>
        <v>43311.208333333328</v>
      </c>
      <c r="S57" s="12">
        <f t="shared" si="3"/>
        <v>43316.208333333328</v>
      </c>
    </row>
    <row r="58" spans="1:19" ht="33" x14ac:dyDescent="0.55000000000000004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s="4">
        <f t="shared" si="0"/>
        <v>0.69607587227007739</v>
      </c>
      <c r="G58" t="s">
        <v>19</v>
      </c>
      <c r="H58" s="4">
        <f t="shared" si="1"/>
        <v>0.69607587227007739</v>
      </c>
      <c r="I58">
        <v>164</v>
      </c>
      <c r="J58" t="s">
        <v>20</v>
      </c>
      <c r="K58" t="s">
        <v>21</v>
      </c>
      <c r="L58" s="4">
        <v>1420869600</v>
      </c>
      <c r="M58">
        <v>1421474400</v>
      </c>
      <c r="N58" t="b">
        <v>0</v>
      </c>
      <c r="O58" t="b">
        <v>0</v>
      </c>
      <c r="P58" t="s">
        <v>2010</v>
      </c>
      <c r="Q58" t="s">
        <v>2019</v>
      </c>
      <c r="R58" s="11">
        <f t="shared" si="2"/>
        <v>42014.25</v>
      </c>
      <c r="S58" s="12">
        <f t="shared" si="3"/>
        <v>42021.25</v>
      </c>
    </row>
    <row r="59" spans="1:19" ht="18.5" x14ac:dyDescent="0.55000000000000004">
      <c r="A59">
        <v>57</v>
      </c>
      <c r="B59" t="s">
        <v>144</v>
      </c>
      <c r="C59" s="3" t="s">
        <v>145</v>
      </c>
      <c r="D59">
        <v>2900</v>
      </c>
      <c r="E59">
        <v>6243</v>
      </c>
      <c r="F59" s="4">
        <f t="shared" si="0"/>
        <v>0.46452026269421753</v>
      </c>
      <c r="G59" t="s">
        <v>19</v>
      </c>
      <c r="H59" s="4">
        <f t="shared" si="1"/>
        <v>0.46452026269421753</v>
      </c>
      <c r="I59">
        <v>201</v>
      </c>
      <c r="J59" t="s">
        <v>20</v>
      </c>
      <c r="K59" t="s">
        <v>21</v>
      </c>
      <c r="L59" s="4">
        <v>1504242000</v>
      </c>
      <c r="M59">
        <v>1505278800</v>
      </c>
      <c r="N59" t="b">
        <v>0</v>
      </c>
      <c r="O59" t="b">
        <v>0</v>
      </c>
      <c r="P59" t="s">
        <v>2023</v>
      </c>
      <c r="Q59" t="s">
        <v>2024</v>
      </c>
      <c r="R59" s="11">
        <f t="shared" si="2"/>
        <v>42979.208333333328</v>
      </c>
      <c r="S59" s="12">
        <f t="shared" si="3"/>
        <v>42991.208333333328</v>
      </c>
    </row>
    <row r="60" spans="1:19" ht="18.5" x14ac:dyDescent="0.55000000000000004">
      <c r="A60">
        <v>58</v>
      </c>
      <c r="B60" t="s">
        <v>146</v>
      </c>
      <c r="C60" s="3" t="s">
        <v>147</v>
      </c>
      <c r="D60">
        <v>2700</v>
      </c>
      <c r="E60">
        <v>6132</v>
      </c>
      <c r="F60" s="4">
        <f t="shared" si="0"/>
        <v>0.44031311154598823</v>
      </c>
      <c r="G60" t="s">
        <v>19</v>
      </c>
      <c r="H60" s="4">
        <f t="shared" si="1"/>
        <v>0.44031311154598823</v>
      </c>
      <c r="I60">
        <v>211</v>
      </c>
      <c r="J60" t="s">
        <v>20</v>
      </c>
      <c r="K60" t="s">
        <v>21</v>
      </c>
      <c r="L60" s="4">
        <v>1442811600</v>
      </c>
      <c r="M60">
        <v>1443934800</v>
      </c>
      <c r="N60" t="b">
        <v>0</v>
      </c>
      <c r="O60" t="b">
        <v>0</v>
      </c>
      <c r="P60" t="s">
        <v>2012</v>
      </c>
      <c r="Q60" t="s">
        <v>2013</v>
      </c>
      <c r="R60" s="11">
        <f t="shared" si="2"/>
        <v>42268.208333333328</v>
      </c>
      <c r="S60" s="12">
        <f t="shared" si="3"/>
        <v>42281.208333333328</v>
      </c>
    </row>
    <row r="61" spans="1:19" ht="18.5" x14ac:dyDescent="0.55000000000000004">
      <c r="A61">
        <v>59</v>
      </c>
      <c r="B61" t="s">
        <v>148</v>
      </c>
      <c r="C61" s="3" t="s">
        <v>149</v>
      </c>
      <c r="D61">
        <v>1400</v>
      </c>
      <c r="E61">
        <v>3851</v>
      </c>
      <c r="F61" s="4">
        <f t="shared" si="0"/>
        <v>0.36354193715917943</v>
      </c>
      <c r="G61" t="s">
        <v>19</v>
      </c>
      <c r="H61" s="4">
        <f t="shared" si="1"/>
        <v>0.36354193715917943</v>
      </c>
      <c r="I61">
        <v>128</v>
      </c>
      <c r="J61" t="s">
        <v>20</v>
      </c>
      <c r="K61" t="s">
        <v>21</v>
      </c>
      <c r="L61" s="4">
        <v>1497243600</v>
      </c>
      <c r="M61">
        <v>1498539600</v>
      </c>
      <c r="N61" t="b">
        <v>0</v>
      </c>
      <c r="O61" t="b">
        <v>1</v>
      </c>
      <c r="P61" t="s">
        <v>2012</v>
      </c>
      <c r="Q61" t="s">
        <v>2013</v>
      </c>
      <c r="R61" s="11">
        <f t="shared" si="2"/>
        <v>42898.208333333328</v>
      </c>
      <c r="S61" s="12">
        <f t="shared" si="3"/>
        <v>42913.208333333328</v>
      </c>
    </row>
    <row r="62" spans="1:19" ht="18.5" x14ac:dyDescent="0.55000000000000004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s="4">
        <f t="shared" si="0"/>
        <v>0.69266233813981193</v>
      </c>
      <c r="G62" t="s">
        <v>19</v>
      </c>
      <c r="H62" s="4">
        <f t="shared" si="1"/>
        <v>0.69266233813981193</v>
      </c>
      <c r="I62">
        <v>1600</v>
      </c>
      <c r="J62" t="s">
        <v>15</v>
      </c>
      <c r="K62" t="s">
        <v>16</v>
      </c>
      <c r="L62" s="4">
        <v>1342501200</v>
      </c>
      <c r="M62">
        <v>1342760400</v>
      </c>
      <c r="N62" t="b">
        <v>0</v>
      </c>
      <c r="O62" t="b">
        <v>0</v>
      </c>
      <c r="P62" t="s">
        <v>2012</v>
      </c>
      <c r="Q62" t="s">
        <v>2013</v>
      </c>
      <c r="R62" s="11">
        <f t="shared" si="2"/>
        <v>41107.208333333336</v>
      </c>
      <c r="S62" s="12">
        <f t="shared" si="3"/>
        <v>41110.208333333336</v>
      </c>
    </row>
    <row r="63" spans="1:19" ht="33" x14ac:dyDescent="0.55000000000000004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s="4">
        <f t="shared" si="0"/>
        <v>1.078213802435724</v>
      </c>
      <c r="G63" t="s">
        <v>14</v>
      </c>
      <c r="H63" s="4">
        <f t="shared" si="1"/>
        <v>1.078213802435724</v>
      </c>
      <c r="I63">
        <v>2253</v>
      </c>
      <c r="J63" t="s">
        <v>15</v>
      </c>
      <c r="K63" t="s">
        <v>16</v>
      </c>
      <c r="L63" s="4">
        <v>1298268000</v>
      </c>
      <c r="M63">
        <v>1301720400</v>
      </c>
      <c r="N63" t="b">
        <v>0</v>
      </c>
      <c r="O63" t="b">
        <v>0</v>
      </c>
      <c r="P63" t="s">
        <v>2012</v>
      </c>
      <c r="Q63" t="s">
        <v>2013</v>
      </c>
      <c r="R63" s="11">
        <f t="shared" si="2"/>
        <v>40595.25</v>
      </c>
      <c r="S63" s="12">
        <f t="shared" si="3"/>
        <v>40635.208333333336</v>
      </c>
    </row>
    <row r="64" spans="1:19" ht="18.5" x14ac:dyDescent="0.55000000000000004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s="4">
        <f t="shared" si="0"/>
        <v>0.13838915029061721</v>
      </c>
      <c r="G64" t="s">
        <v>19</v>
      </c>
      <c r="H64" s="4">
        <f t="shared" si="1"/>
        <v>0.13838915029061721</v>
      </c>
      <c r="I64">
        <v>249</v>
      </c>
      <c r="J64" t="s">
        <v>20</v>
      </c>
      <c r="K64" t="s">
        <v>21</v>
      </c>
      <c r="L64" s="4">
        <v>1433480400</v>
      </c>
      <c r="M64">
        <v>1433566800</v>
      </c>
      <c r="N64" t="b">
        <v>0</v>
      </c>
      <c r="O64" t="b">
        <v>0</v>
      </c>
      <c r="P64" t="s">
        <v>2010</v>
      </c>
      <c r="Q64" t="s">
        <v>2011</v>
      </c>
      <c r="R64" s="11">
        <f t="shared" si="2"/>
        <v>42160.208333333328</v>
      </c>
      <c r="S64" s="12">
        <f t="shared" si="3"/>
        <v>42161.208333333328</v>
      </c>
    </row>
    <row r="65" spans="1:19" ht="18.5" x14ac:dyDescent="0.55000000000000004">
      <c r="A65">
        <v>63</v>
      </c>
      <c r="B65" t="s">
        <v>156</v>
      </c>
      <c r="C65" s="3" t="s">
        <v>157</v>
      </c>
      <c r="D65">
        <v>4700</v>
      </c>
      <c r="E65">
        <v>557</v>
      </c>
      <c r="F65" s="4">
        <f t="shared" si="0"/>
        <v>8.4380610412926398</v>
      </c>
      <c r="G65" t="s">
        <v>14</v>
      </c>
      <c r="H65" s="4">
        <f t="shared" si="1"/>
        <v>8.4380610412926398</v>
      </c>
      <c r="I65">
        <v>5</v>
      </c>
      <c r="J65" t="s">
        <v>20</v>
      </c>
      <c r="K65" t="s">
        <v>21</v>
      </c>
      <c r="L65" s="4">
        <v>1493355600</v>
      </c>
      <c r="M65">
        <v>1493874000</v>
      </c>
      <c r="N65" t="b">
        <v>0</v>
      </c>
      <c r="O65" t="b">
        <v>0</v>
      </c>
      <c r="P65" t="s">
        <v>2012</v>
      </c>
      <c r="Q65" t="s">
        <v>2013</v>
      </c>
      <c r="R65" s="11">
        <f t="shared" si="2"/>
        <v>42853.208333333328</v>
      </c>
      <c r="S65" s="12">
        <f t="shared" si="3"/>
        <v>42859.208333333328</v>
      </c>
    </row>
    <row r="66" spans="1:19" ht="18.5" x14ac:dyDescent="0.55000000000000004">
      <c r="A66">
        <v>64</v>
      </c>
      <c r="B66" t="s">
        <v>158</v>
      </c>
      <c r="C66" s="3" t="s">
        <v>159</v>
      </c>
      <c r="D66">
        <v>2800</v>
      </c>
      <c r="E66">
        <v>2734</v>
      </c>
      <c r="F66" s="4">
        <f t="shared" si="0"/>
        <v>1.0241404535479151</v>
      </c>
      <c r="G66" t="s">
        <v>14</v>
      </c>
      <c r="H66" s="4">
        <f t="shared" si="1"/>
        <v>1.0241404535479151</v>
      </c>
      <c r="I66">
        <v>38</v>
      </c>
      <c r="J66" t="s">
        <v>20</v>
      </c>
      <c r="K66" t="s">
        <v>21</v>
      </c>
      <c r="L66" s="4">
        <v>1530507600</v>
      </c>
      <c r="M66">
        <v>1531803600</v>
      </c>
      <c r="N66" t="b">
        <v>0</v>
      </c>
      <c r="O66" t="b">
        <v>1</v>
      </c>
      <c r="P66" t="s">
        <v>2010</v>
      </c>
      <c r="Q66" t="s">
        <v>2011</v>
      </c>
      <c r="R66" s="11">
        <f t="shared" si="2"/>
        <v>43283.208333333328</v>
      </c>
      <c r="S66" s="12">
        <f t="shared" si="3"/>
        <v>43298.208333333328</v>
      </c>
    </row>
    <row r="67" spans="1:19" ht="18.5" x14ac:dyDescent="0.55000000000000004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s="4">
        <f t="shared" ref="F67:F130" si="4">D67/E67</f>
        <v>0.42346407497396737</v>
      </c>
      <c r="G67" t="s">
        <v>19</v>
      </c>
      <c r="H67" s="4">
        <f t="shared" ref="H67:H130" si="5">AVERAGE(D67/E67)</f>
        <v>0.42346407497396737</v>
      </c>
      <c r="I67">
        <v>236</v>
      </c>
      <c r="J67" t="s">
        <v>20</v>
      </c>
      <c r="K67" t="s">
        <v>21</v>
      </c>
      <c r="L67" s="4">
        <v>1296108000</v>
      </c>
      <c r="M67">
        <v>1296712800</v>
      </c>
      <c r="N67" t="b">
        <v>0</v>
      </c>
      <c r="O67" t="b">
        <v>0</v>
      </c>
      <c r="P67" t="s">
        <v>2012</v>
      </c>
      <c r="Q67" t="s">
        <v>2013</v>
      </c>
      <c r="R67" s="11">
        <f t="shared" ref="R67:R130" si="6">(((L67/60)/60)/24)+DATE(1970,1,1)</f>
        <v>40570.25</v>
      </c>
      <c r="S67" s="12">
        <f t="shared" ref="S67:S130" si="7">(((M67/60)/60)/24)+DATE(1970,1,1)</f>
        <v>40577.25</v>
      </c>
    </row>
    <row r="68" spans="1:19" ht="18.5" x14ac:dyDescent="0.55000000000000004">
      <c r="A68">
        <v>66</v>
      </c>
      <c r="B68" t="s">
        <v>162</v>
      </c>
      <c r="C68" s="3" t="s">
        <v>163</v>
      </c>
      <c r="D68">
        <v>2900</v>
      </c>
      <c r="E68">
        <v>1307</v>
      </c>
      <c r="F68" s="4">
        <f t="shared" si="4"/>
        <v>2.2188217291507271</v>
      </c>
      <c r="G68" t="s">
        <v>14</v>
      </c>
      <c r="H68" s="4">
        <f t="shared" si="5"/>
        <v>2.2188217291507271</v>
      </c>
      <c r="I68">
        <v>12</v>
      </c>
      <c r="J68" t="s">
        <v>20</v>
      </c>
      <c r="K68" t="s">
        <v>21</v>
      </c>
      <c r="L68" s="4">
        <v>1428469200</v>
      </c>
      <c r="M68">
        <v>1428901200</v>
      </c>
      <c r="N68" t="b">
        <v>0</v>
      </c>
      <c r="O68" t="b">
        <v>1</v>
      </c>
      <c r="P68" t="s">
        <v>2012</v>
      </c>
      <c r="Q68" t="s">
        <v>2013</v>
      </c>
      <c r="R68" s="11">
        <f t="shared" si="6"/>
        <v>42102.208333333328</v>
      </c>
      <c r="S68" s="12">
        <f t="shared" si="7"/>
        <v>42107.208333333328</v>
      </c>
    </row>
    <row r="69" spans="1:19" ht="33" x14ac:dyDescent="0.55000000000000004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s="4">
        <f t="shared" si="4"/>
        <v>0.61581786720048859</v>
      </c>
      <c r="G69" t="s">
        <v>19</v>
      </c>
      <c r="H69" s="4">
        <f t="shared" si="5"/>
        <v>0.61581786720048859</v>
      </c>
      <c r="I69">
        <v>4065</v>
      </c>
      <c r="J69" t="s">
        <v>36</v>
      </c>
      <c r="K69" t="s">
        <v>37</v>
      </c>
      <c r="L69" s="4">
        <v>1264399200</v>
      </c>
      <c r="M69">
        <v>1264831200</v>
      </c>
      <c r="N69" t="b">
        <v>0</v>
      </c>
      <c r="O69" t="b">
        <v>1</v>
      </c>
      <c r="P69" t="s">
        <v>2010</v>
      </c>
      <c r="Q69" t="s">
        <v>2019</v>
      </c>
      <c r="R69" s="11">
        <f t="shared" si="6"/>
        <v>40203.25</v>
      </c>
      <c r="S69" s="12">
        <f t="shared" si="7"/>
        <v>40208.25</v>
      </c>
    </row>
    <row r="70" spans="1:19" ht="18.5" x14ac:dyDescent="0.55000000000000004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s="4">
        <f t="shared" si="4"/>
        <v>0.39288668320926384</v>
      </c>
      <c r="G70" t="s">
        <v>19</v>
      </c>
      <c r="H70" s="4">
        <f t="shared" si="5"/>
        <v>0.39288668320926384</v>
      </c>
      <c r="I70">
        <v>246</v>
      </c>
      <c r="J70" t="s">
        <v>94</v>
      </c>
      <c r="K70" t="s">
        <v>95</v>
      </c>
      <c r="L70" s="4">
        <v>1501131600</v>
      </c>
      <c r="M70">
        <v>1505192400</v>
      </c>
      <c r="N70" t="b">
        <v>0</v>
      </c>
      <c r="O70" t="b">
        <v>1</v>
      </c>
      <c r="P70" t="s">
        <v>2012</v>
      </c>
      <c r="Q70" t="s">
        <v>2013</v>
      </c>
      <c r="R70" s="11">
        <f t="shared" si="6"/>
        <v>42943.208333333328</v>
      </c>
      <c r="S70" s="12">
        <f t="shared" si="7"/>
        <v>42990.208333333328</v>
      </c>
    </row>
    <row r="71" spans="1:19" ht="18.5" x14ac:dyDescent="0.55000000000000004">
      <c r="A71">
        <v>69</v>
      </c>
      <c r="B71" t="s">
        <v>168</v>
      </c>
      <c r="C71" s="3" t="s">
        <v>169</v>
      </c>
      <c r="D71">
        <v>7900</v>
      </c>
      <c r="E71">
        <v>1901</v>
      </c>
      <c r="F71" s="4">
        <f t="shared" si="4"/>
        <v>4.1557075223566544</v>
      </c>
      <c r="G71" t="s">
        <v>63</v>
      </c>
      <c r="H71" s="4">
        <f t="shared" si="5"/>
        <v>4.1557075223566544</v>
      </c>
      <c r="I71">
        <v>17</v>
      </c>
      <c r="J71" t="s">
        <v>20</v>
      </c>
      <c r="K71" t="s">
        <v>21</v>
      </c>
      <c r="L71" s="4">
        <v>1292738400</v>
      </c>
      <c r="M71">
        <v>1295676000</v>
      </c>
      <c r="N71" t="b">
        <v>0</v>
      </c>
      <c r="O71" t="b">
        <v>0</v>
      </c>
      <c r="P71" t="s">
        <v>2012</v>
      </c>
      <c r="Q71" t="s">
        <v>2013</v>
      </c>
      <c r="R71" s="11">
        <f t="shared" si="6"/>
        <v>40531.25</v>
      </c>
      <c r="S71" s="12">
        <f t="shared" si="7"/>
        <v>40565.25</v>
      </c>
    </row>
    <row r="72" spans="1:19" ht="18.5" x14ac:dyDescent="0.55000000000000004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s="4">
        <f t="shared" si="4"/>
        <v>0.80813692870085674</v>
      </c>
      <c r="G72" t="s">
        <v>19</v>
      </c>
      <c r="H72" s="4">
        <f t="shared" si="5"/>
        <v>0.80813692870085674</v>
      </c>
      <c r="I72">
        <v>2475</v>
      </c>
      <c r="J72" t="s">
        <v>94</v>
      </c>
      <c r="K72" t="s">
        <v>95</v>
      </c>
      <c r="L72" s="4">
        <v>1288674000</v>
      </c>
      <c r="M72">
        <v>1292911200</v>
      </c>
      <c r="N72" t="b">
        <v>0</v>
      </c>
      <c r="O72" t="b">
        <v>1</v>
      </c>
      <c r="P72" t="s">
        <v>2012</v>
      </c>
      <c r="Q72" t="s">
        <v>2013</v>
      </c>
      <c r="R72" s="11">
        <f t="shared" si="6"/>
        <v>40484.208333333336</v>
      </c>
      <c r="S72" s="12">
        <f t="shared" si="7"/>
        <v>40533.25</v>
      </c>
    </row>
    <row r="73" spans="1:19" ht="33" x14ac:dyDescent="0.55000000000000004">
      <c r="A73">
        <v>71</v>
      </c>
      <c r="B73" t="s">
        <v>172</v>
      </c>
      <c r="C73" s="3" t="s">
        <v>173</v>
      </c>
      <c r="D73">
        <v>6000</v>
      </c>
      <c r="E73">
        <v>6484</v>
      </c>
      <c r="F73" s="4">
        <f t="shared" si="4"/>
        <v>0.92535471930906843</v>
      </c>
      <c r="G73" t="s">
        <v>19</v>
      </c>
      <c r="H73" s="4">
        <f t="shared" si="5"/>
        <v>0.92535471930906843</v>
      </c>
      <c r="I73">
        <v>76</v>
      </c>
      <c r="J73" t="s">
        <v>20</v>
      </c>
      <c r="K73" t="s">
        <v>21</v>
      </c>
      <c r="L73" s="4">
        <v>1575093600</v>
      </c>
      <c r="M73">
        <v>1575439200</v>
      </c>
      <c r="N73" t="b">
        <v>0</v>
      </c>
      <c r="O73" t="b">
        <v>0</v>
      </c>
      <c r="P73" t="s">
        <v>2012</v>
      </c>
      <c r="Q73" t="s">
        <v>2013</v>
      </c>
      <c r="R73" s="11">
        <f t="shared" si="6"/>
        <v>43799.25</v>
      </c>
      <c r="S73" s="12">
        <f t="shared" si="7"/>
        <v>43803.25</v>
      </c>
    </row>
    <row r="74" spans="1:19" ht="18.5" x14ac:dyDescent="0.55000000000000004">
      <c r="A74">
        <v>72</v>
      </c>
      <c r="B74" t="s">
        <v>174</v>
      </c>
      <c r="C74" s="3" t="s">
        <v>175</v>
      </c>
      <c r="D74">
        <v>600</v>
      </c>
      <c r="E74">
        <v>4022</v>
      </c>
      <c r="F74" s="4">
        <f t="shared" si="4"/>
        <v>0.14917951268025859</v>
      </c>
      <c r="G74" t="s">
        <v>19</v>
      </c>
      <c r="H74" s="4">
        <f t="shared" si="5"/>
        <v>0.14917951268025859</v>
      </c>
      <c r="I74">
        <v>54</v>
      </c>
      <c r="J74" t="s">
        <v>20</v>
      </c>
      <c r="K74" t="s">
        <v>21</v>
      </c>
      <c r="L74" s="4">
        <v>1435726800</v>
      </c>
      <c r="M74">
        <v>1438837200</v>
      </c>
      <c r="N74" t="b">
        <v>0</v>
      </c>
      <c r="O74" t="b">
        <v>0</v>
      </c>
      <c r="P74" t="s">
        <v>2014</v>
      </c>
      <c r="Q74" t="s">
        <v>2022</v>
      </c>
      <c r="R74" s="11">
        <f t="shared" si="6"/>
        <v>42186.208333333328</v>
      </c>
      <c r="S74" s="12">
        <f t="shared" si="7"/>
        <v>42222.208333333328</v>
      </c>
    </row>
    <row r="75" spans="1:19" ht="18.5" x14ac:dyDescent="0.55000000000000004">
      <c r="A75">
        <v>73</v>
      </c>
      <c r="B75" t="s">
        <v>176</v>
      </c>
      <c r="C75" s="3" t="s">
        <v>177</v>
      </c>
      <c r="D75">
        <v>1400</v>
      </c>
      <c r="E75">
        <v>9253</v>
      </c>
      <c r="F75" s="4">
        <f t="shared" si="4"/>
        <v>0.15130228034151086</v>
      </c>
      <c r="G75" t="s">
        <v>19</v>
      </c>
      <c r="H75" s="4">
        <f t="shared" si="5"/>
        <v>0.15130228034151086</v>
      </c>
      <c r="I75">
        <v>88</v>
      </c>
      <c r="J75" t="s">
        <v>20</v>
      </c>
      <c r="K75" t="s">
        <v>21</v>
      </c>
      <c r="L75" s="4">
        <v>1480226400</v>
      </c>
      <c r="M75">
        <v>1480485600</v>
      </c>
      <c r="N75" t="b">
        <v>0</v>
      </c>
      <c r="O75" t="b">
        <v>0</v>
      </c>
      <c r="P75" t="s">
        <v>2008</v>
      </c>
      <c r="Q75" t="s">
        <v>2031</v>
      </c>
      <c r="R75" s="11">
        <f t="shared" si="6"/>
        <v>42701.25</v>
      </c>
      <c r="S75" s="12">
        <f t="shared" si="7"/>
        <v>42704.25</v>
      </c>
    </row>
    <row r="76" spans="1:19" ht="18.5" x14ac:dyDescent="0.55000000000000004">
      <c r="A76">
        <v>74</v>
      </c>
      <c r="B76" t="s">
        <v>178</v>
      </c>
      <c r="C76" s="3" t="s">
        <v>179</v>
      </c>
      <c r="D76">
        <v>3900</v>
      </c>
      <c r="E76">
        <v>4776</v>
      </c>
      <c r="F76" s="4">
        <f t="shared" si="4"/>
        <v>0.81658291457286436</v>
      </c>
      <c r="G76" t="s">
        <v>19</v>
      </c>
      <c r="H76" s="4">
        <f t="shared" si="5"/>
        <v>0.81658291457286436</v>
      </c>
      <c r="I76">
        <v>85</v>
      </c>
      <c r="J76" t="s">
        <v>36</v>
      </c>
      <c r="K76" t="s">
        <v>37</v>
      </c>
      <c r="L76" s="4">
        <v>1459054800</v>
      </c>
      <c r="M76">
        <v>1459141200</v>
      </c>
      <c r="N76" t="b">
        <v>0</v>
      </c>
      <c r="O76" t="b">
        <v>0</v>
      </c>
      <c r="P76" t="s">
        <v>2008</v>
      </c>
      <c r="Q76" t="s">
        <v>2030</v>
      </c>
      <c r="R76" s="11">
        <f t="shared" si="6"/>
        <v>42456.208333333328</v>
      </c>
      <c r="S76" s="12">
        <f t="shared" si="7"/>
        <v>42457.208333333328</v>
      </c>
    </row>
    <row r="77" spans="1:19" ht="18.5" x14ac:dyDescent="0.55000000000000004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s="4">
        <f t="shared" si="4"/>
        <v>0.66411063946323434</v>
      </c>
      <c r="G77" t="s">
        <v>19</v>
      </c>
      <c r="H77" s="4">
        <f t="shared" si="5"/>
        <v>0.66411063946323434</v>
      </c>
      <c r="I77">
        <v>170</v>
      </c>
      <c r="J77" t="s">
        <v>20</v>
      </c>
      <c r="K77" t="s">
        <v>21</v>
      </c>
      <c r="L77" s="4">
        <v>1531630800</v>
      </c>
      <c r="M77">
        <v>1532322000</v>
      </c>
      <c r="N77" t="b">
        <v>0</v>
      </c>
      <c r="O77" t="b">
        <v>0</v>
      </c>
      <c r="P77" t="s">
        <v>2027</v>
      </c>
      <c r="Q77" t="s">
        <v>2028</v>
      </c>
      <c r="R77" s="11">
        <f t="shared" si="6"/>
        <v>43296.208333333328</v>
      </c>
      <c r="S77" s="12">
        <f t="shared" si="7"/>
        <v>43304.208333333328</v>
      </c>
    </row>
    <row r="78" spans="1:19" ht="18.5" x14ac:dyDescent="0.55000000000000004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s="4">
        <f t="shared" si="4"/>
        <v>1.2803016886647984</v>
      </c>
      <c r="G78" t="s">
        <v>14</v>
      </c>
      <c r="H78" s="4">
        <f t="shared" si="5"/>
        <v>1.2803016886647984</v>
      </c>
      <c r="I78">
        <v>1684</v>
      </c>
      <c r="J78" t="s">
        <v>20</v>
      </c>
      <c r="K78" t="s">
        <v>21</v>
      </c>
      <c r="L78" s="4">
        <v>1421992800</v>
      </c>
      <c r="M78">
        <v>1426222800</v>
      </c>
      <c r="N78" t="b">
        <v>1</v>
      </c>
      <c r="O78" t="b">
        <v>1</v>
      </c>
      <c r="P78" t="s">
        <v>2012</v>
      </c>
      <c r="Q78" t="s">
        <v>2013</v>
      </c>
      <c r="R78" s="11">
        <f t="shared" si="6"/>
        <v>42027.25</v>
      </c>
      <c r="S78" s="12">
        <f t="shared" si="7"/>
        <v>42076.208333333328</v>
      </c>
    </row>
    <row r="79" spans="1:19" ht="18.5" x14ac:dyDescent="0.55000000000000004">
      <c r="A79">
        <v>77</v>
      </c>
      <c r="B79" t="s">
        <v>184</v>
      </c>
      <c r="C79" s="3" t="s">
        <v>185</v>
      </c>
      <c r="D79">
        <v>9500</v>
      </c>
      <c r="E79">
        <v>4460</v>
      </c>
      <c r="F79" s="4">
        <f t="shared" si="4"/>
        <v>2.1300448430493275</v>
      </c>
      <c r="G79" t="s">
        <v>14</v>
      </c>
      <c r="H79" s="4">
        <f t="shared" si="5"/>
        <v>2.1300448430493275</v>
      </c>
      <c r="I79">
        <v>56</v>
      </c>
      <c r="J79" t="s">
        <v>20</v>
      </c>
      <c r="K79" t="s">
        <v>21</v>
      </c>
      <c r="L79" s="4">
        <v>1285563600</v>
      </c>
      <c r="M79">
        <v>1286773200</v>
      </c>
      <c r="N79" t="b">
        <v>0</v>
      </c>
      <c r="O79" t="b">
        <v>1</v>
      </c>
      <c r="P79" t="s">
        <v>2014</v>
      </c>
      <c r="Q79" t="s">
        <v>2022</v>
      </c>
      <c r="R79" s="11">
        <f t="shared" si="6"/>
        <v>40448.208333333336</v>
      </c>
      <c r="S79" s="12">
        <f t="shared" si="7"/>
        <v>40462.208333333336</v>
      </c>
    </row>
    <row r="80" spans="1:19" ht="18.5" x14ac:dyDescent="0.55000000000000004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s="4">
        <f t="shared" si="4"/>
        <v>0.33244680851063829</v>
      </c>
      <c r="G80" t="s">
        <v>19</v>
      </c>
      <c r="H80" s="4">
        <f t="shared" si="5"/>
        <v>0.33244680851063829</v>
      </c>
      <c r="I80">
        <v>330</v>
      </c>
      <c r="J80" t="s">
        <v>20</v>
      </c>
      <c r="K80" t="s">
        <v>21</v>
      </c>
      <c r="L80" s="4">
        <v>1523854800</v>
      </c>
      <c r="M80">
        <v>1523941200</v>
      </c>
      <c r="N80" t="b">
        <v>0</v>
      </c>
      <c r="O80" t="b">
        <v>0</v>
      </c>
      <c r="P80" t="s">
        <v>2020</v>
      </c>
      <c r="Q80" t="s">
        <v>2032</v>
      </c>
      <c r="R80" s="11">
        <f t="shared" si="6"/>
        <v>43206.208333333328</v>
      </c>
      <c r="S80" s="12">
        <f t="shared" si="7"/>
        <v>43207.208333333328</v>
      </c>
    </row>
    <row r="81" spans="1:19" ht="18.5" x14ac:dyDescent="0.55000000000000004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s="4">
        <f t="shared" si="4"/>
        <v>1.4368101819628121</v>
      </c>
      <c r="G81" t="s">
        <v>14</v>
      </c>
      <c r="H81" s="4">
        <f t="shared" si="5"/>
        <v>1.4368101819628121</v>
      </c>
      <c r="I81">
        <v>838</v>
      </c>
      <c r="J81" t="s">
        <v>20</v>
      </c>
      <c r="K81" t="s">
        <v>21</v>
      </c>
      <c r="L81" s="4">
        <v>1529125200</v>
      </c>
      <c r="M81">
        <v>1529557200</v>
      </c>
      <c r="N81" t="b">
        <v>0</v>
      </c>
      <c r="O81" t="b">
        <v>0</v>
      </c>
      <c r="P81" t="s">
        <v>2012</v>
      </c>
      <c r="Q81" t="s">
        <v>2013</v>
      </c>
      <c r="R81" s="11">
        <f t="shared" si="6"/>
        <v>43267.208333333328</v>
      </c>
      <c r="S81" s="12">
        <f t="shared" si="7"/>
        <v>43272.208333333328</v>
      </c>
    </row>
    <row r="82" spans="1:19" ht="18.5" x14ac:dyDescent="0.55000000000000004">
      <c r="A82">
        <v>80</v>
      </c>
      <c r="B82" t="s">
        <v>190</v>
      </c>
      <c r="C82" s="3" t="s">
        <v>191</v>
      </c>
      <c r="D82">
        <v>1100</v>
      </c>
      <c r="E82">
        <v>7012</v>
      </c>
      <c r="F82" s="4">
        <f t="shared" si="4"/>
        <v>0.15687393040501996</v>
      </c>
      <c r="G82" t="s">
        <v>19</v>
      </c>
      <c r="H82" s="4">
        <f t="shared" si="5"/>
        <v>0.15687393040501996</v>
      </c>
      <c r="I82">
        <v>127</v>
      </c>
      <c r="J82" t="s">
        <v>20</v>
      </c>
      <c r="K82" t="s">
        <v>21</v>
      </c>
      <c r="L82" s="4">
        <v>1503982800</v>
      </c>
      <c r="M82">
        <v>1506574800</v>
      </c>
      <c r="N82" t="b">
        <v>0</v>
      </c>
      <c r="O82" t="b">
        <v>0</v>
      </c>
      <c r="P82" t="s">
        <v>2023</v>
      </c>
      <c r="Q82" t="s">
        <v>2024</v>
      </c>
      <c r="R82" s="11">
        <f t="shared" si="6"/>
        <v>42976.208333333328</v>
      </c>
      <c r="S82" s="12">
        <f t="shared" si="7"/>
        <v>43006.208333333328</v>
      </c>
    </row>
    <row r="83" spans="1:19" ht="18.5" x14ac:dyDescent="0.55000000000000004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s="4">
        <f t="shared" si="4"/>
        <v>0.44377525952928126</v>
      </c>
      <c r="G83" t="s">
        <v>19</v>
      </c>
      <c r="H83" s="4">
        <f t="shared" si="5"/>
        <v>0.44377525952928126</v>
      </c>
      <c r="I83">
        <v>411</v>
      </c>
      <c r="J83" t="s">
        <v>20</v>
      </c>
      <c r="K83" t="s">
        <v>21</v>
      </c>
      <c r="L83" s="4">
        <v>1511416800</v>
      </c>
      <c r="M83">
        <v>1513576800</v>
      </c>
      <c r="N83" t="b">
        <v>0</v>
      </c>
      <c r="O83" t="b">
        <v>0</v>
      </c>
      <c r="P83" t="s">
        <v>2008</v>
      </c>
      <c r="Q83" t="s">
        <v>2009</v>
      </c>
      <c r="R83" s="11">
        <f t="shared" si="6"/>
        <v>43062.25</v>
      </c>
      <c r="S83" s="12">
        <f t="shared" si="7"/>
        <v>43087.25</v>
      </c>
    </row>
    <row r="84" spans="1:19" ht="18.5" x14ac:dyDescent="0.55000000000000004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s="4">
        <f t="shared" si="4"/>
        <v>6.678688305616777E-2</v>
      </c>
      <c r="G84" t="s">
        <v>19</v>
      </c>
      <c r="H84" s="4">
        <f t="shared" si="5"/>
        <v>6.678688305616777E-2</v>
      </c>
      <c r="I84">
        <v>180</v>
      </c>
      <c r="J84" t="s">
        <v>36</v>
      </c>
      <c r="K84" t="s">
        <v>37</v>
      </c>
      <c r="L84" s="4">
        <v>1547704800</v>
      </c>
      <c r="M84">
        <v>1548309600</v>
      </c>
      <c r="N84" t="b">
        <v>0</v>
      </c>
      <c r="O84" t="b">
        <v>1</v>
      </c>
      <c r="P84" t="s">
        <v>2023</v>
      </c>
      <c r="Q84" t="s">
        <v>2024</v>
      </c>
      <c r="R84" s="11">
        <f t="shared" si="6"/>
        <v>43482.25</v>
      </c>
      <c r="S84" s="12">
        <f t="shared" si="7"/>
        <v>43489.25</v>
      </c>
    </row>
    <row r="85" spans="1:19" ht="18.5" x14ac:dyDescent="0.55000000000000004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s="4">
        <f t="shared" si="4"/>
        <v>2.6602660266026601</v>
      </c>
      <c r="G85" t="s">
        <v>14</v>
      </c>
      <c r="H85" s="4">
        <f t="shared" si="5"/>
        <v>2.6602660266026601</v>
      </c>
      <c r="I85">
        <v>1000</v>
      </c>
      <c r="J85" t="s">
        <v>20</v>
      </c>
      <c r="K85" t="s">
        <v>21</v>
      </c>
      <c r="L85" s="4">
        <v>1469682000</v>
      </c>
      <c r="M85">
        <v>1471582800</v>
      </c>
      <c r="N85" t="b">
        <v>0</v>
      </c>
      <c r="O85" t="b">
        <v>0</v>
      </c>
      <c r="P85" t="s">
        <v>2008</v>
      </c>
      <c r="Q85" t="s">
        <v>2016</v>
      </c>
      <c r="R85" s="11">
        <f t="shared" si="6"/>
        <v>42579.208333333328</v>
      </c>
      <c r="S85" s="12">
        <f t="shared" si="7"/>
        <v>42601.208333333328</v>
      </c>
    </row>
    <row r="86" spans="1:19" ht="18.5" x14ac:dyDescent="0.55000000000000004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s="4">
        <f t="shared" si="4"/>
        <v>0.75546145703012224</v>
      </c>
      <c r="G86" t="s">
        <v>19</v>
      </c>
      <c r="H86" s="4">
        <f t="shared" si="5"/>
        <v>0.75546145703012224</v>
      </c>
      <c r="I86">
        <v>374</v>
      </c>
      <c r="J86" t="s">
        <v>20</v>
      </c>
      <c r="K86" t="s">
        <v>21</v>
      </c>
      <c r="L86" s="4">
        <v>1343451600</v>
      </c>
      <c r="M86">
        <v>1344315600</v>
      </c>
      <c r="N86" t="b">
        <v>0</v>
      </c>
      <c r="O86" t="b">
        <v>0</v>
      </c>
      <c r="P86" t="s">
        <v>2010</v>
      </c>
      <c r="Q86" t="s">
        <v>2019</v>
      </c>
      <c r="R86" s="11">
        <f t="shared" si="6"/>
        <v>41118.208333333336</v>
      </c>
      <c r="S86" s="12">
        <f t="shared" si="7"/>
        <v>41128.208333333336</v>
      </c>
    </row>
    <row r="87" spans="1:19" ht="18.5" x14ac:dyDescent="0.55000000000000004">
      <c r="A87">
        <v>85</v>
      </c>
      <c r="B87" t="s">
        <v>200</v>
      </c>
      <c r="C87" s="3" t="s">
        <v>201</v>
      </c>
      <c r="D87">
        <v>4900</v>
      </c>
      <c r="E87">
        <v>6430</v>
      </c>
      <c r="F87" s="4">
        <f t="shared" si="4"/>
        <v>0.76205287713841363</v>
      </c>
      <c r="G87" t="s">
        <v>19</v>
      </c>
      <c r="H87" s="4">
        <f t="shared" si="5"/>
        <v>0.76205287713841363</v>
      </c>
      <c r="I87">
        <v>71</v>
      </c>
      <c r="J87" t="s">
        <v>24</v>
      </c>
      <c r="K87" t="s">
        <v>25</v>
      </c>
      <c r="L87" s="4">
        <v>1315717200</v>
      </c>
      <c r="M87">
        <v>1316408400</v>
      </c>
      <c r="N87" t="b">
        <v>0</v>
      </c>
      <c r="O87" t="b">
        <v>0</v>
      </c>
      <c r="P87" t="s">
        <v>2008</v>
      </c>
      <c r="Q87" t="s">
        <v>2018</v>
      </c>
      <c r="R87" s="11">
        <f t="shared" si="6"/>
        <v>40797.208333333336</v>
      </c>
      <c r="S87" s="12">
        <f t="shared" si="7"/>
        <v>40805.208333333336</v>
      </c>
    </row>
    <row r="88" spans="1:19" ht="18.5" x14ac:dyDescent="0.55000000000000004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s="4">
        <f t="shared" si="4"/>
        <v>0.59653365578395812</v>
      </c>
      <c r="G88" t="s">
        <v>19</v>
      </c>
      <c r="H88" s="4">
        <f t="shared" si="5"/>
        <v>0.59653365578395812</v>
      </c>
      <c r="I88">
        <v>203</v>
      </c>
      <c r="J88" t="s">
        <v>20</v>
      </c>
      <c r="K88" t="s">
        <v>21</v>
      </c>
      <c r="L88" s="4">
        <v>1430715600</v>
      </c>
      <c r="M88">
        <v>1431838800</v>
      </c>
      <c r="N88" t="b">
        <v>1</v>
      </c>
      <c r="O88" t="b">
        <v>0</v>
      </c>
      <c r="P88" t="s">
        <v>2012</v>
      </c>
      <c r="Q88" t="s">
        <v>2013</v>
      </c>
      <c r="R88" s="11">
        <f t="shared" si="6"/>
        <v>42128.208333333328</v>
      </c>
      <c r="S88" s="12">
        <f t="shared" si="7"/>
        <v>42141.208333333328</v>
      </c>
    </row>
    <row r="89" spans="1:19" ht="33" x14ac:dyDescent="0.55000000000000004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s="4">
        <f t="shared" si="4"/>
        <v>1.6132964889466841</v>
      </c>
      <c r="G89" t="s">
        <v>14</v>
      </c>
      <c r="H89" s="4">
        <f t="shared" si="5"/>
        <v>1.6132964889466841</v>
      </c>
      <c r="I89">
        <v>1482</v>
      </c>
      <c r="J89" t="s">
        <v>24</v>
      </c>
      <c r="K89" t="s">
        <v>25</v>
      </c>
      <c r="L89" s="4">
        <v>1299564000</v>
      </c>
      <c r="M89">
        <v>1300510800</v>
      </c>
      <c r="N89" t="b">
        <v>0</v>
      </c>
      <c r="O89" t="b">
        <v>1</v>
      </c>
      <c r="P89" t="s">
        <v>2008</v>
      </c>
      <c r="Q89" t="s">
        <v>2009</v>
      </c>
      <c r="R89" s="11">
        <f t="shared" si="6"/>
        <v>40610.25</v>
      </c>
      <c r="S89" s="12">
        <f t="shared" si="7"/>
        <v>40621.208333333336</v>
      </c>
    </row>
    <row r="90" spans="1:19" ht="18.5" x14ac:dyDescent="0.55000000000000004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s="4">
        <f t="shared" si="4"/>
        <v>0.38350910834132312</v>
      </c>
      <c r="G90" t="s">
        <v>19</v>
      </c>
      <c r="H90" s="4">
        <f t="shared" si="5"/>
        <v>0.38350910834132312</v>
      </c>
      <c r="I90">
        <v>113</v>
      </c>
      <c r="J90" t="s">
        <v>20</v>
      </c>
      <c r="K90" t="s">
        <v>21</v>
      </c>
      <c r="L90" s="4">
        <v>1429160400</v>
      </c>
      <c r="M90">
        <v>1431061200</v>
      </c>
      <c r="N90" t="b">
        <v>0</v>
      </c>
      <c r="O90" t="b">
        <v>0</v>
      </c>
      <c r="P90" t="s">
        <v>2020</v>
      </c>
      <c r="Q90" t="s">
        <v>2032</v>
      </c>
      <c r="R90" s="11">
        <f t="shared" si="6"/>
        <v>42110.208333333328</v>
      </c>
      <c r="S90" s="12">
        <f t="shared" si="7"/>
        <v>42132.208333333328</v>
      </c>
    </row>
    <row r="91" spans="1:19" ht="18.5" x14ac:dyDescent="0.55000000000000004">
      <c r="A91">
        <v>89</v>
      </c>
      <c r="B91" t="s">
        <v>208</v>
      </c>
      <c r="C91" s="3" t="s">
        <v>209</v>
      </c>
      <c r="D91">
        <v>3400</v>
      </c>
      <c r="E91">
        <v>8588</v>
      </c>
      <c r="F91" s="4">
        <f t="shared" si="4"/>
        <v>0.39590125756870054</v>
      </c>
      <c r="G91" t="s">
        <v>19</v>
      </c>
      <c r="H91" s="4">
        <f t="shared" si="5"/>
        <v>0.39590125756870054</v>
      </c>
      <c r="I91">
        <v>96</v>
      </c>
      <c r="J91" t="s">
        <v>20</v>
      </c>
      <c r="K91" t="s">
        <v>21</v>
      </c>
      <c r="L91" s="4">
        <v>1271307600</v>
      </c>
      <c r="M91">
        <v>1271480400</v>
      </c>
      <c r="N91" t="b">
        <v>0</v>
      </c>
      <c r="O91" t="b">
        <v>0</v>
      </c>
      <c r="P91" t="s">
        <v>2012</v>
      </c>
      <c r="Q91" t="s">
        <v>2013</v>
      </c>
      <c r="R91" s="11">
        <f t="shared" si="6"/>
        <v>40283.208333333336</v>
      </c>
      <c r="S91" s="12">
        <f t="shared" si="7"/>
        <v>40285.208333333336</v>
      </c>
    </row>
    <row r="92" spans="1:19" ht="18.5" x14ac:dyDescent="0.55000000000000004">
      <c r="A92">
        <v>90</v>
      </c>
      <c r="B92" t="s">
        <v>210</v>
      </c>
      <c r="C92" s="3" t="s">
        <v>211</v>
      </c>
      <c r="D92">
        <v>7800</v>
      </c>
      <c r="E92">
        <v>6132</v>
      </c>
      <c r="F92" s="4">
        <f t="shared" si="4"/>
        <v>1.2720156555772995</v>
      </c>
      <c r="G92" t="s">
        <v>14</v>
      </c>
      <c r="H92" s="4">
        <f t="shared" si="5"/>
        <v>1.2720156555772995</v>
      </c>
      <c r="I92">
        <v>106</v>
      </c>
      <c r="J92" t="s">
        <v>20</v>
      </c>
      <c r="K92" t="s">
        <v>21</v>
      </c>
      <c r="L92" s="4">
        <v>1456380000</v>
      </c>
      <c r="M92">
        <v>1456380000</v>
      </c>
      <c r="N92" t="b">
        <v>0</v>
      </c>
      <c r="O92" t="b">
        <v>1</v>
      </c>
      <c r="P92" t="s">
        <v>2012</v>
      </c>
      <c r="Q92" t="s">
        <v>2013</v>
      </c>
      <c r="R92" s="11">
        <f t="shared" si="6"/>
        <v>42425.25</v>
      </c>
      <c r="S92" s="12">
        <f t="shared" si="7"/>
        <v>42425.25</v>
      </c>
    </row>
    <row r="93" spans="1:19" ht="18.5" x14ac:dyDescent="0.55000000000000004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s="4">
        <f t="shared" si="4"/>
        <v>2.0659275921165383</v>
      </c>
      <c r="G93" t="s">
        <v>14</v>
      </c>
      <c r="H93" s="4">
        <f t="shared" si="5"/>
        <v>2.0659275921165383</v>
      </c>
      <c r="I93">
        <v>679</v>
      </c>
      <c r="J93" t="s">
        <v>94</v>
      </c>
      <c r="K93" t="s">
        <v>95</v>
      </c>
      <c r="L93" s="4">
        <v>1470459600</v>
      </c>
      <c r="M93">
        <v>1472878800</v>
      </c>
      <c r="N93" t="b">
        <v>0</v>
      </c>
      <c r="O93" t="b">
        <v>0</v>
      </c>
      <c r="P93" t="s">
        <v>2020</v>
      </c>
      <c r="Q93" t="s">
        <v>2032</v>
      </c>
      <c r="R93" s="11">
        <f t="shared" si="6"/>
        <v>42588.208333333328</v>
      </c>
      <c r="S93" s="12">
        <f t="shared" si="7"/>
        <v>42616.208333333328</v>
      </c>
    </row>
    <row r="94" spans="1:19" ht="33" x14ac:dyDescent="0.55000000000000004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s="4">
        <f t="shared" si="4"/>
        <v>0.38628681796233705</v>
      </c>
      <c r="G94" t="s">
        <v>19</v>
      </c>
      <c r="H94" s="4">
        <f t="shared" si="5"/>
        <v>0.38628681796233705</v>
      </c>
      <c r="I94">
        <v>498</v>
      </c>
      <c r="J94" t="s">
        <v>86</v>
      </c>
      <c r="K94" t="s">
        <v>87</v>
      </c>
      <c r="L94" s="4">
        <v>1277269200</v>
      </c>
      <c r="M94">
        <v>1277355600</v>
      </c>
      <c r="N94" t="b">
        <v>0</v>
      </c>
      <c r="O94" t="b">
        <v>1</v>
      </c>
      <c r="P94" t="s">
        <v>2023</v>
      </c>
      <c r="Q94" t="s">
        <v>2024</v>
      </c>
      <c r="R94" s="11">
        <f t="shared" si="6"/>
        <v>40352.208333333336</v>
      </c>
      <c r="S94" s="12">
        <f t="shared" si="7"/>
        <v>40353.208333333336</v>
      </c>
    </row>
    <row r="95" spans="1:19" ht="18.5" x14ac:dyDescent="0.55000000000000004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s="4">
        <f t="shared" si="4"/>
        <v>1.6515627609028949</v>
      </c>
      <c r="G95" t="s">
        <v>63</v>
      </c>
      <c r="H95" s="4">
        <f t="shared" si="5"/>
        <v>1.6515627609028949</v>
      </c>
      <c r="I95">
        <v>610</v>
      </c>
      <c r="J95" t="s">
        <v>20</v>
      </c>
      <c r="K95" t="s">
        <v>21</v>
      </c>
      <c r="L95" s="4">
        <v>1350709200</v>
      </c>
      <c r="M95">
        <v>1351054800</v>
      </c>
      <c r="N95" t="b">
        <v>0</v>
      </c>
      <c r="O95" t="b">
        <v>1</v>
      </c>
      <c r="P95" t="s">
        <v>2012</v>
      </c>
      <c r="Q95" t="s">
        <v>2013</v>
      </c>
      <c r="R95" s="11">
        <f t="shared" si="6"/>
        <v>41202.208333333336</v>
      </c>
      <c r="S95" s="12">
        <f t="shared" si="7"/>
        <v>41206.208333333336</v>
      </c>
    </row>
    <row r="96" spans="1:19" ht="18.5" x14ac:dyDescent="0.55000000000000004">
      <c r="A96">
        <v>94</v>
      </c>
      <c r="B96" t="s">
        <v>218</v>
      </c>
      <c r="C96" s="3" t="s">
        <v>219</v>
      </c>
      <c r="D96">
        <v>2900</v>
      </c>
      <c r="E96">
        <v>8807</v>
      </c>
      <c r="F96" s="4">
        <f t="shared" si="4"/>
        <v>0.32928352446917225</v>
      </c>
      <c r="G96" t="s">
        <v>19</v>
      </c>
      <c r="H96" s="4">
        <f t="shared" si="5"/>
        <v>0.32928352446917225</v>
      </c>
      <c r="I96">
        <v>180</v>
      </c>
      <c r="J96" t="s">
        <v>36</v>
      </c>
      <c r="K96" t="s">
        <v>37</v>
      </c>
      <c r="L96" s="4">
        <v>1554613200</v>
      </c>
      <c r="M96">
        <v>1555563600</v>
      </c>
      <c r="N96" t="b">
        <v>0</v>
      </c>
      <c r="O96" t="b">
        <v>0</v>
      </c>
      <c r="P96" t="s">
        <v>2010</v>
      </c>
      <c r="Q96" t="s">
        <v>2011</v>
      </c>
      <c r="R96" s="11">
        <f t="shared" si="6"/>
        <v>43562.208333333328</v>
      </c>
      <c r="S96" s="12">
        <f t="shared" si="7"/>
        <v>43573.208333333328</v>
      </c>
    </row>
    <row r="97" spans="1:19" ht="33" x14ac:dyDescent="0.55000000000000004">
      <c r="A97">
        <v>95</v>
      </c>
      <c r="B97" t="s">
        <v>220</v>
      </c>
      <c r="C97" s="3" t="s">
        <v>221</v>
      </c>
      <c r="D97">
        <v>900</v>
      </c>
      <c r="E97">
        <v>1017</v>
      </c>
      <c r="F97" s="4">
        <f t="shared" si="4"/>
        <v>0.88495575221238942</v>
      </c>
      <c r="G97" t="s">
        <v>19</v>
      </c>
      <c r="H97" s="4">
        <f t="shared" si="5"/>
        <v>0.88495575221238942</v>
      </c>
      <c r="I97">
        <v>27</v>
      </c>
      <c r="J97" t="s">
        <v>20</v>
      </c>
      <c r="K97" t="s">
        <v>21</v>
      </c>
      <c r="L97" s="4">
        <v>1571029200</v>
      </c>
      <c r="M97">
        <v>1571634000</v>
      </c>
      <c r="N97" t="b">
        <v>0</v>
      </c>
      <c r="O97" t="b">
        <v>0</v>
      </c>
      <c r="P97" t="s">
        <v>2014</v>
      </c>
      <c r="Q97" t="s">
        <v>2015</v>
      </c>
      <c r="R97" s="11">
        <f t="shared" si="6"/>
        <v>43752.208333333328</v>
      </c>
      <c r="S97" s="12">
        <f t="shared" si="7"/>
        <v>43759.208333333328</v>
      </c>
    </row>
    <row r="98" spans="1:19" ht="18.5" x14ac:dyDescent="0.55000000000000004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s="4">
        <f t="shared" si="4"/>
        <v>0.46002653237675972</v>
      </c>
      <c r="G98" t="s">
        <v>19</v>
      </c>
      <c r="H98" s="4">
        <f t="shared" si="5"/>
        <v>0.46002653237675972</v>
      </c>
      <c r="I98">
        <v>2331</v>
      </c>
      <c r="J98" t="s">
        <v>20</v>
      </c>
      <c r="K98" t="s">
        <v>21</v>
      </c>
      <c r="L98" s="4">
        <v>1299736800</v>
      </c>
      <c r="M98">
        <v>1300856400</v>
      </c>
      <c r="N98" t="b">
        <v>0</v>
      </c>
      <c r="O98" t="b">
        <v>0</v>
      </c>
      <c r="P98" t="s">
        <v>2012</v>
      </c>
      <c r="Q98" t="s">
        <v>2013</v>
      </c>
      <c r="R98" s="11">
        <f t="shared" si="6"/>
        <v>40612.25</v>
      </c>
      <c r="S98" s="12">
        <f t="shared" si="7"/>
        <v>40625.208333333336</v>
      </c>
    </row>
    <row r="99" spans="1:19" ht="18.5" x14ac:dyDescent="0.55000000000000004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s="4">
        <f t="shared" si="4"/>
        <v>0.10791068315763261</v>
      </c>
      <c r="G99" t="s">
        <v>19</v>
      </c>
      <c r="H99" s="4">
        <f t="shared" si="5"/>
        <v>0.10791068315763261</v>
      </c>
      <c r="I99">
        <v>113</v>
      </c>
      <c r="J99" t="s">
        <v>20</v>
      </c>
      <c r="K99" t="s">
        <v>21</v>
      </c>
      <c r="L99" s="4">
        <v>1435208400</v>
      </c>
      <c r="M99">
        <v>1439874000</v>
      </c>
      <c r="N99" t="b">
        <v>0</v>
      </c>
      <c r="O99" t="b">
        <v>0</v>
      </c>
      <c r="P99" t="s">
        <v>2006</v>
      </c>
      <c r="Q99" t="s">
        <v>2007</v>
      </c>
      <c r="R99" s="11">
        <f t="shared" si="6"/>
        <v>42180.208333333328</v>
      </c>
      <c r="S99" s="12">
        <f t="shared" si="7"/>
        <v>42234.208333333328</v>
      </c>
    </row>
    <row r="100" spans="1:19" ht="18.5" x14ac:dyDescent="0.55000000000000004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s="4">
        <f t="shared" si="4"/>
        <v>2.9680434584686353</v>
      </c>
      <c r="G100" t="s">
        <v>14</v>
      </c>
      <c r="H100" s="4">
        <f t="shared" si="5"/>
        <v>2.9680434584686353</v>
      </c>
      <c r="I100">
        <v>1220</v>
      </c>
      <c r="J100" t="s">
        <v>24</v>
      </c>
      <c r="K100" t="s">
        <v>25</v>
      </c>
      <c r="L100" s="4">
        <v>1437973200</v>
      </c>
      <c r="M100">
        <v>1438318800</v>
      </c>
      <c r="N100" t="b">
        <v>0</v>
      </c>
      <c r="O100" t="b">
        <v>0</v>
      </c>
      <c r="P100" t="s">
        <v>2023</v>
      </c>
      <c r="Q100" t="s">
        <v>2024</v>
      </c>
      <c r="R100" s="11">
        <f t="shared" si="6"/>
        <v>42212.208333333328</v>
      </c>
      <c r="S100" s="12">
        <f t="shared" si="7"/>
        <v>42216.208333333328</v>
      </c>
    </row>
    <row r="101" spans="1:19" ht="33" x14ac:dyDescent="0.55000000000000004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s="4">
        <f t="shared" si="4"/>
        <v>0.50832720219383321</v>
      </c>
      <c r="G101" t="s">
        <v>19</v>
      </c>
      <c r="H101" s="4">
        <f t="shared" si="5"/>
        <v>0.50832720219383321</v>
      </c>
      <c r="I101">
        <v>164</v>
      </c>
      <c r="J101" t="s">
        <v>20</v>
      </c>
      <c r="K101" t="s">
        <v>21</v>
      </c>
      <c r="L101" s="4">
        <v>1416895200</v>
      </c>
      <c r="M101">
        <v>1419400800</v>
      </c>
      <c r="N101" t="b">
        <v>0</v>
      </c>
      <c r="O101" t="b">
        <v>0</v>
      </c>
      <c r="P101" t="s">
        <v>2012</v>
      </c>
      <c r="Q101" t="s">
        <v>2013</v>
      </c>
      <c r="R101" s="11">
        <f t="shared" si="6"/>
        <v>41968.25</v>
      </c>
      <c r="S101" s="12">
        <f t="shared" si="7"/>
        <v>41997.25</v>
      </c>
    </row>
    <row r="102" spans="1:19" ht="18.5" x14ac:dyDescent="0.55000000000000004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s="4">
        <f t="shared" si="4"/>
        <v>100</v>
      </c>
      <c r="G102" t="s">
        <v>14</v>
      </c>
      <c r="H102" s="4">
        <f t="shared" si="5"/>
        <v>100</v>
      </c>
      <c r="I102">
        <v>1</v>
      </c>
      <c r="J102" t="s">
        <v>20</v>
      </c>
      <c r="K102" t="s">
        <v>21</v>
      </c>
      <c r="L102" s="4">
        <v>1319000400</v>
      </c>
      <c r="M102">
        <v>1320555600</v>
      </c>
      <c r="N102" t="b">
        <v>0</v>
      </c>
      <c r="O102" t="b">
        <v>0</v>
      </c>
      <c r="P102" t="s">
        <v>2012</v>
      </c>
      <c r="Q102" t="s">
        <v>2013</v>
      </c>
      <c r="R102" s="11">
        <f t="shared" si="6"/>
        <v>40835.208333333336</v>
      </c>
      <c r="S102" s="12">
        <f t="shared" si="7"/>
        <v>40853.208333333336</v>
      </c>
    </row>
    <row r="103" spans="1:19" ht="18.5" x14ac:dyDescent="0.55000000000000004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s="4">
        <f t="shared" si="4"/>
        <v>9.7900576525617317E-2</v>
      </c>
      <c r="G103" t="s">
        <v>19</v>
      </c>
      <c r="H103" s="4">
        <f t="shared" si="5"/>
        <v>9.7900576525617317E-2</v>
      </c>
      <c r="I103">
        <v>164</v>
      </c>
      <c r="J103" t="s">
        <v>20</v>
      </c>
      <c r="K103" t="s">
        <v>21</v>
      </c>
      <c r="L103" s="4">
        <v>1424498400</v>
      </c>
      <c r="M103">
        <v>1425103200</v>
      </c>
      <c r="N103" t="b">
        <v>0</v>
      </c>
      <c r="O103" t="b">
        <v>1</v>
      </c>
      <c r="P103" t="s">
        <v>2008</v>
      </c>
      <c r="Q103" t="s">
        <v>2016</v>
      </c>
      <c r="R103" s="11">
        <f t="shared" si="6"/>
        <v>42056.25</v>
      </c>
      <c r="S103" s="12">
        <f t="shared" si="7"/>
        <v>42063.25</v>
      </c>
    </row>
    <row r="104" spans="1:19" ht="18.5" x14ac:dyDescent="0.55000000000000004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s="4">
        <f t="shared" si="4"/>
        <v>0.35501823066589905</v>
      </c>
      <c r="G104" t="s">
        <v>19</v>
      </c>
      <c r="H104" s="4">
        <f t="shared" si="5"/>
        <v>0.35501823066589905</v>
      </c>
      <c r="I104">
        <v>336</v>
      </c>
      <c r="J104" t="s">
        <v>20</v>
      </c>
      <c r="K104" t="s">
        <v>21</v>
      </c>
      <c r="L104" s="4">
        <v>1526274000</v>
      </c>
      <c r="M104">
        <v>1526878800</v>
      </c>
      <c r="N104" t="b">
        <v>0</v>
      </c>
      <c r="O104" t="b">
        <v>1</v>
      </c>
      <c r="P104" t="s">
        <v>2010</v>
      </c>
      <c r="Q104" t="s">
        <v>2019</v>
      </c>
      <c r="R104" s="11">
        <f t="shared" si="6"/>
        <v>43234.208333333328</v>
      </c>
      <c r="S104" s="12">
        <f t="shared" si="7"/>
        <v>43241.208333333328</v>
      </c>
    </row>
    <row r="105" spans="1:19" ht="18.5" x14ac:dyDescent="0.55000000000000004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s="4">
        <f t="shared" si="4"/>
        <v>4.0633888663145061</v>
      </c>
      <c r="G105" t="s">
        <v>14</v>
      </c>
      <c r="H105" s="4">
        <f t="shared" si="5"/>
        <v>4.0633888663145061</v>
      </c>
      <c r="I105">
        <v>37</v>
      </c>
      <c r="J105" t="s">
        <v>94</v>
      </c>
      <c r="K105" t="s">
        <v>95</v>
      </c>
      <c r="L105" s="4">
        <v>1287896400</v>
      </c>
      <c r="M105">
        <v>1288674000</v>
      </c>
      <c r="N105" t="b">
        <v>0</v>
      </c>
      <c r="O105" t="b">
        <v>0</v>
      </c>
      <c r="P105" t="s">
        <v>2008</v>
      </c>
      <c r="Q105" t="s">
        <v>2016</v>
      </c>
      <c r="R105" s="11">
        <f t="shared" si="6"/>
        <v>40475.208333333336</v>
      </c>
      <c r="S105" s="12">
        <f t="shared" si="7"/>
        <v>40484.208333333336</v>
      </c>
    </row>
    <row r="106" spans="1:19" ht="18.5" x14ac:dyDescent="0.55000000000000004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s="4">
        <f t="shared" si="4"/>
        <v>0.69861624751645446</v>
      </c>
      <c r="G106" t="s">
        <v>19</v>
      </c>
      <c r="H106" s="4">
        <f t="shared" si="5"/>
        <v>0.69861624751645446</v>
      </c>
      <c r="I106">
        <v>1917</v>
      </c>
      <c r="J106" t="s">
        <v>20</v>
      </c>
      <c r="K106" t="s">
        <v>21</v>
      </c>
      <c r="L106" s="4">
        <v>1495515600</v>
      </c>
      <c r="M106">
        <v>1495602000</v>
      </c>
      <c r="N106" t="b">
        <v>0</v>
      </c>
      <c r="O106" t="b">
        <v>0</v>
      </c>
      <c r="P106" t="s">
        <v>2008</v>
      </c>
      <c r="Q106" t="s">
        <v>2018</v>
      </c>
      <c r="R106" s="11">
        <f t="shared" si="6"/>
        <v>42878.208333333328</v>
      </c>
      <c r="S106" s="12">
        <f t="shared" si="7"/>
        <v>42879.208333333328</v>
      </c>
    </row>
    <row r="107" spans="1:19" ht="18.5" x14ac:dyDescent="0.55000000000000004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s="4">
        <f t="shared" si="4"/>
        <v>0.69183029809746666</v>
      </c>
      <c r="G107" t="s">
        <v>19</v>
      </c>
      <c r="H107" s="4">
        <f t="shared" si="5"/>
        <v>0.69183029809746666</v>
      </c>
      <c r="I107">
        <v>95</v>
      </c>
      <c r="J107" t="s">
        <v>20</v>
      </c>
      <c r="K107" t="s">
        <v>21</v>
      </c>
      <c r="L107" s="4">
        <v>1364878800</v>
      </c>
      <c r="M107">
        <v>1366434000</v>
      </c>
      <c r="N107" t="b">
        <v>0</v>
      </c>
      <c r="O107" t="b">
        <v>0</v>
      </c>
      <c r="P107" t="s">
        <v>2010</v>
      </c>
      <c r="Q107" t="s">
        <v>2011</v>
      </c>
      <c r="R107" s="11">
        <f t="shared" si="6"/>
        <v>41366.208333333336</v>
      </c>
      <c r="S107" s="12">
        <f t="shared" si="7"/>
        <v>41384.208333333336</v>
      </c>
    </row>
    <row r="108" spans="1:19" ht="18.5" x14ac:dyDescent="0.55000000000000004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s="4">
        <f t="shared" si="4"/>
        <v>0.27845209196058834</v>
      </c>
      <c r="G108" t="s">
        <v>19</v>
      </c>
      <c r="H108" s="4">
        <f t="shared" si="5"/>
        <v>0.27845209196058834</v>
      </c>
      <c r="I108">
        <v>147</v>
      </c>
      <c r="J108" t="s">
        <v>20</v>
      </c>
      <c r="K108" t="s">
        <v>21</v>
      </c>
      <c r="L108" s="4">
        <v>1567918800</v>
      </c>
      <c r="M108">
        <v>1568350800</v>
      </c>
      <c r="N108" t="b">
        <v>0</v>
      </c>
      <c r="O108" t="b">
        <v>0</v>
      </c>
      <c r="P108" t="s">
        <v>2012</v>
      </c>
      <c r="Q108" t="s">
        <v>2013</v>
      </c>
      <c r="R108" s="11">
        <f t="shared" si="6"/>
        <v>43716.208333333328</v>
      </c>
      <c r="S108" s="12">
        <f t="shared" si="7"/>
        <v>43721.208333333328</v>
      </c>
    </row>
    <row r="109" spans="1:19" ht="33" x14ac:dyDescent="0.55000000000000004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s="4">
        <f t="shared" si="4"/>
        <v>0.53623410448904552</v>
      </c>
      <c r="G109" t="s">
        <v>19</v>
      </c>
      <c r="H109" s="4">
        <f t="shared" si="5"/>
        <v>0.53623410448904552</v>
      </c>
      <c r="I109">
        <v>86</v>
      </c>
      <c r="J109" t="s">
        <v>20</v>
      </c>
      <c r="K109" t="s">
        <v>21</v>
      </c>
      <c r="L109" s="4">
        <v>1524459600</v>
      </c>
      <c r="M109">
        <v>1525928400</v>
      </c>
      <c r="N109" t="b">
        <v>0</v>
      </c>
      <c r="O109" t="b">
        <v>1</v>
      </c>
      <c r="P109" t="s">
        <v>2012</v>
      </c>
      <c r="Q109" t="s">
        <v>2013</v>
      </c>
      <c r="R109" s="11">
        <f t="shared" si="6"/>
        <v>43213.208333333328</v>
      </c>
      <c r="S109" s="12">
        <f t="shared" si="7"/>
        <v>43230.208333333328</v>
      </c>
    </row>
    <row r="110" spans="1:19" ht="33" x14ac:dyDescent="0.55000000000000004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s="4">
        <f t="shared" si="4"/>
        <v>0.16799193638705343</v>
      </c>
      <c r="G110" t="s">
        <v>19</v>
      </c>
      <c r="H110" s="4">
        <f t="shared" si="5"/>
        <v>0.16799193638705343</v>
      </c>
      <c r="I110">
        <v>83</v>
      </c>
      <c r="J110" t="s">
        <v>20</v>
      </c>
      <c r="K110" t="s">
        <v>21</v>
      </c>
      <c r="L110" s="4">
        <v>1333688400</v>
      </c>
      <c r="M110">
        <v>1336885200</v>
      </c>
      <c r="N110" t="b">
        <v>0</v>
      </c>
      <c r="O110" t="b">
        <v>0</v>
      </c>
      <c r="P110" t="s">
        <v>2014</v>
      </c>
      <c r="Q110" t="s">
        <v>2015</v>
      </c>
      <c r="R110" s="11">
        <f t="shared" si="6"/>
        <v>41005.208333333336</v>
      </c>
      <c r="S110" s="12">
        <f t="shared" si="7"/>
        <v>41042.208333333336</v>
      </c>
    </row>
    <row r="111" spans="1:19" ht="18.5" x14ac:dyDescent="0.55000000000000004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s="4">
        <f t="shared" si="4"/>
        <v>1.6888600194868464</v>
      </c>
      <c r="G111" t="s">
        <v>14</v>
      </c>
      <c r="H111" s="4">
        <f t="shared" si="5"/>
        <v>1.6888600194868464</v>
      </c>
      <c r="I111">
        <v>60</v>
      </c>
      <c r="J111" t="s">
        <v>20</v>
      </c>
      <c r="K111" t="s">
        <v>21</v>
      </c>
      <c r="L111" s="4">
        <v>1389506400</v>
      </c>
      <c r="M111">
        <v>1389679200</v>
      </c>
      <c r="N111" t="b">
        <v>0</v>
      </c>
      <c r="O111" t="b">
        <v>0</v>
      </c>
      <c r="P111" t="s">
        <v>2014</v>
      </c>
      <c r="Q111" t="s">
        <v>2033</v>
      </c>
      <c r="R111" s="11">
        <f t="shared" si="6"/>
        <v>41651.25</v>
      </c>
      <c r="S111" s="12">
        <f t="shared" si="7"/>
        <v>41653.25</v>
      </c>
    </row>
    <row r="112" spans="1:19" ht="33" x14ac:dyDescent="0.55000000000000004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s="4">
        <f t="shared" si="4"/>
        <v>6.6832496362697702</v>
      </c>
      <c r="G112" t="s">
        <v>14</v>
      </c>
      <c r="H112" s="4">
        <f t="shared" si="5"/>
        <v>6.6832496362697702</v>
      </c>
      <c r="I112">
        <v>296</v>
      </c>
      <c r="J112" t="s">
        <v>20</v>
      </c>
      <c r="K112" t="s">
        <v>21</v>
      </c>
      <c r="L112" s="4">
        <v>1536642000</v>
      </c>
      <c r="M112">
        <v>1538283600</v>
      </c>
      <c r="N112" t="b">
        <v>0</v>
      </c>
      <c r="O112" t="b">
        <v>0</v>
      </c>
      <c r="P112" t="s">
        <v>2006</v>
      </c>
      <c r="Q112" t="s">
        <v>2007</v>
      </c>
      <c r="R112" s="11">
        <f t="shared" si="6"/>
        <v>43354.208333333328</v>
      </c>
      <c r="S112" s="12">
        <f t="shared" si="7"/>
        <v>43373.208333333328</v>
      </c>
    </row>
    <row r="113" spans="1:19" ht="18.5" x14ac:dyDescent="0.55000000000000004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s="4">
        <f t="shared" si="4"/>
        <v>0.83363881987155986</v>
      </c>
      <c r="G113" t="s">
        <v>19</v>
      </c>
      <c r="H113" s="4">
        <f t="shared" si="5"/>
        <v>0.83363881987155986</v>
      </c>
      <c r="I113">
        <v>676</v>
      </c>
      <c r="J113" t="s">
        <v>20</v>
      </c>
      <c r="K113" t="s">
        <v>21</v>
      </c>
      <c r="L113" s="4">
        <v>1348290000</v>
      </c>
      <c r="M113">
        <v>1348808400</v>
      </c>
      <c r="N113" t="b">
        <v>0</v>
      </c>
      <c r="O113" t="b">
        <v>0</v>
      </c>
      <c r="P113" t="s">
        <v>2020</v>
      </c>
      <c r="Q113" t="s">
        <v>2029</v>
      </c>
      <c r="R113" s="11">
        <f t="shared" si="6"/>
        <v>41174.208333333336</v>
      </c>
      <c r="S113" s="12">
        <f t="shared" si="7"/>
        <v>41180.208333333336</v>
      </c>
    </row>
    <row r="114" spans="1:19" ht="18.5" x14ac:dyDescent="0.55000000000000004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s="4">
        <f t="shared" si="4"/>
        <v>0.37198258804907003</v>
      </c>
      <c r="G114" t="s">
        <v>19</v>
      </c>
      <c r="H114" s="4">
        <f t="shared" si="5"/>
        <v>0.37198258804907003</v>
      </c>
      <c r="I114">
        <v>361</v>
      </c>
      <c r="J114" t="s">
        <v>24</v>
      </c>
      <c r="K114" t="s">
        <v>25</v>
      </c>
      <c r="L114" s="4">
        <v>1408856400</v>
      </c>
      <c r="M114">
        <v>1410152400</v>
      </c>
      <c r="N114" t="b">
        <v>0</v>
      </c>
      <c r="O114" t="b">
        <v>0</v>
      </c>
      <c r="P114" t="s">
        <v>2010</v>
      </c>
      <c r="Q114" t="s">
        <v>2011</v>
      </c>
      <c r="R114" s="11">
        <f t="shared" si="6"/>
        <v>41875.208333333336</v>
      </c>
      <c r="S114" s="12">
        <f t="shared" si="7"/>
        <v>41890.208333333336</v>
      </c>
    </row>
    <row r="115" spans="1:19" ht="18.5" x14ac:dyDescent="0.55000000000000004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s="4">
        <f t="shared" si="4"/>
        <v>0.26533729999195949</v>
      </c>
      <c r="G115" t="s">
        <v>19</v>
      </c>
      <c r="H115" s="4">
        <f t="shared" si="5"/>
        <v>0.26533729999195949</v>
      </c>
      <c r="I115">
        <v>131</v>
      </c>
      <c r="J115" t="s">
        <v>20</v>
      </c>
      <c r="K115" t="s">
        <v>21</v>
      </c>
      <c r="L115" s="4">
        <v>1505192400</v>
      </c>
      <c r="M115">
        <v>1505797200</v>
      </c>
      <c r="N115" t="b">
        <v>0</v>
      </c>
      <c r="O115" t="b">
        <v>0</v>
      </c>
      <c r="P115" t="s">
        <v>2006</v>
      </c>
      <c r="Q115" t="s">
        <v>2007</v>
      </c>
      <c r="R115" s="11">
        <f t="shared" si="6"/>
        <v>42990.208333333328</v>
      </c>
      <c r="S115" s="12">
        <f t="shared" si="7"/>
        <v>42997.208333333328</v>
      </c>
    </row>
    <row r="116" spans="1:19" ht="18.5" x14ac:dyDescent="0.55000000000000004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s="4">
        <f t="shared" si="4"/>
        <v>0.13752171395483498</v>
      </c>
      <c r="G116" t="s">
        <v>19</v>
      </c>
      <c r="H116" s="4">
        <f t="shared" si="5"/>
        <v>0.13752171395483498</v>
      </c>
      <c r="I116">
        <v>126</v>
      </c>
      <c r="J116" t="s">
        <v>20</v>
      </c>
      <c r="K116" t="s">
        <v>21</v>
      </c>
      <c r="L116" s="4">
        <v>1554786000</v>
      </c>
      <c r="M116">
        <v>1554872400</v>
      </c>
      <c r="N116" t="b">
        <v>0</v>
      </c>
      <c r="O116" t="b">
        <v>1</v>
      </c>
      <c r="P116" t="s">
        <v>2010</v>
      </c>
      <c r="Q116" t="s">
        <v>2019</v>
      </c>
      <c r="R116" s="11">
        <f t="shared" si="6"/>
        <v>43564.208333333328</v>
      </c>
      <c r="S116" s="12">
        <f t="shared" si="7"/>
        <v>43565.208333333328</v>
      </c>
    </row>
    <row r="117" spans="1:19" ht="18.5" x14ac:dyDescent="0.55000000000000004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s="4">
        <f t="shared" si="4"/>
        <v>1.1466343838989697</v>
      </c>
      <c r="G117" t="s">
        <v>14</v>
      </c>
      <c r="H117" s="4">
        <f t="shared" si="5"/>
        <v>1.1466343838989697</v>
      </c>
      <c r="I117">
        <v>3304</v>
      </c>
      <c r="J117" t="s">
        <v>94</v>
      </c>
      <c r="K117" t="s">
        <v>95</v>
      </c>
      <c r="L117" s="4">
        <v>1510898400</v>
      </c>
      <c r="M117">
        <v>1513922400</v>
      </c>
      <c r="N117" t="b">
        <v>0</v>
      </c>
      <c r="O117" t="b">
        <v>0</v>
      </c>
      <c r="P117" t="s">
        <v>2020</v>
      </c>
      <c r="Q117" t="s">
        <v>2026</v>
      </c>
      <c r="R117" s="11">
        <f t="shared" si="6"/>
        <v>43056.25</v>
      </c>
      <c r="S117" s="12">
        <f t="shared" si="7"/>
        <v>43091.25</v>
      </c>
    </row>
    <row r="118" spans="1:19" ht="33" x14ac:dyDescent="0.55000000000000004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s="4">
        <f t="shared" si="4"/>
        <v>1.1363636363636365</v>
      </c>
      <c r="G118" t="s">
        <v>14</v>
      </c>
      <c r="H118" s="4">
        <f t="shared" si="5"/>
        <v>1.1363636363636365</v>
      </c>
      <c r="I118">
        <v>73</v>
      </c>
      <c r="J118" t="s">
        <v>20</v>
      </c>
      <c r="K118" t="s">
        <v>21</v>
      </c>
      <c r="L118" s="4">
        <v>1442552400</v>
      </c>
      <c r="M118">
        <v>1442638800</v>
      </c>
      <c r="N118" t="b">
        <v>0</v>
      </c>
      <c r="O118" t="b">
        <v>0</v>
      </c>
      <c r="P118" t="s">
        <v>2012</v>
      </c>
      <c r="Q118" t="s">
        <v>2013</v>
      </c>
      <c r="R118" s="11">
        <f t="shared" si="6"/>
        <v>42265.208333333328</v>
      </c>
      <c r="S118" s="12">
        <f t="shared" si="7"/>
        <v>42266.208333333328</v>
      </c>
    </row>
    <row r="119" spans="1:19" ht="18.5" x14ac:dyDescent="0.55000000000000004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s="4">
        <f t="shared" si="4"/>
        <v>0.57491493605537958</v>
      </c>
      <c r="G119" t="s">
        <v>19</v>
      </c>
      <c r="H119" s="4">
        <f t="shared" si="5"/>
        <v>0.57491493605537958</v>
      </c>
      <c r="I119">
        <v>275</v>
      </c>
      <c r="J119" t="s">
        <v>20</v>
      </c>
      <c r="K119" t="s">
        <v>21</v>
      </c>
      <c r="L119" s="4">
        <v>1316667600</v>
      </c>
      <c r="M119">
        <v>1317186000</v>
      </c>
      <c r="N119" t="b">
        <v>0</v>
      </c>
      <c r="O119" t="b">
        <v>0</v>
      </c>
      <c r="P119" t="s">
        <v>2014</v>
      </c>
      <c r="Q119" t="s">
        <v>2033</v>
      </c>
      <c r="R119" s="11">
        <f t="shared" si="6"/>
        <v>40808.208333333336</v>
      </c>
      <c r="S119" s="12">
        <f t="shared" si="7"/>
        <v>40814.208333333336</v>
      </c>
    </row>
    <row r="120" spans="1:19" ht="18.5" x14ac:dyDescent="0.55000000000000004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s="4">
        <f t="shared" si="4"/>
        <v>0.85025980160604631</v>
      </c>
      <c r="G120" t="s">
        <v>19</v>
      </c>
      <c r="H120" s="4">
        <f t="shared" si="5"/>
        <v>0.85025980160604631</v>
      </c>
      <c r="I120">
        <v>67</v>
      </c>
      <c r="J120" t="s">
        <v>20</v>
      </c>
      <c r="K120" t="s">
        <v>21</v>
      </c>
      <c r="L120" s="4">
        <v>1390716000</v>
      </c>
      <c r="M120">
        <v>1391234400</v>
      </c>
      <c r="N120" t="b">
        <v>0</v>
      </c>
      <c r="O120" t="b">
        <v>0</v>
      </c>
      <c r="P120" t="s">
        <v>2027</v>
      </c>
      <c r="Q120" t="s">
        <v>2028</v>
      </c>
      <c r="R120" s="11">
        <f t="shared" si="6"/>
        <v>41665.25</v>
      </c>
      <c r="S120" s="12">
        <f t="shared" si="7"/>
        <v>41671.25</v>
      </c>
    </row>
    <row r="121" spans="1:19" ht="33" x14ac:dyDescent="0.55000000000000004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s="4">
        <f t="shared" si="4"/>
        <v>0.46520282843319688</v>
      </c>
      <c r="G121" t="s">
        <v>19</v>
      </c>
      <c r="H121" s="4">
        <f t="shared" si="5"/>
        <v>0.46520282843319688</v>
      </c>
      <c r="I121">
        <v>154</v>
      </c>
      <c r="J121" t="s">
        <v>20</v>
      </c>
      <c r="K121" t="s">
        <v>21</v>
      </c>
      <c r="L121" s="4">
        <v>1402894800</v>
      </c>
      <c r="M121">
        <v>1404363600</v>
      </c>
      <c r="N121" t="b">
        <v>0</v>
      </c>
      <c r="O121" t="b">
        <v>1</v>
      </c>
      <c r="P121" t="s">
        <v>2014</v>
      </c>
      <c r="Q121" t="s">
        <v>2015</v>
      </c>
      <c r="R121" s="11">
        <f t="shared" si="6"/>
        <v>41806.208333333336</v>
      </c>
      <c r="S121" s="12">
        <f t="shared" si="7"/>
        <v>41823.208333333336</v>
      </c>
    </row>
    <row r="122" spans="1:19" ht="18.5" x14ac:dyDescent="0.55000000000000004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s="4">
        <f t="shared" si="4"/>
        <v>0.66891121561921052</v>
      </c>
      <c r="G122" t="s">
        <v>19</v>
      </c>
      <c r="H122" s="4">
        <f t="shared" si="5"/>
        <v>0.66891121561921052</v>
      </c>
      <c r="I122">
        <v>1782</v>
      </c>
      <c r="J122" t="s">
        <v>20</v>
      </c>
      <c r="K122" t="s">
        <v>21</v>
      </c>
      <c r="L122" s="4">
        <v>1429246800</v>
      </c>
      <c r="M122">
        <v>1429592400</v>
      </c>
      <c r="N122" t="b">
        <v>0</v>
      </c>
      <c r="O122" t="b">
        <v>1</v>
      </c>
      <c r="P122" t="s">
        <v>2023</v>
      </c>
      <c r="Q122" t="s">
        <v>2034</v>
      </c>
      <c r="R122" s="11">
        <f t="shared" si="6"/>
        <v>42111.208333333328</v>
      </c>
      <c r="S122" s="12">
        <f t="shared" si="7"/>
        <v>42115.208333333328</v>
      </c>
    </row>
    <row r="123" spans="1:19" ht="18.5" x14ac:dyDescent="0.55000000000000004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s="4">
        <f t="shared" si="4"/>
        <v>0.45591328589688107</v>
      </c>
      <c r="G123" t="s">
        <v>19</v>
      </c>
      <c r="H123" s="4">
        <f t="shared" si="5"/>
        <v>0.45591328589688107</v>
      </c>
      <c r="I123">
        <v>903</v>
      </c>
      <c r="J123" t="s">
        <v>20</v>
      </c>
      <c r="K123" t="s">
        <v>21</v>
      </c>
      <c r="L123" s="4">
        <v>1412485200</v>
      </c>
      <c r="M123">
        <v>1413608400</v>
      </c>
      <c r="N123" t="b">
        <v>0</v>
      </c>
      <c r="O123" t="b">
        <v>0</v>
      </c>
      <c r="P123" t="s">
        <v>2023</v>
      </c>
      <c r="Q123" t="s">
        <v>2024</v>
      </c>
      <c r="R123" s="11">
        <f t="shared" si="6"/>
        <v>41917.208333333336</v>
      </c>
      <c r="S123" s="12">
        <f t="shared" si="7"/>
        <v>41930.208333333336</v>
      </c>
    </row>
    <row r="124" spans="1:19" ht="18.5" x14ac:dyDescent="0.55000000000000004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s="4">
        <f t="shared" si="4"/>
        <v>1.5535744705013912</v>
      </c>
      <c r="G124" t="s">
        <v>14</v>
      </c>
      <c r="H124" s="4">
        <f t="shared" si="5"/>
        <v>1.5535744705013912</v>
      </c>
      <c r="I124">
        <v>3387</v>
      </c>
      <c r="J124" t="s">
        <v>20</v>
      </c>
      <c r="K124" t="s">
        <v>21</v>
      </c>
      <c r="L124" s="4">
        <v>1417068000</v>
      </c>
      <c r="M124">
        <v>1419400800</v>
      </c>
      <c r="N124" t="b">
        <v>0</v>
      </c>
      <c r="O124" t="b">
        <v>0</v>
      </c>
      <c r="P124" t="s">
        <v>2020</v>
      </c>
      <c r="Q124" t="s">
        <v>2026</v>
      </c>
      <c r="R124" s="11">
        <f t="shared" si="6"/>
        <v>41970.25</v>
      </c>
      <c r="S124" s="12">
        <f t="shared" si="7"/>
        <v>41997.25</v>
      </c>
    </row>
    <row r="125" spans="1:19" ht="18.5" x14ac:dyDescent="0.55000000000000004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s="4">
        <f t="shared" si="4"/>
        <v>5.3698779161126557</v>
      </c>
      <c r="G125" t="s">
        <v>14</v>
      </c>
      <c r="H125" s="4">
        <f t="shared" si="5"/>
        <v>5.3698779161126557</v>
      </c>
      <c r="I125">
        <v>662</v>
      </c>
      <c r="J125" t="s">
        <v>15</v>
      </c>
      <c r="K125" t="s">
        <v>16</v>
      </c>
      <c r="L125" s="4">
        <v>1448344800</v>
      </c>
      <c r="M125">
        <v>1448604000</v>
      </c>
      <c r="N125" t="b">
        <v>1</v>
      </c>
      <c r="O125" t="b">
        <v>0</v>
      </c>
      <c r="P125" t="s">
        <v>2012</v>
      </c>
      <c r="Q125" t="s">
        <v>2013</v>
      </c>
      <c r="R125" s="11">
        <f t="shared" si="6"/>
        <v>42332.25</v>
      </c>
      <c r="S125" s="12">
        <f t="shared" si="7"/>
        <v>42335.25</v>
      </c>
    </row>
    <row r="126" spans="1:19" ht="18.5" x14ac:dyDescent="0.55000000000000004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s="4">
        <f t="shared" si="4"/>
        <v>0.2719096423342397</v>
      </c>
      <c r="G126" t="s">
        <v>19</v>
      </c>
      <c r="H126" s="4">
        <f t="shared" si="5"/>
        <v>0.2719096423342397</v>
      </c>
      <c r="I126">
        <v>94</v>
      </c>
      <c r="J126" t="s">
        <v>94</v>
      </c>
      <c r="K126" t="s">
        <v>95</v>
      </c>
      <c r="L126" s="4">
        <v>1557723600</v>
      </c>
      <c r="M126">
        <v>1562302800</v>
      </c>
      <c r="N126" t="b">
        <v>0</v>
      </c>
      <c r="O126" t="b">
        <v>0</v>
      </c>
      <c r="P126" t="s">
        <v>2027</v>
      </c>
      <c r="Q126" t="s">
        <v>2028</v>
      </c>
      <c r="R126" s="11">
        <f t="shared" si="6"/>
        <v>43598.208333333328</v>
      </c>
      <c r="S126" s="12">
        <f t="shared" si="7"/>
        <v>43651.208333333328</v>
      </c>
    </row>
    <row r="127" spans="1:19" ht="18.5" x14ac:dyDescent="0.55000000000000004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s="4">
        <f t="shared" si="4"/>
        <v>0.62536873156342188</v>
      </c>
      <c r="G127" t="s">
        <v>19</v>
      </c>
      <c r="H127" s="4">
        <f t="shared" si="5"/>
        <v>0.62536873156342188</v>
      </c>
      <c r="I127">
        <v>180</v>
      </c>
      <c r="J127" t="s">
        <v>20</v>
      </c>
      <c r="K127" t="s">
        <v>21</v>
      </c>
      <c r="L127" s="4">
        <v>1537333200</v>
      </c>
      <c r="M127">
        <v>1537678800</v>
      </c>
      <c r="N127" t="b">
        <v>0</v>
      </c>
      <c r="O127" t="b">
        <v>0</v>
      </c>
      <c r="P127" t="s">
        <v>2012</v>
      </c>
      <c r="Q127" t="s">
        <v>2013</v>
      </c>
      <c r="R127" s="11">
        <f t="shared" si="6"/>
        <v>43362.208333333328</v>
      </c>
      <c r="S127" s="12">
        <f t="shared" si="7"/>
        <v>43366.208333333328</v>
      </c>
    </row>
    <row r="128" spans="1:19" ht="18.5" x14ac:dyDescent="0.55000000000000004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s="4">
        <f t="shared" si="4"/>
        <v>2.5884482238533693</v>
      </c>
      <c r="G128" t="s">
        <v>14</v>
      </c>
      <c r="H128" s="4">
        <f t="shared" si="5"/>
        <v>2.5884482238533693</v>
      </c>
      <c r="I128">
        <v>774</v>
      </c>
      <c r="J128" t="s">
        <v>20</v>
      </c>
      <c r="K128" t="s">
        <v>21</v>
      </c>
      <c r="L128" s="4">
        <v>1471150800</v>
      </c>
      <c r="M128">
        <v>1473570000</v>
      </c>
      <c r="N128" t="b">
        <v>0</v>
      </c>
      <c r="O128" t="b">
        <v>1</v>
      </c>
      <c r="P128" t="s">
        <v>2012</v>
      </c>
      <c r="Q128" t="s">
        <v>2013</v>
      </c>
      <c r="R128" s="11">
        <f t="shared" si="6"/>
        <v>42596.208333333328</v>
      </c>
      <c r="S128" s="12">
        <f t="shared" si="7"/>
        <v>42624.208333333328</v>
      </c>
    </row>
    <row r="129" spans="1:19" ht="18.5" x14ac:dyDescent="0.55000000000000004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s="4">
        <f t="shared" si="4"/>
        <v>1.9447114025665668</v>
      </c>
      <c r="G129" t="s">
        <v>14</v>
      </c>
      <c r="H129" s="4">
        <f t="shared" si="5"/>
        <v>1.9447114025665668</v>
      </c>
      <c r="I129">
        <v>672</v>
      </c>
      <c r="J129" t="s">
        <v>15</v>
      </c>
      <c r="K129" t="s">
        <v>16</v>
      </c>
      <c r="L129" s="4">
        <v>1273640400</v>
      </c>
      <c r="M129">
        <v>1273899600</v>
      </c>
      <c r="N129" t="b">
        <v>0</v>
      </c>
      <c r="O129" t="b">
        <v>0</v>
      </c>
      <c r="P129" t="s">
        <v>2012</v>
      </c>
      <c r="Q129" t="s">
        <v>2013</v>
      </c>
      <c r="R129" s="11">
        <f t="shared" si="6"/>
        <v>40310.208333333336</v>
      </c>
      <c r="S129" s="12">
        <f t="shared" si="7"/>
        <v>40313.208333333336</v>
      </c>
    </row>
    <row r="130" spans="1:19" ht="18.5" x14ac:dyDescent="0.55000000000000004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s="4">
        <f t="shared" si="4"/>
        <v>1.6574326227814817</v>
      </c>
      <c r="G130" t="s">
        <v>63</v>
      </c>
      <c r="H130" s="4">
        <f t="shared" si="5"/>
        <v>1.6574326227814817</v>
      </c>
      <c r="I130">
        <v>532</v>
      </c>
      <c r="J130" t="s">
        <v>20</v>
      </c>
      <c r="K130" t="s">
        <v>21</v>
      </c>
      <c r="L130" s="4">
        <v>1282885200</v>
      </c>
      <c r="M130">
        <v>1284008400</v>
      </c>
      <c r="N130" t="b">
        <v>0</v>
      </c>
      <c r="O130" t="b">
        <v>0</v>
      </c>
      <c r="P130" t="s">
        <v>2008</v>
      </c>
      <c r="Q130" t="s">
        <v>2009</v>
      </c>
      <c r="R130" s="11">
        <f t="shared" si="6"/>
        <v>40417.208333333336</v>
      </c>
      <c r="S130" s="12">
        <f t="shared" si="7"/>
        <v>40430.208333333336</v>
      </c>
    </row>
    <row r="131" spans="1:19" ht="18.5" x14ac:dyDescent="0.55000000000000004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s="4">
        <f t="shared" ref="F131:F194" si="8">D131/E131</f>
        <v>31.223717409587888</v>
      </c>
      <c r="G131" t="s">
        <v>63</v>
      </c>
      <c r="H131" s="4">
        <f t="shared" ref="H131:H194" si="9">AVERAGE(D131/E131)</f>
        <v>31.223717409587888</v>
      </c>
      <c r="I131">
        <v>55</v>
      </c>
      <c r="J131" t="s">
        <v>24</v>
      </c>
      <c r="K131" t="s">
        <v>25</v>
      </c>
      <c r="L131" s="4">
        <v>1422943200</v>
      </c>
      <c r="M131">
        <v>1425103200</v>
      </c>
      <c r="N131" t="b">
        <v>0</v>
      </c>
      <c r="O131" t="b">
        <v>0</v>
      </c>
      <c r="P131" t="s">
        <v>2006</v>
      </c>
      <c r="Q131" t="s">
        <v>2007</v>
      </c>
      <c r="R131" s="11">
        <f t="shared" ref="R131:R194" si="10">(((L131/60)/60)/24)+DATE(1970,1,1)</f>
        <v>42038.25</v>
      </c>
      <c r="S131" s="12">
        <f t="shared" ref="S131:S194" si="11">(((M131/60)/60)/24)+DATE(1970,1,1)</f>
        <v>42063.25</v>
      </c>
    </row>
    <row r="132" spans="1:19" ht="18.5" x14ac:dyDescent="0.55000000000000004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s="4">
        <f t="shared" si="8"/>
        <v>0.64321608040201006</v>
      </c>
      <c r="G132" t="s">
        <v>19</v>
      </c>
      <c r="H132" s="4">
        <f t="shared" si="9"/>
        <v>0.64321608040201006</v>
      </c>
      <c r="I132">
        <v>533</v>
      </c>
      <c r="J132" t="s">
        <v>32</v>
      </c>
      <c r="K132" t="s">
        <v>33</v>
      </c>
      <c r="L132" s="4">
        <v>1319605200</v>
      </c>
      <c r="M132">
        <v>1320991200</v>
      </c>
      <c r="N132" t="b">
        <v>0</v>
      </c>
      <c r="O132" t="b">
        <v>0</v>
      </c>
      <c r="P132" t="s">
        <v>2014</v>
      </c>
      <c r="Q132" t="s">
        <v>2017</v>
      </c>
      <c r="R132" s="11">
        <f t="shared" si="10"/>
        <v>40842.208333333336</v>
      </c>
      <c r="S132" s="12">
        <f t="shared" si="11"/>
        <v>40858.25</v>
      </c>
    </row>
    <row r="133" spans="1:19" ht="33" x14ac:dyDescent="0.55000000000000004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s="4">
        <f t="shared" si="8"/>
        <v>0.99147583616268153</v>
      </c>
      <c r="G133" t="s">
        <v>19</v>
      </c>
      <c r="H133" s="4">
        <f t="shared" si="9"/>
        <v>0.99147583616268153</v>
      </c>
      <c r="I133">
        <v>2443</v>
      </c>
      <c r="J133" t="s">
        <v>36</v>
      </c>
      <c r="K133" t="s">
        <v>37</v>
      </c>
      <c r="L133" s="4">
        <v>1385704800</v>
      </c>
      <c r="M133">
        <v>1386828000</v>
      </c>
      <c r="N133" t="b">
        <v>0</v>
      </c>
      <c r="O133" t="b">
        <v>0</v>
      </c>
      <c r="P133" t="s">
        <v>2010</v>
      </c>
      <c r="Q133" t="s">
        <v>2011</v>
      </c>
      <c r="R133" s="11">
        <f t="shared" si="10"/>
        <v>41607.25</v>
      </c>
      <c r="S133" s="12">
        <f t="shared" si="11"/>
        <v>41620.25</v>
      </c>
    </row>
    <row r="134" spans="1:19" ht="18.5" x14ac:dyDescent="0.55000000000000004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s="4">
        <f t="shared" si="8"/>
        <v>0.86071987480438183</v>
      </c>
      <c r="G134" t="s">
        <v>19</v>
      </c>
      <c r="H134" s="4">
        <f t="shared" si="9"/>
        <v>0.86071987480438183</v>
      </c>
      <c r="I134">
        <v>89</v>
      </c>
      <c r="J134" t="s">
        <v>20</v>
      </c>
      <c r="K134" t="s">
        <v>21</v>
      </c>
      <c r="L134" s="4">
        <v>1515736800</v>
      </c>
      <c r="M134">
        <v>1517119200</v>
      </c>
      <c r="N134" t="b">
        <v>0</v>
      </c>
      <c r="O134" t="b">
        <v>1</v>
      </c>
      <c r="P134" t="s">
        <v>2012</v>
      </c>
      <c r="Q134" t="s">
        <v>2013</v>
      </c>
      <c r="R134" s="11">
        <f t="shared" si="10"/>
        <v>43112.25</v>
      </c>
      <c r="S134" s="12">
        <f t="shared" si="11"/>
        <v>43128.25</v>
      </c>
    </row>
    <row r="135" spans="1:19" ht="18.5" x14ac:dyDescent="0.55000000000000004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s="4">
        <f t="shared" si="8"/>
        <v>0.32177332856632107</v>
      </c>
      <c r="G135" t="s">
        <v>19</v>
      </c>
      <c r="H135" s="4">
        <f t="shared" si="9"/>
        <v>0.32177332856632107</v>
      </c>
      <c r="I135">
        <v>159</v>
      </c>
      <c r="J135" t="s">
        <v>20</v>
      </c>
      <c r="K135" t="s">
        <v>21</v>
      </c>
      <c r="L135" s="4">
        <v>1313125200</v>
      </c>
      <c r="M135">
        <v>1315026000</v>
      </c>
      <c r="N135" t="b">
        <v>0</v>
      </c>
      <c r="O135" t="b">
        <v>0</v>
      </c>
      <c r="P135" t="s">
        <v>2008</v>
      </c>
      <c r="Q135" t="s">
        <v>2035</v>
      </c>
      <c r="R135" s="11">
        <f t="shared" si="10"/>
        <v>40767.208333333336</v>
      </c>
      <c r="S135" s="12">
        <f t="shared" si="11"/>
        <v>40789.208333333336</v>
      </c>
    </row>
    <row r="136" spans="1:19" ht="18.5" x14ac:dyDescent="0.55000000000000004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s="4">
        <f t="shared" si="8"/>
        <v>1.1143714720903144</v>
      </c>
      <c r="G136" t="s">
        <v>14</v>
      </c>
      <c r="H136" s="4">
        <f t="shared" si="9"/>
        <v>1.1143714720903144</v>
      </c>
      <c r="I136">
        <v>940</v>
      </c>
      <c r="J136" t="s">
        <v>86</v>
      </c>
      <c r="K136" t="s">
        <v>87</v>
      </c>
      <c r="L136" s="4">
        <v>1308459600</v>
      </c>
      <c r="M136">
        <v>1312693200</v>
      </c>
      <c r="N136" t="b">
        <v>0</v>
      </c>
      <c r="O136" t="b">
        <v>1</v>
      </c>
      <c r="P136" t="s">
        <v>2014</v>
      </c>
      <c r="Q136" t="s">
        <v>2015</v>
      </c>
      <c r="R136" s="11">
        <f t="shared" si="10"/>
        <v>40713.208333333336</v>
      </c>
      <c r="S136" s="12">
        <f t="shared" si="11"/>
        <v>40762.208333333336</v>
      </c>
    </row>
    <row r="137" spans="1:19" ht="18.5" x14ac:dyDescent="0.55000000000000004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s="4">
        <f t="shared" si="8"/>
        <v>1.403061224489796</v>
      </c>
      <c r="G137" t="s">
        <v>14</v>
      </c>
      <c r="H137" s="4">
        <f t="shared" si="9"/>
        <v>1.403061224489796</v>
      </c>
      <c r="I137">
        <v>117</v>
      </c>
      <c r="J137" t="s">
        <v>20</v>
      </c>
      <c r="K137" t="s">
        <v>21</v>
      </c>
      <c r="L137" s="4">
        <v>1362636000</v>
      </c>
      <c r="M137">
        <v>1363064400</v>
      </c>
      <c r="N137" t="b">
        <v>0</v>
      </c>
      <c r="O137" t="b">
        <v>1</v>
      </c>
      <c r="P137" t="s">
        <v>2012</v>
      </c>
      <c r="Q137" t="s">
        <v>2013</v>
      </c>
      <c r="R137" s="11">
        <f t="shared" si="10"/>
        <v>41340.25</v>
      </c>
      <c r="S137" s="12">
        <f t="shared" si="11"/>
        <v>41345.208333333336</v>
      </c>
    </row>
    <row r="138" spans="1:19" ht="18.5" x14ac:dyDescent="0.55000000000000004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s="4">
        <f t="shared" si="8"/>
        <v>30.429988974641677</v>
      </c>
      <c r="G138" t="s">
        <v>63</v>
      </c>
      <c r="H138" s="4">
        <f t="shared" si="9"/>
        <v>30.429988974641677</v>
      </c>
      <c r="I138">
        <v>58</v>
      </c>
      <c r="J138" t="s">
        <v>20</v>
      </c>
      <c r="K138" t="s">
        <v>21</v>
      </c>
      <c r="L138" s="4">
        <v>1402117200</v>
      </c>
      <c r="M138">
        <v>1403154000</v>
      </c>
      <c r="N138" t="b">
        <v>0</v>
      </c>
      <c r="O138" t="b">
        <v>1</v>
      </c>
      <c r="P138" t="s">
        <v>2014</v>
      </c>
      <c r="Q138" t="s">
        <v>2017</v>
      </c>
      <c r="R138" s="11">
        <f t="shared" si="10"/>
        <v>41797.208333333336</v>
      </c>
      <c r="S138" s="12">
        <f t="shared" si="11"/>
        <v>41809.208333333336</v>
      </c>
    </row>
    <row r="139" spans="1:19" ht="18.5" x14ac:dyDescent="0.55000000000000004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s="4">
        <f t="shared" si="8"/>
        <v>0.38200339558573854</v>
      </c>
      <c r="G139" t="s">
        <v>19</v>
      </c>
      <c r="H139" s="4">
        <f t="shared" si="9"/>
        <v>0.38200339558573854</v>
      </c>
      <c r="I139">
        <v>50</v>
      </c>
      <c r="J139" t="s">
        <v>20</v>
      </c>
      <c r="K139" t="s">
        <v>21</v>
      </c>
      <c r="L139" s="4">
        <v>1286341200</v>
      </c>
      <c r="M139">
        <v>1286859600</v>
      </c>
      <c r="N139" t="b">
        <v>0</v>
      </c>
      <c r="O139" t="b">
        <v>0</v>
      </c>
      <c r="P139" t="s">
        <v>2020</v>
      </c>
      <c r="Q139" t="s">
        <v>2021</v>
      </c>
      <c r="R139" s="11">
        <f t="shared" si="10"/>
        <v>40457.208333333336</v>
      </c>
      <c r="S139" s="12">
        <f t="shared" si="11"/>
        <v>40463.208333333336</v>
      </c>
    </row>
    <row r="140" spans="1:19" ht="33" x14ac:dyDescent="0.55000000000000004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s="4">
        <f t="shared" si="8"/>
        <v>1.0416666666666667</v>
      </c>
      <c r="G140" t="s">
        <v>14</v>
      </c>
      <c r="H140" s="4">
        <f t="shared" si="9"/>
        <v>1.0416666666666667</v>
      </c>
      <c r="I140">
        <v>115</v>
      </c>
      <c r="J140" t="s">
        <v>20</v>
      </c>
      <c r="K140" t="s">
        <v>21</v>
      </c>
      <c r="L140" s="4">
        <v>1348808400</v>
      </c>
      <c r="M140">
        <v>1349326800</v>
      </c>
      <c r="N140" t="b">
        <v>0</v>
      </c>
      <c r="O140" t="b">
        <v>0</v>
      </c>
      <c r="P140" t="s">
        <v>2023</v>
      </c>
      <c r="Q140" t="s">
        <v>2034</v>
      </c>
      <c r="R140" s="11">
        <f t="shared" si="10"/>
        <v>41180.208333333336</v>
      </c>
      <c r="S140" s="12">
        <f t="shared" si="11"/>
        <v>41186.208333333336</v>
      </c>
    </row>
    <row r="141" spans="1:19" ht="18.5" x14ac:dyDescent="0.55000000000000004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s="4">
        <f t="shared" si="8"/>
        <v>4.7854099553153899</v>
      </c>
      <c r="G141" t="s">
        <v>14</v>
      </c>
      <c r="H141" s="4">
        <f t="shared" si="9"/>
        <v>4.7854099553153899</v>
      </c>
      <c r="I141">
        <v>326</v>
      </c>
      <c r="J141" t="s">
        <v>20</v>
      </c>
      <c r="K141" t="s">
        <v>21</v>
      </c>
      <c r="L141" s="4">
        <v>1429592400</v>
      </c>
      <c r="M141">
        <v>1430974800</v>
      </c>
      <c r="N141" t="b">
        <v>0</v>
      </c>
      <c r="O141" t="b">
        <v>1</v>
      </c>
      <c r="P141" t="s">
        <v>2010</v>
      </c>
      <c r="Q141" t="s">
        <v>2019</v>
      </c>
      <c r="R141" s="11">
        <f t="shared" si="10"/>
        <v>42115.208333333328</v>
      </c>
      <c r="S141" s="12">
        <f t="shared" si="11"/>
        <v>42131.208333333328</v>
      </c>
    </row>
    <row r="142" spans="1:19" ht="33" x14ac:dyDescent="0.55000000000000004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s="4">
        <f t="shared" si="8"/>
        <v>0.44810167834446796</v>
      </c>
      <c r="G142" t="s">
        <v>19</v>
      </c>
      <c r="H142" s="4">
        <f t="shared" si="9"/>
        <v>0.44810167834446796</v>
      </c>
      <c r="I142">
        <v>186</v>
      </c>
      <c r="J142" t="s">
        <v>20</v>
      </c>
      <c r="K142" t="s">
        <v>21</v>
      </c>
      <c r="L142" s="4">
        <v>1519538400</v>
      </c>
      <c r="M142">
        <v>1519970400</v>
      </c>
      <c r="N142" t="b">
        <v>0</v>
      </c>
      <c r="O142" t="b">
        <v>0</v>
      </c>
      <c r="P142" t="s">
        <v>2014</v>
      </c>
      <c r="Q142" t="s">
        <v>2015</v>
      </c>
      <c r="R142" s="11">
        <f t="shared" si="10"/>
        <v>43156.25</v>
      </c>
      <c r="S142" s="12">
        <f t="shared" si="11"/>
        <v>43161.25</v>
      </c>
    </row>
    <row r="143" spans="1:19" ht="18.5" x14ac:dyDescent="0.55000000000000004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s="4">
        <f t="shared" si="8"/>
        <v>0.98433935979670251</v>
      </c>
      <c r="G143" t="s">
        <v>19</v>
      </c>
      <c r="H143" s="4">
        <f t="shared" si="9"/>
        <v>0.98433935979670251</v>
      </c>
      <c r="I143">
        <v>1071</v>
      </c>
      <c r="J143" t="s">
        <v>20</v>
      </c>
      <c r="K143" t="s">
        <v>21</v>
      </c>
      <c r="L143" s="4">
        <v>1434085200</v>
      </c>
      <c r="M143">
        <v>1434603600</v>
      </c>
      <c r="N143" t="b">
        <v>0</v>
      </c>
      <c r="O143" t="b">
        <v>0</v>
      </c>
      <c r="P143" t="s">
        <v>2010</v>
      </c>
      <c r="Q143" t="s">
        <v>2011</v>
      </c>
      <c r="R143" s="11">
        <f t="shared" si="10"/>
        <v>42167.208333333328</v>
      </c>
      <c r="S143" s="12">
        <f t="shared" si="11"/>
        <v>42173.208333333328</v>
      </c>
    </row>
    <row r="144" spans="1:19" ht="33" x14ac:dyDescent="0.55000000000000004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s="4">
        <f t="shared" si="8"/>
        <v>0.43470700747696051</v>
      </c>
      <c r="G144" t="s">
        <v>19</v>
      </c>
      <c r="H144" s="4">
        <f t="shared" si="9"/>
        <v>0.43470700747696051</v>
      </c>
      <c r="I144">
        <v>117</v>
      </c>
      <c r="J144" t="s">
        <v>20</v>
      </c>
      <c r="K144" t="s">
        <v>21</v>
      </c>
      <c r="L144" s="4">
        <v>1333688400</v>
      </c>
      <c r="M144">
        <v>1337230800</v>
      </c>
      <c r="N144" t="b">
        <v>0</v>
      </c>
      <c r="O144" t="b">
        <v>0</v>
      </c>
      <c r="P144" t="s">
        <v>2010</v>
      </c>
      <c r="Q144" t="s">
        <v>2011</v>
      </c>
      <c r="R144" s="11">
        <f t="shared" si="10"/>
        <v>41005.208333333336</v>
      </c>
      <c r="S144" s="12">
        <f t="shared" si="11"/>
        <v>41046.208333333336</v>
      </c>
    </row>
    <row r="145" spans="1:19" ht="18.5" x14ac:dyDescent="0.55000000000000004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s="4">
        <f t="shared" si="8"/>
        <v>0.73750341436765909</v>
      </c>
      <c r="G145" t="s">
        <v>19</v>
      </c>
      <c r="H145" s="4">
        <f t="shared" si="9"/>
        <v>0.73750341436765909</v>
      </c>
      <c r="I145">
        <v>70</v>
      </c>
      <c r="J145" t="s">
        <v>20</v>
      </c>
      <c r="K145" t="s">
        <v>21</v>
      </c>
      <c r="L145" s="4">
        <v>1277701200</v>
      </c>
      <c r="M145">
        <v>1279429200</v>
      </c>
      <c r="N145" t="b">
        <v>0</v>
      </c>
      <c r="O145" t="b">
        <v>0</v>
      </c>
      <c r="P145" t="s">
        <v>2008</v>
      </c>
      <c r="Q145" t="s">
        <v>2018</v>
      </c>
      <c r="R145" s="11">
        <f t="shared" si="10"/>
        <v>40357.208333333336</v>
      </c>
      <c r="S145" s="12">
        <f t="shared" si="11"/>
        <v>40377.208333333336</v>
      </c>
    </row>
    <row r="146" spans="1:19" ht="18.5" x14ac:dyDescent="0.55000000000000004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s="4">
        <f t="shared" si="8"/>
        <v>0.77459333849728895</v>
      </c>
      <c r="G146" t="s">
        <v>19</v>
      </c>
      <c r="H146" s="4">
        <f t="shared" si="9"/>
        <v>0.77459333849728895</v>
      </c>
      <c r="I146">
        <v>135</v>
      </c>
      <c r="J146" t="s">
        <v>20</v>
      </c>
      <c r="K146" t="s">
        <v>21</v>
      </c>
      <c r="L146" s="4">
        <v>1560747600</v>
      </c>
      <c r="M146">
        <v>1561438800</v>
      </c>
      <c r="N146" t="b">
        <v>0</v>
      </c>
      <c r="O146" t="b">
        <v>0</v>
      </c>
      <c r="P146" t="s">
        <v>2012</v>
      </c>
      <c r="Q146" t="s">
        <v>2013</v>
      </c>
      <c r="R146" s="11">
        <f t="shared" si="10"/>
        <v>43633.208333333328</v>
      </c>
      <c r="S146" s="12">
        <f t="shared" si="11"/>
        <v>43641.208333333328</v>
      </c>
    </row>
    <row r="147" spans="1:19" ht="18.5" x14ac:dyDescent="0.55000000000000004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s="4">
        <f t="shared" si="8"/>
        <v>0.42281152753348666</v>
      </c>
      <c r="G147" t="s">
        <v>19</v>
      </c>
      <c r="H147" s="4">
        <f t="shared" si="9"/>
        <v>0.42281152753348666</v>
      </c>
      <c r="I147">
        <v>768</v>
      </c>
      <c r="J147" t="s">
        <v>86</v>
      </c>
      <c r="K147" t="s">
        <v>87</v>
      </c>
      <c r="L147" s="4">
        <v>1410066000</v>
      </c>
      <c r="M147">
        <v>1410498000</v>
      </c>
      <c r="N147" t="b">
        <v>0</v>
      </c>
      <c r="O147" t="b">
        <v>0</v>
      </c>
      <c r="P147" t="s">
        <v>2010</v>
      </c>
      <c r="Q147" t="s">
        <v>2019</v>
      </c>
      <c r="R147" s="11">
        <f t="shared" si="10"/>
        <v>41889.208333333336</v>
      </c>
      <c r="S147" s="12">
        <f t="shared" si="11"/>
        <v>41894.208333333336</v>
      </c>
    </row>
    <row r="148" spans="1:19" ht="33" x14ac:dyDescent="0.55000000000000004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s="4">
        <f t="shared" si="8"/>
        <v>5.7971014492753623</v>
      </c>
      <c r="G148" t="s">
        <v>63</v>
      </c>
      <c r="H148" s="4">
        <f t="shared" si="9"/>
        <v>5.7971014492753623</v>
      </c>
      <c r="I148">
        <v>51</v>
      </c>
      <c r="J148" t="s">
        <v>20</v>
      </c>
      <c r="K148" t="s">
        <v>21</v>
      </c>
      <c r="L148" s="4">
        <v>1320732000</v>
      </c>
      <c r="M148">
        <v>1322460000</v>
      </c>
      <c r="N148" t="b">
        <v>0</v>
      </c>
      <c r="O148" t="b">
        <v>0</v>
      </c>
      <c r="P148" t="s">
        <v>2012</v>
      </c>
      <c r="Q148" t="s">
        <v>2013</v>
      </c>
      <c r="R148" s="11">
        <f t="shared" si="10"/>
        <v>40855.25</v>
      </c>
      <c r="S148" s="12">
        <f t="shared" si="11"/>
        <v>40875.25</v>
      </c>
    </row>
    <row r="149" spans="1:19" ht="33" x14ac:dyDescent="0.55000000000000004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s="4">
        <f t="shared" si="8"/>
        <v>0.88893648923637147</v>
      </c>
      <c r="G149" t="s">
        <v>19</v>
      </c>
      <c r="H149" s="4">
        <f t="shared" si="9"/>
        <v>0.88893648923637147</v>
      </c>
      <c r="I149">
        <v>199</v>
      </c>
      <c r="J149" t="s">
        <v>20</v>
      </c>
      <c r="K149" t="s">
        <v>21</v>
      </c>
      <c r="L149" s="4">
        <v>1465794000</v>
      </c>
      <c r="M149">
        <v>1466312400</v>
      </c>
      <c r="N149" t="b">
        <v>0</v>
      </c>
      <c r="O149" t="b">
        <v>1</v>
      </c>
      <c r="P149" t="s">
        <v>2012</v>
      </c>
      <c r="Q149" t="s">
        <v>2013</v>
      </c>
      <c r="R149" s="11">
        <f t="shared" si="10"/>
        <v>42534.208333333328</v>
      </c>
      <c r="S149" s="12">
        <f t="shared" si="11"/>
        <v>42540.208333333328</v>
      </c>
    </row>
    <row r="150" spans="1:19" ht="18.5" x14ac:dyDescent="0.55000000000000004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s="4">
        <f t="shared" si="8"/>
        <v>0.82629942247889832</v>
      </c>
      <c r="G150" t="s">
        <v>19</v>
      </c>
      <c r="H150" s="4">
        <f t="shared" si="9"/>
        <v>0.82629942247889832</v>
      </c>
      <c r="I150">
        <v>107</v>
      </c>
      <c r="J150" t="s">
        <v>20</v>
      </c>
      <c r="K150" t="s">
        <v>21</v>
      </c>
      <c r="L150" s="4">
        <v>1500958800</v>
      </c>
      <c r="M150">
        <v>1501736400</v>
      </c>
      <c r="N150" t="b">
        <v>0</v>
      </c>
      <c r="O150" t="b">
        <v>0</v>
      </c>
      <c r="P150" t="s">
        <v>2010</v>
      </c>
      <c r="Q150" t="s">
        <v>2019</v>
      </c>
      <c r="R150" s="11">
        <f t="shared" si="10"/>
        <v>42941.208333333328</v>
      </c>
      <c r="S150" s="12">
        <f t="shared" si="11"/>
        <v>42950.208333333328</v>
      </c>
    </row>
    <row r="151" spans="1:19" ht="18.5" x14ac:dyDescent="0.55000000000000004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s="4">
        <f t="shared" si="8"/>
        <v>0.45481220657276994</v>
      </c>
      <c r="G151" t="s">
        <v>19</v>
      </c>
      <c r="H151" s="4">
        <f t="shared" si="9"/>
        <v>0.45481220657276994</v>
      </c>
      <c r="I151">
        <v>195</v>
      </c>
      <c r="J151" t="s">
        <v>20</v>
      </c>
      <c r="K151" t="s">
        <v>21</v>
      </c>
      <c r="L151" s="4">
        <v>1357020000</v>
      </c>
      <c r="M151">
        <v>1361512800</v>
      </c>
      <c r="N151" t="b">
        <v>0</v>
      </c>
      <c r="O151" t="b">
        <v>0</v>
      </c>
      <c r="P151" t="s">
        <v>2008</v>
      </c>
      <c r="Q151" t="s">
        <v>2018</v>
      </c>
      <c r="R151" s="11">
        <f t="shared" si="10"/>
        <v>41275.25</v>
      </c>
      <c r="S151" s="12">
        <f t="shared" si="11"/>
        <v>41327.25</v>
      </c>
    </row>
    <row r="152" spans="1:19" ht="18.5" x14ac:dyDescent="0.55000000000000004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s="4">
        <f t="shared" si="8"/>
        <v>100</v>
      </c>
      <c r="G152" t="s">
        <v>14</v>
      </c>
      <c r="H152" s="4">
        <f t="shared" si="9"/>
        <v>100</v>
      </c>
      <c r="I152">
        <v>1</v>
      </c>
      <c r="J152" t="s">
        <v>20</v>
      </c>
      <c r="K152" t="s">
        <v>21</v>
      </c>
      <c r="L152" s="4">
        <v>1544940000</v>
      </c>
      <c r="M152">
        <v>1545026400</v>
      </c>
      <c r="N152" t="b">
        <v>0</v>
      </c>
      <c r="O152" t="b">
        <v>0</v>
      </c>
      <c r="P152" t="s">
        <v>2008</v>
      </c>
      <c r="Q152" t="s">
        <v>2009</v>
      </c>
      <c r="R152" s="11">
        <f t="shared" si="10"/>
        <v>43450.25</v>
      </c>
      <c r="S152" s="12">
        <f t="shared" si="11"/>
        <v>43451.25</v>
      </c>
    </row>
    <row r="153" spans="1:19" ht="18.5" x14ac:dyDescent="0.55000000000000004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s="4">
        <f t="shared" si="8"/>
        <v>1.558435657734816</v>
      </c>
      <c r="G153" t="s">
        <v>14</v>
      </c>
      <c r="H153" s="4">
        <f t="shared" si="9"/>
        <v>1.558435657734816</v>
      </c>
      <c r="I153">
        <v>1467</v>
      </c>
      <c r="J153" t="s">
        <v>20</v>
      </c>
      <c r="K153" t="s">
        <v>21</v>
      </c>
      <c r="L153" s="4">
        <v>1402290000</v>
      </c>
      <c r="M153">
        <v>1406696400</v>
      </c>
      <c r="N153" t="b">
        <v>0</v>
      </c>
      <c r="O153" t="b">
        <v>0</v>
      </c>
      <c r="P153" t="s">
        <v>2008</v>
      </c>
      <c r="Q153" t="s">
        <v>2016</v>
      </c>
      <c r="R153" s="11">
        <f t="shared" si="10"/>
        <v>41799.208333333336</v>
      </c>
      <c r="S153" s="12">
        <f t="shared" si="11"/>
        <v>41850.208333333336</v>
      </c>
    </row>
    <row r="154" spans="1:19" ht="18.5" x14ac:dyDescent="0.55000000000000004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s="4">
        <f t="shared" si="8"/>
        <v>0.23636891777209479</v>
      </c>
      <c r="G154" t="s">
        <v>19</v>
      </c>
      <c r="H154" s="4">
        <f t="shared" si="9"/>
        <v>0.23636891777209479</v>
      </c>
      <c r="I154">
        <v>3376</v>
      </c>
      <c r="J154" t="s">
        <v>20</v>
      </c>
      <c r="K154" t="s">
        <v>21</v>
      </c>
      <c r="L154" s="4">
        <v>1487311200</v>
      </c>
      <c r="M154">
        <v>1487916000</v>
      </c>
      <c r="N154" t="b">
        <v>0</v>
      </c>
      <c r="O154" t="b">
        <v>0</v>
      </c>
      <c r="P154" t="s">
        <v>2008</v>
      </c>
      <c r="Q154" t="s">
        <v>2018</v>
      </c>
      <c r="R154" s="11">
        <f t="shared" si="10"/>
        <v>42783.25</v>
      </c>
      <c r="S154" s="12">
        <f t="shared" si="11"/>
        <v>42790.25</v>
      </c>
    </row>
    <row r="155" spans="1:19" ht="18.5" x14ac:dyDescent="0.55000000000000004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s="4">
        <f t="shared" si="8"/>
        <v>1.0754519851003908</v>
      </c>
      <c r="G155" t="s">
        <v>14</v>
      </c>
      <c r="H155" s="4">
        <f t="shared" si="9"/>
        <v>1.0754519851003908</v>
      </c>
      <c r="I155">
        <v>5681</v>
      </c>
      <c r="J155" t="s">
        <v>20</v>
      </c>
      <c r="K155" t="s">
        <v>21</v>
      </c>
      <c r="L155" s="4">
        <v>1350622800</v>
      </c>
      <c r="M155">
        <v>1351141200</v>
      </c>
      <c r="N155" t="b">
        <v>0</v>
      </c>
      <c r="O155" t="b">
        <v>0</v>
      </c>
      <c r="P155" t="s">
        <v>2012</v>
      </c>
      <c r="Q155" t="s">
        <v>2013</v>
      </c>
      <c r="R155" s="11">
        <f t="shared" si="10"/>
        <v>41201.208333333336</v>
      </c>
      <c r="S155" s="12">
        <f t="shared" si="11"/>
        <v>41207.208333333336</v>
      </c>
    </row>
    <row r="156" spans="1:19" ht="18.5" x14ac:dyDescent="0.55000000000000004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s="4">
        <f t="shared" si="8"/>
        <v>1.7019374068554396</v>
      </c>
      <c r="G156" t="s">
        <v>14</v>
      </c>
      <c r="H156" s="4">
        <f t="shared" si="9"/>
        <v>1.7019374068554396</v>
      </c>
      <c r="I156">
        <v>1059</v>
      </c>
      <c r="J156" t="s">
        <v>20</v>
      </c>
      <c r="K156" t="s">
        <v>21</v>
      </c>
      <c r="L156" s="4">
        <v>1463029200</v>
      </c>
      <c r="M156">
        <v>1465016400</v>
      </c>
      <c r="N156" t="b">
        <v>0</v>
      </c>
      <c r="O156" t="b">
        <v>1</v>
      </c>
      <c r="P156" t="s">
        <v>2008</v>
      </c>
      <c r="Q156" t="s">
        <v>2018</v>
      </c>
      <c r="R156" s="11">
        <f t="shared" si="10"/>
        <v>42502.208333333328</v>
      </c>
      <c r="S156" s="12">
        <f t="shared" si="11"/>
        <v>42525.208333333328</v>
      </c>
    </row>
    <row r="157" spans="1:19" ht="18.5" x14ac:dyDescent="0.55000000000000004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s="4">
        <f t="shared" si="8"/>
        <v>1.5379357484620642</v>
      </c>
      <c r="G157" t="s">
        <v>14</v>
      </c>
      <c r="H157" s="4">
        <f t="shared" si="9"/>
        <v>1.5379357484620642</v>
      </c>
      <c r="I157">
        <v>1194</v>
      </c>
      <c r="J157" t="s">
        <v>20</v>
      </c>
      <c r="K157" t="s">
        <v>21</v>
      </c>
      <c r="L157" s="4">
        <v>1269493200</v>
      </c>
      <c r="M157">
        <v>1270789200</v>
      </c>
      <c r="N157" t="b">
        <v>0</v>
      </c>
      <c r="O157" t="b">
        <v>0</v>
      </c>
      <c r="P157" t="s">
        <v>2012</v>
      </c>
      <c r="Q157" t="s">
        <v>2013</v>
      </c>
      <c r="R157" s="11">
        <f t="shared" si="10"/>
        <v>40262.208333333336</v>
      </c>
      <c r="S157" s="12">
        <f t="shared" si="11"/>
        <v>40277.208333333336</v>
      </c>
    </row>
    <row r="158" spans="1:19" ht="18.5" x14ac:dyDescent="0.55000000000000004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s="4">
        <f t="shared" si="8"/>
        <v>1.3524559708701791</v>
      </c>
      <c r="G158" t="s">
        <v>63</v>
      </c>
      <c r="H158" s="4">
        <f t="shared" si="9"/>
        <v>1.3524559708701791</v>
      </c>
      <c r="I158">
        <v>379</v>
      </c>
      <c r="J158" t="s">
        <v>24</v>
      </c>
      <c r="K158" t="s">
        <v>25</v>
      </c>
      <c r="L158" s="4">
        <v>1570251600</v>
      </c>
      <c r="M158">
        <v>1572325200</v>
      </c>
      <c r="N158" t="b">
        <v>0</v>
      </c>
      <c r="O158" t="b">
        <v>0</v>
      </c>
      <c r="P158" t="s">
        <v>2008</v>
      </c>
      <c r="Q158" t="s">
        <v>2009</v>
      </c>
      <c r="R158" s="11">
        <f t="shared" si="10"/>
        <v>43743.208333333328</v>
      </c>
      <c r="S158" s="12">
        <f t="shared" si="11"/>
        <v>43767.208333333328</v>
      </c>
    </row>
    <row r="159" spans="1:19" ht="18.5" x14ac:dyDescent="0.55000000000000004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s="4">
        <f t="shared" si="8"/>
        <v>1.8987341772151898</v>
      </c>
      <c r="G159" t="s">
        <v>14</v>
      </c>
      <c r="H159" s="4">
        <f t="shared" si="9"/>
        <v>1.8987341772151898</v>
      </c>
      <c r="I159">
        <v>30</v>
      </c>
      <c r="J159" t="s">
        <v>24</v>
      </c>
      <c r="K159" t="s">
        <v>25</v>
      </c>
      <c r="L159" s="4">
        <v>1388383200</v>
      </c>
      <c r="M159">
        <v>1389420000</v>
      </c>
      <c r="N159" t="b">
        <v>0</v>
      </c>
      <c r="O159" t="b">
        <v>0</v>
      </c>
      <c r="P159" t="s">
        <v>2027</v>
      </c>
      <c r="Q159" t="s">
        <v>2028</v>
      </c>
      <c r="R159" s="11">
        <f t="shared" si="10"/>
        <v>41638.25</v>
      </c>
      <c r="S159" s="12">
        <f t="shared" si="11"/>
        <v>41650.25</v>
      </c>
    </row>
    <row r="160" spans="1:19" ht="18.5" x14ac:dyDescent="0.55000000000000004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s="4">
        <f t="shared" si="8"/>
        <v>0.45258620689655171</v>
      </c>
      <c r="G160" t="s">
        <v>19</v>
      </c>
      <c r="H160" s="4">
        <f t="shared" si="9"/>
        <v>0.45258620689655171</v>
      </c>
      <c r="I160">
        <v>41</v>
      </c>
      <c r="J160" t="s">
        <v>20</v>
      </c>
      <c r="K160" t="s">
        <v>21</v>
      </c>
      <c r="L160" s="4">
        <v>1449554400</v>
      </c>
      <c r="M160">
        <v>1449640800</v>
      </c>
      <c r="N160" t="b">
        <v>0</v>
      </c>
      <c r="O160" t="b">
        <v>0</v>
      </c>
      <c r="P160" t="s">
        <v>2008</v>
      </c>
      <c r="Q160" t="s">
        <v>2009</v>
      </c>
      <c r="R160" s="11">
        <f t="shared" si="10"/>
        <v>42346.25</v>
      </c>
      <c r="S160" s="12">
        <f t="shared" si="11"/>
        <v>42347.25</v>
      </c>
    </row>
    <row r="161" spans="1:19" ht="18.5" x14ac:dyDescent="0.55000000000000004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s="4">
        <f t="shared" si="8"/>
        <v>0.99988495047640957</v>
      </c>
      <c r="G161" t="s">
        <v>19</v>
      </c>
      <c r="H161" s="4">
        <f t="shared" si="9"/>
        <v>0.99988495047640957</v>
      </c>
      <c r="I161">
        <v>1821</v>
      </c>
      <c r="J161" t="s">
        <v>20</v>
      </c>
      <c r="K161" t="s">
        <v>21</v>
      </c>
      <c r="L161" s="4">
        <v>1553662800</v>
      </c>
      <c r="M161">
        <v>1555218000</v>
      </c>
      <c r="N161" t="b">
        <v>0</v>
      </c>
      <c r="O161" t="b">
        <v>1</v>
      </c>
      <c r="P161" t="s">
        <v>2012</v>
      </c>
      <c r="Q161" t="s">
        <v>2013</v>
      </c>
      <c r="R161" s="11">
        <f t="shared" si="10"/>
        <v>43551.208333333328</v>
      </c>
      <c r="S161" s="12">
        <f t="shared" si="11"/>
        <v>43569.208333333328</v>
      </c>
    </row>
    <row r="162" spans="1:19" ht="18.5" x14ac:dyDescent="0.55000000000000004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s="4">
        <f t="shared" si="8"/>
        <v>0.61609549480169423</v>
      </c>
      <c r="G162" t="s">
        <v>19</v>
      </c>
      <c r="H162" s="4">
        <f t="shared" si="9"/>
        <v>0.61609549480169423</v>
      </c>
      <c r="I162">
        <v>164</v>
      </c>
      <c r="J162" t="s">
        <v>20</v>
      </c>
      <c r="K162" t="s">
        <v>21</v>
      </c>
      <c r="L162" s="4">
        <v>1556341200</v>
      </c>
      <c r="M162">
        <v>1557723600</v>
      </c>
      <c r="N162" t="b">
        <v>0</v>
      </c>
      <c r="O162" t="b">
        <v>0</v>
      </c>
      <c r="P162" t="s">
        <v>2010</v>
      </c>
      <c r="Q162" t="s">
        <v>2019</v>
      </c>
      <c r="R162" s="11">
        <f t="shared" si="10"/>
        <v>43582.208333333328</v>
      </c>
      <c r="S162" s="12">
        <f t="shared" si="11"/>
        <v>43598.208333333328</v>
      </c>
    </row>
    <row r="163" spans="1:19" ht="33" x14ac:dyDescent="0.55000000000000004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s="4">
        <f t="shared" si="8"/>
        <v>1.2790697674418605</v>
      </c>
      <c r="G163" t="s">
        <v>14</v>
      </c>
      <c r="H163" s="4">
        <f t="shared" si="9"/>
        <v>1.2790697674418605</v>
      </c>
      <c r="I163">
        <v>75</v>
      </c>
      <c r="J163" t="s">
        <v>20</v>
      </c>
      <c r="K163" t="s">
        <v>21</v>
      </c>
      <c r="L163" s="4">
        <v>1442984400</v>
      </c>
      <c r="M163">
        <v>1443502800</v>
      </c>
      <c r="N163" t="b">
        <v>0</v>
      </c>
      <c r="O163" t="b">
        <v>1</v>
      </c>
      <c r="P163" t="s">
        <v>2010</v>
      </c>
      <c r="Q163" t="s">
        <v>2011</v>
      </c>
      <c r="R163" s="11">
        <f t="shared" si="10"/>
        <v>42270.208333333328</v>
      </c>
      <c r="S163" s="12">
        <f t="shared" si="11"/>
        <v>42276.208333333328</v>
      </c>
    </row>
    <row r="164" spans="1:19" ht="33" x14ac:dyDescent="0.55000000000000004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s="4">
        <f t="shared" si="8"/>
        <v>0.66783446463761764</v>
      </c>
      <c r="G164" t="s">
        <v>19</v>
      </c>
      <c r="H164" s="4">
        <f t="shared" si="9"/>
        <v>0.66783446463761764</v>
      </c>
      <c r="I164">
        <v>157</v>
      </c>
      <c r="J164" t="s">
        <v>86</v>
      </c>
      <c r="K164" t="s">
        <v>87</v>
      </c>
      <c r="L164" s="4">
        <v>1544248800</v>
      </c>
      <c r="M164">
        <v>1546840800</v>
      </c>
      <c r="N164" t="b">
        <v>0</v>
      </c>
      <c r="O164" t="b">
        <v>0</v>
      </c>
      <c r="P164" t="s">
        <v>2008</v>
      </c>
      <c r="Q164" t="s">
        <v>2009</v>
      </c>
      <c r="R164" s="11">
        <f t="shared" si="10"/>
        <v>43442.25</v>
      </c>
      <c r="S164" s="12">
        <f t="shared" si="11"/>
        <v>43472.25</v>
      </c>
    </row>
    <row r="165" spans="1:19" ht="18.5" x14ac:dyDescent="0.55000000000000004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s="4">
        <f t="shared" si="8"/>
        <v>0.39485559566787004</v>
      </c>
      <c r="G165" t="s">
        <v>19</v>
      </c>
      <c r="H165" s="4">
        <f t="shared" si="9"/>
        <v>0.39485559566787004</v>
      </c>
      <c r="I165">
        <v>246</v>
      </c>
      <c r="J165" t="s">
        <v>20</v>
      </c>
      <c r="K165" t="s">
        <v>21</v>
      </c>
      <c r="L165" s="4">
        <v>1508475600</v>
      </c>
      <c r="M165">
        <v>1512712800</v>
      </c>
      <c r="N165" t="b">
        <v>0</v>
      </c>
      <c r="O165" t="b">
        <v>1</v>
      </c>
      <c r="P165" t="s">
        <v>2027</v>
      </c>
      <c r="Q165" t="s">
        <v>2028</v>
      </c>
      <c r="R165" s="11">
        <f t="shared" si="10"/>
        <v>43028.208333333328</v>
      </c>
      <c r="S165" s="12">
        <f t="shared" si="11"/>
        <v>43077.25</v>
      </c>
    </row>
    <row r="166" spans="1:19" ht="18.5" x14ac:dyDescent="0.55000000000000004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s="4">
        <f t="shared" si="8"/>
        <v>0.99830851381380381</v>
      </c>
      <c r="G166" t="s">
        <v>19</v>
      </c>
      <c r="H166" s="4">
        <f t="shared" si="9"/>
        <v>0.99830851381380381</v>
      </c>
      <c r="I166">
        <v>1396</v>
      </c>
      <c r="J166" t="s">
        <v>20</v>
      </c>
      <c r="K166" t="s">
        <v>21</v>
      </c>
      <c r="L166" s="4">
        <v>1507438800</v>
      </c>
      <c r="M166">
        <v>1507525200</v>
      </c>
      <c r="N166" t="b">
        <v>0</v>
      </c>
      <c r="O166" t="b">
        <v>0</v>
      </c>
      <c r="P166" t="s">
        <v>2012</v>
      </c>
      <c r="Q166" t="s">
        <v>2013</v>
      </c>
      <c r="R166" s="11">
        <f t="shared" si="10"/>
        <v>43016.208333333328</v>
      </c>
      <c r="S166" s="12">
        <f t="shared" si="11"/>
        <v>43017.208333333328</v>
      </c>
    </row>
    <row r="167" spans="1:19" ht="18.5" x14ac:dyDescent="0.55000000000000004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s="4">
        <f t="shared" si="8"/>
        <v>0.81973902556243705</v>
      </c>
      <c r="G167" t="s">
        <v>19</v>
      </c>
      <c r="H167" s="4">
        <f t="shared" si="9"/>
        <v>0.81973902556243705</v>
      </c>
      <c r="I167">
        <v>2506</v>
      </c>
      <c r="J167" t="s">
        <v>20</v>
      </c>
      <c r="K167" t="s">
        <v>21</v>
      </c>
      <c r="L167" s="4">
        <v>1501563600</v>
      </c>
      <c r="M167">
        <v>1504328400</v>
      </c>
      <c r="N167" t="b">
        <v>0</v>
      </c>
      <c r="O167" t="b">
        <v>0</v>
      </c>
      <c r="P167" t="s">
        <v>2010</v>
      </c>
      <c r="Q167" t="s">
        <v>2011</v>
      </c>
      <c r="R167" s="11">
        <f t="shared" si="10"/>
        <v>42948.208333333328</v>
      </c>
      <c r="S167" s="12">
        <f t="shared" si="11"/>
        <v>42980.208333333328</v>
      </c>
    </row>
    <row r="168" spans="1:19" ht="18.5" x14ac:dyDescent="0.55000000000000004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s="4">
        <f t="shared" si="8"/>
        <v>0.72922092417590589</v>
      </c>
      <c r="G168" t="s">
        <v>19</v>
      </c>
      <c r="H168" s="4">
        <f t="shared" si="9"/>
        <v>0.72922092417590589</v>
      </c>
      <c r="I168">
        <v>244</v>
      </c>
      <c r="J168" t="s">
        <v>20</v>
      </c>
      <c r="K168" t="s">
        <v>21</v>
      </c>
      <c r="L168" s="4">
        <v>1292997600</v>
      </c>
      <c r="M168">
        <v>1293343200</v>
      </c>
      <c r="N168" t="b">
        <v>0</v>
      </c>
      <c r="O168" t="b">
        <v>0</v>
      </c>
      <c r="P168" t="s">
        <v>2027</v>
      </c>
      <c r="Q168" t="s">
        <v>2028</v>
      </c>
      <c r="R168" s="11">
        <f t="shared" si="10"/>
        <v>40534.25</v>
      </c>
      <c r="S168" s="12">
        <f t="shared" si="11"/>
        <v>40538.25</v>
      </c>
    </row>
    <row r="169" spans="1:19" ht="18.5" x14ac:dyDescent="0.55000000000000004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s="4">
        <f t="shared" si="8"/>
        <v>0.24065161051462422</v>
      </c>
      <c r="G169" t="s">
        <v>19</v>
      </c>
      <c r="H169" s="4">
        <f t="shared" si="9"/>
        <v>0.24065161051462422</v>
      </c>
      <c r="I169">
        <v>146</v>
      </c>
      <c r="J169" t="s">
        <v>24</v>
      </c>
      <c r="K169" t="s">
        <v>25</v>
      </c>
      <c r="L169" s="4">
        <v>1370840400</v>
      </c>
      <c r="M169">
        <v>1371704400</v>
      </c>
      <c r="N169" t="b">
        <v>0</v>
      </c>
      <c r="O169" t="b">
        <v>0</v>
      </c>
      <c r="P169" t="s">
        <v>2012</v>
      </c>
      <c r="Q169" t="s">
        <v>2013</v>
      </c>
      <c r="R169" s="11">
        <f t="shared" si="10"/>
        <v>41435.208333333336</v>
      </c>
      <c r="S169" s="12">
        <f t="shared" si="11"/>
        <v>41445.208333333336</v>
      </c>
    </row>
    <row r="170" spans="1:19" ht="18.5" x14ac:dyDescent="0.55000000000000004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s="4">
        <f t="shared" si="8"/>
        <v>3.1939561672525993</v>
      </c>
      <c r="G170" t="s">
        <v>14</v>
      </c>
      <c r="H170" s="4">
        <f t="shared" si="9"/>
        <v>3.1939561672525993</v>
      </c>
      <c r="I170">
        <v>955</v>
      </c>
      <c r="J170" t="s">
        <v>32</v>
      </c>
      <c r="K170" t="s">
        <v>33</v>
      </c>
      <c r="L170" s="4">
        <v>1550815200</v>
      </c>
      <c r="M170">
        <v>1552798800</v>
      </c>
      <c r="N170" t="b">
        <v>0</v>
      </c>
      <c r="O170" t="b">
        <v>1</v>
      </c>
      <c r="P170" t="s">
        <v>2008</v>
      </c>
      <c r="Q170" t="s">
        <v>2018</v>
      </c>
      <c r="R170" s="11">
        <f t="shared" si="10"/>
        <v>43518.25</v>
      </c>
      <c r="S170" s="12">
        <f t="shared" si="11"/>
        <v>43541.208333333328</v>
      </c>
    </row>
    <row r="171" spans="1:19" ht="18.5" x14ac:dyDescent="0.55000000000000004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s="4">
        <f t="shared" si="8"/>
        <v>0.23580370606511422</v>
      </c>
      <c r="G171" t="s">
        <v>19</v>
      </c>
      <c r="H171" s="4">
        <f t="shared" si="9"/>
        <v>0.23580370606511422</v>
      </c>
      <c r="I171">
        <v>1267</v>
      </c>
      <c r="J171" t="s">
        <v>20</v>
      </c>
      <c r="K171" t="s">
        <v>21</v>
      </c>
      <c r="L171" s="4">
        <v>1339909200</v>
      </c>
      <c r="M171">
        <v>1342328400</v>
      </c>
      <c r="N171" t="b">
        <v>0</v>
      </c>
      <c r="O171" t="b">
        <v>1</v>
      </c>
      <c r="P171" t="s">
        <v>2014</v>
      </c>
      <c r="Q171" t="s">
        <v>2025</v>
      </c>
      <c r="R171" s="11">
        <f t="shared" si="10"/>
        <v>41077.208333333336</v>
      </c>
      <c r="S171" s="12">
        <f t="shared" si="11"/>
        <v>41105.208333333336</v>
      </c>
    </row>
    <row r="172" spans="1:19" ht="18.5" x14ac:dyDescent="0.55000000000000004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s="4">
        <f t="shared" si="8"/>
        <v>34.026772793053546</v>
      </c>
      <c r="G172" t="s">
        <v>14</v>
      </c>
      <c r="H172" s="4">
        <f t="shared" si="9"/>
        <v>34.026772793053546</v>
      </c>
      <c r="I172">
        <v>67</v>
      </c>
      <c r="J172" t="s">
        <v>20</v>
      </c>
      <c r="K172" t="s">
        <v>21</v>
      </c>
      <c r="L172" s="4">
        <v>1501736400</v>
      </c>
      <c r="M172">
        <v>1502341200</v>
      </c>
      <c r="N172" t="b">
        <v>0</v>
      </c>
      <c r="O172" t="b">
        <v>0</v>
      </c>
      <c r="P172" t="s">
        <v>2008</v>
      </c>
      <c r="Q172" t="s">
        <v>2018</v>
      </c>
      <c r="R172" s="11">
        <f t="shared" si="10"/>
        <v>42950.208333333328</v>
      </c>
      <c r="S172" s="12">
        <f t="shared" si="11"/>
        <v>42957.208333333328</v>
      </c>
    </row>
    <row r="173" spans="1:19" ht="33" x14ac:dyDescent="0.55000000000000004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s="4">
        <f t="shared" si="8"/>
        <v>9.4049904030710181</v>
      </c>
      <c r="G173" t="s">
        <v>14</v>
      </c>
      <c r="H173" s="4">
        <f t="shared" si="9"/>
        <v>9.4049904030710181</v>
      </c>
      <c r="I173">
        <v>5</v>
      </c>
      <c r="J173" t="s">
        <v>20</v>
      </c>
      <c r="K173" t="s">
        <v>21</v>
      </c>
      <c r="L173" s="4">
        <v>1395291600</v>
      </c>
      <c r="M173">
        <v>1397192400</v>
      </c>
      <c r="N173" t="b">
        <v>0</v>
      </c>
      <c r="O173" t="b">
        <v>0</v>
      </c>
      <c r="P173" t="s">
        <v>2020</v>
      </c>
      <c r="Q173" t="s">
        <v>2032</v>
      </c>
      <c r="R173" s="11">
        <f t="shared" si="10"/>
        <v>41718.208333333336</v>
      </c>
      <c r="S173" s="12">
        <f t="shared" si="11"/>
        <v>41740.208333333336</v>
      </c>
    </row>
    <row r="174" spans="1:19" ht="18.5" x14ac:dyDescent="0.55000000000000004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s="4">
        <f t="shared" si="8"/>
        <v>1.2066365007541477</v>
      </c>
      <c r="G174" t="s">
        <v>14</v>
      </c>
      <c r="H174" s="4">
        <f t="shared" si="9"/>
        <v>1.2066365007541477</v>
      </c>
      <c r="I174">
        <v>26</v>
      </c>
      <c r="J174" t="s">
        <v>20</v>
      </c>
      <c r="K174" t="s">
        <v>21</v>
      </c>
      <c r="L174" s="4">
        <v>1405746000</v>
      </c>
      <c r="M174">
        <v>1407042000</v>
      </c>
      <c r="N174" t="b">
        <v>0</v>
      </c>
      <c r="O174" t="b">
        <v>1</v>
      </c>
      <c r="P174" t="s">
        <v>2014</v>
      </c>
      <c r="Q174" t="s">
        <v>2015</v>
      </c>
      <c r="R174" s="11">
        <f t="shared" si="10"/>
        <v>41839.208333333336</v>
      </c>
      <c r="S174" s="12">
        <f t="shared" si="11"/>
        <v>41854.208333333336</v>
      </c>
    </row>
    <row r="175" spans="1:19" ht="18.5" x14ac:dyDescent="0.55000000000000004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s="4">
        <f t="shared" si="8"/>
        <v>0.61344244615726207</v>
      </c>
      <c r="G175" t="s">
        <v>19</v>
      </c>
      <c r="H175" s="4">
        <f t="shared" si="9"/>
        <v>0.61344244615726207</v>
      </c>
      <c r="I175">
        <v>1561</v>
      </c>
      <c r="J175" t="s">
        <v>20</v>
      </c>
      <c r="K175" t="s">
        <v>21</v>
      </c>
      <c r="L175" s="4">
        <v>1368853200</v>
      </c>
      <c r="M175">
        <v>1369371600</v>
      </c>
      <c r="N175" t="b">
        <v>0</v>
      </c>
      <c r="O175" t="b">
        <v>0</v>
      </c>
      <c r="P175" t="s">
        <v>2012</v>
      </c>
      <c r="Q175" t="s">
        <v>2013</v>
      </c>
      <c r="R175" s="11">
        <f t="shared" si="10"/>
        <v>41412.208333333336</v>
      </c>
      <c r="S175" s="12">
        <f t="shared" si="11"/>
        <v>41418.208333333336</v>
      </c>
    </row>
    <row r="176" spans="1:19" ht="18.5" x14ac:dyDescent="0.55000000000000004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s="4">
        <f t="shared" si="8"/>
        <v>0.11177347242921014</v>
      </c>
      <c r="G176" t="s">
        <v>19</v>
      </c>
      <c r="H176" s="4">
        <f t="shared" si="9"/>
        <v>0.11177347242921014</v>
      </c>
      <c r="I176">
        <v>48</v>
      </c>
      <c r="J176" t="s">
        <v>20</v>
      </c>
      <c r="K176" t="s">
        <v>21</v>
      </c>
      <c r="L176" s="4">
        <v>1444021200</v>
      </c>
      <c r="M176">
        <v>1444107600</v>
      </c>
      <c r="N176" t="b">
        <v>0</v>
      </c>
      <c r="O176" t="b">
        <v>1</v>
      </c>
      <c r="P176" t="s">
        <v>2010</v>
      </c>
      <c r="Q176" t="s">
        <v>2019</v>
      </c>
      <c r="R176" s="11">
        <f t="shared" si="10"/>
        <v>42282.208333333328</v>
      </c>
      <c r="S176" s="12">
        <f t="shared" si="11"/>
        <v>42283.208333333328</v>
      </c>
    </row>
    <row r="177" spans="1:19" ht="18.5" x14ac:dyDescent="0.55000000000000004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s="4">
        <f t="shared" si="8"/>
        <v>3.8180324069196572</v>
      </c>
      <c r="G177" t="s">
        <v>14</v>
      </c>
      <c r="H177" s="4">
        <f t="shared" si="9"/>
        <v>3.8180324069196572</v>
      </c>
      <c r="I177">
        <v>1130</v>
      </c>
      <c r="J177" t="s">
        <v>20</v>
      </c>
      <c r="K177" t="s">
        <v>21</v>
      </c>
      <c r="L177" s="4">
        <v>1472619600</v>
      </c>
      <c r="M177">
        <v>1474261200</v>
      </c>
      <c r="N177" t="b">
        <v>0</v>
      </c>
      <c r="O177" t="b">
        <v>0</v>
      </c>
      <c r="P177" t="s">
        <v>2012</v>
      </c>
      <c r="Q177" t="s">
        <v>2013</v>
      </c>
      <c r="R177" s="11">
        <f t="shared" si="10"/>
        <v>42613.208333333328</v>
      </c>
      <c r="S177" s="12">
        <f t="shared" si="11"/>
        <v>42632.208333333328</v>
      </c>
    </row>
    <row r="178" spans="1:19" ht="33" x14ac:dyDescent="0.55000000000000004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s="4">
        <f t="shared" si="8"/>
        <v>1.3362770160353241</v>
      </c>
      <c r="G178" t="s">
        <v>14</v>
      </c>
      <c r="H178" s="4">
        <f t="shared" si="9"/>
        <v>1.3362770160353241</v>
      </c>
      <c r="I178">
        <v>782</v>
      </c>
      <c r="J178" t="s">
        <v>20</v>
      </c>
      <c r="K178" t="s">
        <v>21</v>
      </c>
      <c r="L178" s="4">
        <v>1472878800</v>
      </c>
      <c r="M178">
        <v>1473656400</v>
      </c>
      <c r="N178" t="b">
        <v>0</v>
      </c>
      <c r="O178" t="b">
        <v>0</v>
      </c>
      <c r="P178" t="s">
        <v>2012</v>
      </c>
      <c r="Q178" t="s">
        <v>2013</v>
      </c>
      <c r="R178" s="11">
        <f t="shared" si="10"/>
        <v>42616.208333333328</v>
      </c>
      <c r="S178" s="12">
        <f t="shared" si="11"/>
        <v>42625.208333333328</v>
      </c>
    </row>
    <row r="179" spans="1:19" ht="18.5" x14ac:dyDescent="0.55000000000000004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s="4">
        <f t="shared" si="8"/>
        <v>0.24010941067991806</v>
      </c>
      <c r="G179" t="s">
        <v>19</v>
      </c>
      <c r="H179" s="4">
        <f t="shared" si="9"/>
        <v>0.24010941067991806</v>
      </c>
      <c r="I179">
        <v>2739</v>
      </c>
      <c r="J179" t="s">
        <v>20</v>
      </c>
      <c r="K179" t="s">
        <v>21</v>
      </c>
      <c r="L179" s="4">
        <v>1289800800</v>
      </c>
      <c r="M179">
        <v>1291960800</v>
      </c>
      <c r="N179" t="b">
        <v>0</v>
      </c>
      <c r="O179" t="b">
        <v>0</v>
      </c>
      <c r="P179" t="s">
        <v>2012</v>
      </c>
      <c r="Q179" t="s">
        <v>2013</v>
      </c>
      <c r="R179" s="11">
        <f t="shared" si="10"/>
        <v>40497.25</v>
      </c>
      <c r="S179" s="12">
        <f t="shared" si="11"/>
        <v>40522.25</v>
      </c>
    </row>
    <row r="180" spans="1:19" ht="18.5" x14ac:dyDescent="0.55000000000000004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s="4">
        <f t="shared" si="8"/>
        <v>1.0394110004330879</v>
      </c>
      <c r="G180" t="s">
        <v>14</v>
      </c>
      <c r="H180" s="4">
        <f t="shared" si="9"/>
        <v>1.0394110004330879</v>
      </c>
      <c r="I180">
        <v>210</v>
      </c>
      <c r="J180" t="s">
        <v>20</v>
      </c>
      <c r="K180" t="s">
        <v>21</v>
      </c>
      <c r="L180" s="4">
        <v>1505970000</v>
      </c>
      <c r="M180">
        <v>1506747600</v>
      </c>
      <c r="N180" t="b">
        <v>0</v>
      </c>
      <c r="O180" t="b">
        <v>0</v>
      </c>
      <c r="P180" t="s">
        <v>2006</v>
      </c>
      <c r="Q180" t="s">
        <v>2007</v>
      </c>
      <c r="R180" s="11">
        <f t="shared" si="10"/>
        <v>42999.208333333328</v>
      </c>
      <c r="S180" s="12">
        <f t="shared" si="11"/>
        <v>43008.208333333328</v>
      </c>
    </row>
    <row r="181" spans="1:19" ht="33" x14ac:dyDescent="0.55000000000000004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s="4">
        <f t="shared" si="8"/>
        <v>0.2795489524766781</v>
      </c>
      <c r="G181" t="s">
        <v>19</v>
      </c>
      <c r="H181" s="4">
        <f t="shared" si="9"/>
        <v>0.2795489524766781</v>
      </c>
      <c r="I181">
        <v>3537</v>
      </c>
      <c r="J181" t="s">
        <v>15</v>
      </c>
      <c r="K181" t="s">
        <v>16</v>
      </c>
      <c r="L181" s="4">
        <v>1363496400</v>
      </c>
      <c r="M181">
        <v>1363582800</v>
      </c>
      <c r="N181" t="b">
        <v>0</v>
      </c>
      <c r="O181" t="b">
        <v>1</v>
      </c>
      <c r="P181" t="s">
        <v>2012</v>
      </c>
      <c r="Q181" t="s">
        <v>2013</v>
      </c>
      <c r="R181" s="11">
        <f t="shared" si="10"/>
        <v>41350.208333333336</v>
      </c>
      <c r="S181" s="12">
        <f t="shared" si="11"/>
        <v>41351.208333333336</v>
      </c>
    </row>
    <row r="182" spans="1:19" ht="18.5" x14ac:dyDescent="0.55000000000000004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s="4">
        <f t="shared" si="8"/>
        <v>0.32419414597999258</v>
      </c>
      <c r="G182" t="s">
        <v>19</v>
      </c>
      <c r="H182" s="4">
        <f t="shared" si="9"/>
        <v>0.32419414597999258</v>
      </c>
      <c r="I182">
        <v>2107</v>
      </c>
      <c r="J182" t="s">
        <v>24</v>
      </c>
      <c r="K182" t="s">
        <v>25</v>
      </c>
      <c r="L182" s="4">
        <v>1269234000</v>
      </c>
      <c r="M182">
        <v>1269666000</v>
      </c>
      <c r="N182" t="b">
        <v>0</v>
      </c>
      <c r="O182" t="b">
        <v>0</v>
      </c>
      <c r="P182" t="s">
        <v>2010</v>
      </c>
      <c r="Q182" t="s">
        <v>2019</v>
      </c>
      <c r="R182" s="11">
        <f t="shared" si="10"/>
        <v>40259.208333333336</v>
      </c>
      <c r="S182" s="12">
        <f t="shared" si="11"/>
        <v>40264.208333333336</v>
      </c>
    </row>
    <row r="183" spans="1:19" ht="18.5" x14ac:dyDescent="0.55000000000000004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s="4">
        <f t="shared" si="8"/>
        <v>1.6180620884289747</v>
      </c>
      <c r="G183" t="s">
        <v>14</v>
      </c>
      <c r="H183" s="4">
        <f t="shared" si="9"/>
        <v>1.6180620884289747</v>
      </c>
      <c r="I183">
        <v>136</v>
      </c>
      <c r="J183" t="s">
        <v>20</v>
      </c>
      <c r="K183" t="s">
        <v>21</v>
      </c>
      <c r="L183" s="4">
        <v>1507093200</v>
      </c>
      <c r="M183">
        <v>1508648400</v>
      </c>
      <c r="N183" t="b">
        <v>0</v>
      </c>
      <c r="O183" t="b">
        <v>0</v>
      </c>
      <c r="P183" t="s">
        <v>2010</v>
      </c>
      <c r="Q183" t="s">
        <v>2011</v>
      </c>
      <c r="R183" s="11">
        <f t="shared" si="10"/>
        <v>43012.208333333328</v>
      </c>
      <c r="S183" s="12">
        <f t="shared" si="11"/>
        <v>43030.208333333328</v>
      </c>
    </row>
    <row r="184" spans="1:19" ht="33" x14ac:dyDescent="0.55000000000000004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s="4">
        <f t="shared" si="8"/>
        <v>0.13844189016602809</v>
      </c>
      <c r="G184" t="s">
        <v>19</v>
      </c>
      <c r="H184" s="4">
        <f t="shared" si="9"/>
        <v>0.13844189016602809</v>
      </c>
      <c r="I184">
        <v>3318</v>
      </c>
      <c r="J184" t="s">
        <v>32</v>
      </c>
      <c r="K184" t="s">
        <v>33</v>
      </c>
      <c r="L184" s="4">
        <v>1560574800</v>
      </c>
      <c r="M184">
        <v>1561957200</v>
      </c>
      <c r="N184" t="b">
        <v>0</v>
      </c>
      <c r="O184" t="b">
        <v>0</v>
      </c>
      <c r="P184" t="s">
        <v>2012</v>
      </c>
      <c r="Q184" t="s">
        <v>2013</v>
      </c>
      <c r="R184" s="11">
        <f t="shared" si="10"/>
        <v>43631.208333333328</v>
      </c>
      <c r="S184" s="12">
        <f t="shared" si="11"/>
        <v>43647.208333333328</v>
      </c>
    </row>
    <row r="185" spans="1:19" ht="33" x14ac:dyDescent="0.55000000000000004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s="4">
        <f t="shared" si="8"/>
        <v>1.446808510638298</v>
      </c>
      <c r="G185" t="s">
        <v>14</v>
      </c>
      <c r="H185" s="4">
        <f t="shared" si="9"/>
        <v>1.446808510638298</v>
      </c>
      <c r="I185">
        <v>86</v>
      </c>
      <c r="J185" t="s">
        <v>15</v>
      </c>
      <c r="K185" t="s">
        <v>16</v>
      </c>
      <c r="L185" s="4">
        <v>1284008400</v>
      </c>
      <c r="M185">
        <v>1285131600</v>
      </c>
      <c r="N185" t="b">
        <v>0</v>
      </c>
      <c r="O185" t="b">
        <v>0</v>
      </c>
      <c r="P185" t="s">
        <v>2008</v>
      </c>
      <c r="Q185" t="s">
        <v>2009</v>
      </c>
      <c r="R185" s="11">
        <f t="shared" si="10"/>
        <v>40430.208333333336</v>
      </c>
      <c r="S185" s="12">
        <f t="shared" si="11"/>
        <v>40443.208333333336</v>
      </c>
    </row>
    <row r="186" spans="1:19" ht="18.5" x14ac:dyDescent="0.55000000000000004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s="4">
        <f t="shared" si="8"/>
        <v>0.34123222748815168</v>
      </c>
      <c r="G186" t="s">
        <v>19</v>
      </c>
      <c r="H186" s="4">
        <f t="shared" si="9"/>
        <v>0.34123222748815168</v>
      </c>
      <c r="I186">
        <v>340</v>
      </c>
      <c r="J186" t="s">
        <v>20</v>
      </c>
      <c r="K186" t="s">
        <v>21</v>
      </c>
      <c r="L186" s="4">
        <v>1556859600</v>
      </c>
      <c r="M186">
        <v>1556946000</v>
      </c>
      <c r="N186" t="b">
        <v>0</v>
      </c>
      <c r="O186" t="b">
        <v>0</v>
      </c>
      <c r="P186" t="s">
        <v>2012</v>
      </c>
      <c r="Q186" t="s">
        <v>2013</v>
      </c>
      <c r="R186" s="11">
        <f t="shared" si="10"/>
        <v>43588.208333333328</v>
      </c>
      <c r="S186" s="12">
        <f t="shared" si="11"/>
        <v>43589.208333333328</v>
      </c>
    </row>
    <row r="187" spans="1:19" ht="18.5" x14ac:dyDescent="0.55000000000000004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s="4">
        <f t="shared" si="8"/>
        <v>1.392757660167131</v>
      </c>
      <c r="G187" t="s">
        <v>14</v>
      </c>
      <c r="H187" s="4">
        <f t="shared" si="9"/>
        <v>1.392757660167131</v>
      </c>
      <c r="I187">
        <v>19</v>
      </c>
      <c r="J187" t="s">
        <v>20</v>
      </c>
      <c r="K187" t="s">
        <v>21</v>
      </c>
      <c r="L187" s="4">
        <v>1526187600</v>
      </c>
      <c r="M187">
        <v>1527138000</v>
      </c>
      <c r="N187" t="b">
        <v>0</v>
      </c>
      <c r="O187" t="b">
        <v>0</v>
      </c>
      <c r="P187" t="s">
        <v>2014</v>
      </c>
      <c r="Q187" t="s">
        <v>2033</v>
      </c>
      <c r="R187" s="11">
        <f t="shared" si="10"/>
        <v>43233.208333333328</v>
      </c>
      <c r="S187" s="12">
        <f t="shared" si="11"/>
        <v>43244.208333333328</v>
      </c>
    </row>
    <row r="188" spans="1:19" ht="18.5" x14ac:dyDescent="0.55000000000000004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s="4">
        <f t="shared" si="8"/>
        <v>3.1313914944636436</v>
      </c>
      <c r="G188" t="s">
        <v>14</v>
      </c>
      <c r="H188" s="4">
        <f t="shared" si="9"/>
        <v>3.1313914944636436</v>
      </c>
      <c r="I188">
        <v>886</v>
      </c>
      <c r="J188" t="s">
        <v>20</v>
      </c>
      <c r="K188" t="s">
        <v>21</v>
      </c>
      <c r="L188" s="4">
        <v>1400821200</v>
      </c>
      <c r="M188">
        <v>1402117200</v>
      </c>
      <c r="N188" t="b">
        <v>0</v>
      </c>
      <c r="O188" t="b">
        <v>0</v>
      </c>
      <c r="P188" t="s">
        <v>2012</v>
      </c>
      <c r="Q188" t="s">
        <v>2013</v>
      </c>
      <c r="R188" s="11">
        <f t="shared" si="10"/>
        <v>41782.208333333336</v>
      </c>
      <c r="S188" s="12">
        <f t="shared" si="11"/>
        <v>41797.208333333336</v>
      </c>
    </row>
    <row r="189" spans="1:19" ht="18.5" x14ac:dyDescent="0.55000000000000004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s="4">
        <f t="shared" si="8"/>
        <v>0.43502138975604115</v>
      </c>
      <c r="G189" t="s">
        <v>19</v>
      </c>
      <c r="H189" s="4">
        <f t="shared" si="9"/>
        <v>0.43502138975604115</v>
      </c>
      <c r="I189">
        <v>1442</v>
      </c>
      <c r="J189" t="s">
        <v>15</v>
      </c>
      <c r="K189" t="s">
        <v>16</v>
      </c>
      <c r="L189" s="4">
        <v>1361599200</v>
      </c>
      <c r="M189">
        <v>1364014800</v>
      </c>
      <c r="N189" t="b">
        <v>0</v>
      </c>
      <c r="O189" t="b">
        <v>1</v>
      </c>
      <c r="P189" t="s">
        <v>2014</v>
      </c>
      <c r="Q189" t="s">
        <v>2025</v>
      </c>
      <c r="R189" s="11">
        <f t="shared" si="10"/>
        <v>41328.25</v>
      </c>
      <c r="S189" s="12">
        <f t="shared" si="11"/>
        <v>41356.208333333336</v>
      </c>
    </row>
    <row r="190" spans="1:19" ht="18.5" x14ac:dyDescent="0.55000000000000004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s="4">
        <f t="shared" si="8"/>
        <v>3.1238095238095238</v>
      </c>
      <c r="G190" t="s">
        <v>14</v>
      </c>
      <c r="H190" s="4">
        <f t="shared" si="9"/>
        <v>3.1238095238095238</v>
      </c>
      <c r="I190">
        <v>35</v>
      </c>
      <c r="J190" t="s">
        <v>94</v>
      </c>
      <c r="K190" t="s">
        <v>95</v>
      </c>
      <c r="L190" s="4">
        <v>1417500000</v>
      </c>
      <c r="M190">
        <v>1417586400</v>
      </c>
      <c r="N190" t="b">
        <v>0</v>
      </c>
      <c r="O190" t="b">
        <v>0</v>
      </c>
      <c r="P190" t="s">
        <v>2012</v>
      </c>
      <c r="Q190" t="s">
        <v>2013</v>
      </c>
      <c r="R190" s="11">
        <f t="shared" si="10"/>
        <v>41975.25</v>
      </c>
      <c r="S190" s="12">
        <f t="shared" si="11"/>
        <v>41976.25</v>
      </c>
    </row>
    <row r="191" spans="1:19" ht="18.5" x14ac:dyDescent="0.55000000000000004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s="4">
        <f t="shared" si="8"/>
        <v>4.250733268153942</v>
      </c>
      <c r="G191" t="s">
        <v>63</v>
      </c>
      <c r="H191" s="4">
        <f t="shared" si="9"/>
        <v>4.250733268153942</v>
      </c>
      <c r="I191">
        <v>441</v>
      </c>
      <c r="J191" t="s">
        <v>20</v>
      </c>
      <c r="K191" t="s">
        <v>21</v>
      </c>
      <c r="L191" s="4">
        <v>1457071200</v>
      </c>
      <c r="M191">
        <v>1457071200</v>
      </c>
      <c r="N191" t="b">
        <v>0</v>
      </c>
      <c r="O191" t="b">
        <v>0</v>
      </c>
      <c r="P191" t="s">
        <v>2012</v>
      </c>
      <c r="Q191" t="s">
        <v>2013</v>
      </c>
      <c r="R191" s="11">
        <f t="shared" si="10"/>
        <v>42433.25</v>
      </c>
      <c r="S191" s="12">
        <f t="shared" si="11"/>
        <v>42433.25</v>
      </c>
    </row>
    <row r="192" spans="1:19" ht="18.5" x14ac:dyDescent="0.55000000000000004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s="4">
        <f t="shared" si="8"/>
        <v>1.4578408195429473</v>
      </c>
      <c r="G192" t="s">
        <v>14</v>
      </c>
      <c r="H192" s="4">
        <f t="shared" si="9"/>
        <v>1.4578408195429473</v>
      </c>
      <c r="I192">
        <v>24</v>
      </c>
      <c r="J192" t="s">
        <v>20</v>
      </c>
      <c r="K192" t="s">
        <v>21</v>
      </c>
      <c r="L192" s="4">
        <v>1370322000</v>
      </c>
      <c r="M192">
        <v>1370408400</v>
      </c>
      <c r="N192" t="b">
        <v>0</v>
      </c>
      <c r="O192" t="b">
        <v>1</v>
      </c>
      <c r="P192" t="s">
        <v>2012</v>
      </c>
      <c r="Q192" t="s">
        <v>2013</v>
      </c>
      <c r="R192" s="11">
        <f t="shared" si="10"/>
        <v>41429.208333333336</v>
      </c>
      <c r="S192" s="12">
        <f t="shared" si="11"/>
        <v>41430.208333333336</v>
      </c>
    </row>
    <row r="193" spans="1:19" ht="18.5" x14ac:dyDescent="0.55000000000000004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s="4">
        <f t="shared" si="8"/>
        <v>2.6348808030112925</v>
      </c>
      <c r="G193" t="s">
        <v>14</v>
      </c>
      <c r="H193" s="4">
        <f t="shared" si="9"/>
        <v>2.6348808030112925</v>
      </c>
      <c r="I193">
        <v>86</v>
      </c>
      <c r="J193" t="s">
        <v>94</v>
      </c>
      <c r="K193" t="s">
        <v>95</v>
      </c>
      <c r="L193" s="4">
        <v>1552366800</v>
      </c>
      <c r="M193">
        <v>1552626000</v>
      </c>
      <c r="N193" t="b">
        <v>0</v>
      </c>
      <c r="O193" t="b">
        <v>0</v>
      </c>
      <c r="P193" t="s">
        <v>2012</v>
      </c>
      <c r="Q193" t="s">
        <v>2013</v>
      </c>
      <c r="R193" s="11">
        <f t="shared" si="10"/>
        <v>43536.208333333328</v>
      </c>
      <c r="S193" s="12">
        <f t="shared" si="11"/>
        <v>43539.208333333328</v>
      </c>
    </row>
    <row r="194" spans="1:19" ht="18.5" x14ac:dyDescent="0.55000000000000004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s="4">
        <f t="shared" si="8"/>
        <v>5.0017611835153222</v>
      </c>
      <c r="G194" t="s">
        <v>14</v>
      </c>
      <c r="H194" s="4">
        <f t="shared" si="9"/>
        <v>5.0017611835153222</v>
      </c>
      <c r="I194">
        <v>243</v>
      </c>
      <c r="J194" t="s">
        <v>20</v>
      </c>
      <c r="K194" t="s">
        <v>21</v>
      </c>
      <c r="L194" s="4">
        <v>1403845200</v>
      </c>
      <c r="M194">
        <v>1404190800</v>
      </c>
      <c r="N194" t="b">
        <v>0</v>
      </c>
      <c r="O194" t="b">
        <v>0</v>
      </c>
      <c r="P194" t="s">
        <v>2008</v>
      </c>
      <c r="Q194" t="s">
        <v>2009</v>
      </c>
      <c r="R194" s="11">
        <f t="shared" si="10"/>
        <v>41817.208333333336</v>
      </c>
      <c r="S194" s="12">
        <f t="shared" si="11"/>
        <v>41821.208333333336</v>
      </c>
    </row>
    <row r="195" spans="1:19" ht="18.5" x14ac:dyDescent="0.55000000000000004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s="4">
        <f t="shared" ref="F195:F258" si="12">D195/E195</f>
        <v>2.191235059760956</v>
      </c>
      <c r="G195" t="s">
        <v>14</v>
      </c>
      <c r="H195" s="4">
        <f t="shared" ref="H195:H258" si="13">AVERAGE(D195/E195)</f>
        <v>2.191235059760956</v>
      </c>
      <c r="I195">
        <v>65</v>
      </c>
      <c r="J195" t="s">
        <v>20</v>
      </c>
      <c r="K195" t="s">
        <v>21</v>
      </c>
      <c r="L195" s="4">
        <v>1523163600</v>
      </c>
      <c r="M195">
        <v>1523509200</v>
      </c>
      <c r="N195" t="b">
        <v>1</v>
      </c>
      <c r="O195" t="b">
        <v>0</v>
      </c>
      <c r="P195" t="s">
        <v>2008</v>
      </c>
      <c r="Q195" t="s">
        <v>2018</v>
      </c>
      <c r="R195" s="11">
        <f t="shared" ref="R195:R258" si="14">(((L195/60)/60)/24)+DATE(1970,1,1)</f>
        <v>43198.208333333328</v>
      </c>
      <c r="S195" s="12">
        <f t="shared" ref="S195:S258" si="15">(((M195/60)/60)/24)+DATE(1970,1,1)</f>
        <v>43202.208333333328</v>
      </c>
    </row>
    <row r="196" spans="1:19" ht="18.5" x14ac:dyDescent="0.55000000000000004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s="4">
        <f t="shared" si="12"/>
        <v>0.81459385039008725</v>
      </c>
      <c r="G196" t="s">
        <v>19</v>
      </c>
      <c r="H196" s="4">
        <f t="shared" si="13"/>
        <v>0.81459385039008725</v>
      </c>
      <c r="I196">
        <v>126</v>
      </c>
      <c r="J196" t="s">
        <v>20</v>
      </c>
      <c r="K196" t="s">
        <v>21</v>
      </c>
      <c r="L196" s="4">
        <v>1442206800</v>
      </c>
      <c r="M196">
        <v>1443589200</v>
      </c>
      <c r="N196" t="b">
        <v>0</v>
      </c>
      <c r="O196" t="b">
        <v>0</v>
      </c>
      <c r="P196" t="s">
        <v>2008</v>
      </c>
      <c r="Q196" t="s">
        <v>2030</v>
      </c>
      <c r="R196" s="11">
        <f t="shared" si="14"/>
        <v>42261.208333333328</v>
      </c>
      <c r="S196" s="12">
        <f t="shared" si="15"/>
        <v>42277.208333333328</v>
      </c>
    </row>
    <row r="197" spans="1:19" ht="18.5" x14ac:dyDescent="0.55000000000000004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s="4">
        <f t="shared" si="12"/>
        <v>0.27643158318316219</v>
      </c>
      <c r="G197" t="s">
        <v>19</v>
      </c>
      <c r="H197" s="4">
        <f t="shared" si="13"/>
        <v>0.27643158318316219</v>
      </c>
      <c r="I197">
        <v>524</v>
      </c>
      <c r="J197" t="s">
        <v>20</v>
      </c>
      <c r="K197" t="s">
        <v>21</v>
      </c>
      <c r="L197" s="4">
        <v>1532840400</v>
      </c>
      <c r="M197">
        <v>1533445200</v>
      </c>
      <c r="N197" t="b">
        <v>0</v>
      </c>
      <c r="O197" t="b">
        <v>0</v>
      </c>
      <c r="P197" t="s">
        <v>2008</v>
      </c>
      <c r="Q197" t="s">
        <v>2016</v>
      </c>
      <c r="R197" s="11">
        <f t="shared" si="14"/>
        <v>43310.208333333328</v>
      </c>
      <c r="S197" s="12">
        <f t="shared" si="15"/>
        <v>43317.208333333328</v>
      </c>
    </row>
    <row r="198" spans="1:19" ht="18.5" x14ac:dyDescent="0.55000000000000004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s="4">
        <f t="shared" si="12"/>
        <v>1.5836230204712245</v>
      </c>
      <c r="G198" t="s">
        <v>14</v>
      </c>
      <c r="H198" s="4">
        <f t="shared" si="13"/>
        <v>1.5836230204712245</v>
      </c>
      <c r="I198">
        <v>100</v>
      </c>
      <c r="J198" t="s">
        <v>32</v>
      </c>
      <c r="K198" t="s">
        <v>33</v>
      </c>
      <c r="L198" s="4">
        <v>1472878800</v>
      </c>
      <c r="M198">
        <v>1474520400</v>
      </c>
      <c r="N198" t="b">
        <v>0</v>
      </c>
      <c r="O198" t="b">
        <v>0</v>
      </c>
      <c r="P198" t="s">
        <v>2010</v>
      </c>
      <c r="Q198" t="s">
        <v>2019</v>
      </c>
      <c r="R198" s="11">
        <f t="shared" si="14"/>
        <v>42616.208333333328</v>
      </c>
      <c r="S198" s="12">
        <f t="shared" si="15"/>
        <v>42635.208333333328</v>
      </c>
    </row>
    <row r="199" spans="1:19" ht="18.5" x14ac:dyDescent="0.55000000000000004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s="4">
        <f t="shared" si="12"/>
        <v>0.33534006056964899</v>
      </c>
      <c r="G199" t="s">
        <v>19</v>
      </c>
      <c r="H199" s="4">
        <f t="shared" si="13"/>
        <v>0.33534006056964899</v>
      </c>
      <c r="I199">
        <v>1989</v>
      </c>
      <c r="J199" t="s">
        <v>20</v>
      </c>
      <c r="K199" t="s">
        <v>21</v>
      </c>
      <c r="L199" s="4">
        <v>1498194000</v>
      </c>
      <c r="M199">
        <v>1499403600</v>
      </c>
      <c r="N199" t="b">
        <v>0</v>
      </c>
      <c r="O199" t="b">
        <v>0</v>
      </c>
      <c r="P199" t="s">
        <v>2014</v>
      </c>
      <c r="Q199" t="s">
        <v>2017</v>
      </c>
      <c r="R199" s="11">
        <f t="shared" si="14"/>
        <v>42909.208333333328</v>
      </c>
      <c r="S199" s="12">
        <f t="shared" si="15"/>
        <v>42923.208333333328</v>
      </c>
    </row>
    <row r="200" spans="1:19" ht="18.5" x14ac:dyDescent="0.55000000000000004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s="4">
        <f t="shared" si="12"/>
        <v>10.461844065552061</v>
      </c>
      <c r="G200" t="s">
        <v>14</v>
      </c>
      <c r="H200" s="4">
        <f t="shared" si="13"/>
        <v>10.461844065552061</v>
      </c>
      <c r="I200">
        <v>168</v>
      </c>
      <c r="J200" t="s">
        <v>20</v>
      </c>
      <c r="K200" t="s">
        <v>21</v>
      </c>
      <c r="L200" s="4">
        <v>1281070800</v>
      </c>
      <c r="M200">
        <v>1283576400</v>
      </c>
      <c r="N200" t="b">
        <v>0</v>
      </c>
      <c r="O200" t="b">
        <v>0</v>
      </c>
      <c r="P200" t="s">
        <v>2008</v>
      </c>
      <c r="Q200" t="s">
        <v>2016</v>
      </c>
      <c r="R200" s="11">
        <f t="shared" si="14"/>
        <v>40396.208333333336</v>
      </c>
      <c r="S200" s="12">
        <f t="shared" si="15"/>
        <v>40425.208333333336</v>
      </c>
    </row>
    <row r="201" spans="1:19" ht="18.5" x14ac:dyDescent="0.55000000000000004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s="4">
        <f t="shared" si="12"/>
        <v>1.859504132231405</v>
      </c>
      <c r="G201" t="s">
        <v>14</v>
      </c>
      <c r="H201" s="4">
        <f t="shared" si="13"/>
        <v>1.859504132231405</v>
      </c>
      <c r="I201">
        <v>13</v>
      </c>
      <c r="J201" t="s">
        <v>20</v>
      </c>
      <c r="K201" t="s">
        <v>21</v>
      </c>
      <c r="L201" s="4">
        <v>1436245200</v>
      </c>
      <c r="M201">
        <v>1436590800</v>
      </c>
      <c r="N201" t="b">
        <v>0</v>
      </c>
      <c r="O201" t="b">
        <v>0</v>
      </c>
      <c r="P201" t="s">
        <v>2008</v>
      </c>
      <c r="Q201" t="s">
        <v>2009</v>
      </c>
      <c r="R201" s="11">
        <f t="shared" si="14"/>
        <v>42192.208333333328</v>
      </c>
      <c r="S201" s="12">
        <f t="shared" si="15"/>
        <v>42196.208333333328</v>
      </c>
    </row>
    <row r="202" spans="1:19" ht="18.5" x14ac:dyDescent="0.55000000000000004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s="4">
        <f t="shared" si="12"/>
        <v>50</v>
      </c>
      <c r="G202" t="s">
        <v>14</v>
      </c>
      <c r="H202" s="4">
        <f t="shared" si="13"/>
        <v>50</v>
      </c>
      <c r="I202">
        <v>1</v>
      </c>
      <c r="J202" t="s">
        <v>15</v>
      </c>
      <c r="K202" t="s">
        <v>16</v>
      </c>
      <c r="L202" s="4">
        <v>1269493200</v>
      </c>
      <c r="M202">
        <v>1270443600</v>
      </c>
      <c r="N202" t="b">
        <v>0</v>
      </c>
      <c r="O202" t="b">
        <v>0</v>
      </c>
      <c r="P202" t="s">
        <v>2012</v>
      </c>
      <c r="Q202" t="s">
        <v>2013</v>
      </c>
      <c r="R202" s="11">
        <f t="shared" si="14"/>
        <v>40262.208333333336</v>
      </c>
      <c r="S202" s="12">
        <f t="shared" si="15"/>
        <v>40273.208333333336</v>
      </c>
    </row>
    <row r="203" spans="1:19" ht="18.5" x14ac:dyDescent="0.55000000000000004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s="4">
        <f t="shared" si="12"/>
        <v>0.14680181754631247</v>
      </c>
      <c r="G203" t="s">
        <v>19</v>
      </c>
      <c r="H203" s="4">
        <f t="shared" si="13"/>
        <v>0.14680181754631247</v>
      </c>
      <c r="I203">
        <v>157</v>
      </c>
      <c r="J203" t="s">
        <v>20</v>
      </c>
      <c r="K203" t="s">
        <v>21</v>
      </c>
      <c r="L203" s="4">
        <v>1406264400</v>
      </c>
      <c r="M203">
        <v>1407819600</v>
      </c>
      <c r="N203" t="b">
        <v>0</v>
      </c>
      <c r="O203" t="b">
        <v>0</v>
      </c>
      <c r="P203" t="s">
        <v>2010</v>
      </c>
      <c r="Q203" t="s">
        <v>2011</v>
      </c>
      <c r="R203" s="11">
        <f t="shared" si="14"/>
        <v>41845.208333333336</v>
      </c>
      <c r="S203" s="12">
        <f t="shared" si="15"/>
        <v>41863.208333333336</v>
      </c>
    </row>
    <row r="204" spans="1:19" ht="18.5" x14ac:dyDescent="0.55000000000000004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s="4">
        <f t="shared" si="12"/>
        <v>1.2685312547760965</v>
      </c>
      <c r="G204" t="s">
        <v>63</v>
      </c>
      <c r="H204" s="4">
        <f t="shared" si="13"/>
        <v>1.2685312547760965</v>
      </c>
      <c r="I204">
        <v>82</v>
      </c>
      <c r="J204" t="s">
        <v>20</v>
      </c>
      <c r="K204" t="s">
        <v>21</v>
      </c>
      <c r="L204" s="4">
        <v>1317531600</v>
      </c>
      <c r="M204">
        <v>1317877200</v>
      </c>
      <c r="N204" t="b">
        <v>0</v>
      </c>
      <c r="O204" t="b">
        <v>0</v>
      </c>
      <c r="P204" t="s">
        <v>2006</v>
      </c>
      <c r="Q204" t="s">
        <v>2007</v>
      </c>
      <c r="R204" s="11">
        <f t="shared" si="14"/>
        <v>40818.208333333336</v>
      </c>
      <c r="S204" s="12">
        <f t="shared" si="15"/>
        <v>40822.208333333336</v>
      </c>
    </row>
    <row r="205" spans="1:19" ht="33" x14ac:dyDescent="0.55000000000000004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s="4">
        <f t="shared" si="12"/>
        <v>0.74400376396622769</v>
      </c>
      <c r="G205" t="s">
        <v>19</v>
      </c>
      <c r="H205" s="4">
        <f t="shared" si="13"/>
        <v>0.74400376396622769</v>
      </c>
      <c r="I205">
        <v>4498</v>
      </c>
      <c r="J205" t="s">
        <v>24</v>
      </c>
      <c r="K205" t="s">
        <v>25</v>
      </c>
      <c r="L205" s="4">
        <v>1484632800</v>
      </c>
      <c r="M205">
        <v>1484805600</v>
      </c>
      <c r="N205" t="b">
        <v>0</v>
      </c>
      <c r="O205" t="b">
        <v>0</v>
      </c>
      <c r="P205" t="s">
        <v>2012</v>
      </c>
      <c r="Q205" t="s">
        <v>2013</v>
      </c>
      <c r="R205" s="11">
        <f t="shared" si="14"/>
        <v>42752.25</v>
      </c>
      <c r="S205" s="12">
        <f t="shared" si="15"/>
        <v>42754.25</v>
      </c>
    </row>
    <row r="206" spans="1:19" ht="18.5" x14ac:dyDescent="0.55000000000000004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s="4">
        <f t="shared" si="12"/>
        <v>29.655990510083036</v>
      </c>
      <c r="G206" t="s">
        <v>14</v>
      </c>
      <c r="H206" s="4">
        <f t="shared" si="13"/>
        <v>29.655990510083036</v>
      </c>
      <c r="I206">
        <v>40</v>
      </c>
      <c r="J206" t="s">
        <v>20</v>
      </c>
      <c r="K206" t="s">
        <v>21</v>
      </c>
      <c r="L206" s="4">
        <v>1301806800</v>
      </c>
      <c r="M206">
        <v>1302670800</v>
      </c>
      <c r="N206" t="b">
        <v>0</v>
      </c>
      <c r="O206" t="b">
        <v>0</v>
      </c>
      <c r="P206" t="s">
        <v>2008</v>
      </c>
      <c r="Q206" t="s">
        <v>2031</v>
      </c>
      <c r="R206" s="11">
        <f t="shared" si="14"/>
        <v>40636.208333333336</v>
      </c>
      <c r="S206" s="12">
        <f t="shared" si="15"/>
        <v>40646.208333333336</v>
      </c>
    </row>
    <row r="207" spans="1:19" ht="18.5" x14ac:dyDescent="0.55000000000000004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s="4">
        <f t="shared" si="12"/>
        <v>0.23156394727467047</v>
      </c>
      <c r="G207" t="s">
        <v>19</v>
      </c>
      <c r="H207" s="4">
        <f t="shared" si="13"/>
        <v>0.23156394727467047</v>
      </c>
      <c r="I207">
        <v>80</v>
      </c>
      <c r="J207" t="s">
        <v>20</v>
      </c>
      <c r="K207" t="s">
        <v>21</v>
      </c>
      <c r="L207" s="4">
        <v>1539752400</v>
      </c>
      <c r="M207">
        <v>1540789200</v>
      </c>
      <c r="N207" t="b">
        <v>1</v>
      </c>
      <c r="O207" t="b">
        <v>0</v>
      </c>
      <c r="P207" t="s">
        <v>2012</v>
      </c>
      <c r="Q207" t="s">
        <v>2013</v>
      </c>
      <c r="R207" s="11">
        <f t="shared" si="14"/>
        <v>43390.208333333328</v>
      </c>
      <c r="S207" s="12">
        <f t="shared" si="15"/>
        <v>43402.208333333328</v>
      </c>
    </row>
    <row r="208" spans="1:19" ht="18.5" x14ac:dyDescent="0.55000000000000004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s="4">
        <f t="shared" si="12"/>
        <v>2.5743707093821508</v>
      </c>
      <c r="G208" t="s">
        <v>63</v>
      </c>
      <c r="H208" s="4">
        <f t="shared" si="13"/>
        <v>2.5743707093821508</v>
      </c>
      <c r="I208">
        <v>57</v>
      </c>
      <c r="J208" t="s">
        <v>20</v>
      </c>
      <c r="K208" t="s">
        <v>21</v>
      </c>
      <c r="L208" s="4">
        <v>1267250400</v>
      </c>
      <c r="M208">
        <v>1268028000</v>
      </c>
      <c r="N208" t="b">
        <v>0</v>
      </c>
      <c r="O208" t="b">
        <v>0</v>
      </c>
      <c r="P208" t="s">
        <v>2020</v>
      </c>
      <c r="Q208" t="s">
        <v>2026</v>
      </c>
      <c r="R208" s="11">
        <f t="shared" si="14"/>
        <v>40236.25</v>
      </c>
      <c r="S208" s="12">
        <f t="shared" si="15"/>
        <v>40245.25</v>
      </c>
    </row>
    <row r="209" spans="1:19" ht="33" x14ac:dyDescent="0.55000000000000004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s="4">
        <f t="shared" si="12"/>
        <v>0.23490721165139769</v>
      </c>
      <c r="G209" t="s">
        <v>19</v>
      </c>
      <c r="H209" s="4">
        <f t="shared" si="13"/>
        <v>0.23490721165139769</v>
      </c>
      <c r="I209">
        <v>43</v>
      </c>
      <c r="J209" t="s">
        <v>20</v>
      </c>
      <c r="K209" t="s">
        <v>21</v>
      </c>
      <c r="L209" s="4">
        <v>1535432400</v>
      </c>
      <c r="M209">
        <v>1537160400</v>
      </c>
      <c r="N209" t="b">
        <v>0</v>
      </c>
      <c r="O209" t="b">
        <v>1</v>
      </c>
      <c r="P209" t="s">
        <v>2008</v>
      </c>
      <c r="Q209" t="s">
        <v>2009</v>
      </c>
      <c r="R209" s="11">
        <f t="shared" si="14"/>
        <v>43340.208333333328</v>
      </c>
      <c r="S209" s="12">
        <f t="shared" si="15"/>
        <v>43360.208333333328</v>
      </c>
    </row>
    <row r="210" spans="1:19" ht="18.5" x14ac:dyDescent="0.55000000000000004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s="4">
        <f t="shared" si="12"/>
        <v>0.98890060770428412</v>
      </c>
      <c r="G210" t="s">
        <v>19</v>
      </c>
      <c r="H210" s="4">
        <f t="shared" si="13"/>
        <v>0.98890060770428412</v>
      </c>
      <c r="I210">
        <v>2053</v>
      </c>
      <c r="J210" t="s">
        <v>20</v>
      </c>
      <c r="K210" t="s">
        <v>21</v>
      </c>
      <c r="L210" s="4">
        <v>1510207200</v>
      </c>
      <c r="M210">
        <v>1512280800</v>
      </c>
      <c r="N210" t="b">
        <v>0</v>
      </c>
      <c r="O210" t="b">
        <v>0</v>
      </c>
      <c r="P210" t="s">
        <v>2014</v>
      </c>
      <c r="Q210" t="s">
        <v>2015</v>
      </c>
      <c r="R210" s="11">
        <f t="shared" si="14"/>
        <v>43048.25</v>
      </c>
      <c r="S210" s="12">
        <f t="shared" si="15"/>
        <v>43072.25</v>
      </c>
    </row>
    <row r="211" spans="1:19" ht="18.5" x14ac:dyDescent="0.55000000000000004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s="4">
        <f t="shared" si="12"/>
        <v>4.7194991749975737</v>
      </c>
      <c r="G211" t="s">
        <v>42</v>
      </c>
      <c r="H211" s="4">
        <f t="shared" si="13"/>
        <v>4.7194991749975737</v>
      </c>
      <c r="I211">
        <v>808</v>
      </c>
      <c r="J211" t="s">
        <v>24</v>
      </c>
      <c r="K211" t="s">
        <v>25</v>
      </c>
      <c r="L211" s="4">
        <v>1462510800</v>
      </c>
      <c r="M211">
        <v>1463115600</v>
      </c>
      <c r="N211" t="b">
        <v>0</v>
      </c>
      <c r="O211" t="b">
        <v>0</v>
      </c>
      <c r="P211" t="s">
        <v>2014</v>
      </c>
      <c r="Q211" t="s">
        <v>2015</v>
      </c>
      <c r="R211" s="11">
        <f t="shared" si="14"/>
        <v>42496.208333333328</v>
      </c>
      <c r="S211" s="12">
        <f t="shared" si="15"/>
        <v>42503.208333333328</v>
      </c>
    </row>
    <row r="212" spans="1:19" ht="18.5" x14ac:dyDescent="0.55000000000000004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s="4">
        <f t="shared" si="12"/>
        <v>1.4831177027453455</v>
      </c>
      <c r="G212" t="s">
        <v>14</v>
      </c>
      <c r="H212" s="4">
        <f t="shared" si="13"/>
        <v>1.4831177027453455</v>
      </c>
      <c r="I212">
        <v>226</v>
      </c>
      <c r="J212" t="s">
        <v>32</v>
      </c>
      <c r="K212" t="s">
        <v>33</v>
      </c>
      <c r="L212" s="4">
        <v>1488520800</v>
      </c>
      <c r="M212">
        <v>1490850000</v>
      </c>
      <c r="N212" t="b">
        <v>0</v>
      </c>
      <c r="O212" t="b">
        <v>0</v>
      </c>
      <c r="P212" t="s">
        <v>2014</v>
      </c>
      <c r="Q212" t="s">
        <v>2036</v>
      </c>
      <c r="R212" s="11">
        <f t="shared" si="14"/>
        <v>42797.25</v>
      </c>
      <c r="S212" s="12">
        <f t="shared" si="15"/>
        <v>42824.208333333328</v>
      </c>
    </row>
    <row r="213" spans="1:19" ht="33" x14ac:dyDescent="0.55000000000000004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s="4">
        <f t="shared" si="12"/>
        <v>1.0534813319878911</v>
      </c>
      <c r="G213" t="s">
        <v>14</v>
      </c>
      <c r="H213" s="4">
        <f t="shared" si="13"/>
        <v>1.0534813319878911</v>
      </c>
      <c r="I213">
        <v>1625</v>
      </c>
      <c r="J213" t="s">
        <v>20</v>
      </c>
      <c r="K213" t="s">
        <v>21</v>
      </c>
      <c r="L213" s="4">
        <v>1377579600</v>
      </c>
      <c r="M213">
        <v>1379653200</v>
      </c>
      <c r="N213" t="b">
        <v>0</v>
      </c>
      <c r="O213" t="b">
        <v>0</v>
      </c>
      <c r="P213" t="s">
        <v>2012</v>
      </c>
      <c r="Q213" t="s">
        <v>2013</v>
      </c>
      <c r="R213" s="11">
        <f t="shared" si="14"/>
        <v>41513.208333333336</v>
      </c>
      <c r="S213" s="12">
        <f t="shared" si="15"/>
        <v>41537.208333333336</v>
      </c>
    </row>
    <row r="214" spans="1:19" ht="33" x14ac:dyDescent="0.55000000000000004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s="4">
        <f t="shared" si="12"/>
        <v>0.65853658536585369</v>
      </c>
      <c r="G214" t="s">
        <v>19</v>
      </c>
      <c r="H214" s="4">
        <f t="shared" si="13"/>
        <v>0.65853658536585369</v>
      </c>
      <c r="I214">
        <v>168</v>
      </c>
      <c r="J214" t="s">
        <v>20</v>
      </c>
      <c r="K214" t="s">
        <v>21</v>
      </c>
      <c r="L214" s="4">
        <v>1576389600</v>
      </c>
      <c r="M214">
        <v>1580364000</v>
      </c>
      <c r="N214" t="b">
        <v>0</v>
      </c>
      <c r="O214" t="b">
        <v>0</v>
      </c>
      <c r="P214" t="s">
        <v>2012</v>
      </c>
      <c r="Q214" t="s">
        <v>2013</v>
      </c>
      <c r="R214" s="11">
        <f t="shared" si="14"/>
        <v>43814.25</v>
      </c>
      <c r="S214" s="12">
        <f t="shared" si="15"/>
        <v>43860.25</v>
      </c>
    </row>
    <row r="215" spans="1:19" ht="33" x14ac:dyDescent="0.55000000000000004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s="4">
        <f t="shared" si="12"/>
        <v>0.51239004599269011</v>
      </c>
      <c r="G215" t="s">
        <v>19</v>
      </c>
      <c r="H215" s="4">
        <f t="shared" si="13"/>
        <v>0.51239004599269011</v>
      </c>
      <c r="I215">
        <v>4289</v>
      </c>
      <c r="J215" t="s">
        <v>20</v>
      </c>
      <c r="K215" t="s">
        <v>21</v>
      </c>
      <c r="L215" s="4">
        <v>1289019600</v>
      </c>
      <c r="M215">
        <v>1289714400</v>
      </c>
      <c r="N215" t="b">
        <v>0</v>
      </c>
      <c r="O215" t="b">
        <v>1</v>
      </c>
      <c r="P215" t="s">
        <v>2008</v>
      </c>
      <c r="Q215" t="s">
        <v>2018</v>
      </c>
      <c r="R215" s="11">
        <f t="shared" si="14"/>
        <v>40488.208333333336</v>
      </c>
      <c r="S215" s="12">
        <f t="shared" si="15"/>
        <v>40496.25</v>
      </c>
    </row>
    <row r="216" spans="1:19" ht="18.5" x14ac:dyDescent="0.55000000000000004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s="4">
        <f t="shared" si="12"/>
        <v>9.773806199385647E-2</v>
      </c>
      <c r="G216" t="s">
        <v>19</v>
      </c>
      <c r="H216" s="4">
        <f t="shared" si="13"/>
        <v>9.773806199385647E-2</v>
      </c>
      <c r="I216">
        <v>165</v>
      </c>
      <c r="J216" t="s">
        <v>20</v>
      </c>
      <c r="K216" t="s">
        <v>21</v>
      </c>
      <c r="L216" s="4">
        <v>1282194000</v>
      </c>
      <c r="M216">
        <v>1282712400</v>
      </c>
      <c r="N216" t="b">
        <v>0</v>
      </c>
      <c r="O216" t="b">
        <v>0</v>
      </c>
      <c r="P216" t="s">
        <v>2008</v>
      </c>
      <c r="Q216" t="s">
        <v>2009</v>
      </c>
      <c r="R216" s="11">
        <f t="shared" si="14"/>
        <v>40409.208333333336</v>
      </c>
      <c r="S216" s="12">
        <f t="shared" si="15"/>
        <v>40415.208333333336</v>
      </c>
    </row>
    <row r="217" spans="1:19" ht="18.5" x14ac:dyDescent="0.55000000000000004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s="4">
        <f t="shared" si="12"/>
        <v>26.029216467463481</v>
      </c>
      <c r="G217" t="s">
        <v>14</v>
      </c>
      <c r="H217" s="4">
        <f t="shared" si="13"/>
        <v>26.029216467463481</v>
      </c>
      <c r="I217">
        <v>143</v>
      </c>
      <c r="J217" t="s">
        <v>20</v>
      </c>
      <c r="K217" t="s">
        <v>21</v>
      </c>
      <c r="L217" s="4">
        <v>1550037600</v>
      </c>
      <c r="M217">
        <v>1550210400</v>
      </c>
      <c r="N217" t="b">
        <v>0</v>
      </c>
      <c r="O217" t="b">
        <v>0</v>
      </c>
      <c r="P217" t="s">
        <v>2012</v>
      </c>
      <c r="Q217" t="s">
        <v>2013</v>
      </c>
      <c r="R217" s="11">
        <f t="shared" si="14"/>
        <v>43509.25</v>
      </c>
      <c r="S217" s="12">
        <f t="shared" si="15"/>
        <v>43511.25</v>
      </c>
    </row>
    <row r="218" spans="1:19" ht="18.5" x14ac:dyDescent="0.55000000000000004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s="4">
        <f t="shared" si="12"/>
        <v>0.64486729086853078</v>
      </c>
      <c r="G218" t="s">
        <v>19</v>
      </c>
      <c r="H218" s="4">
        <f t="shared" si="13"/>
        <v>0.64486729086853078</v>
      </c>
      <c r="I218">
        <v>1815</v>
      </c>
      <c r="J218" t="s">
        <v>20</v>
      </c>
      <c r="K218" t="s">
        <v>21</v>
      </c>
      <c r="L218" s="4">
        <v>1321941600</v>
      </c>
      <c r="M218">
        <v>1322114400</v>
      </c>
      <c r="N218" t="b">
        <v>0</v>
      </c>
      <c r="O218" t="b">
        <v>0</v>
      </c>
      <c r="P218" t="s">
        <v>2012</v>
      </c>
      <c r="Q218" t="s">
        <v>2013</v>
      </c>
      <c r="R218" s="11">
        <f t="shared" si="14"/>
        <v>40869.25</v>
      </c>
      <c r="S218" s="12">
        <f t="shared" si="15"/>
        <v>40871.25</v>
      </c>
    </row>
    <row r="219" spans="1:19" ht="18.5" x14ac:dyDescent="0.55000000000000004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s="4">
        <f t="shared" si="12"/>
        <v>2.2344632280568457</v>
      </c>
      <c r="G219" t="s">
        <v>14</v>
      </c>
      <c r="H219" s="4">
        <f t="shared" si="13"/>
        <v>2.2344632280568457</v>
      </c>
      <c r="I219">
        <v>934</v>
      </c>
      <c r="J219" t="s">
        <v>20</v>
      </c>
      <c r="K219" t="s">
        <v>21</v>
      </c>
      <c r="L219" s="4">
        <v>1556427600</v>
      </c>
      <c r="M219">
        <v>1557205200</v>
      </c>
      <c r="N219" t="b">
        <v>0</v>
      </c>
      <c r="O219" t="b">
        <v>0</v>
      </c>
      <c r="P219" t="s">
        <v>2014</v>
      </c>
      <c r="Q219" t="s">
        <v>2036</v>
      </c>
      <c r="R219" s="11">
        <f t="shared" si="14"/>
        <v>43583.208333333328</v>
      </c>
      <c r="S219" s="12">
        <f t="shared" si="15"/>
        <v>43592.208333333328</v>
      </c>
    </row>
    <row r="220" spans="1:19" ht="18.5" x14ac:dyDescent="0.55000000000000004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s="4">
        <f t="shared" si="12"/>
        <v>0.46307579819644162</v>
      </c>
      <c r="G220" t="s">
        <v>19</v>
      </c>
      <c r="H220" s="4">
        <f t="shared" si="13"/>
        <v>0.46307579819644162</v>
      </c>
      <c r="I220">
        <v>397</v>
      </c>
      <c r="J220" t="s">
        <v>36</v>
      </c>
      <c r="K220" t="s">
        <v>37</v>
      </c>
      <c r="L220" s="4">
        <v>1320991200</v>
      </c>
      <c r="M220">
        <v>1323928800</v>
      </c>
      <c r="N220" t="b">
        <v>0</v>
      </c>
      <c r="O220" t="b">
        <v>1</v>
      </c>
      <c r="P220" t="s">
        <v>2014</v>
      </c>
      <c r="Q220" t="s">
        <v>2025</v>
      </c>
      <c r="R220" s="11">
        <f t="shared" si="14"/>
        <v>40858.25</v>
      </c>
      <c r="S220" s="12">
        <f t="shared" si="15"/>
        <v>40892.25</v>
      </c>
    </row>
    <row r="221" spans="1:19" ht="18.5" x14ac:dyDescent="0.55000000000000004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s="4">
        <f t="shared" si="12"/>
        <v>0.30108955428637446</v>
      </c>
      <c r="G221" t="s">
        <v>19</v>
      </c>
      <c r="H221" s="4">
        <f t="shared" si="13"/>
        <v>0.30108955428637446</v>
      </c>
      <c r="I221">
        <v>1539</v>
      </c>
      <c r="J221" t="s">
        <v>20</v>
      </c>
      <c r="K221" t="s">
        <v>21</v>
      </c>
      <c r="L221" s="4">
        <v>1345093200</v>
      </c>
      <c r="M221">
        <v>1346130000</v>
      </c>
      <c r="N221" t="b">
        <v>0</v>
      </c>
      <c r="O221" t="b">
        <v>0</v>
      </c>
      <c r="P221" t="s">
        <v>2014</v>
      </c>
      <c r="Q221" t="s">
        <v>2022</v>
      </c>
      <c r="R221" s="11">
        <f t="shared" si="14"/>
        <v>41137.208333333336</v>
      </c>
      <c r="S221" s="12">
        <f t="shared" si="15"/>
        <v>41149.208333333336</v>
      </c>
    </row>
    <row r="222" spans="1:19" ht="18.5" x14ac:dyDescent="0.55000000000000004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s="4">
        <f t="shared" si="12"/>
        <v>11.84407796101949</v>
      </c>
      <c r="G222" t="s">
        <v>14</v>
      </c>
      <c r="H222" s="4">
        <f t="shared" si="13"/>
        <v>11.84407796101949</v>
      </c>
      <c r="I222">
        <v>17</v>
      </c>
      <c r="J222" t="s">
        <v>20</v>
      </c>
      <c r="K222" t="s">
        <v>21</v>
      </c>
      <c r="L222" s="4">
        <v>1309496400</v>
      </c>
      <c r="M222">
        <v>1311051600</v>
      </c>
      <c r="N222" t="b">
        <v>1</v>
      </c>
      <c r="O222" t="b">
        <v>0</v>
      </c>
      <c r="P222" t="s">
        <v>2012</v>
      </c>
      <c r="Q222" t="s">
        <v>2013</v>
      </c>
      <c r="R222" s="11">
        <f t="shared" si="14"/>
        <v>40725.208333333336</v>
      </c>
      <c r="S222" s="12">
        <f t="shared" si="15"/>
        <v>40743.208333333336</v>
      </c>
    </row>
    <row r="223" spans="1:19" ht="33" x14ac:dyDescent="0.55000000000000004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s="4">
        <f t="shared" si="12"/>
        <v>1.0139364099140449</v>
      </c>
      <c r="G223" t="s">
        <v>14</v>
      </c>
      <c r="H223" s="4">
        <f t="shared" si="13"/>
        <v>1.0139364099140449</v>
      </c>
      <c r="I223">
        <v>2179</v>
      </c>
      <c r="J223" t="s">
        <v>20</v>
      </c>
      <c r="K223" t="s">
        <v>21</v>
      </c>
      <c r="L223" s="4">
        <v>1340254800</v>
      </c>
      <c r="M223">
        <v>1340427600</v>
      </c>
      <c r="N223" t="b">
        <v>1</v>
      </c>
      <c r="O223" t="b">
        <v>0</v>
      </c>
      <c r="P223" t="s">
        <v>2006</v>
      </c>
      <c r="Q223" t="s">
        <v>2007</v>
      </c>
      <c r="R223" s="11">
        <f t="shared" si="14"/>
        <v>41081.208333333336</v>
      </c>
      <c r="S223" s="12">
        <f t="shared" si="15"/>
        <v>41083.208333333336</v>
      </c>
    </row>
    <row r="224" spans="1:19" ht="18.5" x14ac:dyDescent="0.55000000000000004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s="4">
        <f t="shared" si="12"/>
        <v>0.72474709346217725</v>
      </c>
      <c r="G224" t="s">
        <v>19</v>
      </c>
      <c r="H224" s="4">
        <f t="shared" si="13"/>
        <v>0.72474709346217725</v>
      </c>
      <c r="I224">
        <v>138</v>
      </c>
      <c r="J224" t="s">
        <v>20</v>
      </c>
      <c r="K224" t="s">
        <v>21</v>
      </c>
      <c r="L224" s="4">
        <v>1412226000</v>
      </c>
      <c r="M224">
        <v>1412312400</v>
      </c>
      <c r="N224" t="b">
        <v>0</v>
      </c>
      <c r="O224" t="b">
        <v>0</v>
      </c>
      <c r="P224" t="s">
        <v>2027</v>
      </c>
      <c r="Q224" t="s">
        <v>2028</v>
      </c>
      <c r="R224" s="11">
        <f t="shared" si="14"/>
        <v>41914.208333333336</v>
      </c>
      <c r="S224" s="12">
        <f t="shared" si="15"/>
        <v>41915.208333333336</v>
      </c>
    </row>
    <row r="225" spans="1:19" ht="18.5" x14ac:dyDescent="0.55000000000000004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s="4">
        <f t="shared" si="12"/>
        <v>1.0659731125682259</v>
      </c>
      <c r="G225" t="s">
        <v>14</v>
      </c>
      <c r="H225" s="4">
        <f t="shared" si="13"/>
        <v>1.0659731125682259</v>
      </c>
      <c r="I225">
        <v>931</v>
      </c>
      <c r="J225" t="s">
        <v>20</v>
      </c>
      <c r="K225" t="s">
        <v>21</v>
      </c>
      <c r="L225" s="4">
        <v>1458104400</v>
      </c>
      <c r="M225">
        <v>1459314000</v>
      </c>
      <c r="N225" t="b">
        <v>0</v>
      </c>
      <c r="O225" t="b">
        <v>0</v>
      </c>
      <c r="P225" t="s">
        <v>2012</v>
      </c>
      <c r="Q225" t="s">
        <v>2013</v>
      </c>
      <c r="R225" s="11">
        <f t="shared" si="14"/>
        <v>42445.208333333328</v>
      </c>
      <c r="S225" s="12">
        <f t="shared" si="15"/>
        <v>42459.208333333328</v>
      </c>
    </row>
    <row r="226" spans="1:19" ht="18.5" x14ac:dyDescent="0.55000000000000004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s="4">
        <f t="shared" si="12"/>
        <v>0.24774594001658773</v>
      </c>
      <c r="G226" t="s">
        <v>19</v>
      </c>
      <c r="H226" s="4">
        <f t="shared" si="13"/>
        <v>0.24774594001658773</v>
      </c>
      <c r="I226">
        <v>3594</v>
      </c>
      <c r="J226" t="s">
        <v>20</v>
      </c>
      <c r="K226" t="s">
        <v>21</v>
      </c>
      <c r="L226" s="4">
        <v>1411534800</v>
      </c>
      <c r="M226">
        <v>1415426400</v>
      </c>
      <c r="N226" t="b">
        <v>0</v>
      </c>
      <c r="O226" t="b">
        <v>0</v>
      </c>
      <c r="P226" t="s">
        <v>2014</v>
      </c>
      <c r="Q226" t="s">
        <v>2036</v>
      </c>
      <c r="R226" s="11">
        <f t="shared" si="14"/>
        <v>41906.208333333336</v>
      </c>
      <c r="S226" s="12">
        <f t="shared" si="15"/>
        <v>41951.25</v>
      </c>
    </row>
    <row r="227" spans="1:19" ht="18.5" x14ac:dyDescent="0.55000000000000004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s="4">
        <f t="shared" si="12"/>
        <v>0.38435809929817799</v>
      </c>
      <c r="G227" t="s">
        <v>19</v>
      </c>
      <c r="H227" s="4">
        <f t="shared" si="13"/>
        <v>0.38435809929817799</v>
      </c>
      <c r="I227">
        <v>5880</v>
      </c>
      <c r="J227" t="s">
        <v>20</v>
      </c>
      <c r="K227" t="s">
        <v>21</v>
      </c>
      <c r="L227" s="4">
        <v>1399093200</v>
      </c>
      <c r="M227">
        <v>1399093200</v>
      </c>
      <c r="N227" t="b">
        <v>1</v>
      </c>
      <c r="O227" t="b">
        <v>0</v>
      </c>
      <c r="P227" t="s">
        <v>2008</v>
      </c>
      <c r="Q227" t="s">
        <v>2009</v>
      </c>
      <c r="R227" s="11">
        <f t="shared" si="14"/>
        <v>41762.208333333336</v>
      </c>
      <c r="S227" s="12">
        <f t="shared" si="15"/>
        <v>41762.208333333336</v>
      </c>
    </row>
    <row r="228" spans="1:19" ht="18.5" x14ac:dyDescent="0.55000000000000004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s="4">
        <f t="shared" si="12"/>
        <v>0.27275206836985183</v>
      </c>
      <c r="G228" t="s">
        <v>19</v>
      </c>
      <c r="H228" s="4">
        <f t="shared" si="13"/>
        <v>0.27275206836985183</v>
      </c>
      <c r="I228">
        <v>112</v>
      </c>
      <c r="J228" t="s">
        <v>20</v>
      </c>
      <c r="K228" t="s">
        <v>21</v>
      </c>
      <c r="L228" s="4">
        <v>1270702800</v>
      </c>
      <c r="M228">
        <v>1273899600</v>
      </c>
      <c r="N228" t="b">
        <v>0</v>
      </c>
      <c r="O228" t="b">
        <v>0</v>
      </c>
      <c r="P228" t="s">
        <v>2027</v>
      </c>
      <c r="Q228" t="s">
        <v>2028</v>
      </c>
      <c r="R228" s="11">
        <f t="shared" si="14"/>
        <v>40276.208333333336</v>
      </c>
      <c r="S228" s="12">
        <f t="shared" si="15"/>
        <v>40313.208333333336</v>
      </c>
    </row>
    <row r="229" spans="1:19" ht="18.5" x14ac:dyDescent="0.55000000000000004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s="4">
        <f t="shared" si="12"/>
        <v>0.59269496160621304</v>
      </c>
      <c r="G229" t="s">
        <v>19</v>
      </c>
      <c r="H229" s="4">
        <f t="shared" si="13"/>
        <v>0.59269496160621304</v>
      </c>
      <c r="I229">
        <v>943</v>
      </c>
      <c r="J229" t="s">
        <v>20</v>
      </c>
      <c r="K229" t="s">
        <v>21</v>
      </c>
      <c r="L229" s="4">
        <v>1431666000</v>
      </c>
      <c r="M229">
        <v>1432184400</v>
      </c>
      <c r="N229" t="b">
        <v>0</v>
      </c>
      <c r="O229" t="b">
        <v>0</v>
      </c>
      <c r="P229" t="s">
        <v>2023</v>
      </c>
      <c r="Q229" t="s">
        <v>2034</v>
      </c>
      <c r="R229" s="11">
        <f t="shared" si="14"/>
        <v>42139.208333333328</v>
      </c>
      <c r="S229" s="12">
        <f t="shared" si="15"/>
        <v>42145.208333333328</v>
      </c>
    </row>
    <row r="230" spans="1:19" ht="18.5" x14ac:dyDescent="0.55000000000000004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s="4">
        <f t="shared" si="12"/>
        <v>0.83397842179108805</v>
      </c>
      <c r="G230" t="s">
        <v>19</v>
      </c>
      <c r="H230" s="4">
        <f t="shared" si="13"/>
        <v>0.83397842179108805</v>
      </c>
      <c r="I230">
        <v>2468</v>
      </c>
      <c r="J230" t="s">
        <v>20</v>
      </c>
      <c r="K230" t="s">
        <v>21</v>
      </c>
      <c r="L230" s="4">
        <v>1472619600</v>
      </c>
      <c r="M230">
        <v>1474779600</v>
      </c>
      <c r="N230" t="b">
        <v>0</v>
      </c>
      <c r="O230" t="b">
        <v>0</v>
      </c>
      <c r="P230" t="s">
        <v>2014</v>
      </c>
      <c r="Q230" t="s">
        <v>2022</v>
      </c>
      <c r="R230" s="11">
        <f t="shared" si="14"/>
        <v>42613.208333333328</v>
      </c>
      <c r="S230" s="12">
        <f t="shared" si="15"/>
        <v>42638.208333333328</v>
      </c>
    </row>
    <row r="231" spans="1:19" ht="18.5" x14ac:dyDescent="0.55000000000000004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s="4">
        <f t="shared" si="12"/>
        <v>0.51629090821360935</v>
      </c>
      <c r="G231" t="s">
        <v>19</v>
      </c>
      <c r="H231" s="4">
        <f t="shared" si="13"/>
        <v>0.51629090821360935</v>
      </c>
      <c r="I231">
        <v>2551</v>
      </c>
      <c r="J231" t="s">
        <v>20</v>
      </c>
      <c r="K231" t="s">
        <v>21</v>
      </c>
      <c r="L231" s="4">
        <v>1496293200</v>
      </c>
      <c r="M231">
        <v>1500440400</v>
      </c>
      <c r="N231" t="b">
        <v>0</v>
      </c>
      <c r="O231" t="b">
        <v>1</v>
      </c>
      <c r="P231" t="s">
        <v>2023</v>
      </c>
      <c r="Q231" t="s">
        <v>2034</v>
      </c>
      <c r="R231" s="11">
        <f t="shared" si="14"/>
        <v>42887.208333333328</v>
      </c>
      <c r="S231" s="12">
        <f t="shared" si="15"/>
        <v>42935.208333333328</v>
      </c>
    </row>
    <row r="232" spans="1:19" ht="18.5" x14ac:dyDescent="0.55000000000000004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s="4">
        <f t="shared" si="12"/>
        <v>0.23800079333597779</v>
      </c>
      <c r="G232" t="s">
        <v>19</v>
      </c>
      <c r="H232" s="4">
        <f t="shared" si="13"/>
        <v>0.23800079333597779</v>
      </c>
      <c r="I232">
        <v>101</v>
      </c>
      <c r="J232" t="s">
        <v>20</v>
      </c>
      <c r="K232" t="s">
        <v>21</v>
      </c>
      <c r="L232" s="4">
        <v>1575612000</v>
      </c>
      <c r="M232">
        <v>1575612000</v>
      </c>
      <c r="N232" t="b">
        <v>0</v>
      </c>
      <c r="O232" t="b">
        <v>0</v>
      </c>
      <c r="P232" t="s">
        <v>2023</v>
      </c>
      <c r="Q232" t="s">
        <v>2024</v>
      </c>
      <c r="R232" s="11">
        <f t="shared" si="14"/>
        <v>43805.25</v>
      </c>
      <c r="S232" s="12">
        <f t="shared" si="15"/>
        <v>43805.25</v>
      </c>
    </row>
    <row r="233" spans="1:19" ht="18.5" x14ac:dyDescent="0.55000000000000004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s="4">
        <f t="shared" si="12"/>
        <v>1.3036393264530146</v>
      </c>
      <c r="G233" t="s">
        <v>63</v>
      </c>
      <c r="H233" s="4">
        <f t="shared" si="13"/>
        <v>1.3036393264530146</v>
      </c>
      <c r="I233">
        <v>67</v>
      </c>
      <c r="J233" t="s">
        <v>20</v>
      </c>
      <c r="K233" t="s">
        <v>21</v>
      </c>
      <c r="L233" s="4">
        <v>1369112400</v>
      </c>
      <c r="M233">
        <v>1374123600</v>
      </c>
      <c r="N233" t="b">
        <v>0</v>
      </c>
      <c r="O233" t="b">
        <v>0</v>
      </c>
      <c r="P233" t="s">
        <v>2012</v>
      </c>
      <c r="Q233" t="s">
        <v>2013</v>
      </c>
      <c r="R233" s="11">
        <f t="shared" si="14"/>
        <v>41415.208333333336</v>
      </c>
      <c r="S233" s="12">
        <f t="shared" si="15"/>
        <v>41473.208333333336</v>
      </c>
    </row>
    <row r="234" spans="1:19" ht="18.5" x14ac:dyDescent="0.55000000000000004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s="4">
        <f t="shared" si="12"/>
        <v>0.58389146488064569</v>
      </c>
      <c r="G234" t="s">
        <v>19</v>
      </c>
      <c r="H234" s="4">
        <f t="shared" si="13"/>
        <v>0.58389146488064569</v>
      </c>
      <c r="I234">
        <v>92</v>
      </c>
      <c r="J234" t="s">
        <v>20</v>
      </c>
      <c r="K234" t="s">
        <v>21</v>
      </c>
      <c r="L234" s="4">
        <v>1469422800</v>
      </c>
      <c r="M234">
        <v>1469509200</v>
      </c>
      <c r="N234" t="b">
        <v>0</v>
      </c>
      <c r="O234" t="b">
        <v>0</v>
      </c>
      <c r="P234" t="s">
        <v>2012</v>
      </c>
      <c r="Q234" t="s">
        <v>2013</v>
      </c>
      <c r="R234" s="11">
        <f t="shared" si="14"/>
        <v>42576.208333333328</v>
      </c>
      <c r="S234" s="12">
        <f t="shared" si="15"/>
        <v>42577.208333333328</v>
      </c>
    </row>
    <row r="235" spans="1:19" ht="18.5" x14ac:dyDescent="0.55000000000000004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s="4">
        <f t="shared" si="12"/>
        <v>0.6333333333333333</v>
      </c>
      <c r="G235" t="s">
        <v>19</v>
      </c>
      <c r="H235" s="4">
        <f t="shared" si="13"/>
        <v>0.6333333333333333</v>
      </c>
      <c r="I235">
        <v>62</v>
      </c>
      <c r="J235" t="s">
        <v>20</v>
      </c>
      <c r="K235" t="s">
        <v>21</v>
      </c>
      <c r="L235" s="4">
        <v>1307854800</v>
      </c>
      <c r="M235">
        <v>1309237200</v>
      </c>
      <c r="N235" t="b">
        <v>0</v>
      </c>
      <c r="O235" t="b">
        <v>0</v>
      </c>
      <c r="P235" t="s">
        <v>2014</v>
      </c>
      <c r="Q235" t="s">
        <v>2022</v>
      </c>
      <c r="R235" s="11">
        <f t="shared" si="14"/>
        <v>40706.208333333336</v>
      </c>
      <c r="S235" s="12">
        <f t="shared" si="15"/>
        <v>40722.208333333336</v>
      </c>
    </row>
    <row r="236" spans="1:19" ht="18.5" x14ac:dyDescent="0.55000000000000004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s="4">
        <f t="shared" si="12"/>
        <v>0.91675834250091681</v>
      </c>
      <c r="G236" t="s">
        <v>19</v>
      </c>
      <c r="H236" s="4">
        <f t="shared" si="13"/>
        <v>0.91675834250091681</v>
      </c>
      <c r="I236">
        <v>149</v>
      </c>
      <c r="J236" t="s">
        <v>94</v>
      </c>
      <c r="K236" t="s">
        <v>95</v>
      </c>
      <c r="L236" s="4">
        <v>1503378000</v>
      </c>
      <c r="M236">
        <v>1503982800</v>
      </c>
      <c r="N236" t="b">
        <v>0</v>
      </c>
      <c r="O236" t="b">
        <v>1</v>
      </c>
      <c r="P236" t="s">
        <v>2023</v>
      </c>
      <c r="Q236" t="s">
        <v>2024</v>
      </c>
      <c r="R236" s="11">
        <f t="shared" si="14"/>
        <v>42969.208333333328</v>
      </c>
      <c r="S236" s="12">
        <f t="shared" si="15"/>
        <v>42976.208333333328</v>
      </c>
    </row>
    <row r="237" spans="1:19" ht="33" x14ac:dyDescent="0.55000000000000004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s="4">
        <f t="shared" si="12"/>
        <v>2.3962106436333239</v>
      </c>
      <c r="G237" t="s">
        <v>14</v>
      </c>
      <c r="H237" s="4">
        <f t="shared" si="13"/>
        <v>2.3962106436333239</v>
      </c>
      <c r="I237">
        <v>92</v>
      </c>
      <c r="J237" t="s">
        <v>20</v>
      </c>
      <c r="K237" t="s">
        <v>21</v>
      </c>
      <c r="L237" s="4">
        <v>1486965600</v>
      </c>
      <c r="M237">
        <v>1487397600</v>
      </c>
      <c r="N237" t="b">
        <v>0</v>
      </c>
      <c r="O237" t="b">
        <v>0</v>
      </c>
      <c r="P237" t="s">
        <v>2014</v>
      </c>
      <c r="Q237" t="s">
        <v>2022</v>
      </c>
      <c r="R237" s="11">
        <f t="shared" si="14"/>
        <v>42779.25</v>
      </c>
      <c r="S237" s="12">
        <f t="shared" si="15"/>
        <v>42784.25</v>
      </c>
    </row>
    <row r="238" spans="1:19" ht="18.5" x14ac:dyDescent="0.55000000000000004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s="4">
        <f t="shared" si="12"/>
        <v>9.1371732593106643</v>
      </c>
      <c r="G238" t="s">
        <v>14</v>
      </c>
      <c r="H238" s="4">
        <f t="shared" si="13"/>
        <v>9.1371732593106643</v>
      </c>
      <c r="I238">
        <v>57</v>
      </c>
      <c r="J238" t="s">
        <v>24</v>
      </c>
      <c r="K238" t="s">
        <v>25</v>
      </c>
      <c r="L238" s="4">
        <v>1561438800</v>
      </c>
      <c r="M238">
        <v>1562043600</v>
      </c>
      <c r="N238" t="b">
        <v>0</v>
      </c>
      <c r="O238" t="b">
        <v>1</v>
      </c>
      <c r="P238" t="s">
        <v>2008</v>
      </c>
      <c r="Q238" t="s">
        <v>2009</v>
      </c>
      <c r="R238" s="11">
        <f t="shared" si="14"/>
        <v>43641.208333333328</v>
      </c>
      <c r="S238" s="12">
        <f t="shared" si="15"/>
        <v>43648.208333333328</v>
      </c>
    </row>
    <row r="239" spans="1:19" ht="33" x14ac:dyDescent="0.55000000000000004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s="4">
        <f t="shared" si="12"/>
        <v>0.62744568884091212</v>
      </c>
      <c r="G239" t="s">
        <v>19</v>
      </c>
      <c r="H239" s="4">
        <f t="shared" si="13"/>
        <v>0.62744568884091212</v>
      </c>
      <c r="I239">
        <v>329</v>
      </c>
      <c r="J239" t="s">
        <v>20</v>
      </c>
      <c r="K239" t="s">
        <v>21</v>
      </c>
      <c r="L239" s="4">
        <v>1398402000</v>
      </c>
      <c r="M239">
        <v>1398574800</v>
      </c>
      <c r="N239" t="b">
        <v>0</v>
      </c>
      <c r="O239" t="b">
        <v>0</v>
      </c>
      <c r="P239" t="s">
        <v>2014</v>
      </c>
      <c r="Q239" t="s">
        <v>2022</v>
      </c>
      <c r="R239" s="11">
        <f t="shared" si="14"/>
        <v>41754.208333333336</v>
      </c>
      <c r="S239" s="12">
        <f t="shared" si="15"/>
        <v>41756.208333333336</v>
      </c>
    </row>
    <row r="240" spans="1:19" ht="18.5" x14ac:dyDescent="0.55000000000000004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s="4">
        <f t="shared" si="12"/>
        <v>0.2367330834484119</v>
      </c>
      <c r="G240" t="s">
        <v>19</v>
      </c>
      <c r="H240" s="4">
        <f t="shared" si="13"/>
        <v>0.2367330834484119</v>
      </c>
      <c r="I240">
        <v>97</v>
      </c>
      <c r="J240" t="s">
        <v>32</v>
      </c>
      <c r="K240" t="s">
        <v>33</v>
      </c>
      <c r="L240" s="4">
        <v>1513231200</v>
      </c>
      <c r="M240">
        <v>1515391200</v>
      </c>
      <c r="N240" t="b">
        <v>0</v>
      </c>
      <c r="O240" t="b">
        <v>1</v>
      </c>
      <c r="P240" t="s">
        <v>2012</v>
      </c>
      <c r="Q240" t="s">
        <v>2013</v>
      </c>
      <c r="R240" s="11">
        <f t="shared" si="14"/>
        <v>43083.25</v>
      </c>
      <c r="S240" s="12">
        <f t="shared" si="15"/>
        <v>43108.25</v>
      </c>
    </row>
    <row r="241" spans="1:19" ht="33" x14ac:dyDescent="0.55000000000000004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s="4">
        <f t="shared" si="12"/>
        <v>1.0233450591621363</v>
      </c>
      <c r="G241" t="s">
        <v>14</v>
      </c>
      <c r="H241" s="4">
        <f t="shared" si="13"/>
        <v>1.0233450591621363</v>
      </c>
      <c r="I241">
        <v>41</v>
      </c>
      <c r="J241" t="s">
        <v>20</v>
      </c>
      <c r="K241" t="s">
        <v>21</v>
      </c>
      <c r="L241" s="4">
        <v>1440824400</v>
      </c>
      <c r="M241">
        <v>1441170000</v>
      </c>
      <c r="N241" t="b">
        <v>0</v>
      </c>
      <c r="O241" t="b">
        <v>0</v>
      </c>
      <c r="P241" t="s">
        <v>2010</v>
      </c>
      <c r="Q241" t="s">
        <v>2019</v>
      </c>
      <c r="R241" s="11">
        <f t="shared" si="14"/>
        <v>42245.208333333328</v>
      </c>
      <c r="S241" s="12">
        <f t="shared" si="15"/>
        <v>42249.208333333328</v>
      </c>
    </row>
    <row r="242" spans="1:19" ht="18.5" x14ac:dyDescent="0.55000000000000004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s="4">
        <f t="shared" si="12"/>
        <v>0.23878366524804262</v>
      </c>
      <c r="G242" t="s">
        <v>19</v>
      </c>
      <c r="H242" s="4">
        <f t="shared" si="13"/>
        <v>0.23878366524804262</v>
      </c>
      <c r="I242">
        <v>1784</v>
      </c>
      <c r="J242" t="s">
        <v>20</v>
      </c>
      <c r="K242" t="s">
        <v>21</v>
      </c>
      <c r="L242" s="4">
        <v>1281070800</v>
      </c>
      <c r="M242">
        <v>1281157200</v>
      </c>
      <c r="N242" t="b">
        <v>0</v>
      </c>
      <c r="O242" t="b">
        <v>0</v>
      </c>
      <c r="P242" t="s">
        <v>2012</v>
      </c>
      <c r="Q242" t="s">
        <v>2013</v>
      </c>
      <c r="R242" s="11">
        <f t="shared" si="14"/>
        <v>40396.208333333336</v>
      </c>
      <c r="S242" s="12">
        <f t="shared" si="15"/>
        <v>40397.208333333336</v>
      </c>
    </row>
    <row r="243" spans="1:19" ht="18.5" x14ac:dyDescent="0.55000000000000004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s="4">
        <f t="shared" si="12"/>
        <v>0.9811971187161167</v>
      </c>
      <c r="G243" t="s">
        <v>19</v>
      </c>
      <c r="H243" s="4">
        <f t="shared" si="13"/>
        <v>0.9811971187161167</v>
      </c>
      <c r="I243">
        <v>1684</v>
      </c>
      <c r="J243" t="s">
        <v>24</v>
      </c>
      <c r="K243" t="s">
        <v>25</v>
      </c>
      <c r="L243" s="4">
        <v>1397365200</v>
      </c>
      <c r="M243">
        <v>1398229200</v>
      </c>
      <c r="N243" t="b">
        <v>0</v>
      </c>
      <c r="O243" t="b">
        <v>1</v>
      </c>
      <c r="P243" t="s">
        <v>2020</v>
      </c>
      <c r="Q243" t="s">
        <v>2021</v>
      </c>
      <c r="R243" s="11">
        <f t="shared" si="14"/>
        <v>41742.208333333336</v>
      </c>
      <c r="S243" s="12">
        <f t="shared" si="15"/>
        <v>41752.208333333336</v>
      </c>
    </row>
    <row r="244" spans="1:19" ht="18.5" x14ac:dyDescent="0.55000000000000004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s="4">
        <f t="shared" si="12"/>
        <v>0.78292478329760462</v>
      </c>
      <c r="G244" t="s">
        <v>19</v>
      </c>
      <c r="H244" s="4">
        <f t="shared" si="13"/>
        <v>0.78292478329760462</v>
      </c>
      <c r="I244">
        <v>250</v>
      </c>
      <c r="J244" t="s">
        <v>20</v>
      </c>
      <c r="K244" t="s">
        <v>21</v>
      </c>
      <c r="L244" s="4">
        <v>1494392400</v>
      </c>
      <c r="M244">
        <v>1495256400</v>
      </c>
      <c r="N244" t="b">
        <v>0</v>
      </c>
      <c r="O244" t="b">
        <v>1</v>
      </c>
      <c r="P244" t="s">
        <v>2008</v>
      </c>
      <c r="Q244" t="s">
        <v>2009</v>
      </c>
      <c r="R244" s="11">
        <f t="shared" si="14"/>
        <v>42865.208333333328</v>
      </c>
      <c r="S244" s="12">
        <f t="shared" si="15"/>
        <v>42875.208333333328</v>
      </c>
    </row>
    <row r="245" spans="1:19" ht="33" x14ac:dyDescent="0.55000000000000004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s="4">
        <f t="shared" si="12"/>
        <v>0.224609375</v>
      </c>
      <c r="G245" t="s">
        <v>19</v>
      </c>
      <c r="H245" s="4">
        <f t="shared" si="13"/>
        <v>0.224609375</v>
      </c>
      <c r="I245">
        <v>238</v>
      </c>
      <c r="J245" t="s">
        <v>20</v>
      </c>
      <c r="K245" t="s">
        <v>21</v>
      </c>
      <c r="L245" s="4">
        <v>1520143200</v>
      </c>
      <c r="M245">
        <v>1520402400</v>
      </c>
      <c r="N245" t="b">
        <v>0</v>
      </c>
      <c r="O245" t="b">
        <v>0</v>
      </c>
      <c r="P245" t="s">
        <v>2012</v>
      </c>
      <c r="Q245" t="s">
        <v>2013</v>
      </c>
      <c r="R245" s="11">
        <f t="shared" si="14"/>
        <v>43163.25</v>
      </c>
      <c r="S245" s="12">
        <f t="shared" si="15"/>
        <v>43166.25</v>
      </c>
    </row>
    <row r="246" spans="1:19" ht="33" x14ac:dyDescent="0.55000000000000004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s="4">
        <f t="shared" si="12"/>
        <v>0.17552657973921765</v>
      </c>
      <c r="G246" t="s">
        <v>19</v>
      </c>
      <c r="H246" s="4">
        <f t="shared" si="13"/>
        <v>0.17552657973921765</v>
      </c>
      <c r="I246">
        <v>53</v>
      </c>
      <c r="J246" t="s">
        <v>20</v>
      </c>
      <c r="K246" t="s">
        <v>21</v>
      </c>
      <c r="L246" s="4">
        <v>1405314000</v>
      </c>
      <c r="M246">
        <v>1409806800</v>
      </c>
      <c r="N246" t="b">
        <v>0</v>
      </c>
      <c r="O246" t="b">
        <v>0</v>
      </c>
      <c r="P246" t="s">
        <v>2012</v>
      </c>
      <c r="Q246" t="s">
        <v>2013</v>
      </c>
      <c r="R246" s="11">
        <f t="shared" si="14"/>
        <v>41834.208333333336</v>
      </c>
      <c r="S246" s="12">
        <f t="shared" si="15"/>
        <v>41886.208333333336</v>
      </c>
    </row>
    <row r="247" spans="1:19" ht="18.5" x14ac:dyDescent="0.55000000000000004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s="4">
        <f t="shared" si="12"/>
        <v>0.19633064789113805</v>
      </c>
      <c r="G247" t="s">
        <v>19</v>
      </c>
      <c r="H247" s="4">
        <f t="shared" si="13"/>
        <v>0.19633064789113805</v>
      </c>
      <c r="I247">
        <v>214</v>
      </c>
      <c r="J247" t="s">
        <v>20</v>
      </c>
      <c r="K247" t="s">
        <v>21</v>
      </c>
      <c r="L247" s="4">
        <v>1396846800</v>
      </c>
      <c r="M247">
        <v>1396933200</v>
      </c>
      <c r="N247" t="b">
        <v>0</v>
      </c>
      <c r="O247" t="b">
        <v>0</v>
      </c>
      <c r="P247" t="s">
        <v>2012</v>
      </c>
      <c r="Q247" t="s">
        <v>2013</v>
      </c>
      <c r="R247" s="11">
        <f t="shared" si="14"/>
        <v>41736.208333333336</v>
      </c>
      <c r="S247" s="12">
        <f t="shared" si="15"/>
        <v>41737.208333333336</v>
      </c>
    </row>
    <row r="248" spans="1:19" ht="18.5" x14ac:dyDescent="0.55000000000000004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s="4">
        <f t="shared" si="12"/>
        <v>0.30718820397296742</v>
      </c>
      <c r="G248" t="s">
        <v>19</v>
      </c>
      <c r="H248" s="4">
        <f t="shared" si="13"/>
        <v>0.30718820397296742</v>
      </c>
      <c r="I248">
        <v>222</v>
      </c>
      <c r="J248" t="s">
        <v>20</v>
      </c>
      <c r="K248" t="s">
        <v>21</v>
      </c>
      <c r="L248" s="4">
        <v>1375678800</v>
      </c>
      <c r="M248">
        <v>1376024400</v>
      </c>
      <c r="N248" t="b">
        <v>0</v>
      </c>
      <c r="O248" t="b">
        <v>0</v>
      </c>
      <c r="P248" t="s">
        <v>2010</v>
      </c>
      <c r="Q248" t="s">
        <v>2011</v>
      </c>
      <c r="R248" s="11">
        <f t="shared" si="14"/>
        <v>41491.208333333336</v>
      </c>
      <c r="S248" s="12">
        <f t="shared" si="15"/>
        <v>41495.208333333336</v>
      </c>
    </row>
    <row r="249" spans="1:19" ht="18.5" x14ac:dyDescent="0.55000000000000004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s="4">
        <f t="shared" si="12"/>
        <v>0.10722524883839314</v>
      </c>
      <c r="G249" t="s">
        <v>19</v>
      </c>
      <c r="H249" s="4">
        <f t="shared" si="13"/>
        <v>0.10722524883839314</v>
      </c>
      <c r="I249">
        <v>1884</v>
      </c>
      <c r="J249" t="s">
        <v>20</v>
      </c>
      <c r="K249" t="s">
        <v>21</v>
      </c>
      <c r="L249" s="4">
        <v>1482386400</v>
      </c>
      <c r="M249">
        <v>1483682400</v>
      </c>
      <c r="N249" t="b">
        <v>0</v>
      </c>
      <c r="O249" t="b">
        <v>1</v>
      </c>
      <c r="P249" t="s">
        <v>2020</v>
      </c>
      <c r="Q249" t="s">
        <v>2026</v>
      </c>
      <c r="R249" s="11">
        <f t="shared" si="14"/>
        <v>42726.25</v>
      </c>
      <c r="S249" s="12">
        <f t="shared" si="15"/>
        <v>42741.25</v>
      </c>
    </row>
    <row r="250" spans="1:19" ht="18.5" x14ac:dyDescent="0.55000000000000004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s="4">
        <f t="shared" si="12"/>
        <v>0.47317408227123559</v>
      </c>
      <c r="G250" t="s">
        <v>19</v>
      </c>
      <c r="H250" s="4">
        <f t="shared" si="13"/>
        <v>0.47317408227123559</v>
      </c>
      <c r="I250">
        <v>218</v>
      </c>
      <c r="J250" t="s">
        <v>24</v>
      </c>
      <c r="K250" t="s">
        <v>25</v>
      </c>
      <c r="L250" s="4">
        <v>1420005600</v>
      </c>
      <c r="M250">
        <v>1420437600</v>
      </c>
      <c r="N250" t="b">
        <v>0</v>
      </c>
      <c r="O250" t="b">
        <v>0</v>
      </c>
      <c r="P250" t="s">
        <v>2023</v>
      </c>
      <c r="Q250" t="s">
        <v>2034</v>
      </c>
      <c r="R250" s="11">
        <f t="shared" si="14"/>
        <v>42004.25</v>
      </c>
      <c r="S250" s="12">
        <f t="shared" si="15"/>
        <v>42009.25</v>
      </c>
    </row>
    <row r="251" spans="1:19" ht="18.5" x14ac:dyDescent="0.55000000000000004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s="4">
        <f t="shared" si="12"/>
        <v>0.36586454088461884</v>
      </c>
      <c r="G251" t="s">
        <v>19</v>
      </c>
      <c r="H251" s="4">
        <f t="shared" si="13"/>
        <v>0.36586454088461884</v>
      </c>
      <c r="I251">
        <v>6465</v>
      </c>
      <c r="J251" t="s">
        <v>20</v>
      </c>
      <c r="K251" t="s">
        <v>21</v>
      </c>
      <c r="L251" s="4">
        <v>1420178400</v>
      </c>
      <c r="M251">
        <v>1420783200</v>
      </c>
      <c r="N251" t="b">
        <v>0</v>
      </c>
      <c r="O251" t="b">
        <v>0</v>
      </c>
      <c r="P251" t="s">
        <v>2020</v>
      </c>
      <c r="Q251" t="s">
        <v>2032</v>
      </c>
      <c r="R251" s="11">
        <f t="shared" si="14"/>
        <v>42006.25</v>
      </c>
      <c r="S251" s="12">
        <f t="shared" si="15"/>
        <v>42013.25</v>
      </c>
    </row>
    <row r="252" spans="1:19" ht="18.5" x14ac:dyDescent="0.55000000000000004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s="4">
        <f t="shared" si="12"/>
        <v>33.333333333333336</v>
      </c>
      <c r="G252" t="s">
        <v>14</v>
      </c>
      <c r="H252" s="4">
        <f t="shared" si="13"/>
        <v>33.333333333333336</v>
      </c>
      <c r="I252">
        <v>1</v>
      </c>
      <c r="J252" t="s">
        <v>20</v>
      </c>
      <c r="K252" t="s">
        <v>21</v>
      </c>
      <c r="L252" s="4">
        <v>1264399200</v>
      </c>
      <c r="M252">
        <v>1267423200</v>
      </c>
      <c r="N252" t="b">
        <v>0</v>
      </c>
      <c r="O252" t="b">
        <v>0</v>
      </c>
      <c r="P252" t="s">
        <v>2008</v>
      </c>
      <c r="Q252" t="s">
        <v>2009</v>
      </c>
      <c r="R252" s="11">
        <f t="shared" si="14"/>
        <v>40203.25</v>
      </c>
      <c r="S252" s="12">
        <f t="shared" si="15"/>
        <v>40238.25</v>
      </c>
    </row>
    <row r="253" spans="1:19" ht="18.5" x14ac:dyDescent="0.55000000000000004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s="4">
        <f t="shared" si="12"/>
        <v>1.8489583333333333</v>
      </c>
      <c r="G253" t="s">
        <v>14</v>
      </c>
      <c r="H253" s="4">
        <f t="shared" si="13"/>
        <v>1.8489583333333333</v>
      </c>
      <c r="I253">
        <v>101</v>
      </c>
      <c r="J253" t="s">
        <v>20</v>
      </c>
      <c r="K253" t="s">
        <v>21</v>
      </c>
      <c r="L253" s="4">
        <v>1355032800</v>
      </c>
      <c r="M253">
        <v>1355205600</v>
      </c>
      <c r="N253" t="b">
        <v>0</v>
      </c>
      <c r="O253" t="b">
        <v>0</v>
      </c>
      <c r="P253" t="s">
        <v>2012</v>
      </c>
      <c r="Q253" t="s">
        <v>2013</v>
      </c>
      <c r="R253" s="11">
        <f t="shared" si="14"/>
        <v>41252.25</v>
      </c>
      <c r="S253" s="12">
        <f t="shared" si="15"/>
        <v>41254.25</v>
      </c>
    </row>
    <row r="254" spans="1:19" ht="33" x14ac:dyDescent="0.55000000000000004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s="4">
        <f t="shared" si="12"/>
        <v>0.1596678907871627</v>
      </c>
      <c r="G254" t="s">
        <v>19</v>
      </c>
      <c r="H254" s="4">
        <f t="shared" si="13"/>
        <v>0.1596678907871627</v>
      </c>
      <c r="I254">
        <v>59</v>
      </c>
      <c r="J254" t="s">
        <v>20</v>
      </c>
      <c r="K254" t="s">
        <v>21</v>
      </c>
      <c r="L254" s="4">
        <v>1382677200</v>
      </c>
      <c r="M254">
        <v>1383109200</v>
      </c>
      <c r="N254" t="b">
        <v>0</v>
      </c>
      <c r="O254" t="b">
        <v>0</v>
      </c>
      <c r="P254" t="s">
        <v>2012</v>
      </c>
      <c r="Q254" t="s">
        <v>2013</v>
      </c>
      <c r="R254" s="11">
        <f t="shared" si="14"/>
        <v>41572.208333333336</v>
      </c>
      <c r="S254" s="12">
        <f t="shared" si="15"/>
        <v>41577.208333333336</v>
      </c>
    </row>
    <row r="255" spans="1:19" ht="18.5" x14ac:dyDescent="0.55000000000000004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s="4">
        <f t="shared" si="12"/>
        <v>1.1233254130416694</v>
      </c>
      <c r="G255" t="s">
        <v>14</v>
      </c>
      <c r="H255" s="4">
        <f t="shared" si="13"/>
        <v>1.1233254130416694</v>
      </c>
      <c r="I255">
        <v>1335</v>
      </c>
      <c r="J255" t="s">
        <v>15</v>
      </c>
      <c r="K255" t="s">
        <v>16</v>
      </c>
      <c r="L255" s="4">
        <v>1302238800</v>
      </c>
      <c r="M255">
        <v>1303275600</v>
      </c>
      <c r="N255" t="b">
        <v>0</v>
      </c>
      <c r="O255" t="b">
        <v>0</v>
      </c>
      <c r="P255" t="s">
        <v>2014</v>
      </c>
      <c r="Q255" t="s">
        <v>2017</v>
      </c>
      <c r="R255" s="11">
        <f t="shared" si="14"/>
        <v>40641.208333333336</v>
      </c>
      <c r="S255" s="12">
        <f t="shared" si="15"/>
        <v>40653.208333333336</v>
      </c>
    </row>
    <row r="256" spans="1:19" ht="33" x14ac:dyDescent="0.55000000000000004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s="4">
        <f t="shared" si="12"/>
        <v>0.54085831863609646</v>
      </c>
      <c r="G256" t="s">
        <v>19</v>
      </c>
      <c r="H256" s="4">
        <f t="shared" si="13"/>
        <v>0.54085831863609646</v>
      </c>
      <c r="I256">
        <v>88</v>
      </c>
      <c r="J256" t="s">
        <v>20</v>
      </c>
      <c r="K256" t="s">
        <v>21</v>
      </c>
      <c r="L256" s="4">
        <v>1487656800</v>
      </c>
      <c r="M256">
        <v>1487829600</v>
      </c>
      <c r="N256" t="b">
        <v>0</v>
      </c>
      <c r="O256" t="b">
        <v>0</v>
      </c>
      <c r="P256" t="s">
        <v>2020</v>
      </c>
      <c r="Q256" t="s">
        <v>2021</v>
      </c>
      <c r="R256" s="11">
        <f t="shared" si="14"/>
        <v>42787.25</v>
      </c>
      <c r="S256" s="12">
        <f t="shared" si="15"/>
        <v>42789.25</v>
      </c>
    </row>
    <row r="257" spans="1:19" ht="33" x14ac:dyDescent="0.55000000000000004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s="4">
        <f t="shared" si="12"/>
        <v>0.83217036233007702</v>
      </c>
      <c r="G257" t="s">
        <v>19</v>
      </c>
      <c r="H257" s="4">
        <f t="shared" si="13"/>
        <v>0.83217036233007702</v>
      </c>
      <c r="I257">
        <v>1697</v>
      </c>
      <c r="J257" t="s">
        <v>20</v>
      </c>
      <c r="K257" t="s">
        <v>21</v>
      </c>
      <c r="L257" s="4">
        <v>1297836000</v>
      </c>
      <c r="M257">
        <v>1298268000</v>
      </c>
      <c r="N257" t="b">
        <v>0</v>
      </c>
      <c r="O257" t="b">
        <v>1</v>
      </c>
      <c r="P257" t="s">
        <v>2008</v>
      </c>
      <c r="Q257" t="s">
        <v>2009</v>
      </c>
      <c r="R257" s="11">
        <f t="shared" si="14"/>
        <v>40590.25</v>
      </c>
      <c r="S257" s="12">
        <f t="shared" si="15"/>
        <v>40595.25</v>
      </c>
    </row>
    <row r="258" spans="1:19" ht="18.5" x14ac:dyDescent="0.55000000000000004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s="4">
        <f t="shared" si="12"/>
        <v>4.2752867570385815</v>
      </c>
      <c r="G258" t="s">
        <v>14</v>
      </c>
      <c r="H258" s="4">
        <f t="shared" si="13"/>
        <v>4.2752867570385815</v>
      </c>
      <c r="I258">
        <v>15</v>
      </c>
      <c r="J258" t="s">
        <v>36</v>
      </c>
      <c r="K258" t="s">
        <v>37</v>
      </c>
      <c r="L258" s="4">
        <v>1453615200</v>
      </c>
      <c r="M258">
        <v>1456812000</v>
      </c>
      <c r="N258" t="b">
        <v>0</v>
      </c>
      <c r="O258" t="b">
        <v>0</v>
      </c>
      <c r="P258" t="s">
        <v>2008</v>
      </c>
      <c r="Q258" t="s">
        <v>2009</v>
      </c>
      <c r="R258" s="11">
        <f t="shared" si="14"/>
        <v>42393.25</v>
      </c>
      <c r="S258" s="12">
        <f t="shared" si="15"/>
        <v>42430.25</v>
      </c>
    </row>
    <row r="259" spans="1:19" ht="18.5" x14ac:dyDescent="0.55000000000000004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s="4">
        <f t="shared" ref="F259:F322" si="16">D259/E259</f>
        <v>0.68493150684931503</v>
      </c>
      <c r="G259" t="s">
        <v>19</v>
      </c>
      <c r="H259" s="4">
        <f t="shared" ref="H259:H322" si="17">AVERAGE(D259/E259)</f>
        <v>0.68493150684931503</v>
      </c>
      <c r="I259">
        <v>92</v>
      </c>
      <c r="J259" t="s">
        <v>20</v>
      </c>
      <c r="K259" t="s">
        <v>21</v>
      </c>
      <c r="L259" s="4">
        <v>1362463200</v>
      </c>
      <c r="M259">
        <v>1363669200</v>
      </c>
      <c r="N259" t="b">
        <v>0</v>
      </c>
      <c r="O259" t="b">
        <v>0</v>
      </c>
      <c r="P259" t="s">
        <v>2012</v>
      </c>
      <c r="Q259" t="s">
        <v>2013</v>
      </c>
      <c r="R259" s="11">
        <f t="shared" ref="R259:R322" si="18">(((L259/60)/60)/24)+DATE(1970,1,1)</f>
        <v>41338.25</v>
      </c>
      <c r="S259" s="12">
        <f t="shared" ref="S259:S322" si="19">(((M259/60)/60)/24)+DATE(1970,1,1)</f>
        <v>41352.208333333336</v>
      </c>
    </row>
    <row r="260" spans="1:19" ht="18.5" x14ac:dyDescent="0.55000000000000004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s="4">
        <f t="shared" si="16"/>
        <v>0.37246722288438616</v>
      </c>
      <c r="G260" t="s">
        <v>19</v>
      </c>
      <c r="H260" s="4">
        <f t="shared" si="17"/>
        <v>0.37246722288438616</v>
      </c>
      <c r="I260">
        <v>186</v>
      </c>
      <c r="J260" t="s">
        <v>20</v>
      </c>
      <c r="K260" t="s">
        <v>21</v>
      </c>
      <c r="L260" s="4">
        <v>1481176800</v>
      </c>
      <c r="M260">
        <v>1482904800</v>
      </c>
      <c r="N260" t="b">
        <v>0</v>
      </c>
      <c r="O260" t="b">
        <v>1</v>
      </c>
      <c r="P260" t="s">
        <v>2012</v>
      </c>
      <c r="Q260" t="s">
        <v>2013</v>
      </c>
      <c r="R260" s="11">
        <f t="shared" si="18"/>
        <v>42712.25</v>
      </c>
      <c r="S260" s="12">
        <f t="shared" si="19"/>
        <v>42732.25</v>
      </c>
    </row>
    <row r="261" spans="1:19" ht="33" x14ac:dyDescent="0.55000000000000004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s="4">
        <f t="shared" si="16"/>
        <v>0.16736401673640167</v>
      </c>
      <c r="G261" t="s">
        <v>19</v>
      </c>
      <c r="H261" s="4">
        <f t="shared" si="17"/>
        <v>0.16736401673640167</v>
      </c>
      <c r="I261">
        <v>138</v>
      </c>
      <c r="J261" t="s">
        <v>20</v>
      </c>
      <c r="K261" t="s">
        <v>21</v>
      </c>
      <c r="L261" s="4">
        <v>1354946400</v>
      </c>
      <c r="M261">
        <v>1356588000</v>
      </c>
      <c r="N261" t="b">
        <v>1</v>
      </c>
      <c r="O261" t="b">
        <v>0</v>
      </c>
      <c r="P261" t="s">
        <v>2027</v>
      </c>
      <c r="Q261" t="s">
        <v>2028</v>
      </c>
      <c r="R261" s="11">
        <f t="shared" si="18"/>
        <v>41251.25</v>
      </c>
      <c r="S261" s="12">
        <f t="shared" si="19"/>
        <v>41270.25</v>
      </c>
    </row>
    <row r="262" spans="1:19" ht="18.5" x14ac:dyDescent="0.55000000000000004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s="4">
        <f t="shared" si="16"/>
        <v>0.63412179164569704</v>
      </c>
      <c r="G262" t="s">
        <v>19</v>
      </c>
      <c r="H262" s="4">
        <f t="shared" si="17"/>
        <v>0.63412179164569704</v>
      </c>
      <c r="I262">
        <v>261</v>
      </c>
      <c r="J262" t="s">
        <v>20</v>
      </c>
      <c r="K262" t="s">
        <v>21</v>
      </c>
      <c r="L262" s="4">
        <v>1348808400</v>
      </c>
      <c r="M262">
        <v>1349845200</v>
      </c>
      <c r="N262" t="b">
        <v>0</v>
      </c>
      <c r="O262" t="b">
        <v>0</v>
      </c>
      <c r="P262" t="s">
        <v>2008</v>
      </c>
      <c r="Q262" t="s">
        <v>2009</v>
      </c>
      <c r="R262" s="11">
        <f t="shared" si="18"/>
        <v>41180.208333333336</v>
      </c>
      <c r="S262" s="12">
        <f t="shared" si="19"/>
        <v>41192.208333333336</v>
      </c>
    </row>
    <row r="263" spans="1:19" ht="33" x14ac:dyDescent="0.55000000000000004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s="4">
        <f t="shared" si="16"/>
        <v>3.2049576093981673</v>
      </c>
      <c r="G263" t="s">
        <v>14</v>
      </c>
      <c r="H263" s="4">
        <f t="shared" si="17"/>
        <v>3.2049576093981673</v>
      </c>
      <c r="I263">
        <v>454</v>
      </c>
      <c r="J263" t="s">
        <v>20</v>
      </c>
      <c r="K263" t="s">
        <v>21</v>
      </c>
      <c r="L263" s="4">
        <v>1282712400</v>
      </c>
      <c r="M263">
        <v>1283058000</v>
      </c>
      <c r="N263" t="b">
        <v>0</v>
      </c>
      <c r="O263" t="b">
        <v>1</v>
      </c>
      <c r="P263" t="s">
        <v>2008</v>
      </c>
      <c r="Q263" t="s">
        <v>2009</v>
      </c>
      <c r="R263" s="11">
        <f t="shared" si="18"/>
        <v>40415.208333333336</v>
      </c>
      <c r="S263" s="12">
        <f t="shared" si="19"/>
        <v>40419.208333333336</v>
      </c>
    </row>
    <row r="264" spans="1:19" ht="18.5" x14ac:dyDescent="0.55000000000000004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s="4">
        <f t="shared" si="16"/>
        <v>0.31906906906906907</v>
      </c>
      <c r="G264" t="s">
        <v>19</v>
      </c>
      <c r="H264" s="4">
        <f t="shared" si="17"/>
        <v>0.31906906906906907</v>
      </c>
      <c r="I264">
        <v>107</v>
      </c>
      <c r="J264" t="s">
        <v>20</v>
      </c>
      <c r="K264" t="s">
        <v>21</v>
      </c>
      <c r="L264" s="4">
        <v>1301979600</v>
      </c>
      <c r="M264">
        <v>1304226000</v>
      </c>
      <c r="N264" t="b">
        <v>0</v>
      </c>
      <c r="O264" t="b">
        <v>1</v>
      </c>
      <c r="P264" t="s">
        <v>2008</v>
      </c>
      <c r="Q264" t="s">
        <v>2018</v>
      </c>
      <c r="R264" s="11">
        <f t="shared" si="18"/>
        <v>40638.208333333336</v>
      </c>
      <c r="S264" s="12">
        <f t="shared" si="19"/>
        <v>40664.208333333336</v>
      </c>
    </row>
    <row r="265" spans="1:19" ht="18.5" x14ac:dyDescent="0.55000000000000004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s="4">
        <f t="shared" si="16"/>
        <v>0.26961695797694313</v>
      </c>
      <c r="G265" t="s">
        <v>19</v>
      </c>
      <c r="H265" s="4">
        <f t="shared" si="17"/>
        <v>0.26961695797694313</v>
      </c>
      <c r="I265">
        <v>199</v>
      </c>
      <c r="J265" t="s">
        <v>20</v>
      </c>
      <c r="K265" t="s">
        <v>21</v>
      </c>
      <c r="L265" s="4">
        <v>1263016800</v>
      </c>
      <c r="M265">
        <v>1263016800</v>
      </c>
      <c r="N265" t="b">
        <v>0</v>
      </c>
      <c r="O265" t="b">
        <v>0</v>
      </c>
      <c r="P265" t="s">
        <v>2027</v>
      </c>
      <c r="Q265" t="s">
        <v>2028</v>
      </c>
      <c r="R265" s="11">
        <f t="shared" si="18"/>
        <v>40187.25</v>
      </c>
      <c r="S265" s="12">
        <f t="shared" si="19"/>
        <v>40187.25</v>
      </c>
    </row>
    <row r="266" spans="1:19" ht="18.5" x14ac:dyDescent="0.55000000000000004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s="4">
        <f t="shared" si="16"/>
        <v>0.27573696145124715</v>
      </c>
      <c r="G266" t="s">
        <v>19</v>
      </c>
      <c r="H266" s="4">
        <f t="shared" si="17"/>
        <v>0.27573696145124715</v>
      </c>
      <c r="I266">
        <v>5512</v>
      </c>
      <c r="J266" t="s">
        <v>20</v>
      </c>
      <c r="K266" t="s">
        <v>21</v>
      </c>
      <c r="L266" s="4">
        <v>1360648800</v>
      </c>
      <c r="M266">
        <v>1362031200</v>
      </c>
      <c r="N266" t="b">
        <v>0</v>
      </c>
      <c r="O266" t="b">
        <v>0</v>
      </c>
      <c r="P266" t="s">
        <v>2012</v>
      </c>
      <c r="Q266" t="s">
        <v>2013</v>
      </c>
      <c r="R266" s="11">
        <f t="shared" si="18"/>
        <v>41317.25</v>
      </c>
      <c r="S266" s="12">
        <f t="shared" si="19"/>
        <v>41333.25</v>
      </c>
    </row>
    <row r="267" spans="1:19" ht="18.5" x14ac:dyDescent="0.55000000000000004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s="4">
        <f t="shared" si="16"/>
        <v>0.81246891062841986</v>
      </c>
      <c r="G267" t="s">
        <v>19</v>
      </c>
      <c r="H267" s="4">
        <f t="shared" si="17"/>
        <v>0.81246891062841986</v>
      </c>
      <c r="I267">
        <v>86</v>
      </c>
      <c r="J267" t="s">
        <v>20</v>
      </c>
      <c r="K267" t="s">
        <v>21</v>
      </c>
      <c r="L267" s="4">
        <v>1451800800</v>
      </c>
      <c r="M267">
        <v>1455602400</v>
      </c>
      <c r="N267" t="b">
        <v>0</v>
      </c>
      <c r="O267" t="b">
        <v>0</v>
      </c>
      <c r="P267" t="s">
        <v>2012</v>
      </c>
      <c r="Q267" t="s">
        <v>2013</v>
      </c>
      <c r="R267" s="11">
        <f t="shared" si="18"/>
        <v>42372.25</v>
      </c>
      <c r="S267" s="12">
        <f t="shared" si="19"/>
        <v>42416.25</v>
      </c>
    </row>
    <row r="268" spans="1:19" ht="18.5" x14ac:dyDescent="0.55000000000000004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s="4">
        <f t="shared" si="16"/>
        <v>1.3026472026262486</v>
      </c>
      <c r="G268" t="s">
        <v>14</v>
      </c>
      <c r="H268" s="4">
        <f t="shared" si="17"/>
        <v>1.3026472026262486</v>
      </c>
      <c r="I268">
        <v>3182</v>
      </c>
      <c r="J268" t="s">
        <v>94</v>
      </c>
      <c r="K268" t="s">
        <v>95</v>
      </c>
      <c r="L268" s="4">
        <v>1415340000</v>
      </c>
      <c r="M268">
        <v>1418191200</v>
      </c>
      <c r="N268" t="b">
        <v>0</v>
      </c>
      <c r="O268" t="b">
        <v>1</v>
      </c>
      <c r="P268" t="s">
        <v>2008</v>
      </c>
      <c r="Q268" t="s">
        <v>2031</v>
      </c>
      <c r="R268" s="11">
        <f t="shared" si="18"/>
        <v>41950.25</v>
      </c>
      <c r="S268" s="12">
        <f t="shared" si="19"/>
        <v>41983.25</v>
      </c>
    </row>
    <row r="269" spans="1:19" ht="18.5" x14ac:dyDescent="0.55000000000000004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s="4">
        <f t="shared" si="16"/>
        <v>0.42804530609408659</v>
      </c>
      <c r="G269" t="s">
        <v>19</v>
      </c>
      <c r="H269" s="4">
        <f t="shared" si="17"/>
        <v>0.42804530609408659</v>
      </c>
      <c r="I269">
        <v>2768</v>
      </c>
      <c r="J269" t="s">
        <v>24</v>
      </c>
      <c r="K269" t="s">
        <v>25</v>
      </c>
      <c r="L269" s="4">
        <v>1351054800</v>
      </c>
      <c r="M269">
        <v>1352440800</v>
      </c>
      <c r="N269" t="b">
        <v>0</v>
      </c>
      <c r="O269" t="b">
        <v>0</v>
      </c>
      <c r="P269" t="s">
        <v>2012</v>
      </c>
      <c r="Q269" t="s">
        <v>2013</v>
      </c>
      <c r="R269" s="11">
        <f t="shared" si="18"/>
        <v>41206.208333333336</v>
      </c>
      <c r="S269" s="12">
        <f t="shared" si="19"/>
        <v>41222.25</v>
      </c>
    </row>
    <row r="270" spans="1:19" ht="18.5" x14ac:dyDescent="0.55000000000000004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s="4">
        <f t="shared" si="16"/>
        <v>0.55391432791728212</v>
      </c>
      <c r="G270" t="s">
        <v>19</v>
      </c>
      <c r="H270" s="4">
        <f t="shared" si="17"/>
        <v>0.55391432791728212</v>
      </c>
      <c r="I270">
        <v>48</v>
      </c>
      <c r="J270" t="s">
        <v>20</v>
      </c>
      <c r="K270" t="s">
        <v>21</v>
      </c>
      <c r="L270" s="4">
        <v>1349326800</v>
      </c>
      <c r="M270">
        <v>1353304800</v>
      </c>
      <c r="N270" t="b">
        <v>0</v>
      </c>
      <c r="O270" t="b">
        <v>0</v>
      </c>
      <c r="P270" t="s">
        <v>2014</v>
      </c>
      <c r="Q270" t="s">
        <v>2015</v>
      </c>
      <c r="R270" s="11">
        <f t="shared" si="18"/>
        <v>41186.208333333336</v>
      </c>
      <c r="S270" s="12">
        <f t="shared" si="19"/>
        <v>41232.25</v>
      </c>
    </row>
    <row r="271" spans="1:19" ht="18.5" x14ac:dyDescent="0.55000000000000004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s="4">
        <f t="shared" si="16"/>
        <v>0.39583804569102016</v>
      </c>
      <c r="G271" t="s">
        <v>19</v>
      </c>
      <c r="H271" s="4">
        <f t="shared" si="17"/>
        <v>0.39583804569102016</v>
      </c>
      <c r="I271">
        <v>87</v>
      </c>
      <c r="J271" t="s">
        <v>20</v>
      </c>
      <c r="K271" t="s">
        <v>21</v>
      </c>
      <c r="L271" s="4">
        <v>1548914400</v>
      </c>
      <c r="M271">
        <v>1550728800</v>
      </c>
      <c r="N271" t="b">
        <v>0</v>
      </c>
      <c r="O271" t="b">
        <v>0</v>
      </c>
      <c r="P271" t="s">
        <v>2014</v>
      </c>
      <c r="Q271" t="s">
        <v>2033</v>
      </c>
      <c r="R271" s="11">
        <f t="shared" si="18"/>
        <v>43496.25</v>
      </c>
      <c r="S271" s="12">
        <f t="shared" si="19"/>
        <v>43517.25</v>
      </c>
    </row>
    <row r="272" spans="1:19" ht="18.5" x14ac:dyDescent="0.55000000000000004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s="4">
        <f t="shared" si="16"/>
        <v>3.6796445196783751</v>
      </c>
      <c r="G272" t="s">
        <v>63</v>
      </c>
      <c r="H272" s="4">
        <f t="shared" si="17"/>
        <v>3.6796445196783751</v>
      </c>
      <c r="I272">
        <v>1890</v>
      </c>
      <c r="J272" t="s">
        <v>20</v>
      </c>
      <c r="K272" t="s">
        <v>21</v>
      </c>
      <c r="L272" s="4">
        <v>1291269600</v>
      </c>
      <c r="M272">
        <v>1291442400</v>
      </c>
      <c r="N272" t="b">
        <v>0</v>
      </c>
      <c r="O272" t="b">
        <v>0</v>
      </c>
      <c r="P272" t="s">
        <v>2023</v>
      </c>
      <c r="Q272" t="s">
        <v>2024</v>
      </c>
      <c r="R272" s="11">
        <f t="shared" si="18"/>
        <v>40514.25</v>
      </c>
      <c r="S272" s="12">
        <f t="shared" si="19"/>
        <v>40516.25</v>
      </c>
    </row>
    <row r="273" spans="1:19" ht="33" x14ac:dyDescent="0.55000000000000004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s="4">
        <f t="shared" si="16"/>
        <v>78.699436763952889</v>
      </c>
      <c r="G273" t="s">
        <v>42</v>
      </c>
      <c r="H273" s="4">
        <f t="shared" si="17"/>
        <v>78.699436763952889</v>
      </c>
      <c r="I273">
        <v>61</v>
      </c>
      <c r="J273" t="s">
        <v>20</v>
      </c>
      <c r="K273" t="s">
        <v>21</v>
      </c>
      <c r="L273" s="4">
        <v>1449468000</v>
      </c>
      <c r="M273">
        <v>1452146400</v>
      </c>
      <c r="N273" t="b">
        <v>0</v>
      </c>
      <c r="O273" t="b">
        <v>0</v>
      </c>
      <c r="P273" t="s">
        <v>2027</v>
      </c>
      <c r="Q273" t="s">
        <v>2028</v>
      </c>
      <c r="R273" s="11">
        <f t="shared" si="18"/>
        <v>42345.25</v>
      </c>
      <c r="S273" s="12">
        <f t="shared" si="19"/>
        <v>42376.25</v>
      </c>
    </row>
    <row r="274" spans="1:19" ht="18.5" x14ac:dyDescent="0.55000000000000004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s="4">
        <f t="shared" si="16"/>
        <v>0.32893678105427138</v>
      </c>
      <c r="G274" t="s">
        <v>19</v>
      </c>
      <c r="H274" s="4">
        <f t="shared" si="17"/>
        <v>0.32893678105427138</v>
      </c>
      <c r="I274">
        <v>1894</v>
      </c>
      <c r="J274" t="s">
        <v>20</v>
      </c>
      <c r="K274" t="s">
        <v>21</v>
      </c>
      <c r="L274" s="4">
        <v>1562734800</v>
      </c>
      <c r="M274">
        <v>1564894800</v>
      </c>
      <c r="N274" t="b">
        <v>0</v>
      </c>
      <c r="O274" t="b">
        <v>1</v>
      </c>
      <c r="P274" t="s">
        <v>2012</v>
      </c>
      <c r="Q274" t="s">
        <v>2013</v>
      </c>
      <c r="R274" s="11">
        <f t="shared" si="18"/>
        <v>43656.208333333328</v>
      </c>
      <c r="S274" s="12">
        <f t="shared" si="19"/>
        <v>43681.208333333328</v>
      </c>
    </row>
    <row r="275" spans="1:19" ht="18.5" x14ac:dyDescent="0.55000000000000004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s="4">
        <f t="shared" si="16"/>
        <v>0.72869955156950672</v>
      </c>
      <c r="G275" t="s">
        <v>19</v>
      </c>
      <c r="H275" s="4">
        <f t="shared" si="17"/>
        <v>0.72869955156950672</v>
      </c>
      <c r="I275">
        <v>282</v>
      </c>
      <c r="J275" t="s">
        <v>15</v>
      </c>
      <c r="K275" t="s">
        <v>16</v>
      </c>
      <c r="L275" s="4">
        <v>1505624400</v>
      </c>
      <c r="M275">
        <v>1505883600</v>
      </c>
      <c r="N275" t="b">
        <v>0</v>
      </c>
      <c r="O275" t="b">
        <v>0</v>
      </c>
      <c r="P275" t="s">
        <v>2012</v>
      </c>
      <c r="Q275" t="s">
        <v>2013</v>
      </c>
      <c r="R275" s="11">
        <f t="shared" si="18"/>
        <v>42995.208333333328</v>
      </c>
      <c r="S275" s="12">
        <f t="shared" si="19"/>
        <v>42998.208333333328</v>
      </c>
    </row>
    <row r="276" spans="1:19" ht="33" x14ac:dyDescent="0.55000000000000004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s="4">
        <f t="shared" si="16"/>
        <v>3.1047865459249677</v>
      </c>
      <c r="G276" t="s">
        <v>14</v>
      </c>
      <c r="H276" s="4">
        <f t="shared" si="17"/>
        <v>3.1047865459249677</v>
      </c>
      <c r="I276">
        <v>15</v>
      </c>
      <c r="J276" t="s">
        <v>20</v>
      </c>
      <c r="K276" t="s">
        <v>21</v>
      </c>
      <c r="L276" s="4">
        <v>1509948000</v>
      </c>
      <c r="M276">
        <v>1510380000</v>
      </c>
      <c r="N276" t="b">
        <v>0</v>
      </c>
      <c r="O276" t="b">
        <v>0</v>
      </c>
      <c r="P276" t="s">
        <v>2012</v>
      </c>
      <c r="Q276" t="s">
        <v>2013</v>
      </c>
      <c r="R276" s="11">
        <f t="shared" si="18"/>
        <v>43045.25</v>
      </c>
      <c r="S276" s="12">
        <f t="shared" si="19"/>
        <v>43050.25</v>
      </c>
    </row>
    <row r="277" spans="1:19" ht="33" x14ac:dyDescent="0.55000000000000004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s="4">
        <f t="shared" si="16"/>
        <v>0.41405669391655164</v>
      </c>
      <c r="G277" t="s">
        <v>19</v>
      </c>
      <c r="H277" s="4">
        <f t="shared" si="17"/>
        <v>0.41405669391655164</v>
      </c>
      <c r="I277">
        <v>116</v>
      </c>
      <c r="J277" t="s">
        <v>20</v>
      </c>
      <c r="K277" t="s">
        <v>21</v>
      </c>
      <c r="L277" s="4">
        <v>1554526800</v>
      </c>
      <c r="M277">
        <v>1555218000</v>
      </c>
      <c r="N277" t="b">
        <v>0</v>
      </c>
      <c r="O277" t="b">
        <v>0</v>
      </c>
      <c r="P277" t="s">
        <v>2020</v>
      </c>
      <c r="Q277" t="s">
        <v>2032</v>
      </c>
      <c r="R277" s="11">
        <f t="shared" si="18"/>
        <v>43561.208333333328</v>
      </c>
      <c r="S277" s="12">
        <f t="shared" si="19"/>
        <v>43569.208333333328</v>
      </c>
    </row>
    <row r="278" spans="1:19" ht="18.5" x14ac:dyDescent="0.55000000000000004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s="4">
        <f t="shared" si="16"/>
        <v>1.0330578512396693</v>
      </c>
      <c r="G278" t="s">
        <v>14</v>
      </c>
      <c r="H278" s="4">
        <f t="shared" si="17"/>
        <v>1.0330578512396693</v>
      </c>
      <c r="I278">
        <v>133</v>
      </c>
      <c r="J278" t="s">
        <v>20</v>
      </c>
      <c r="K278" t="s">
        <v>21</v>
      </c>
      <c r="L278" s="4">
        <v>1334811600</v>
      </c>
      <c r="M278">
        <v>1335243600</v>
      </c>
      <c r="N278" t="b">
        <v>0</v>
      </c>
      <c r="O278" t="b">
        <v>1</v>
      </c>
      <c r="P278" t="s">
        <v>2023</v>
      </c>
      <c r="Q278" t="s">
        <v>2024</v>
      </c>
      <c r="R278" s="11">
        <f t="shared" si="18"/>
        <v>41018.208333333336</v>
      </c>
      <c r="S278" s="12">
        <f t="shared" si="19"/>
        <v>41023.208333333336</v>
      </c>
    </row>
    <row r="279" spans="1:19" ht="33" x14ac:dyDescent="0.55000000000000004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s="4">
        <f t="shared" si="16"/>
        <v>9.3770931011386477E-2</v>
      </c>
      <c r="G279" t="s">
        <v>19</v>
      </c>
      <c r="H279" s="4">
        <f t="shared" si="17"/>
        <v>9.3770931011386477E-2</v>
      </c>
      <c r="I279">
        <v>83</v>
      </c>
      <c r="J279" t="s">
        <v>20</v>
      </c>
      <c r="K279" t="s">
        <v>21</v>
      </c>
      <c r="L279" s="4">
        <v>1279515600</v>
      </c>
      <c r="M279">
        <v>1279688400</v>
      </c>
      <c r="N279" t="b">
        <v>0</v>
      </c>
      <c r="O279" t="b">
        <v>0</v>
      </c>
      <c r="P279" t="s">
        <v>2012</v>
      </c>
      <c r="Q279" t="s">
        <v>2013</v>
      </c>
      <c r="R279" s="11">
        <f t="shared" si="18"/>
        <v>40378.208333333336</v>
      </c>
      <c r="S279" s="12">
        <f t="shared" si="19"/>
        <v>40380.208333333336</v>
      </c>
    </row>
    <row r="280" spans="1:19" ht="18.5" x14ac:dyDescent="0.55000000000000004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s="4">
        <f t="shared" si="16"/>
        <v>0.30685305148312308</v>
      </c>
      <c r="G280" t="s">
        <v>19</v>
      </c>
      <c r="H280" s="4">
        <f t="shared" si="17"/>
        <v>0.30685305148312308</v>
      </c>
      <c r="I280">
        <v>91</v>
      </c>
      <c r="J280" t="s">
        <v>20</v>
      </c>
      <c r="K280" t="s">
        <v>21</v>
      </c>
      <c r="L280" s="4">
        <v>1353909600</v>
      </c>
      <c r="M280">
        <v>1356069600</v>
      </c>
      <c r="N280" t="b">
        <v>0</v>
      </c>
      <c r="O280" t="b">
        <v>0</v>
      </c>
      <c r="P280" t="s">
        <v>2010</v>
      </c>
      <c r="Q280" t="s">
        <v>2011</v>
      </c>
      <c r="R280" s="11">
        <f t="shared" si="18"/>
        <v>41239.25</v>
      </c>
      <c r="S280" s="12">
        <f t="shared" si="19"/>
        <v>41264.25</v>
      </c>
    </row>
    <row r="281" spans="1:19" ht="18.5" x14ac:dyDescent="0.55000000000000004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s="4">
        <f t="shared" si="16"/>
        <v>0.58582308142940831</v>
      </c>
      <c r="G281" t="s">
        <v>19</v>
      </c>
      <c r="H281" s="4">
        <f t="shared" si="17"/>
        <v>0.58582308142940831</v>
      </c>
      <c r="I281">
        <v>546</v>
      </c>
      <c r="J281" t="s">
        <v>20</v>
      </c>
      <c r="K281" t="s">
        <v>21</v>
      </c>
      <c r="L281" s="4">
        <v>1535950800</v>
      </c>
      <c r="M281">
        <v>1536210000</v>
      </c>
      <c r="N281" t="b">
        <v>0</v>
      </c>
      <c r="O281" t="b">
        <v>0</v>
      </c>
      <c r="P281" t="s">
        <v>2012</v>
      </c>
      <c r="Q281" t="s">
        <v>2013</v>
      </c>
      <c r="R281" s="11">
        <f t="shared" si="18"/>
        <v>43346.208333333328</v>
      </c>
      <c r="S281" s="12">
        <f t="shared" si="19"/>
        <v>43349.208333333328</v>
      </c>
    </row>
    <row r="282" spans="1:19" ht="33" x14ac:dyDescent="0.55000000000000004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s="4">
        <f t="shared" si="16"/>
        <v>0.17198679141441936</v>
      </c>
      <c r="G282" t="s">
        <v>19</v>
      </c>
      <c r="H282" s="4">
        <f t="shared" si="17"/>
        <v>0.17198679141441936</v>
      </c>
      <c r="I282">
        <v>393</v>
      </c>
      <c r="J282" t="s">
        <v>20</v>
      </c>
      <c r="K282" t="s">
        <v>21</v>
      </c>
      <c r="L282" s="4">
        <v>1511244000</v>
      </c>
      <c r="M282">
        <v>1511762400</v>
      </c>
      <c r="N282" t="b">
        <v>0</v>
      </c>
      <c r="O282" t="b">
        <v>0</v>
      </c>
      <c r="P282" t="s">
        <v>2014</v>
      </c>
      <c r="Q282" t="s">
        <v>2022</v>
      </c>
      <c r="R282" s="11">
        <f t="shared" si="18"/>
        <v>43060.25</v>
      </c>
      <c r="S282" s="12">
        <f t="shared" si="19"/>
        <v>43066.25</v>
      </c>
    </row>
    <row r="283" spans="1:19" ht="18.5" x14ac:dyDescent="0.55000000000000004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s="4">
        <f t="shared" si="16"/>
        <v>1.0926457303788724</v>
      </c>
      <c r="G283" t="s">
        <v>14</v>
      </c>
      <c r="H283" s="4">
        <f t="shared" si="17"/>
        <v>1.0926457303788724</v>
      </c>
      <c r="I283">
        <v>2062</v>
      </c>
      <c r="J283" t="s">
        <v>20</v>
      </c>
      <c r="K283" t="s">
        <v>21</v>
      </c>
      <c r="L283" s="4">
        <v>1331445600</v>
      </c>
      <c r="M283">
        <v>1333256400</v>
      </c>
      <c r="N283" t="b">
        <v>0</v>
      </c>
      <c r="O283" t="b">
        <v>1</v>
      </c>
      <c r="P283" t="s">
        <v>2012</v>
      </c>
      <c r="Q283" t="s">
        <v>2013</v>
      </c>
      <c r="R283" s="11">
        <f t="shared" si="18"/>
        <v>40979.25</v>
      </c>
      <c r="S283" s="12">
        <f t="shared" si="19"/>
        <v>41000.208333333336</v>
      </c>
    </row>
    <row r="284" spans="1:19" ht="18.5" x14ac:dyDescent="0.55000000000000004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s="4">
        <f t="shared" si="16"/>
        <v>0.92551784927280745</v>
      </c>
      <c r="G284" t="s">
        <v>19</v>
      </c>
      <c r="H284" s="4">
        <f t="shared" si="17"/>
        <v>0.92551784927280745</v>
      </c>
      <c r="I284">
        <v>133</v>
      </c>
      <c r="J284" t="s">
        <v>20</v>
      </c>
      <c r="K284" t="s">
        <v>21</v>
      </c>
      <c r="L284" s="4">
        <v>1480226400</v>
      </c>
      <c r="M284">
        <v>1480744800</v>
      </c>
      <c r="N284" t="b">
        <v>0</v>
      </c>
      <c r="O284" t="b">
        <v>1</v>
      </c>
      <c r="P284" t="s">
        <v>2014</v>
      </c>
      <c r="Q284" t="s">
        <v>2033</v>
      </c>
      <c r="R284" s="11">
        <f t="shared" si="18"/>
        <v>42701.25</v>
      </c>
      <c r="S284" s="12">
        <f t="shared" si="19"/>
        <v>42707.25</v>
      </c>
    </row>
    <row r="285" spans="1:19" ht="33" x14ac:dyDescent="0.55000000000000004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s="4">
        <f t="shared" si="16"/>
        <v>5.3394858272907051</v>
      </c>
      <c r="G285" t="s">
        <v>14</v>
      </c>
      <c r="H285" s="4">
        <f t="shared" si="17"/>
        <v>5.3394858272907051</v>
      </c>
      <c r="I285">
        <v>29</v>
      </c>
      <c r="J285" t="s">
        <v>32</v>
      </c>
      <c r="K285" t="s">
        <v>33</v>
      </c>
      <c r="L285" s="4">
        <v>1464584400</v>
      </c>
      <c r="M285">
        <v>1465016400</v>
      </c>
      <c r="N285" t="b">
        <v>0</v>
      </c>
      <c r="O285" t="b">
        <v>0</v>
      </c>
      <c r="P285" t="s">
        <v>2008</v>
      </c>
      <c r="Q285" t="s">
        <v>2009</v>
      </c>
      <c r="R285" s="11">
        <f t="shared" si="18"/>
        <v>42520.208333333328</v>
      </c>
      <c r="S285" s="12">
        <f t="shared" si="19"/>
        <v>42525.208333333328</v>
      </c>
    </row>
    <row r="286" spans="1:19" ht="18.5" x14ac:dyDescent="0.55000000000000004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s="4">
        <f t="shared" si="16"/>
        <v>1.2020115294983442</v>
      </c>
      <c r="G286" t="s">
        <v>14</v>
      </c>
      <c r="H286" s="4">
        <f t="shared" si="17"/>
        <v>1.2020115294983442</v>
      </c>
      <c r="I286">
        <v>132</v>
      </c>
      <c r="J286" t="s">
        <v>20</v>
      </c>
      <c r="K286" t="s">
        <v>21</v>
      </c>
      <c r="L286" s="4">
        <v>1335848400</v>
      </c>
      <c r="M286">
        <v>1336280400</v>
      </c>
      <c r="N286" t="b">
        <v>0</v>
      </c>
      <c r="O286" t="b">
        <v>0</v>
      </c>
      <c r="P286" t="s">
        <v>2010</v>
      </c>
      <c r="Q286" t="s">
        <v>2011</v>
      </c>
      <c r="R286" s="11">
        <f t="shared" si="18"/>
        <v>41030.208333333336</v>
      </c>
      <c r="S286" s="12">
        <f t="shared" si="19"/>
        <v>41035.208333333336</v>
      </c>
    </row>
    <row r="287" spans="1:19" ht="18.5" x14ac:dyDescent="0.55000000000000004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s="4">
        <f t="shared" si="16"/>
        <v>0.14157621519584709</v>
      </c>
      <c r="G287" t="s">
        <v>19</v>
      </c>
      <c r="H287" s="4">
        <f t="shared" si="17"/>
        <v>0.14157621519584709</v>
      </c>
      <c r="I287">
        <v>254</v>
      </c>
      <c r="J287" t="s">
        <v>20</v>
      </c>
      <c r="K287" t="s">
        <v>21</v>
      </c>
      <c r="L287" s="4">
        <v>1473483600</v>
      </c>
      <c r="M287">
        <v>1476766800</v>
      </c>
      <c r="N287" t="b">
        <v>0</v>
      </c>
      <c r="O287" t="b">
        <v>0</v>
      </c>
      <c r="P287" t="s">
        <v>2012</v>
      </c>
      <c r="Q287" t="s">
        <v>2013</v>
      </c>
      <c r="R287" s="11">
        <f t="shared" si="18"/>
        <v>42623.208333333328</v>
      </c>
      <c r="S287" s="12">
        <f t="shared" si="19"/>
        <v>42661.208333333328</v>
      </c>
    </row>
    <row r="288" spans="1:19" ht="18.5" x14ac:dyDescent="0.55000000000000004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s="4">
        <f t="shared" si="16"/>
        <v>5.7319629800071583</v>
      </c>
      <c r="G288" t="s">
        <v>63</v>
      </c>
      <c r="H288" s="4">
        <f t="shared" si="17"/>
        <v>5.7319629800071583</v>
      </c>
      <c r="I288">
        <v>184</v>
      </c>
      <c r="J288" t="s">
        <v>20</v>
      </c>
      <c r="K288" t="s">
        <v>21</v>
      </c>
      <c r="L288" s="4">
        <v>1479880800</v>
      </c>
      <c r="M288">
        <v>1480485600</v>
      </c>
      <c r="N288" t="b">
        <v>0</v>
      </c>
      <c r="O288" t="b">
        <v>0</v>
      </c>
      <c r="P288" t="s">
        <v>2012</v>
      </c>
      <c r="Q288" t="s">
        <v>2013</v>
      </c>
      <c r="R288" s="11">
        <f t="shared" si="18"/>
        <v>42697.25</v>
      </c>
      <c r="S288" s="12">
        <f t="shared" si="19"/>
        <v>42704.25</v>
      </c>
    </row>
    <row r="289" spans="1:19" ht="18.5" x14ac:dyDescent="0.55000000000000004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s="4">
        <f t="shared" si="16"/>
        <v>0.47680314841444033</v>
      </c>
      <c r="G289" t="s">
        <v>19</v>
      </c>
      <c r="H289" s="4">
        <f t="shared" si="17"/>
        <v>0.47680314841444033</v>
      </c>
      <c r="I289">
        <v>176</v>
      </c>
      <c r="J289" t="s">
        <v>20</v>
      </c>
      <c r="K289" t="s">
        <v>21</v>
      </c>
      <c r="L289" s="4">
        <v>1430197200</v>
      </c>
      <c r="M289">
        <v>1430197200</v>
      </c>
      <c r="N289" t="b">
        <v>0</v>
      </c>
      <c r="O289" t="b">
        <v>0</v>
      </c>
      <c r="P289" t="s">
        <v>2008</v>
      </c>
      <c r="Q289" t="s">
        <v>2016</v>
      </c>
      <c r="R289" s="11">
        <f t="shared" si="18"/>
        <v>42122.208333333328</v>
      </c>
      <c r="S289" s="12">
        <f t="shared" si="19"/>
        <v>42122.208333333328</v>
      </c>
    </row>
    <row r="290" spans="1:19" ht="18.5" x14ac:dyDescent="0.55000000000000004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s="4">
        <f t="shared" si="16"/>
        <v>1.0226442658875092</v>
      </c>
      <c r="G290" t="s">
        <v>14</v>
      </c>
      <c r="H290" s="4">
        <f t="shared" si="17"/>
        <v>1.0226442658875092</v>
      </c>
      <c r="I290">
        <v>137</v>
      </c>
      <c r="J290" t="s">
        <v>32</v>
      </c>
      <c r="K290" t="s">
        <v>33</v>
      </c>
      <c r="L290" s="4">
        <v>1331701200</v>
      </c>
      <c r="M290">
        <v>1331787600</v>
      </c>
      <c r="N290" t="b">
        <v>0</v>
      </c>
      <c r="O290" t="b">
        <v>1</v>
      </c>
      <c r="P290" t="s">
        <v>2008</v>
      </c>
      <c r="Q290" t="s">
        <v>2030</v>
      </c>
      <c r="R290" s="11">
        <f t="shared" si="18"/>
        <v>40982.208333333336</v>
      </c>
      <c r="S290" s="12">
        <f t="shared" si="19"/>
        <v>40983.208333333336</v>
      </c>
    </row>
    <row r="291" spans="1:19" ht="18.5" x14ac:dyDescent="0.55000000000000004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s="4">
        <f t="shared" si="16"/>
        <v>5.9373608431052396E-2</v>
      </c>
      <c r="G291" t="s">
        <v>19</v>
      </c>
      <c r="H291" s="4">
        <f t="shared" si="17"/>
        <v>5.9373608431052396E-2</v>
      </c>
      <c r="I291">
        <v>337</v>
      </c>
      <c r="J291" t="s">
        <v>15</v>
      </c>
      <c r="K291" t="s">
        <v>16</v>
      </c>
      <c r="L291" s="4">
        <v>1438578000</v>
      </c>
      <c r="M291">
        <v>1438837200</v>
      </c>
      <c r="N291" t="b">
        <v>0</v>
      </c>
      <c r="O291" t="b">
        <v>0</v>
      </c>
      <c r="P291" t="s">
        <v>2012</v>
      </c>
      <c r="Q291" t="s">
        <v>2013</v>
      </c>
      <c r="R291" s="11">
        <f t="shared" si="18"/>
        <v>42219.208333333328</v>
      </c>
      <c r="S291" s="12">
        <f t="shared" si="19"/>
        <v>42222.208333333328</v>
      </c>
    </row>
    <row r="292" spans="1:19" ht="18.5" x14ac:dyDescent="0.55000000000000004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s="4">
        <f t="shared" si="16"/>
        <v>1.838163145156015</v>
      </c>
      <c r="G292" t="s">
        <v>14</v>
      </c>
      <c r="H292" s="4">
        <f t="shared" si="17"/>
        <v>1.838163145156015</v>
      </c>
      <c r="I292">
        <v>908</v>
      </c>
      <c r="J292" t="s">
        <v>20</v>
      </c>
      <c r="K292" t="s">
        <v>21</v>
      </c>
      <c r="L292" s="4">
        <v>1368162000</v>
      </c>
      <c r="M292">
        <v>1370926800</v>
      </c>
      <c r="N292" t="b">
        <v>0</v>
      </c>
      <c r="O292" t="b">
        <v>1</v>
      </c>
      <c r="P292" t="s">
        <v>2014</v>
      </c>
      <c r="Q292" t="s">
        <v>2015</v>
      </c>
      <c r="R292" s="11">
        <f t="shared" si="18"/>
        <v>41404.208333333336</v>
      </c>
      <c r="S292" s="12">
        <f t="shared" si="19"/>
        <v>41436.208333333336</v>
      </c>
    </row>
    <row r="293" spans="1:19" ht="18.5" x14ac:dyDescent="0.55000000000000004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s="4">
        <f t="shared" si="16"/>
        <v>0.21900474510281057</v>
      </c>
      <c r="G293" t="s">
        <v>19</v>
      </c>
      <c r="H293" s="4">
        <f t="shared" si="17"/>
        <v>0.21900474510281057</v>
      </c>
      <c r="I293">
        <v>107</v>
      </c>
      <c r="J293" t="s">
        <v>20</v>
      </c>
      <c r="K293" t="s">
        <v>21</v>
      </c>
      <c r="L293" s="4">
        <v>1318654800</v>
      </c>
      <c r="M293">
        <v>1319000400</v>
      </c>
      <c r="N293" t="b">
        <v>1</v>
      </c>
      <c r="O293" t="b">
        <v>0</v>
      </c>
      <c r="P293" t="s">
        <v>2010</v>
      </c>
      <c r="Q293" t="s">
        <v>2011</v>
      </c>
      <c r="R293" s="11">
        <f t="shared" si="18"/>
        <v>40831.208333333336</v>
      </c>
      <c r="S293" s="12">
        <f t="shared" si="19"/>
        <v>40835.208333333336</v>
      </c>
    </row>
    <row r="294" spans="1:19" ht="18.5" x14ac:dyDescent="0.55000000000000004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s="4">
        <f t="shared" si="16"/>
        <v>10.181311018131101</v>
      </c>
      <c r="G294" t="s">
        <v>14</v>
      </c>
      <c r="H294" s="4">
        <f t="shared" si="17"/>
        <v>10.181311018131101</v>
      </c>
      <c r="I294">
        <v>10</v>
      </c>
      <c r="J294" t="s">
        <v>20</v>
      </c>
      <c r="K294" t="s">
        <v>21</v>
      </c>
      <c r="L294" s="4">
        <v>1331874000</v>
      </c>
      <c r="M294">
        <v>1333429200</v>
      </c>
      <c r="N294" t="b">
        <v>0</v>
      </c>
      <c r="O294" t="b">
        <v>0</v>
      </c>
      <c r="P294" t="s">
        <v>2006</v>
      </c>
      <c r="Q294" t="s">
        <v>2007</v>
      </c>
      <c r="R294" s="11">
        <f t="shared" si="18"/>
        <v>40984.208333333336</v>
      </c>
      <c r="S294" s="12">
        <f t="shared" si="19"/>
        <v>41002.208333333336</v>
      </c>
    </row>
    <row r="295" spans="1:19" ht="18.5" x14ac:dyDescent="0.55000000000000004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s="4">
        <f t="shared" si="16"/>
        <v>6.103286384976526</v>
      </c>
      <c r="G295" t="s">
        <v>63</v>
      </c>
      <c r="H295" s="4">
        <f t="shared" si="17"/>
        <v>6.103286384976526</v>
      </c>
      <c r="I295">
        <v>32</v>
      </c>
      <c r="J295" t="s">
        <v>94</v>
      </c>
      <c r="K295" t="s">
        <v>95</v>
      </c>
      <c r="L295" s="4">
        <v>1286254800</v>
      </c>
      <c r="M295">
        <v>1287032400</v>
      </c>
      <c r="N295" t="b">
        <v>0</v>
      </c>
      <c r="O295" t="b">
        <v>0</v>
      </c>
      <c r="P295" t="s">
        <v>2012</v>
      </c>
      <c r="Q295" t="s">
        <v>2013</v>
      </c>
      <c r="R295" s="11">
        <f t="shared" si="18"/>
        <v>40456.208333333336</v>
      </c>
      <c r="S295" s="12">
        <f t="shared" si="19"/>
        <v>40465.208333333336</v>
      </c>
    </row>
    <row r="296" spans="1:19" ht="18.5" x14ac:dyDescent="0.55000000000000004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s="4">
        <f t="shared" si="16"/>
        <v>7.4645434187608856E-2</v>
      </c>
      <c r="G296" t="s">
        <v>19</v>
      </c>
      <c r="H296" s="4">
        <f t="shared" si="17"/>
        <v>7.4645434187608856E-2</v>
      </c>
      <c r="I296">
        <v>183</v>
      </c>
      <c r="J296" t="s">
        <v>20</v>
      </c>
      <c r="K296" t="s">
        <v>21</v>
      </c>
      <c r="L296" s="4">
        <v>1540530000</v>
      </c>
      <c r="M296">
        <v>1541570400</v>
      </c>
      <c r="N296" t="b">
        <v>0</v>
      </c>
      <c r="O296" t="b">
        <v>0</v>
      </c>
      <c r="P296" t="s">
        <v>2012</v>
      </c>
      <c r="Q296" t="s">
        <v>2013</v>
      </c>
      <c r="R296" s="11">
        <f t="shared" si="18"/>
        <v>43399.208333333328</v>
      </c>
      <c r="S296" s="12">
        <f t="shared" si="19"/>
        <v>43411.25</v>
      </c>
    </row>
    <row r="297" spans="1:19" ht="33" x14ac:dyDescent="0.55000000000000004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s="4">
        <f t="shared" si="16"/>
        <v>2.8050429699428521</v>
      </c>
      <c r="G297" t="s">
        <v>14</v>
      </c>
      <c r="H297" s="4">
        <f t="shared" si="17"/>
        <v>2.8050429699428521</v>
      </c>
      <c r="I297">
        <v>1910</v>
      </c>
      <c r="J297" t="s">
        <v>86</v>
      </c>
      <c r="K297" t="s">
        <v>87</v>
      </c>
      <c r="L297" s="4">
        <v>1381813200</v>
      </c>
      <c r="M297">
        <v>1383976800</v>
      </c>
      <c r="N297" t="b">
        <v>0</v>
      </c>
      <c r="O297" t="b">
        <v>0</v>
      </c>
      <c r="P297" t="s">
        <v>2012</v>
      </c>
      <c r="Q297" t="s">
        <v>2013</v>
      </c>
      <c r="R297" s="11">
        <f t="shared" si="18"/>
        <v>41562.208333333336</v>
      </c>
      <c r="S297" s="12">
        <f t="shared" si="19"/>
        <v>41587.25</v>
      </c>
    </row>
    <row r="298" spans="1:19" ht="33" x14ac:dyDescent="0.55000000000000004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s="4">
        <f t="shared" si="16"/>
        <v>1.8198090692124105</v>
      </c>
      <c r="G298" t="s">
        <v>14</v>
      </c>
      <c r="H298" s="4">
        <f t="shared" si="17"/>
        <v>1.8198090692124105</v>
      </c>
      <c r="I298">
        <v>38</v>
      </c>
      <c r="J298" t="s">
        <v>24</v>
      </c>
      <c r="K298" t="s">
        <v>25</v>
      </c>
      <c r="L298" s="4">
        <v>1548655200</v>
      </c>
      <c r="M298">
        <v>1550556000</v>
      </c>
      <c r="N298" t="b">
        <v>0</v>
      </c>
      <c r="O298" t="b">
        <v>0</v>
      </c>
      <c r="P298" t="s">
        <v>2012</v>
      </c>
      <c r="Q298" t="s">
        <v>2013</v>
      </c>
      <c r="R298" s="11">
        <f t="shared" si="18"/>
        <v>43493.25</v>
      </c>
      <c r="S298" s="12">
        <f t="shared" si="19"/>
        <v>43515.25</v>
      </c>
    </row>
    <row r="299" spans="1:19" ht="18.5" x14ac:dyDescent="0.55000000000000004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s="4">
        <f t="shared" si="16"/>
        <v>1.0611643330876934</v>
      </c>
      <c r="G299" t="s">
        <v>14</v>
      </c>
      <c r="H299" s="4">
        <f t="shared" si="17"/>
        <v>1.0611643330876934</v>
      </c>
      <c r="I299">
        <v>104</v>
      </c>
      <c r="J299" t="s">
        <v>24</v>
      </c>
      <c r="K299" t="s">
        <v>25</v>
      </c>
      <c r="L299" s="4">
        <v>1389679200</v>
      </c>
      <c r="M299">
        <v>1390456800</v>
      </c>
      <c r="N299" t="b">
        <v>0</v>
      </c>
      <c r="O299" t="b">
        <v>1</v>
      </c>
      <c r="P299" t="s">
        <v>2012</v>
      </c>
      <c r="Q299" t="s">
        <v>2013</v>
      </c>
      <c r="R299" s="11">
        <f t="shared" si="18"/>
        <v>41653.25</v>
      </c>
      <c r="S299" s="12">
        <f t="shared" si="19"/>
        <v>41662.25</v>
      </c>
    </row>
    <row r="300" spans="1:19" ht="18.5" x14ac:dyDescent="0.55000000000000004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s="4">
        <f t="shared" si="16"/>
        <v>0.69485805042684134</v>
      </c>
      <c r="G300" t="s">
        <v>19</v>
      </c>
      <c r="H300" s="4">
        <f t="shared" si="17"/>
        <v>0.69485805042684134</v>
      </c>
      <c r="I300">
        <v>72</v>
      </c>
      <c r="J300" t="s">
        <v>20</v>
      </c>
      <c r="K300" t="s">
        <v>21</v>
      </c>
      <c r="L300" s="4">
        <v>1456466400</v>
      </c>
      <c r="M300">
        <v>1458018000</v>
      </c>
      <c r="N300" t="b">
        <v>0</v>
      </c>
      <c r="O300" t="b">
        <v>1</v>
      </c>
      <c r="P300" t="s">
        <v>2008</v>
      </c>
      <c r="Q300" t="s">
        <v>2009</v>
      </c>
      <c r="R300" s="11">
        <f t="shared" si="18"/>
        <v>42426.25</v>
      </c>
      <c r="S300" s="12">
        <f t="shared" si="19"/>
        <v>42444.208333333328</v>
      </c>
    </row>
    <row r="301" spans="1:19" ht="33" x14ac:dyDescent="0.55000000000000004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s="4">
        <f t="shared" si="16"/>
        <v>1.9447287615148414</v>
      </c>
      <c r="G301" t="s">
        <v>14</v>
      </c>
      <c r="H301" s="4">
        <f t="shared" si="17"/>
        <v>1.9447287615148414</v>
      </c>
      <c r="I301">
        <v>49</v>
      </c>
      <c r="J301" t="s">
        <v>20</v>
      </c>
      <c r="K301" t="s">
        <v>21</v>
      </c>
      <c r="L301" s="4">
        <v>1456984800</v>
      </c>
      <c r="M301">
        <v>1461819600</v>
      </c>
      <c r="N301" t="b">
        <v>0</v>
      </c>
      <c r="O301" t="b">
        <v>0</v>
      </c>
      <c r="P301" t="s">
        <v>2006</v>
      </c>
      <c r="Q301" t="s">
        <v>2007</v>
      </c>
      <c r="R301" s="11">
        <f t="shared" si="18"/>
        <v>42432.25</v>
      </c>
      <c r="S301" s="12">
        <f t="shared" si="19"/>
        <v>42488.208333333328</v>
      </c>
    </row>
    <row r="302" spans="1:19" ht="18.5" x14ac:dyDescent="0.55000000000000004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s="4">
        <f t="shared" si="16"/>
        <v>20</v>
      </c>
      <c r="G302" t="s">
        <v>14</v>
      </c>
      <c r="H302" s="4">
        <f t="shared" si="17"/>
        <v>20</v>
      </c>
      <c r="I302">
        <v>1</v>
      </c>
      <c r="J302" t="s">
        <v>32</v>
      </c>
      <c r="K302" t="s">
        <v>33</v>
      </c>
      <c r="L302" s="4">
        <v>1504069200</v>
      </c>
      <c r="M302">
        <v>1504155600</v>
      </c>
      <c r="N302" t="b">
        <v>0</v>
      </c>
      <c r="O302" t="b">
        <v>1</v>
      </c>
      <c r="P302" t="s">
        <v>2020</v>
      </c>
      <c r="Q302" t="s">
        <v>2021</v>
      </c>
      <c r="R302" s="11">
        <f t="shared" si="18"/>
        <v>42977.208333333328</v>
      </c>
      <c r="S302" s="12">
        <f t="shared" si="19"/>
        <v>42978.208333333328</v>
      </c>
    </row>
    <row r="303" spans="1:19" ht="33" x14ac:dyDescent="0.55000000000000004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s="4">
        <f t="shared" si="16"/>
        <v>7.4367873078829944E-2</v>
      </c>
      <c r="G303" t="s">
        <v>19</v>
      </c>
      <c r="H303" s="4">
        <f t="shared" si="17"/>
        <v>7.4367873078829944E-2</v>
      </c>
      <c r="I303">
        <v>295</v>
      </c>
      <c r="J303" t="s">
        <v>20</v>
      </c>
      <c r="K303" t="s">
        <v>21</v>
      </c>
      <c r="L303" s="4">
        <v>1424930400</v>
      </c>
      <c r="M303">
        <v>1426395600</v>
      </c>
      <c r="N303" t="b">
        <v>0</v>
      </c>
      <c r="O303" t="b">
        <v>0</v>
      </c>
      <c r="P303" t="s">
        <v>2014</v>
      </c>
      <c r="Q303" t="s">
        <v>2015</v>
      </c>
      <c r="R303" s="11">
        <f t="shared" si="18"/>
        <v>42061.25</v>
      </c>
      <c r="S303" s="12">
        <f t="shared" si="19"/>
        <v>42078.208333333328</v>
      </c>
    </row>
    <row r="304" spans="1:19" ht="18.5" x14ac:dyDescent="0.55000000000000004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s="4">
        <f t="shared" si="16"/>
        <v>3.1402162251382357</v>
      </c>
      <c r="G304" t="s">
        <v>14</v>
      </c>
      <c r="H304" s="4">
        <f t="shared" si="17"/>
        <v>3.1402162251382357</v>
      </c>
      <c r="I304">
        <v>245</v>
      </c>
      <c r="J304" t="s">
        <v>20</v>
      </c>
      <c r="K304" t="s">
        <v>21</v>
      </c>
      <c r="L304" s="4">
        <v>1535864400</v>
      </c>
      <c r="M304">
        <v>1537074000</v>
      </c>
      <c r="N304" t="b">
        <v>0</v>
      </c>
      <c r="O304" t="b">
        <v>0</v>
      </c>
      <c r="P304" t="s">
        <v>2012</v>
      </c>
      <c r="Q304" t="s">
        <v>2013</v>
      </c>
      <c r="R304" s="11">
        <f t="shared" si="18"/>
        <v>43345.208333333328</v>
      </c>
      <c r="S304" s="12">
        <f t="shared" si="19"/>
        <v>43359.208333333328</v>
      </c>
    </row>
    <row r="305" spans="1:19" ht="18.5" x14ac:dyDescent="0.55000000000000004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s="4">
        <f t="shared" si="16"/>
        <v>1.2103951584193664</v>
      </c>
      <c r="G305" t="s">
        <v>14</v>
      </c>
      <c r="H305" s="4">
        <f t="shared" si="17"/>
        <v>1.2103951584193664</v>
      </c>
      <c r="I305">
        <v>32</v>
      </c>
      <c r="J305" t="s">
        <v>20</v>
      </c>
      <c r="K305" t="s">
        <v>21</v>
      </c>
      <c r="L305" s="4">
        <v>1452146400</v>
      </c>
      <c r="M305">
        <v>1452578400</v>
      </c>
      <c r="N305" t="b">
        <v>0</v>
      </c>
      <c r="O305" t="b">
        <v>0</v>
      </c>
      <c r="P305" t="s">
        <v>2008</v>
      </c>
      <c r="Q305" t="s">
        <v>2018</v>
      </c>
      <c r="R305" s="11">
        <f t="shared" si="18"/>
        <v>42376.25</v>
      </c>
      <c r="S305" s="12">
        <f t="shared" si="19"/>
        <v>42381.25</v>
      </c>
    </row>
    <row r="306" spans="1:19" ht="18.5" x14ac:dyDescent="0.55000000000000004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s="4">
        <f t="shared" si="16"/>
        <v>0.18310227569971227</v>
      </c>
      <c r="G306" t="s">
        <v>19</v>
      </c>
      <c r="H306" s="4">
        <f t="shared" si="17"/>
        <v>0.18310227569971227</v>
      </c>
      <c r="I306">
        <v>142</v>
      </c>
      <c r="J306" t="s">
        <v>20</v>
      </c>
      <c r="K306" t="s">
        <v>21</v>
      </c>
      <c r="L306" s="4">
        <v>1470546000</v>
      </c>
      <c r="M306">
        <v>1474088400</v>
      </c>
      <c r="N306" t="b">
        <v>0</v>
      </c>
      <c r="O306" t="b">
        <v>0</v>
      </c>
      <c r="P306" t="s">
        <v>2014</v>
      </c>
      <c r="Q306" t="s">
        <v>2015</v>
      </c>
      <c r="R306" s="11">
        <f t="shared" si="18"/>
        <v>42589.208333333328</v>
      </c>
      <c r="S306" s="12">
        <f t="shared" si="19"/>
        <v>42630.208333333328</v>
      </c>
    </row>
    <row r="307" spans="1:19" ht="18.5" x14ac:dyDescent="0.55000000000000004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s="4">
        <f t="shared" si="16"/>
        <v>0.34938857000249562</v>
      </c>
      <c r="G307" t="s">
        <v>19</v>
      </c>
      <c r="H307" s="4">
        <f t="shared" si="17"/>
        <v>0.34938857000249562</v>
      </c>
      <c r="I307">
        <v>85</v>
      </c>
      <c r="J307" t="s">
        <v>20</v>
      </c>
      <c r="K307" t="s">
        <v>21</v>
      </c>
      <c r="L307" s="4">
        <v>1458363600</v>
      </c>
      <c r="M307">
        <v>1461906000</v>
      </c>
      <c r="N307" t="b">
        <v>0</v>
      </c>
      <c r="O307" t="b">
        <v>0</v>
      </c>
      <c r="P307" t="s">
        <v>2012</v>
      </c>
      <c r="Q307" t="s">
        <v>2013</v>
      </c>
      <c r="R307" s="11">
        <f t="shared" si="18"/>
        <v>42448.208333333328</v>
      </c>
      <c r="S307" s="12">
        <f t="shared" si="19"/>
        <v>42489.208333333328</v>
      </c>
    </row>
    <row r="308" spans="1:19" ht="33" x14ac:dyDescent="0.55000000000000004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s="4">
        <f t="shared" si="16"/>
        <v>12.645914396887159</v>
      </c>
      <c r="G308" t="s">
        <v>14</v>
      </c>
      <c r="H308" s="4">
        <f t="shared" si="17"/>
        <v>12.645914396887159</v>
      </c>
      <c r="I308">
        <v>7</v>
      </c>
      <c r="J308" t="s">
        <v>20</v>
      </c>
      <c r="K308" t="s">
        <v>21</v>
      </c>
      <c r="L308" s="4">
        <v>1500008400</v>
      </c>
      <c r="M308">
        <v>1500267600</v>
      </c>
      <c r="N308" t="b">
        <v>0</v>
      </c>
      <c r="O308" t="b">
        <v>1</v>
      </c>
      <c r="P308" t="s">
        <v>2012</v>
      </c>
      <c r="Q308" t="s">
        <v>2013</v>
      </c>
      <c r="R308" s="11">
        <f t="shared" si="18"/>
        <v>42930.208333333328</v>
      </c>
      <c r="S308" s="12">
        <f t="shared" si="19"/>
        <v>42933.208333333328</v>
      </c>
    </row>
    <row r="309" spans="1:19" ht="18.5" x14ac:dyDescent="0.55000000000000004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s="4">
        <f t="shared" si="16"/>
        <v>0.75679157178018541</v>
      </c>
      <c r="G309" t="s">
        <v>19</v>
      </c>
      <c r="H309" s="4">
        <f t="shared" si="17"/>
        <v>0.75679157178018541</v>
      </c>
      <c r="I309">
        <v>659</v>
      </c>
      <c r="J309" t="s">
        <v>32</v>
      </c>
      <c r="K309" t="s">
        <v>33</v>
      </c>
      <c r="L309" s="4">
        <v>1338958800</v>
      </c>
      <c r="M309">
        <v>1340686800</v>
      </c>
      <c r="N309" t="b">
        <v>0</v>
      </c>
      <c r="O309" t="b">
        <v>1</v>
      </c>
      <c r="P309" t="s">
        <v>2020</v>
      </c>
      <c r="Q309" t="s">
        <v>2026</v>
      </c>
      <c r="R309" s="11">
        <f t="shared" si="18"/>
        <v>41066.208333333336</v>
      </c>
      <c r="S309" s="12">
        <f t="shared" si="19"/>
        <v>41086.208333333336</v>
      </c>
    </row>
    <row r="310" spans="1:19" ht="18.5" x14ac:dyDescent="0.55000000000000004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s="4">
        <f t="shared" si="16"/>
        <v>1.3499314755596163</v>
      </c>
      <c r="G310" t="s">
        <v>14</v>
      </c>
      <c r="H310" s="4">
        <f t="shared" si="17"/>
        <v>1.3499314755596163</v>
      </c>
      <c r="I310">
        <v>803</v>
      </c>
      <c r="J310" t="s">
        <v>20</v>
      </c>
      <c r="K310" t="s">
        <v>21</v>
      </c>
      <c r="L310" s="4">
        <v>1303102800</v>
      </c>
      <c r="M310">
        <v>1303189200</v>
      </c>
      <c r="N310" t="b">
        <v>0</v>
      </c>
      <c r="O310" t="b">
        <v>0</v>
      </c>
      <c r="P310" t="s">
        <v>2012</v>
      </c>
      <c r="Q310" t="s">
        <v>2013</v>
      </c>
      <c r="R310" s="11">
        <f t="shared" si="18"/>
        <v>40651.208333333336</v>
      </c>
      <c r="S310" s="12">
        <f t="shared" si="19"/>
        <v>40652.208333333336</v>
      </c>
    </row>
    <row r="311" spans="1:19" ht="18.5" x14ac:dyDescent="0.55000000000000004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s="4">
        <f t="shared" si="16"/>
        <v>1.3281503077421444</v>
      </c>
      <c r="G311" t="s">
        <v>63</v>
      </c>
      <c r="H311" s="4">
        <f t="shared" si="17"/>
        <v>1.3281503077421444</v>
      </c>
      <c r="I311">
        <v>75</v>
      </c>
      <c r="J311" t="s">
        <v>20</v>
      </c>
      <c r="K311" t="s">
        <v>21</v>
      </c>
      <c r="L311" s="4">
        <v>1316581200</v>
      </c>
      <c r="M311">
        <v>1318309200</v>
      </c>
      <c r="N311" t="b">
        <v>0</v>
      </c>
      <c r="O311" t="b">
        <v>1</v>
      </c>
      <c r="P311" t="s">
        <v>2008</v>
      </c>
      <c r="Q311" t="s">
        <v>2018</v>
      </c>
      <c r="R311" s="11">
        <f t="shared" si="18"/>
        <v>40807.208333333336</v>
      </c>
      <c r="S311" s="12">
        <f t="shared" si="19"/>
        <v>40827.208333333336</v>
      </c>
    </row>
    <row r="312" spans="1:19" ht="18.5" x14ac:dyDescent="0.55000000000000004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s="4">
        <f t="shared" si="16"/>
        <v>4.918032786885246</v>
      </c>
      <c r="G312" t="s">
        <v>14</v>
      </c>
      <c r="H312" s="4">
        <f t="shared" si="17"/>
        <v>4.918032786885246</v>
      </c>
      <c r="I312">
        <v>16</v>
      </c>
      <c r="J312" t="s">
        <v>20</v>
      </c>
      <c r="K312" t="s">
        <v>21</v>
      </c>
      <c r="L312" s="4">
        <v>1270789200</v>
      </c>
      <c r="M312">
        <v>1272171600</v>
      </c>
      <c r="N312" t="b">
        <v>0</v>
      </c>
      <c r="O312" t="b">
        <v>0</v>
      </c>
      <c r="P312" t="s">
        <v>2023</v>
      </c>
      <c r="Q312" t="s">
        <v>2024</v>
      </c>
      <c r="R312" s="11">
        <f t="shared" si="18"/>
        <v>40277.208333333336</v>
      </c>
      <c r="S312" s="12">
        <f t="shared" si="19"/>
        <v>40293.208333333336</v>
      </c>
    </row>
    <row r="313" spans="1:19" ht="18.5" x14ac:dyDescent="0.55000000000000004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s="4">
        <f t="shared" si="16"/>
        <v>0.49172650640024979</v>
      </c>
      <c r="G313" t="s">
        <v>19</v>
      </c>
      <c r="H313" s="4">
        <f t="shared" si="17"/>
        <v>0.49172650640024979</v>
      </c>
      <c r="I313">
        <v>121</v>
      </c>
      <c r="J313" t="s">
        <v>20</v>
      </c>
      <c r="K313" t="s">
        <v>21</v>
      </c>
      <c r="L313" s="4">
        <v>1297836000</v>
      </c>
      <c r="M313">
        <v>1298872800</v>
      </c>
      <c r="N313" t="b">
        <v>0</v>
      </c>
      <c r="O313" t="b">
        <v>0</v>
      </c>
      <c r="P313" t="s">
        <v>2012</v>
      </c>
      <c r="Q313" t="s">
        <v>2013</v>
      </c>
      <c r="R313" s="11">
        <f t="shared" si="18"/>
        <v>40590.25</v>
      </c>
      <c r="S313" s="12">
        <f t="shared" si="19"/>
        <v>40602.25</v>
      </c>
    </row>
    <row r="314" spans="1:19" ht="18.5" x14ac:dyDescent="0.55000000000000004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s="4">
        <f t="shared" si="16"/>
        <v>0.32234312361940604</v>
      </c>
      <c r="G314" t="s">
        <v>19</v>
      </c>
      <c r="H314" s="4">
        <f t="shared" si="17"/>
        <v>0.32234312361940604</v>
      </c>
      <c r="I314">
        <v>3742</v>
      </c>
      <c r="J314" t="s">
        <v>20</v>
      </c>
      <c r="K314" t="s">
        <v>21</v>
      </c>
      <c r="L314" s="4">
        <v>1382677200</v>
      </c>
      <c r="M314">
        <v>1383282000</v>
      </c>
      <c r="N314" t="b">
        <v>0</v>
      </c>
      <c r="O314" t="b">
        <v>0</v>
      </c>
      <c r="P314" t="s">
        <v>2012</v>
      </c>
      <c r="Q314" t="s">
        <v>2013</v>
      </c>
      <c r="R314" s="11">
        <f t="shared" si="18"/>
        <v>41572.208333333336</v>
      </c>
      <c r="S314" s="12">
        <f t="shared" si="19"/>
        <v>41579.208333333336</v>
      </c>
    </row>
    <row r="315" spans="1:19" ht="18.5" x14ac:dyDescent="0.55000000000000004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s="4">
        <f t="shared" si="16"/>
        <v>0.25296079107738301</v>
      </c>
      <c r="G315" t="s">
        <v>19</v>
      </c>
      <c r="H315" s="4">
        <f t="shared" si="17"/>
        <v>0.25296079107738301</v>
      </c>
      <c r="I315">
        <v>223</v>
      </c>
      <c r="J315" t="s">
        <v>20</v>
      </c>
      <c r="K315" t="s">
        <v>21</v>
      </c>
      <c r="L315" s="4">
        <v>1330322400</v>
      </c>
      <c r="M315">
        <v>1330495200</v>
      </c>
      <c r="N315" t="b">
        <v>0</v>
      </c>
      <c r="O315" t="b">
        <v>0</v>
      </c>
      <c r="P315" t="s">
        <v>2008</v>
      </c>
      <c r="Q315" t="s">
        <v>2009</v>
      </c>
      <c r="R315" s="11">
        <f t="shared" si="18"/>
        <v>40966.25</v>
      </c>
      <c r="S315" s="12">
        <f t="shared" si="19"/>
        <v>40968.25</v>
      </c>
    </row>
    <row r="316" spans="1:19" ht="18.5" x14ac:dyDescent="0.55000000000000004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s="4">
        <f t="shared" si="16"/>
        <v>0.33931168201648088</v>
      </c>
      <c r="G316" t="s">
        <v>19</v>
      </c>
      <c r="H316" s="4">
        <f t="shared" si="17"/>
        <v>0.33931168201648088</v>
      </c>
      <c r="I316">
        <v>133</v>
      </c>
      <c r="J316" t="s">
        <v>20</v>
      </c>
      <c r="K316" t="s">
        <v>21</v>
      </c>
      <c r="L316" s="4">
        <v>1552366800</v>
      </c>
      <c r="M316">
        <v>1552798800</v>
      </c>
      <c r="N316" t="b">
        <v>0</v>
      </c>
      <c r="O316" t="b">
        <v>1</v>
      </c>
      <c r="P316" t="s">
        <v>2014</v>
      </c>
      <c r="Q316" t="s">
        <v>2015</v>
      </c>
      <c r="R316" s="11">
        <f t="shared" si="18"/>
        <v>43536.208333333328</v>
      </c>
      <c r="S316" s="12">
        <f t="shared" si="19"/>
        <v>43541.208333333328</v>
      </c>
    </row>
    <row r="317" spans="1:19" ht="33" x14ac:dyDescent="0.55000000000000004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s="4">
        <f t="shared" si="16"/>
        <v>2.9503105590062111</v>
      </c>
      <c r="G317" t="s">
        <v>14</v>
      </c>
      <c r="H317" s="4">
        <f t="shared" si="17"/>
        <v>2.9503105590062111</v>
      </c>
      <c r="I317">
        <v>31</v>
      </c>
      <c r="J317" t="s">
        <v>20</v>
      </c>
      <c r="K317" t="s">
        <v>21</v>
      </c>
      <c r="L317" s="4">
        <v>1400907600</v>
      </c>
      <c r="M317">
        <v>1403413200</v>
      </c>
      <c r="N317" t="b">
        <v>0</v>
      </c>
      <c r="O317" t="b">
        <v>0</v>
      </c>
      <c r="P317" t="s">
        <v>2012</v>
      </c>
      <c r="Q317" t="s">
        <v>2013</v>
      </c>
      <c r="R317" s="11">
        <f t="shared" si="18"/>
        <v>41783.208333333336</v>
      </c>
      <c r="S317" s="12">
        <f t="shared" si="19"/>
        <v>41812.208333333336</v>
      </c>
    </row>
    <row r="318" spans="1:19" ht="18.5" x14ac:dyDescent="0.55000000000000004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s="4">
        <f t="shared" si="16"/>
        <v>1.4997656616153725</v>
      </c>
      <c r="G318" t="s">
        <v>14</v>
      </c>
      <c r="H318" s="4">
        <f t="shared" si="17"/>
        <v>1.4997656616153725</v>
      </c>
      <c r="I318">
        <v>108</v>
      </c>
      <c r="J318" t="s">
        <v>94</v>
      </c>
      <c r="K318" t="s">
        <v>95</v>
      </c>
      <c r="L318" s="4">
        <v>1574143200</v>
      </c>
      <c r="M318">
        <v>1574229600</v>
      </c>
      <c r="N318" t="b">
        <v>0</v>
      </c>
      <c r="O318" t="b">
        <v>1</v>
      </c>
      <c r="P318" t="s">
        <v>2006</v>
      </c>
      <c r="Q318" t="s">
        <v>2007</v>
      </c>
      <c r="R318" s="11">
        <f t="shared" si="18"/>
        <v>43788.25</v>
      </c>
      <c r="S318" s="12">
        <f t="shared" si="19"/>
        <v>43789.25</v>
      </c>
    </row>
    <row r="319" spans="1:19" ht="18.5" x14ac:dyDescent="0.55000000000000004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s="4">
        <f t="shared" si="16"/>
        <v>5.2009456264775418</v>
      </c>
      <c r="G319" t="s">
        <v>14</v>
      </c>
      <c r="H319" s="4">
        <f t="shared" si="17"/>
        <v>5.2009456264775418</v>
      </c>
      <c r="I319">
        <v>30</v>
      </c>
      <c r="J319" t="s">
        <v>20</v>
      </c>
      <c r="K319" t="s">
        <v>21</v>
      </c>
      <c r="L319" s="4">
        <v>1494738000</v>
      </c>
      <c r="M319">
        <v>1495861200</v>
      </c>
      <c r="N319" t="b">
        <v>0</v>
      </c>
      <c r="O319" t="b">
        <v>0</v>
      </c>
      <c r="P319" t="s">
        <v>2012</v>
      </c>
      <c r="Q319" t="s">
        <v>2013</v>
      </c>
      <c r="R319" s="11">
        <f t="shared" si="18"/>
        <v>42869.208333333328</v>
      </c>
      <c r="S319" s="12">
        <f t="shared" si="19"/>
        <v>42882.208333333328</v>
      </c>
    </row>
    <row r="320" spans="1:19" ht="33" x14ac:dyDescent="0.55000000000000004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s="4">
        <f t="shared" si="16"/>
        <v>6.3122923588039868</v>
      </c>
      <c r="G320" t="s">
        <v>14</v>
      </c>
      <c r="H320" s="4">
        <f t="shared" si="17"/>
        <v>6.3122923588039868</v>
      </c>
      <c r="I320">
        <v>17</v>
      </c>
      <c r="J320" t="s">
        <v>20</v>
      </c>
      <c r="K320" t="s">
        <v>21</v>
      </c>
      <c r="L320" s="4">
        <v>1392357600</v>
      </c>
      <c r="M320">
        <v>1392530400</v>
      </c>
      <c r="N320" t="b">
        <v>0</v>
      </c>
      <c r="O320" t="b">
        <v>0</v>
      </c>
      <c r="P320" t="s">
        <v>2008</v>
      </c>
      <c r="Q320" t="s">
        <v>2009</v>
      </c>
      <c r="R320" s="11">
        <f t="shared" si="18"/>
        <v>41684.25</v>
      </c>
      <c r="S320" s="12">
        <f t="shared" si="19"/>
        <v>41686.25</v>
      </c>
    </row>
    <row r="321" spans="1:19" ht="18.5" x14ac:dyDescent="0.55000000000000004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s="4">
        <f t="shared" si="16"/>
        <v>2.5838203629652416</v>
      </c>
      <c r="G321" t="s">
        <v>63</v>
      </c>
      <c r="H321" s="4">
        <f t="shared" si="17"/>
        <v>2.5838203629652416</v>
      </c>
      <c r="I321">
        <v>64</v>
      </c>
      <c r="J321" t="s">
        <v>20</v>
      </c>
      <c r="K321" t="s">
        <v>21</v>
      </c>
      <c r="L321" s="4">
        <v>1281589200</v>
      </c>
      <c r="M321">
        <v>1283662800</v>
      </c>
      <c r="N321" t="b">
        <v>0</v>
      </c>
      <c r="O321" t="b">
        <v>0</v>
      </c>
      <c r="P321" t="s">
        <v>2010</v>
      </c>
      <c r="Q321" t="s">
        <v>2011</v>
      </c>
      <c r="R321" s="11">
        <f t="shared" si="18"/>
        <v>40402.208333333336</v>
      </c>
      <c r="S321" s="12">
        <f t="shared" si="19"/>
        <v>40426.208333333336</v>
      </c>
    </row>
    <row r="322" spans="1:19" ht="18.5" x14ac:dyDescent="0.55000000000000004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s="4">
        <f t="shared" si="16"/>
        <v>10.430054374691053</v>
      </c>
      <c r="G322" t="s">
        <v>14</v>
      </c>
      <c r="H322" s="4">
        <f t="shared" si="17"/>
        <v>10.430054374691053</v>
      </c>
      <c r="I322">
        <v>80</v>
      </c>
      <c r="J322" t="s">
        <v>20</v>
      </c>
      <c r="K322" t="s">
        <v>21</v>
      </c>
      <c r="L322" s="4">
        <v>1305003600</v>
      </c>
      <c r="M322">
        <v>1305781200</v>
      </c>
      <c r="N322" t="b">
        <v>0</v>
      </c>
      <c r="O322" t="b">
        <v>0</v>
      </c>
      <c r="P322" t="s">
        <v>2020</v>
      </c>
      <c r="Q322" t="s">
        <v>2026</v>
      </c>
      <c r="R322" s="11">
        <f t="shared" si="18"/>
        <v>40673.208333333336</v>
      </c>
      <c r="S322" s="12">
        <f t="shared" si="19"/>
        <v>40682.208333333336</v>
      </c>
    </row>
    <row r="323" spans="1:19" ht="33" x14ac:dyDescent="0.55000000000000004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s="4">
        <f t="shared" ref="F323:F386" si="20">D323/E323</f>
        <v>1.0621984515839473</v>
      </c>
      <c r="G323" t="s">
        <v>14</v>
      </c>
      <c r="H323" s="4">
        <f t="shared" ref="H323:H386" si="21">AVERAGE(D323/E323)</f>
        <v>1.0621984515839473</v>
      </c>
      <c r="I323">
        <v>2468</v>
      </c>
      <c r="J323" t="s">
        <v>20</v>
      </c>
      <c r="K323" t="s">
        <v>21</v>
      </c>
      <c r="L323" s="4">
        <v>1301634000</v>
      </c>
      <c r="M323">
        <v>1302325200</v>
      </c>
      <c r="N323" t="b">
        <v>0</v>
      </c>
      <c r="O323" t="b">
        <v>0</v>
      </c>
      <c r="P323" t="s">
        <v>2014</v>
      </c>
      <c r="Q323" t="s">
        <v>2025</v>
      </c>
      <c r="R323" s="11">
        <f t="shared" ref="R323:R386" si="22">(((L323/60)/60)/24)+DATE(1970,1,1)</f>
        <v>40634.208333333336</v>
      </c>
      <c r="S323" s="12">
        <f t="shared" ref="S323:S386" si="23">(((M323/60)/60)/24)+DATE(1970,1,1)</f>
        <v>40642.208333333336</v>
      </c>
    </row>
    <row r="324" spans="1:19" ht="33" x14ac:dyDescent="0.55000000000000004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s="4">
        <f t="shared" si="20"/>
        <v>0.60037580775752764</v>
      </c>
      <c r="G324" t="s">
        <v>19</v>
      </c>
      <c r="H324" s="4">
        <f t="shared" si="21"/>
        <v>0.60037580775752764</v>
      </c>
      <c r="I324">
        <v>5168</v>
      </c>
      <c r="J324" t="s">
        <v>20</v>
      </c>
      <c r="K324" t="s">
        <v>21</v>
      </c>
      <c r="L324" s="4">
        <v>1290664800</v>
      </c>
      <c r="M324">
        <v>1291788000</v>
      </c>
      <c r="N324" t="b">
        <v>0</v>
      </c>
      <c r="O324" t="b">
        <v>0</v>
      </c>
      <c r="P324" t="s">
        <v>2012</v>
      </c>
      <c r="Q324" t="s">
        <v>2013</v>
      </c>
      <c r="R324" s="11">
        <f t="shared" si="22"/>
        <v>40507.25</v>
      </c>
      <c r="S324" s="12">
        <f t="shared" si="23"/>
        <v>40520.25</v>
      </c>
    </row>
    <row r="325" spans="1:19" ht="18.5" x14ac:dyDescent="0.55000000000000004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s="4">
        <f t="shared" si="20"/>
        <v>4.1433891992551208</v>
      </c>
      <c r="G325" t="s">
        <v>14</v>
      </c>
      <c r="H325" s="4">
        <f t="shared" si="21"/>
        <v>4.1433891992551208</v>
      </c>
      <c r="I325">
        <v>26</v>
      </c>
      <c r="J325" t="s">
        <v>36</v>
      </c>
      <c r="K325" t="s">
        <v>37</v>
      </c>
      <c r="L325" s="4">
        <v>1395896400</v>
      </c>
      <c r="M325">
        <v>1396069200</v>
      </c>
      <c r="N325" t="b">
        <v>0</v>
      </c>
      <c r="O325" t="b">
        <v>0</v>
      </c>
      <c r="P325" t="s">
        <v>2014</v>
      </c>
      <c r="Q325" t="s">
        <v>2015</v>
      </c>
      <c r="R325" s="11">
        <f t="shared" si="22"/>
        <v>41725.208333333336</v>
      </c>
      <c r="S325" s="12">
        <f t="shared" si="23"/>
        <v>41727.208333333336</v>
      </c>
    </row>
    <row r="326" spans="1:19" ht="18.5" x14ac:dyDescent="0.55000000000000004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s="4">
        <f t="shared" si="20"/>
        <v>0.60954670329670335</v>
      </c>
      <c r="G326" t="s">
        <v>19</v>
      </c>
      <c r="H326" s="4">
        <f t="shared" si="21"/>
        <v>0.60954670329670335</v>
      </c>
      <c r="I326">
        <v>307</v>
      </c>
      <c r="J326" t="s">
        <v>20</v>
      </c>
      <c r="K326" t="s">
        <v>21</v>
      </c>
      <c r="L326" s="4">
        <v>1434862800</v>
      </c>
      <c r="M326">
        <v>1435899600</v>
      </c>
      <c r="N326" t="b">
        <v>0</v>
      </c>
      <c r="O326" t="b">
        <v>1</v>
      </c>
      <c r="P326" t="s">
        <v>2012</v>
      </c>
      <c r="Q326" t="s">
        <v>2013</v>
      </c>
      <c r="R326" s="11">
        <f t="shared" si="22"/>
        <v>42176.208333333328</v>
      </c>
      <c r="S326" s="12">
        <f t="shared" si="23"/>
        <v>42188.208333333328</v>
      </c>
    </row>
    <row r="327" spans="1:19" ht="33" x14ac:dyDescent="0.55000000000000004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s="4">
        <f t="shared" si="20"/>
        <v>1.1022553840936069</v>
      </c>
      <c r="G327" t="s">
        <v>14</v>
      </c>
      <c r="H327" s="4">
        <f t="shared" si="21"/>
        <v>1.1022553840936069</v>
      </c>
      <c r="I327">
        <v>73</v>
      </c>
      <c r="J327" t="s">
        <v>20</v>
      </c>
      <c r="K327" t="s">
        <v>21</v>
      </c>
      <c r="L327" s="4">
        <v>1529125200</v>
      </c>
      <c r="M327">
        <v>1531112400</v>
      </c>
      <c r="N327" t="b">
        <v>0</v>
      </c>
      <c r="O327" t="b">
        <v>1</v>
      </c>
      <c r="P327" t="s">
        <v>2012</v>
      </c>
      <c r="Q327" t="s">
        <v>2013</v>
      </c>
      <c r="R327" s="11">
        <f t="shared" si="22"/>
        <v>43267.208333333328</v>
      </c>
      <c r="S327" s="12">
        <f t="shared" si="23"/>
        <v>43290.208333333328</v>
      </c>
    </row>
    <row r="328" spans="1:19" ht="33" x14ac:dyDescent="0.55000000000000004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s="4">
        <f t="shared" si="20"/>
        <v>2.1647624774503909</v>
      </c>
      <c r="G328" t="s">
        <v>14</v>
      </c>
      <c r="H328" s="4">
        <f t="shared" si="21"/>
        <v>2.1647624774503909</v>
      </c>
      <c r="I328">
        <v>128</v>
      </c>
      <c r="J328" t="s">
        <v>20</v>
      </c>
      <c r="K328" t="s">
        <v>21</v>
      </c>
      <c r="L328" s="4">
        <v>1451109600</v>
      </c>
      <c r="M328">
        <v>1451628000</v>
      </c>
      <c r="N328" t="b">
        <v>0</v>
      </c>
      <c r="O328" t="b">
        <v>0</v>
      </c>
      <c r="P328" t="s">
        <v>2014</v>
      </c>
      <c r="Q328" t="s">
        <v>2022</v>
      </c>
      <c r="R328" s="11">
        <f t="shared" si="22"/>
        <v>42364.25</v>
      </c>
      <c r="S328" s="12">
        <f t="shared" si="23"/>
        <v>42370.25</v>
      </c>
    </row>
    <row r="329" spans="1:19" ht="18.5" x14ac:dyDescent="0.55000000000000004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s="4">
        <f t="shared" si="20"/>
        <v>2.5948103792415171</v>
      </c>
      <c r="G329" t="s">
        <v>14</v>
      </c>
      <c r="H329" s="4">
        <f t="shared" si="21"/>
        <v>2.5948103792415171</v>
      </c>
      <c r="I329">
        <v>33</v>
      </c>
      <c r="J329" t="s">
        <v>20</v>
      </c>
      <c r="K329" t="s">
        <v>21</v>
      </c>
      <c r="L329" s="4">
        <v>1566968400</v>
      </c>
      <c r="M329">
        <v>1567314000</v>
      </c>
      <c r="N329" t="b">
        <v>0</v>
      </c>
      <c r="O329" t="b">
        <v>1</v>
      </c>
      <c r="P329" t="s">
        <v>2012</v>
      </c>
      <c r="Q329" t="s">
        <v>2013</v>
      </c>
      <c r="R329" s="11">
        <f t="shared" si="22"/>
        <v>43705.208333333328</v>
      </c>
      <c r="S329" s="12">
        <f t="shared" si="23"/>
        <v>43709.208333333328</v>
      </c>
    </row>
    <row r="330" spans="1:19" ht="33" x14ac:dyDescent="0.55000000000000004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s="4">
        <f t="shared" si="20"/>
        <v>0.74871421419143414</v>
      </c>
      <c r="G330" t="s">
        <v>19</v>
      </c>
      <c r="H330" s="4">
        <f t="shared" si="21"/>
        <v>0.74871421419143414</v>
      </c>
      <c r="I330">
        <v>2441</v>
      </c>
      <c r="J330" t="s">
        <v>20</v>
      </c>
      <c r="K330" t="s">
        <v>21</v>
      </c>
      <c r="L330" s="4">
        <v>1543557600</v>
      </c>
      <c r="M330">
        <v>1544508000</v>
      </c>
      <c r="N330" t="b">
        <v>0</v>
      </c>
      <c r="O330" t="b">
        <v>0</v>
      </c>
      <c r="P330" t="s">
        <v>2008</v>
      </c>
      <c r="Q330" t="s">
        <v>2009</v>
      </c>
      <c r="R330" s="11">
        <f t="shared" si="22"/>
        <v>43434.25</v>
      </c>
      <c r="S330" s="12">
        <f t="shared" si="23"/>
        <v>43445.25</v>
      </c>
    </row>
    <row r="331" spans="1:19" ht="18.5" x14ac:dyDescent="0.55000000000000004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s="4">
        <f t="shared" si="20"/>
        <v>4.3674628672533409</v>
      </c>
      <c r="G331" t="s">
        <v>42</v>
      </c>
      <c r="H331" s="4">
        <f t="shared" si="21"/>
        <v>4.3674628672533409</v>
      </c>
      <c r="I331">
        <v>211</v>
      </c>
      <c r="J331" t="s">
        <v>20</v>
      </c>
      <c r="K331" t="s">
        <v>21</v>
      </c>
      <c r="L331" s="4">
        <v>1481522400</v>
      </c>
      <c r="M331">
        <v>1482472800</v>
      </c>
      <c r="N331" t="b">
        <v>0</v>
      </c>
      <c r="O331" t="b">
        <v>0</v>
      </c>
      <c r="P331" t="s">
        <v>2023</v>
      </c>
      <c r="Q331" t="s">
        <v>2024</v>
      </c>
      <c r="R331" s="11">
        <f t="shared" si="22"/>
        <v>42716.25</v>
      </c>
      <c r="S331" s="12">
        <f t="shared" si="23"/>
        <v>42727.25</v>
      </c>
    </row>
    <row r="332" spans="1:19" ht="33" x14ac:dyDescent="0.55000000000000004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s="4">
        <f t="shared" si="20"/>
        <v>0.54067062409754529</v>
      </c>
      <c r="G332" t="s">
        <v>19</v>
      </c>
      <c r="H332" s="4">
        <f t="shared" si="21"/>
        <v>0.54067062409754529</v>
      </c>
      <c r="I332">
        <v>1385</v>
      </c>
      <c r="J332" t="s">
        <v>36</v>
      </c>
      <c r="K332" t="s">
        <v>37</v>
      </c>
      <c r="L332" s="4">
        <v>1512712800</v>
      </c>
      <c r="M332">
        <v>1512799200</v>
      </c>
      <c r="N332" t="b">
        <v>0</v>
      </c>
      <c r="O332" t="b">
        <v>0</v>
      </c>
      <c r="P332" t="s">
        <v>2014</v>
      </c>
      <c r="Q332" t="s">
        <v>2015</v>
      </c>
      <c r="R332" s="11">
        <f t="shared" si="22"/>
        <v>43077.25</v>
      </c>
      <c r="S332" s="12">
        <f t="shared" si="23"/>
        <v>43078.25</v>
      </c>
    </row>
    <row r="333" spans="1:19" ht="18.5" x14ac:dyDescent="0.55000000000000004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s="4">
        <f t="shared" si="20"/>
        <v>0.22536365498873182</v>
      </c>
      <c r="G333" t="s">
        <v>19</v>
      </c>
      <c r="H333" s="4">
        <f t="shared" si="21"/>
        <v>0.22536365498873182</v>
      </c>
      <c r="I333">
        <v>190</v>
      </c>
      <c r="J333" t="s">
        <v>20</v>
      </c>
      <c r="K333" t="s">
        <v>21</v>
      </c>
      <c r="L333" s="4">
        <v>1324274400</v>
      </c>
      <c r="M333">
        <v>1324360800</v>
      </c>
      <c r="N333" t="b">
        <v>0</v>
      </c>
      <c r="O333" t="b">
        <v>0</v>
      </c>
      <c r="P333" t="s">
        <v>2006</v>
      </c>
      <c r="Q333" t="s">
        <v>2007</v>
      </c>
      <c r="R333" s="11">
        <f t="shared" si="22"/>
        <v>40896.25</v>
      </c>
      <c r="S333" s="12">
        <f t="shared" si="23"/>
        <v>40897.25</v>
      </c>
    </row>
    <row r="334" spans="1:19" ht="33" x14ac:dyDescent="0.55000000000000004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s="4">
        <f t="shared" si="20"/>
        <v>0.50004831384674853</v>
      </c>
      <c r="G334" t="s">
        <v>19</v>
      </c>
      <c r="H334" s="4">
        <f t="shared" si="21"/>
        <v>0.50004831384674853</v>
      </c>
      <c r="I334">
        <v>470</v>
      </c>
      <c r="J334" t="s">
        <v>20</v>
      </c>
      <c r="K334" t="s">
        <v>21</v>
      </c>
      <c r="L334" s="4">
        <v>1364446800</v>
      </c>
      <c r="M334">
        <v>1364533200</v>
      </c>
      <c r="N334" t="b">
        <v>0</v>
      </c>
      <c r="O334" t="b">
        <v>0</v>
      </c>
      <c r="P334" t="s">
        <v>2010</v>
      </c>
      <c r="Q334" t="s">
        <v>2019</v>
      </c>
      <c r="R334" s="11">
        <f t="shared" si="22"/>
        <v>41361.208333333336</v>
      </c>
      <c r="S334" s="12">
        <f t="shared" si="23"/>
        <v>41362.208333333336</v>
      </c>
    </row>
    <row r="335" spans="1:19" ht="18.5" x14ac:dyDescent="0.55000000000000004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s="4">
        <f t="shared" si="20"/>
        <v>0.80672268907563027</v>
      </c>
      <c r="G335" t="s">
        <v>19</v>
      </c>
      <c r="H335" s="4">
        <f t="shared" si="21"/>
        <v>0.80672268907563027</v>
      </c>
      <c r="I335">
        <v>253</v>
      </c>
      <c r="J335" t="s">
        <v>20</v>
      </c>
      <c r="K335" t="s">
        <v>21</v>
      </c>
      <c r="L335" s="4">
        <v>1542693600</v>
      </c>
      <c r="M335">
        <v>1545112800</v>
      </c>
      <c r="N335" t="b">
        <v>0</v>
      </c>
      <c r="O335" t="b">
        <v>0</v>
      </c>
      <c r="P335" t="s">
        <v>2012</v>
      </c>
      <c r="Q335" t="s">
        <v>2013</v>
      </c>
      <c r="R335" s="11">
        <f t="shared" si="22"/>
        <v>43424.25</v>
      </c>
      <c r="S335" s="12">
        <f t="shared" si="23"/>
        <v>43452.25</v>
      </c>
    </row>
    <row r="336" spans="1:19" ht="18.5" x14ac:dyDescent="0.55000000000000004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s="4">
        <f t="shared" si="20"/>
        <v>0.53586750635432012</v>
      </c>
      <c r="G336" t="s">
        <v>19</v>
      </c>
      <c r="H336" s="4">
        <f t="shared" si="21"/>
        <v>0.53586750635432012</v>
      </c>
      <c r="I336">
        <v>1113</v>
      </c>
      <c r="J336" t="s">
        <v>20</v>
      </c>
      <c r="K336" t="s">
        <v>21</v>
      </c>
      <c r="L336" s="4">
        <v>1515564000</v>
      </c>
      <c r="M336">
        <v>1516168800</v>
      </c>
      <c r="N336" t="b">
        <v>0</v>
      </c>
      <c r="O336" t="b">
        <v>0</v>
      </c>
      <c r="P336" t="s">
        <v>2008</v>
      </c>
      <c r="Q336" t="s">
        <v>2009</v>
      </c>
      <c r="R336" s="11">
        <f t="shared" si="22"/>
        <v>43110.25</v>
      </c>
      <c r="S336" s="12">
        <f t="shared" si="23"/>
        <v>43117.25</v>
      </c>
    </row>
    <row r="337" spans="1:19" ht="18.5" x14ac:dyDescent="0.55000000000000004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s="4">
        <f t="shared" si="20"/>
        <v>0.87500251726846168</v>
      </c>
      <c r="G337" t="s">
        <v>19</v>
      </c>
      <c r="H337" s="4">
        <f t="shared" si="21"/>
        <v>0.87500251726846168</v>
      </c>
      <c r="I337">
        <v>2283</v>
      </c>
      <c r="J337" t="s">
        <v>20</v>
      </c>
      <c r="K337" t="s">
        <v>21</v>
      </c>
      <c r="L337" s="4">
        <v>1573797600</v>
      </c>
      <c r="M337">
        <v>1574920800</v>
      </c>
      <c r="N337" t="b">
        <v>0</v>
      </c>
      <c r="O337" t="b">
        <v>0</v>
      </c>
      <c r="P337" t="s">
        <v>2008</v>
      </c>
      <c r="Q337" t="s">
        <v>2009</v>
      </c>
      <c r="R337" s="11">
        <f t="shared" si="22"/>
        <v>43784.25</v>
      </c>
      <c r="S337" s="12">
        <f t="shared" si="23"/>
        <v>43797.25</v>
      </c>
    </row>
    <row r="338" spans="1:19" ht="18.5" x14ac:dyDescent="0.55000000000000004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s="4">
        <f t="shared" si="20"/>
        <v>1.0305821987697152</v>
      </c>
      <c r="G338" t="s">
        <v>14</v>
      </c>
      <c r="H338" s="4">
        <f t="shared" si="21"/>
        <v>1.0305821987697152</v>
      </c>
      <c r="I338">
        <v>1072</v>
      </c>
      <c r="J338" t="s">
        <v>20</v>
      </c>
      <c r="K338" t="s">
        <v>21</v>
      </c>
      <c r="L338" s="4">
        <v>1292392800</v>
      </c>
      <c r="M338">
        <v>1292479200</v>
      </c>
      <c r="N338" t="b">
        <v>0</v>
      </c>
      <c r="O338" t="b">
        <v>1</v>
      </c>
      <c r="P338" t="s">
        <v>2008</v>
      </c>
      <c r="Q338" t="s">
        <v>2009</v>
      </c>
      <c r="R338" s="11">
        <f t="shared" si="22"/>
        <v>40527.25</v>
      </c>
      <c r="S338" s="12">
        <f t="shared" si="23"/>
        <v>40528.25</v>
      </c>
    </row>
    <row r="339" spans="1:19" ht="18.5" x14ac:dyDescent="0.55000000000000004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s="4">
        <f t="shared" si="20"/>
        <v>0.81420595533498763</v>
      </c>
      <c r="G339" t="s">
        <v>19</v>
      </c>
      <c r="H339" s="4">
        <f t="shared" si="21"/>
        <v>0.81420595533498763</v>
      </c>
      <c r="I339">
        <v>1095</v>
      </c>
      <c r="J339" t="s">
        <v>20</v>
      </c>
      <c r="K339" t="s">
        <v>21</v>
      </c>
      <c r="L339" s="4">
        <v>1573452000</v>
      </c>
      <c r="M339">
        <v>1573538400</v>
      </c>
      <c r="N339" t="b">
        <v>0</v>
      </c>
      <c r="O339" t="b">
        <v>0</v>
      </c>
      <c r="P339" t="s">
        <v>2012</v>
      </c>
      <c r="Q339" t="s">
        <v>2013</v>
      </c>
      <c r="R339" s="11">
        <f t="shared" si="22"/>
        <v>43780.25</v>
      </c>
      <c r="S339" s="12">
        <f t="shared" si="23"/>
        <v>43781.25</v>
      </c>
    </row>
    <row r="340" spans="1:19" ht="18.5" x14ac:dyDescent="0.55000000000000004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s="4">
        <f t="shared" si="20"/>
        <v>0.55821244061995168</v>
      </c>
      <c r="G340" t="s">
        <v>19</v>
      </c>
      <c r="H340" s="4">
        <f t="shared" si="21"/>
        <v>0.55821244061995168</v>
      </c>
      <c r="I340">
        <v>1690</v>
      </c>
      <c r="J340" t="s">
        <v>20</v>
      </c>
      <c r="K340" t="s">
        <v>21</v>
      </c>
      <c r="L340" s="4">
        <v>1317790800</v>
      </c>
      <c r="M340">
        <v>1320382800</v>
      </c>
      <c r="N340" t="b">
        <v>0</v>
      </c>
      <c r="O340" t="b">
        <v>0</v>
      </c>
      <c r="P340" t="s">
        <v>2012</v>
      </c>
      <c r="Q340" t="s">
        <v>2013</v>
      </c>
      <c r="R340" s="11">
        <f t="shared" si="22"/>
        <v>40821.208333333336</v>
      </c>
      <c r="S340" s="12">
        <f t="shared" si="23"/>
        <v>40851.208333333336</v>
      </c>
    </row>
    <row r="341" spans="1:19" ht="18.5" x14ac:dyDescent="0.55000000000000004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s="4">
        <f t="shared" si="20"/>
        <v>1.2507570613173784</v>
      </c>
      <c r="G341" t="s">
        <v>63</v>
      </c>
      <c r="H341" s="4">
        <f t="shared" si="21"/>
        <v>1.2507570613173784</v>
      </c>
      <c r="I341">
        <v>1297</v>
      </c>
      <c r="J341" t="s">
        <v>15</v>
      </c>
      <c r="K341" t="s">
        <v>16</v>
      </c>
      <c r="L341" s="4">
        <v>1501650000</v>
      </c>
      <c r="M341">
        <v>1502859600</v>
      </c>
      <c r="N341" t="b">
        <v>0</v>
      </c>
      <c r="O341" t="b">
        <v>0</v>
      </c>
      <c r="P341" t="s">
        <v>2012</v>
      </c>
      <c r="Q341" t="s">
        <v>2013</v>
      </c>
      <c r="R341" s="11">
        <f t="shared" si="22"/>
        <v>42949.208333333328</v>
      </c>
      <c r="S341" s="12">
        <f t="shared" si="23"/>
        <v>42963.208333333328</v>
      </c>
    </row>
    <row r="342" spans="1:19" ht="18.5" x14ac:dyDescent="0.55000000000000004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s="4">
        <f t="shared" si="20"/>
        <v>1.0610914083056859</v>
      </c>
      <c r="G342" t="s">
        <v>14</v>
      </c>
      <c r="H342" s="4">
        <f t="shared" si="21"/>
        <v>1.0610914083056859</v>
      </c>
      <c r="I342">
        <v>393</v>
      </c>
      <c r="J342" t="s">
        <v>20</v>
      </c>
      <c r="K342" t="s">
        <v>21</v>
      </c>
      <c r="L342" s="4">
        <v>1323669600</v>
      </c>
      <c r="M342">
        <v>1323756000</v>
      </c>
      <c r="N342" t="b">
        <v>0</v>
      </c>
      <c r="O342" t="b">
        <v>0</v>
      </c>
      <c r="P342" t="s">
        <v>2027</v>
      </c>
      <c r="Q342" t="s">
        <v>2028</v>
      </c>
      <c r="R342" s="11">
        <f t="shared" si="22"/>
        <v>40889.25</v>
      </c>
      <c r="S342" s="12">
        <f t="shared" si="23"/>
        <v>40890.25</v>
      </c>
    </row>
    <row r="343" spans="1:19" ht="33" x14ac:dyDescent="0.55000000000000004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s="4">
        <f t="shared" si="20"/>
        <v>1.1810657490932763</v>
      </c>
      <c r="G343" t="s">
        <v>14</v>
      </c>
      <c r="H343" s="4">
        <f t="shared" si="21"/>
        <v>1.1810657490932763</v>
      </c>
      <c r="I343">
        <v>1257</v>
      </c>
      <c r="J343" t="s">
        <v>20</v>
      </c>
      <c r="K343" t="s">
        <v>21</v>
      </c>
      <c r="L343" s="4">
        <v>1440738000</v>
      </c>
      <c r="M343">
        <v>1441342800</v>
      </c>
      <c r="N343" t="b">
        <v>0</v>
      </c>
      <c r="O343" t="b">
        <v>0</v>
      </c>
      <c r="P343" t="s">
        <v>2008</v>
      </c>
      <c r="Q343" t="s">
        <v>2018</v>
      </c>
      <c r="R343" s="11">
        <f t="shared" si="22"/>
        <v>42244.208333333328</v>
      </c>
      <c r="S343" s="12">
        <f t="shared" si="23"/>
        <v>42251.208333333328</v>
      </c>
    </row>
    <row r="344" spans="1:19" ht="18.5" x14ac:dyDescent="0.55000000000000004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s="4">
        <f t="shared" si="20"/>
        <v>1.5032638714536781</v>
      </c>
      <c r="G344" t="s">
        <v>14</v>
      </c>
      <c r="H344" s="4">
        <f t="shared" si="21"/>
        <v>1.5032638714536781</v>
      </c>
      <c r="I344">
        <v>328</v>
      </c>
      <c r="J344" t="s">
        <v>20</v>
      </c>
      <c r="K344" t="s">
        <v>21</v>
      </c>
      <c r="L344" s="4">
        <v>1374296400</v>
      </c>
      <c r="M344">
        <v>1375333200</v>
      </c>
      <c r="N344" t="b">
        <v>0</v>
      </c>
      <c r="O344" t="b">
        <v>0</v>
      </c>
      <c r="P344" t="s">
        <v>2012</v>
      </c>
      <c r="Q344" t="s">
        <v>2013</v>
      </c>
      <c r="R344" s="11">
        <f t="shared" si="22"/>
        <v>41475.208333333336</v>
      </c>
      <c r="S344" s="12">
        <f t="shared" si="23"/>
        <v>41487.208333333336</v>
      </c>
    </row>
    <row r="345" spans="1:19" ht="18.5" x14ac:dyDescent="0.55000000000000004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s="4">
        <f t="shared" si="20"/>
        <v>1.8545229754790851</v>
      </c>
      <c r="G345" t="s">
        <v>14</v>
      </c>
      <c r="H345" s="4">
        <f t="shared" si="21"/>
        <v>1.8545229754790851</v>
      </c>
      <c r="I345">
        <v>147</v>
      </c>
      <c r="J345" t="s">
        <v>20</v>
      </c>
      <c r="K345" t="s">
        <v>21</v>
      </c>
      <c r="L345" s="4">
        <v>1384840800</v>
      </c>
      <c r="M345">
        <v>1389420000</v>
      </c>
      <c r="N345" t="b">
        <v>0</v>
      </c>
      <c r="O345" t="b">
        <v>0</v>
      </c>
      <c r="P345" t="s">
        <v>2012</v>
      </c>
      <c r="Q345" t="s">
        <v>2013</v>
      </c>
      <c r="R345" s="11">
        <f t="shared" si="22"/>
        <v>41597.25</v>
      </c>
      <c r="S345" s="12">
        <f t="shared" si="23"/>
        <v>41650.25</v>
      </c>
    </row>
    <row r="346" spans="1:19" ht="18.5" x14ac:dyDescent="0.55000000000000004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s="4">
        <f t="shared" si="20"/>
        <v>2.3818994925204016</v>
      </c>
      <c r="G346" t="s">
        <v>14</v>
      </c>
      <c r="H346" s="4">
        <f t="shared" si="21"/>
        <v>2.3818994925204016</v>
      </c>
      <c r="I346">
        <v>830</v>
      </c>
      <c r="J346" t="s">
        <v>20</v>
      </c>
      <c r="K346" t="s">
        <v>21</v>
      </c>
      <c r="L346" s="4">
        <v>1516600800</v>
      </c>
      <c r="M346">
        <v>1520056800</v>
      </c>
      <c r="N346" t="b">
        <v>0</v>
      </c>
      <c r="O346" t="b">
        <v>0</v>
      </c>
      <c r="P346" t="s">
        <v>2023</v>
      </c>
      <c r="Q346" t="s">
        <v>2024</v>
      </c>
      <c r="R346" s="11">
        <f t="shared" si="22"/>
        <v>43122.25</v>
      </c>
      <c r="S346" s="12">
        <f t="shared" si="23"/>
        <v>43162.25</v>
      </c>
    </row>
    <row r="347" spans="1:19" ht="18.5" x14ac:dyDescent="0.55000000000000004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s="4">
        <f t="shared" si="20"/>
        <v>6.8051297551707757</v>
      </c>
      <c r="G347" t="s">
        <v>14</v>
      </c>
      <c r="H347" s="4">
        <f t="shared" si="21"/>
        <v>6.8051297551707757</v>
      </c>
      <c r="I347">
        <v>331</v>
      </c>
      <c r="J347" t="s">
        <v>36</v>
      </c>
      <c r="K347" t="s">
        <v>37</v>
      </c>
      <c r="L347" s="4">
        <v>1436418000</v>
      </c>
      <c r="M347">
        <v>1436504400</v>
      </c>
      <c r="N347" t="b">
        <v>0</v>
      </c>
      <c r="O347" t="b">
        <v>0</v>
      </c>
      <c r="P347" t="s">
        <v>2014</v>
      </c>
      <c r="Q347" t="s">
        <v>2017</v>
      </c>
      <c r="R347" s="11">
        <f t="shared" si="22"/>
        <v>42194.208333333328</v>
      </c>
      <c r="S347" s="12">
        <f t="shared" si="23"/>
        <v>42195.208333333328</v>
      </c>
    </row>
    <row r="348" spans="1:19" ht="18.5" x14ac:dyDescent="0.55000000000000004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s="4">
        <f t="shared" si="20"/>
        <v>2.9006526468455403</v>
      </c>
      <c r="G348" t="s">
        <v>14</v>
      </c>
      <c r="H348" s="4">
        <f t="shared" si="21"/>
        <v>2.9006526468455403</v>
      </c>
      <c r="I348">
        <v>25</v>
      </c>
      <c r="J348" t="s">
        <v>20</v>
      </c>
      <c r="K348" t="s">
        <v>21</v>
      </c>
      <c r="L348" s="4">
        <v>1503550800</v>
      </c>
      <c r="M348">
        <v>1508302800</v>
      </c>
      <c r="N348" t="b">
        <v>0</v>
      </c>
      <c r="O348" t="b">
        <v>1</v>
      </c>
      <c r="P348" t="s">
        <v>2008</v>
      </c>
      <c r="Q348" t="s">
        <v>2018</v>
      </c>
      <c r="R348" s="11">
        <f t="shared" si="22"/>
        <v>42971.208333333328</v>
      </c>
      <c r="S348" s="12">
        <f t="shared" si="23"/>
        <v>43026.208333333328</v>
      </c>
    </row>
    <row r="349" spans="1:19" ht="18.5" x14ac:dyDescent="0.55000000000000004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s="4">
        <f t="shared" si="20"/>
        <v>7.1388910922503365E-2</v>
      </c>
      <c r="G349" t="s">
        <v>19</v>
      </c>
      <c r="H349" s="4">
        <f t="shared" si="21"/>
        <v>7.1388910922503365E-2</v>
      </c>
      <c r="I349">
        <v>191</v>
      </c>
      <c r="J349" t="s">
        <v>20</v>
      </c>
      <c r="K349" t="s">
        <v>21</v>
      </c>
      <c r="L349" s="4">
        <v>1423634400</v>
      </c>
      <c r="M349">
        <v>1425708000</v>
      </c>
      <c r="N349" t="b">
        <v>0</v>
      </c>
      <c r="O349" t="b">
        <v>0</v>
      </c>
      <c r="P349" t="s">
        <v>2010</v>
      </c>
      <c r="Q349" t="s">
        <v>2011</v>
      </c>
      <c r="R349" s="11">
        <f t="shared" si="22"/>
        <v>42046.25</v>
      </c>
      <c r="S349" s="12">
        <f t="shared" si="23"/>
        <v>42070.25</v>
      </c>
    </row>
    <row r="350" spans="1:19" ht="18.5" x14ac:dyDescent="0.55000000000000004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s="4">
        <f t="shared" si="20"/>
        <v>1.3933330065885747</v>
      </c>
      <c r="G350" t="s">
        <v>14</v>
      </c>
      <c r="H350" s="4">
        <f t="shared" si="21"/>
        <v>1.3933330065885747</v>
      </c>
      <c r="I350">
        <v>3483</v>
      </c>
      <c r="J350" t="s">
        <v>20</v>
      </c>
      <c r="K350" t="s">
        <v>21</v>
      </c>
      <c r="L350" s="4">
        <v>1487224800</v>
      </c>
      <c r="M350">
        <v>1488348000</v>
      </c>
      <c r="N350" t="b">
        <v>0</v>
      </c>
      <c r="O350" t="b">
        <v>0</v>
      </c>
      <c r="P350" t="s">
        <v>2006</v>
      </c>
      <c r="Q350" t="s">
        <v>2007</v>
      </c>
      <c r="R350" s="11">
        <f t="shared" si="22"/>
        <v>42782.25</v>
      </c>
      <c r="S350" s="12">
        <f t="shared" si="23"/>
        <v>42795.25</v>
      </c>
    </row>
    <row r="351" spans="1:19" ht="18.5" x14ac:dyDescent="0.55000000000000004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s="4">
        <f t="shared" si="20"/>
        <v>1.8841576523062173</v>
      </c>
      <c r="G351" t="s">
        <v>14</v>
      </c>
      <c r="H351" s="4">
        <f t="shared" si="21"/>
        <v>1.8841576523062173</v>
      </c>
      <c r="I351">
        <v>923</v>
      </c>
      <c r="J351" t="s">
        <v>20</v>
      </c>
      <c r="K351" t="s">
        <v>21</v>
      </c>
      <c r="L351" s="4">
        <v>1500008400</v>
      </c>
      <c r="M351">
        <v>1502600400</v>
      </c>
      <c r="N351" t="b">
        <v>0</v>
      </c>
      <c r="O351" t="b">
        <v>0</v>
      </c>
      <c r="P351" t="s">
        <v>2012</v>
      </c>
      <c r="Q351" t="s">
        <v>2013</v>
      </c>
      <c r="R351" s="11">
        <f t="shared" si="22"/>
        <v>42930.208333333328</v>
      </c>
      <c r="S351" s="12">
        <f t="shared" si="23"/>
        <v>42960.208333333328</v>
      </c>
    </row>
    <row r="352" spans="1:19" ht="18.5" x14ac:dyDescent="0.55000000000000004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s="4">
        <f t="shared" si="20"/>
        <v>20</v>
      </c>
      <c r="G352" t="s">
        <v>14</v>
      </c>
      <c r="H352" s="4">
        <f t="shared" si="21"/>
        <v>20</v>
      </c>
      <c r="I352">
        <v>1</v>
      </c>
      <c r="J352" t="s">
        <v>20</v>
      </c>
      <c r="K352" t="s">
        <v>21</v>
      </c>
      <c r="L352" s="4">
        <v>1432098000</v>
      </c>
      <c r="M352">
        <v>1433653200</v>
      </c>
      <c r="N352" t="b">
        <v>0</v>
      </c>
      <c r="O352" t="b">
        <v>1</v>
      </c>
      <c r="P352" t="s">
        <v>2008</v>
      </c>
      <c r="Q352" t="s">
        <v>2031</v>
      </c>
      <c r="R352" s="11">
        <f t="shared" si="22"/>
        <v>42144.208333333328</v>
      </c>
      <c r="S352" s="12">
        <f t="shared" si="23"/>
        <v>42162.208333333328</v>
      </c>
    </row>
    <row r="353" spans="1:19" ht="18.5" x14ac:dyDescent="0.55000000000000004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s="4">
        <f t="shared" si="20"/>
        <v>0.7830414980291871</v>
      </c>
      <c r="G353" t="s">
        <v>19</v>
      </c>
      <c r="H353" s="4">
        <f t="shared" si="21"/>
        <v>0.7830414980291871</v>
      </c>
      <c r="I353">
        <v>2013</v>
      </c>
      <c r="J353" t="s">
        <v>20</v>
      </c>
      <c r="K353" t="s">
        <v>21</v>
      </c>
      <c r="L353" s="4">
        <v>1440392400</v>
      </c>
      <c r="M353">
        <v>1441602000</v>
      </c>
      <c r="N353" t="b">
        <v>0</v>
      </c>
      <c r="O353" t="b">
        <v>0</v>
      </c>
      <c r="P353" t="s">
        <v>2008</v>
      </c>
      <c r="Q353" t="s">
        <v>2009</v>
      </c>
      <c r="R353" s="11">
        <f t="shared" si="22"/>
        <v>42240.208333333328</v>
      </c>
      <c r="S353" s="12">
        <f t="shared" si="23"/>
        <v>42254.208333333328</v>
      </c>
    </row>
    <row r="354" spans="1:19" ht="18.5" x14ac:dyDescent="0.55000000000000004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s="4">
        <f t="shared" si="20"/>
        <v>2.8659160696008188</v>
      </c>
      <c r="G354" t="s">
        <v>14</v>
      </c>
      <c r="H354" s="4">
        <f t="shared" si="21"/>
        <v>2.8659160696008188</v>
      </c>
      <c r="I354">
        <v>33</v>
      </c>
      <c r="J354" t="s">
        <v>15</v>
      </c>
      <c r="K354" t="s">
        <v>16</v>
      </c>
      <c r="L354" s="4">
        <v>1446876000</v>
      </c>
      <c r="M354">
        <v>1447567200</v>
      </c>
      <c r="N354" t="b">
        <v>0</v>
      </c>
      <c r="O354" t="b">
        <v>0</v>
      </c>
      <c r="P354" t="s">
        <v>2012</v>
      </c>
      <c r="Q354" t="s">
        <v>2013</v>
      </c>
      <c r="R354" s="11">
        <f t="shared" si="22"/>
        <v>42315.25</v>
      </c>
      <c r="S354" s="12">
        <f t="shared" si="23"/>
        <v>42323.25</v>
      </c>
    </row>
    <row r="355" spans="1:19" ht="18.5" x14ac:dyDescent="0.55000000000000004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s="4">
        <f t="shared" si="20"/>
        <v>0.24354708939482897</v>
      </c>
      <c r="G355" t="s">
        <v>19</v>
      </c>
      <c r="H355" s="4">
        <f t="shared" si="21"/>
        <v>0.24354708939482897</v>
      </c>
      <c r="I355">
        <v>1703</v>
      </c>
      <c r="J355" t="s">
        <v>20</v>
      </c>
      <c r="K355" t="s">
        <v>21</v>
      </c>
      <c r="L355" s="4">
        <v>1562302800</v>
      </c>
      <c r="M355">
        <v>1562389200</v>
      </c>
      <c r="N355" t="b">
        <v>0</v>
      </c>
      <c r="O355" t="b">
        <v>0</v>
      </c>
      <c r="P355" t="s">
        <v>2012</v>
      </c>
      <c r="Q355" t="s">
        <v>2013</v>
      </c>
      <c r="R355" s="11">
        <f t="shared" si="22"/>
        <v>43651.208333333328</v>
      </c>
      <c r="S355" s="12">
        <f t="shared" si="23"/>
        <v>43652.208333333328</v>
      </c>
    </row>
    <row r="356" spans="1:19" ht="18.5" x14ac:dyDescent="0.55000000000000004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s="4">
        <f t="shared" si="20"/>
        <v>0.80816110227874938</v>
      </c>
      <c r="G356" t="s">
        <v>19</v>
      </c>
      <c r="H356" s="4">
        <f t="shared" si="21"/>
        <v>0.80816110227874938</v>
      </c>
      <c r="I356">
        <v>80</v>
      </c>
      <c r="J356" t="s">
        <v>32</v>
      </c>
      <c r="K356" t="s">
        <v>33</v>
      </c>
      <c r="L356" s="4">
        <v>1378184400</v>
      </c>
      <c r="M356">
        <v>1378789200</v>
      </c>
      <c r="N356" t="b">
        <v>0</v>
      </c>
      <c r="O356" t="b">
        <v>0</v>
      </c>
      <c r="P356" t="s">
        <v>2014</v>
      </c>
      <c r="Q356" t="s">
        <v>2015</v>
      </c>
      <c r="R356" s="11">
        <f t="shared" si="22"/>
        <v>41520.208333333336</v>
      </c>
      <c r="S356" s="12">
        <f t="shared" si="23"/>
        <v>41527.208333333336</v>
      </c>
    </row>
    <row r="357" spans="1:19" ht="18.5" x14ac:dyDescent="0.55000000000000004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s="4">
        <f t="shared" si="20"/>
        <v>1.6956715751896474</v>
      </c>
      <c r="G357" t="s">
        <v>42</v>
      </c>
      <c r="H357" s="4">
        <f t="shared" si="21"/>
        <v>1.6956715751896474</v>
      </c>
      <c r="I357">
        <v>86</v>
      </c>
      <c r="J357" t="s">
        <v>20</v>
      </c>
      <c r="K357" t="s">
        <v>21</v>
      </c>
      <c r="L357" s="4">
        <v>1485064800</v>
      </c>
      <c r="M357">
        <v>1488520800</v>
      </c>
      <c r="N357" t="b">
        <v>0</v>
      </c>
      <c r="O357" t="b">
        <v>0</v>
      </c>
      <c r="P357" t="s">
        <v>2010</v>
      </c>
      <c r="Q357" t="s">
        <v>2019</v>
      </c>
      <c r="R357" s="11">
        <f t="shared" si="22"/>
        <v>42757.25</v>
      </c>
      <c r="S357" s="12">
        <f t="shared" si="23"/>
        <v>42797.25</v>
      </c>
    </row>
    <row r="358" spans="1:19" ht="18.5" x14ac:dyDescent="0.55000000000000004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s="4">
        <f t="shared" si="20"/>
        <v>2.7105800058292044</v>
      </c>
      <c r="G358" t="s">
        <v>14</v>
      </c>
      <c r="H358" s="4">
        <f t="shared" si="21"/>
        <v>2.7105800058292044</v>
      </c>
      <c r="I358">
        <v>40</v>
      </c>
      <c r="J358" t="s">
        <v>94</v>
      </c>
      <c r="K358" t="s">
        <v>95</v>
      </c>
      <c r="L358" s="4">
        <v>1326520800</v>
      </c>
      <c r="M358">
        <v>1327298400</v>
      </c>
      <c r="N358" t="b">
        <v>0</v>
      </c>
      <c r="O358" t="b">
        <v>0</v>
      </c>
      <c r="P358" t="s">
        <v>2012</v>
      </c>
      <c r="Q358" t="s">
        <v>2013</v>
      </c>
      <c r="R358" s="11">
        <f t="shared" si="22"/>
        <v>40922.25</v>
      </c>
      <c r="S358" s="12">
        <f t="shared" si="23"/>
        <v>40931.25</v>
      </c>
    </row>
    <row r="359" spans="1:19" ht="18.5" x14ac:dyDescent="0.55000000000000004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s="4">
        <f t="shared" si="20"/>
        <v>0.54079473312955562</v>
      </c>
      <c r="G359" t="s">
        <v>19</v>
      </c>
      <c r="H359" s="4">
        <f t="shared" si="21"/>
        <v>0.54079473312955562</v>
      </c>
      <c r="I359">
        <v>41</v>
      </c>
      <c r="J359" t="s">
        <v>20</v>
      </c>
      <c r="K359" t="s">
        <v>21</v>
      </c>
      <c r="L359" s="4">
        <v>1441256400</v>
      </c>
      <c r="M359">
        <v>1443416400</v>
      </c>
      <c r="N359" t="b">
        <v>0</v>
      </c>
      <c r="O359" t="b">
        <v>0</v>
      </c>
      <c r="P359" t="s">
        <v>2023</v>
      </c>
      <c r="Q359" t="s">
        <v>2024</v>
      </c>
      <c r="R359" s="11">
        <f t="shared" si="22"/>
        <v>42250.208333333328</v>
      </c>
      <c r="S359" s="12">
        <f t="shared" si="23"/>
        <v>42275.208333333328</v>
      </c>
    </row>
    <row r="360" spans="1:19" ht="18.5" x14ac:dyDescent="0.55000000000000004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s="4">
        <f t="shared" si="20"/>
        <v>8.4642233856893547</v>
      </c>
      <c r="G360" t="s">
        <v>14</v>
      </c>
      <c r="H360" s="4">
        <f t="shared" si="21"/>
        <v>8.4642233856893547</v>
      </c>
      <c r="I360">
        <v>23</v>
      </c>
      <c r="J360" t="s">
        <v>15</v>
      </c>
      <c r="K360" t="s">
        <v>16</v>
      </c>
      <c r="L360" s="4">
        <v>1533877200</v>
      </c>
      <c r="M360">
        <v>1534136400</v>
      </c>
      <c r="N360" t="b">
        <v>1</v>
      </c>
      <c r="O360" t="b">
        <v>0</v>
      </c>
      <c r="P360" t="s">
        <v>2027</v>
      </c>
      <c r="Q360" t="s">
        <v>2028</v>
      </c>
      <c r="R360" s="11">
        <f t="shared" si="22"/>
        <v>43322.208333333328</v>
      </c>
      <c r="S360" s="12">
        <f t="shared" si="23"/>
        <v>43325.208333333328</v>
      </c>
    </row>
    <row r="361" spans="1:19" ht="18.5" x14ac:dyDescent="0.55000000000000004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s="4">
        <f t="shared" si="20"/>
        <v>0.33478406427854035</v>
      </c>
      <c r="G361" t="s">
        <v>19</v>
      </c>
      <c r="H361" s="4">
        <f t="shared" si="21"/>
        <v>0.33478406427854035</v>
      </c>
      <c r="I361">
        <v>187</v>
      </c>
      <c r="J361" t="s">
        <v>20</v>
      </c>
      <c r="K361" t="s">
        <v>21</v>
      </c>
      <c r="L361" s="4">
        <v>1314421200</v>
      </c>
      <c r="M361">
        <v>1315026000</v>
      </c>
      <c r="N361" t="b">
        <v>0</v>
      </c>
      <c r="O361" t="b">
        <v>0</v>
      </c>
      <c r="P361" t="s">
        <v>2014</v>
      </c>
      <c r="Q361" t="s">
        <v>2022</v>
      </c>
      <c r="R361" s="11">
        <f t="shared" si="22"/>
        <v>40782.208333333336</v>
      </c>
      <c r="S361" s="12">
        <f t="shared" si="23"/>
        <v>40789.208333333336</v>
      </c>
    </row>
    <row r="362" spans="1:19" ht="18.5" x14ac:dyDescent="0.55000000000000004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s="4">
        <f t="shared" si="20"/>
        <v>0.4417902495337892</v>
      </c>
      <c r="G362" t="s">
        <v>19</v>
      </c>
      <c r="H362" s="4">
        <f t="shared" si="21"/>
        <v>0.4417902495337892</v>
      </c>
      <c r="I362">
        <v>2875</v>
      </c>
      <c r="J362" t="s">
        <v>36</v>
      </c>
      <c r="K362" t="s">
        <v>37</v>
      </c>
      <c r="L362" s="4">
        <v>1293861600</v>
      </c>
      <c r="M362">
        <v>1295071200</v>
      </c>
      <c r="N362" t="b">
        <v>0</v>
      </c>
      <c r="O362" t="b">
        <v>1</v>
      </c>
      <c r="P362" t="s">
        <v>2012</v>
      </c>
      <c r="Q362" t="s">
        <v>2013</v>
      </c>
      <c r="R362" s="11">
        <f t="shared" si="22"/>
        <v>40544.25</v>
      </c>
      <c r="S362" s="12">
        <f t="shared" si="23"/>
        <v>40558.25</v>
      </c>
    </row>
    <row r="363" spans="1:19" ht="18.5" x14ac:dyDescent="0.55000000000000004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s="4">
        <f t="shared" si="20"/>
        <v>0.57615755290173898</v>
      </c>
      <c r="G363" t="s">
        <v>19</v>
      </c>
      <c r="H363" s="4">
        <f t="shared" si="21"/>
        <v>0.57615755290173898</v>
      </c>
      <c r="I363">
        <v>88</v>
      </c>
      <c r="J363" t="s">
        <v>20</v>
      </c>
      <c r="K363" t="s">
        <v>21</v>
      </c>
      <c r="L363" s="4">
        <v>1507352400</v>
      </c>
      <c r="M363">
        <v>1509426000</v>
      </c>
      <c r="N363" t="b">
        <v>0</v>
      </c>
      <c r="O363" t="b">
        <v>0</v>
      </c>
      <c r="P363" t="s">
        <v>2012</v>
      </c>
      <c r="Q363" t="s">
        <v>2013</v>
      </c>
      <c r="R363" s="11">
        <f t="shared" si="22"/>
        <v>43015.208333333328</v>
      </c>
      <c r="S363" s="12">
        <f t="shared" si="23"/>
        <v>43039.208333333328</v>
      </c>
    </row>
    <row r="364" spans="1:19" ht="18.5" x14ac:dyDescent="0.55000000000000004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s="4">
        <f t="shared" si="20"/>
        <v>0.26899309342057431</v>
      </c>
      <c r="G364" t="s">
        <v>19</v>
      </c>
      <c r="H364" s="4">
        <f t="shared" si="21"/>
        <v>0.26899309342057431</v>
      </c>
      <c r="I364">
        <v>191</v>
      </c>
      <c r="J364" t="s">
        <v>20</v>
      </c>
      <c r="K364" t="s">
        <v>21</v>
      </c>
      <c r="L364" s="4">
        <v>1296108000</v>
      </c>
      <c r="M364">
        <v>1299391200</v>
      </c>
      <c r="N364" t="b">
        <v>0</v>
      </c>
      <c r="O364" t="b">
        <v>0</v>
      </c>
      <c r="P364" t="s">
        <v>2008</v>
      </c>
      <c r="Q364" t="s">
        <v>2009</v>
      </c>
      <c r="R364" s="11">
        <f t="shared" si="22"/>
        <v>40570.25</v>
      </c>
      <c r="S364" s="12">
        <f t="shared" si="23"/>
        <v>40608.25</v>
      </c>
    </row>
    <row r="365" spans="1:19" ht="18.5" x14ac:dyDescent="0.55000000000000004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s="4">
        <f t="shared" si="20"/>
        <v>0.62424969987995194</v>
      </c>
      <c r="G365" t="s">
        <v>19</v>
      </c>
      <c r="H365" s="4">
        <f t="shared" si="21"/>
        <v>0.62424969987995194</v>
      </c>
      <c r="I365">
        <v>139</v>
      </c>
      <c r="J365" t="s">
        <v>20</v>
      </c>
      <c r="K365" t="s">
        <v>21</v>
      </c>
      <c r="L365" s="4">
        <v>1324965600</v>
      </c>
      <c r="M365">
        <v>1325052000</v>
      </c>
      <c r="N365" t="b">
        <v>0</v>
      </c>
      <c r="O365" t="b">
        <v>0</v>
      </c>
      <c r="P365" t="s">
        <v>2008</v>
      </c>
      <c r="Q365" t="s">
        <v>2009</v>
      </c>
      <c r="R365" s="11">
        <f t="shared" si="22"/>
        <v>40904.25</v>
      </c>
      <c r="S365" s="12">
        <f t="shared" si="23"/>
        <v>40905.25</v>
      </c>
    </row>
    <row r="366" spans="1:19" ht="18.5" x14ac:dyDescent="0.55000000000000004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s="4">
        <f t="shared" si="20"/>
        <v>6.1868426479686531E-2</v>
      </c>
      <c r="G366" t="s">
        <v>19</v>
      </c>
      <c r="H366" s="4">
        <f t="shared" si="21"/>
        <v>6.1868426479686531E-2</v>
      </c>
      <c r="I366">
        <v>186</v>
      </c>
      <c r="J366" t="s">
        <v>20</v>
      </c>
      <c r="K366" t="s">
        <v>21</v>
      </c>
      <c r="L366" s="4">
        <v>1520229600</v>
      </c>
      <c r="M366">
        <v>1522818000</v>
      </c>
      <c r="N366" t="b">
        <v>0</v>
      </c>
      <c r="O366" t="b">
        <v>0</v>
      </c>
      <c r="P366" t="s">
        <v>2008</v>
      </c>
      <c r="Q366" t="s">
        <v>2018</v>
      </c>
      <c r="R366" s="11">
        <f t="shared" si="22"/>
        <v>43164.25</v>
      </c>
      <c r="S366" s="12">
        <f t="shared" si="23"/>
        <v>43194.208333333328</v>
      </c>
    </row>
    <row r="367" spans="1:19" ht="18.5" x14ac:dyDescent="0.55000000000000004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s="4">
        <f t="shared" si="20"/>
        <v>0.13634426927993182</v>
      </c>
      <c r="G367" t="s">
        <v>19</v>
      </c>
      <c r="H367" s="4">
        <f t="shared" si="21"/>
        <v>0.13634426927993182</v>
      </c>
      <c r="I367">
        <v>112</v>
      </c>
      <c r="J367" t="s">
        <v>24</v>
      </c>
      <c r="K367" t="s">
        <v>25</v>
      </c>
      <c r="L367" s="4">
        <v>1482991200</v>
      </c>
      <c r="M367">
        <v>1485324000</v>
      </c>
      <c r="N367" t="b">
        <v>0</v>
      </c>
      <c r="O367" t="b">
        <v>0</v>
      </c>
      <c r="P367" t="s">
        <v>2012</v>
      </c>
      <c r="Q367" t="s">
        <v>2013</v>
      </c>
      <c r="R367" s="11">
        <f t="shared" si="22"/>
        <v>42733.25</v>
      </c>
      <c r="S367" s="12">
        <f t="shared" si="23"/>
        <v>42760.25</v>
      </c>
    </row>
    <row r="368" spans="1:19" ht="18.5" x14ac:dyDescent="0.55000000000000004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s="4">
        <f t="shared" si="20"/>
        <v>0.1688872208669544</v>
      </c>
      <c r="G368" t="s">
        <v>19</v>
      </c>
      <c r="H368" s="4">
        <f t="shared" si="21"/>
        <v>0.1688872208669544</v>
      </c>
      <c r="I368">
        <v>101</v>
      </c>
      <c r="J368" t="s">
        <v>20</v>
      </c>
      <c r="K368" t="s">
        <v>21</v>
      </c>
      <c r="L368" s="4">
        <v>1294034400</v>
      </c>
      <c r="M368">
        <v>1294120800</v>
      </c>
      <c r="N368" t="b">
        <v>0</v>
      </c>
      <c r="O368" t="b">
        <v>1</v>
      </c>
      <c r="P368" t="s">
        <v>2012</v>
      </c>
      <c r="Q368" t="s">
        <v>2013</v>
      </c>
      <c r="R368" s="11">
        <f t="shared" si="22"/>
        <v>40546.25</v>
      </c>
      <c r="S368" s="12">
        <f t="shared" si="23"/>
        <v>40547.25</v>
      </c>
    </row>
    <row r="369" spans="1:19" ht="18.5" x14ac:dyDescent="0.55000000000000004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s="4">
        <f t="shared" si="20"/>
        <v>5.2941176470588234</v>
      </c>
      <c r="G369" t="s">
        <v>14</v>
      </c>
      <c r="H369" s="4">
        <f t="shared" si="21"/>
        <v>5.2941176470588234</v>
      </c>
      <c r="I369">
        <v>75</v>
      </c>
      <c r="J369" t="s">
        <v>20</v>
      </c>
      <c r="K369" t="s">
        <v>21</v>
      </c>
      <c r="L369" s="4">
        <v>1413608400</v>
      </c>
      <c r="M369">
        <v>1415685600</v>
      </c>
      <c r="N369" t="b">
        <v>0</v>
      </c>
      <c r="O369" t="b">
        <v>1</v>
      </c>
      <c r="P369" t="s">
        <v>2012</v>
      </c>
      <c r="Q369" t="s">
        <v>2013</v>
      </c>
      <c r="R369" s="11">
        <f t="shared" si="22"/>
        <v>41930.208333333336</v>
      </c>
      <c r="S369" s="12">
        <f t="shared" si="23"/>
        <v>41954.25</v>
      </c>
    </row>
    <row r="370" spans="1:19" ht="18.5" x14ac:dyDescent="0.55000000000000004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s="4">
        <f t="shared" si="20"/>
        <v>0.36126163679310824</v>
      </c>
      <c r="G370" t="s">
        <v>19</v>
      </c>
      <c r="H370" s="4">
        <f t="shared" si="21"/>
        <v>0.36126163679310824</v>
      </c>
      <c r="I370">
        <v>206</v>
      </c>
      <c r="J370" t="s">
        <v>36</v>
      </c>
      <c r="K370" t="s">
        <v>37</v>
      </c>
      <c r="L370" s="4">
        <v>1286946000</v>
      </c>
      <c r="M370">
        <v>1288933200</v>
      </c>
      <c r="N370" t="b">
        <v>0</v>
      </c>
      <c r="O370" t="b">
        <v>1</v>
      </c>
      <c r="P370" t="s">
        <v>2014</v>
      </c>
      <c r="Q370" t="s">
        <v>2015</v>
      </c>
      <c r="R370" s="11">
        <f t="shared" si="22"/>
        <v>40464.208333333336</v>
      </c>
      <c r="S370" s="12">
        <f t="shared" si="23"/>
        <v>40487.208333333336</v>
      </c>
    </row>
    <row r="371" spans="1:19" ht="18.5" x14ac:dyDescent="0.55000000000000004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s="4">
        <f t="shared" si="20"/>
        <v>0.36627552058604085</v>
      </c>
      <c r="G371" t="s">
        <v>19</v>
      </c>
      <c r="H371" s="4">
        <f t="shared" si="21"/>
        <v>0.36627552058604085</v>
      </c>
      <c r="I371">
        <v>154</v>
      </c>
      <c r="J371" t="s">
        <v>20</v>
      </c>
      <c r="K371" t="s">
        <v>21</v>
      </c>
      <c r="L371" s="4">
        <v>1359871200</v>
      </c>
      <c r="M371">
        <v>1363237200</v>
      </c>
      <c r="N371" t="b">
        <v>0</v>
      </c>
      <c r="O371" t="b">
        <v>1</v>
      </c>
      <c r="P371" t="s">
        <v>2014</v>
      </c>
      <c r="Q371" t="s">
        <v>2033</v>
      </c>
      <c r="R371" s="11">
        <f t="shared" si="22"/>
        <v>41308.25</v>
      </c>
      <c r="S371" s="12">
        <f t="shared" si="23"/>
        <v>41347.208333333336</v>
      </c>
    </row>
    <row r="372" spans="1:19" ht="18.5" x14ac:dyDescent="0.55000000000000004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s="4">
        <f t="shared" si="20"/>
        <v>0.62749699661945069</v>
      </c>
      <c r="G372" t="s">
        <v>19</v>
      </c>
      <c r="H372" s="4">
        <f t="shared" si="21"/>
        <v>0.62749699661945069</v>
      </c>
      <c r="I372">
        <v>5966</v>
      </c>
      <c r="J372" t="s">
        <v>20</v>
      </c>
      <c r="K372" t="s">
        <v>21</v>
      </c>
      <c r="L372" s="4">
        <v>1555304400</v>
      </c>
      <c r="M372">
        <v>1555822800</v>
      </c>
      <c r="N372" t="b">
        <v>0</v>
      </c>
      <c r="O372" t="b">
        <v>0</v>
      </c>
      <c r="P372" t="s">
        <v>2012</v>
      </c>
      <c r="Q372" t="s">
        <v>2013</v>
      </c>
      <c r="R372" s="11">
        <f t="shared" si="22"/>
        <v>43570.208333333328</v>
      </c>
      <c r="S372" s="12">
        <f t="shared" si="23"/>
        <v>43576.208333333328</v>
      </c>
    </row>
    <row r="373" spans="1:19" ht="18.5" x14ac:dyDescent="0.55000000000000004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s="4">
        <f t="shared" si="20"/>
        <v>1.4734054980141733</v>
      </c>
      <c r="G373" t="s">
        <v>14</v>
      </c>
      <c r="H373" s="4">
        <f t="shared" si="21"/>
        <v>1.4734054980141733</v>
      </c>
      <c r="I373">
        <v>2176</v>
      </c>
      <c r="J373" t="s">
        <v>20</v>
      </c>
      <c r="K373" t="s">
        <v>21</v>
      </c>
      <c r="L373" s="4">
        <v>1423375200</v>
      </c>
      <c r="M373">
        <v>1427778000</v>
      </c>
      <c r="N373" t="b">
        <v>0</v>
      </c>
      <c r="O373" t="b">
        <v>0</v>
      </c>
      <c r="P373" t="s">
        <v>2012</v>
      </c>
      <c r="Q373" t="s">
        <v>2013</v>
      </c>
      <c r="R373" s="11">
        <f t="shared" si="22"/>
        <v>42043.25</v>
      </c>
      <c r="S373" s="12">
        <f t="shared" si="23"/>
        <v>42094.208333333328</v>
      </c>
    </row>
    <row r="374" spans="1:19" ht="33" x14ac:dyDescent="0.55000000000000004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s="4">
        <f t="shared" si="20"/>
        <v>6.2831611281764871E-2</v>
      </c>
      <c r="G374" t="s">
        <v>19</v>
      </c>
      <c r="H374" s="4">
        <f t="shared" si="21"/>
        <v>6.2831611281764871E-2</v>
      </c>
      <c r="I374">
        <v>169</v>
      </c>
      <c r="J374" t="s">
        <v>20</v>
      </c>
      <c r="K374" t="s">
        <v>21</v>
      </c>
      <c r="L374" s="4">
        <v>1420696800</v>
      </c>
      <c r="M374">
        <v>1422424800</v>
      </c>
      <c r="N374" t="b">
        <v>0</v>
      </c>
      <c r="O374" t="b">
        <v>1</v>
      </c>
      <c r="P374" t="s">
        <v>2014</v>
      </c>
      <c r="Q374" t="s">
        <v>2015</v>
      </c>
      <c r="R374" s="11">
        <f t="shared" si="22"/>
        <v>42012.25</v>
      </c>
      <c r="S374" s="12">
        <f t="shared" si="23"/>
        <v>42032.25</v>
      </c>
    </row>
    <row r="375" spans="1:19" ht="18.5" x14ac:dyDescent="0.55000000000000004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s="4">
        <f t="shared" si="20"/>
        <v>0.13695211545367672</v>
      </c>
      <c r="G375" t="s">
        <v>19</v>
      </c>
      <c r="H375" s="4">
        <f t="shared" si="21"/>
        <v>0.13695211545367672</v>
      </c>
      <c r="I375">
        <v>2106</v>
      </c>
      <c r="J375" t="s">
        <v>20</v>
      </c>
      <c r="K375" t="s">
        <v>21</v>
      </c>
      <c r="L375" s="4">
        <v>1502946000</v>
      </c>
      <c r="M375">
        <v>1503637200</v>
      </c>
      <c r="N375" t="b">
        <v>0</v>
      </c>
      <c r="O375" t="b">
        <v>0</v>
      </c>
      <c r="P375" t="s">
        <v>2012</v>
      </c>
      <c r="Q375" t="s">
        <v>2013</v>
      </c>
      <c r="R375" s="11">
        <f t="shared" si="22"/>
        <v>42964.208333333328</v>
      </c>
      <c r="S375" s="12">
        <f t="shared" si="23"/>
        <v>42972.208333333328</v>
      </c>
    </row>
    <row r="376" spans="1:19" ht="33" x14ac:dyDescent="0.55000000000000004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s="4">
        <f t="shared" si="20"/>
        <v>7.5839260635165138</v>
      </c>
      <c r="G376" t="s">
        <v>14</v>
      </c>
      <c r="H376" s="4">
        <f t="shared" si="21"/>
        <v>7.5839260635165138</v>
      </c>
      <c r="I376">
        <v>441</v>
      </c>
      <c r="J376" t="s">
        <v>20</v>
      </c>
      <c r="K376" t="s">
        <v>21</v>
      </c>
      <c r="L376" s="4">
        <v>1547186400</v>
      </c>
      <c r="M376">
        <v>1547618400</v>
      </c>
      <c r="N376" t="b">
        <v>0</v>
      </c>
      <c r="O376" t="b">
        <v>1</v>
      </c>
      <c r="P376" t="s">
        <v>2014</v>
      </c>
      <c r="Q376" t="s">
        <v>2015</v>
      </c>
      <c r="R376" s="11">
        <f t="shared" si="22"/>
        <v>43476.25</v>
      </c>
      <c r="S376" s="12">
        <f t="shared" si="23"/>
        <v>43481.25</v>
      </c>
    </row>
    <row r="377" spans="1:19" ht="33" x14ac:dyDescent="0.55000000000000004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s="4">
        <f t="shared" si="20"/>
        <v>1.8255578093306288</v>
      </c>
      <c r="G377" t="s">
        <v>14</v>
      </c>
      <c r="H377" s="4">
        <f t="shared" si="21"/>
        <v>1.8255578093306288</v>
      </c>
      <c r="I377">
        <v>25</v>
      </c>
      <c r="J377" t="s">
        <v>20</v>
      </c>
      <c r="K377" t="s">
        <v>21</v>
      </c>
      <c r="L377" s="4">
        <v>1444971600</v>
      </c>
      <c r="M377">
        <v>1449900000</v>
      </c>
      <c r="N377" t="b">
        <v>0</v>
      </c>
      <c r="O377" t="b">
        <v>0</v>
      </c>
      <c r="P377" t="s">
        <v>2008</v>
      </c>
      <c r="Q377" t="s">
        <v>2018</v>
      </c>
      <c r="R377" s="11">
        <f t="shared" si="22"/>
        <v>42293.208333333328</v>
      </c>
      <c r="S377" s="12">
        <f t="shared" si="23"/>
        <v>42350.25</v>
      </c>
    </row>
    <row r="378" spans="1:19" ht="18.5" x14ac:dyDescent="0.55000000000000004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s="4">
        <f t="shared" si="20"/>
        <v>0.27698574338085541</v>
      </c>
      <c r="G378" t="s">
        <v>19</v>
      </c>
      <c r="H378" s="4">
        <f t="shared" si="21"/>
        <v>0.27698574338085541</v>
      </c>
      <c r="I378">
        <v>131</v>
      </c>
      <c r="J378" t="s">
        <v>20</v>
      </c>
      <c r="K378" t="s">
        <v>21</v>
      </c>
      <c r="L378" s="4">
        <v>1404622800</v>
      </c>
      <c r="M378">
        <v>1405141200</v>
      </c>
      <c r="N378" t="b">
        <v>0</v>
      </c>
      <c r="O378" t="b">
        <v>0</v>
      </c>
      <c r="P378" t="s">
        <v>2008</v>
      </c>
      <c r="Q378" t="s">
        <v>2009</v>
      </c>
      <c r="R378" s="11">
        <f t="shared" si="22"/>
        <v>41826.208333333336</v>
      </c>
      <c r="S378" s="12">
        <f t="shared" si="23"/>
        <v>41832.208333333336</v>
      </c>
    </row>
    <row r="379" spans="1:19" ht="18.5" x14ac:dyDescent="0.55000000000000004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s="4">
        <f t="shared" si="20"/>
        <v>9.7489211455472731</v>
      </c>
      <c r="G379" t="s">
        <v>14</v>
      </c>
      <c r="H379" s="4">
        <f t="shared" si="21"/>
        <v>9.7489211455472731</v>
      </c>
      <c r="I379">
        <v>127</v>
      </c>
      <c r="J379" t="s">
        <v>20</v>
      </c>
      <c r="K379" t="s">
        <v>21</v>
      </c>
      <c r="L379" s="4">
        <v>1571720400</v>
      </c>
      <c r="M379">
        <v>1572933600</v>
      </c>
      <c r="N379" t="b">
        <v>0</v>
      </c>
      <c r="O379" t="b">
        <v>0</v>
      </c>
      <c r="P379" t="s">
        <v>2012</v>
      </c>
      <c r="Q379" t="s">
        <v>2013</v>
      </c>
      <c r="R379" s="11">
        <f t="shared" si="22"/>
        <v>43760.208333333328</v>
      </c>
      <c r="S379" s="12">
        <f t="shared" si="23"/>
        <v>43774.25</v>
      </c>
    </row>
    <row r="380" spans="1:19" ht="18.5" x14ac:dyDescent="0.55000000000000004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s="4">
        <f t="shared" si="20"/>
        <v>7.1618037135278518</v>
      </c>
      <c r="G380" t="s">
        <v>14</v>
      </c>
      <c r="H380" s="4">
        <f t="shared" si="21"/>
        <v>7.1618037135278518</v>
      </c>
      <c r="I380">
        <v>355</v>
      </c>
      <c r="J380" t="s">
        <v>20</v>
      </c>
      <c r="K380" t="s">
        <v>21</v>
      </c>
      <c r="L380" s="4">
        <v>1526878800</v>
      </c>
      <c r="M380">
        <v>1530162000</v>
      </c>
      <c r="N380" t="b">
        <v>0</v>
      </c>
      <c r="O380" t="b">
        <v>0</v>
      </c>
      <c r="P380" t="s">
        <v>2014</v>
      </c>
      <c r="Q380" t="s">
        <v>2015</v>
      </c>
      <c r="R380" s="11">
        <f t="shared" si="22"/>
        <v>43241.208333333328</v>
      </c>
      <c r="S380" s="12">
        <f t="shared" si="23"/>
        <v>43279.208333333328</v>
      </c>
    </row>
    <row r="381" spans="1:19" ht="18.5" x14ac:dyDescent="0.55000000000000004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s="4">
        <f t="shared" si="20"/>
        <v>2.4725274725274726</v>
      </c>
      <c r="G381" t="s">
        <v>14</v>
      </c>
      <c r="H381" s="4">
        <f t="shared" si="21"/>
        <v>2.4725274725274726</v>
      </c>
      <c r="I381">
        <v>44</v>
      </c>
      <c r="J381" t="s">
        <v>36</v>
      </c>
      <c r="K381" t="s">
        <v>37</v>
      </c>
      <c r="L381" s="4">
        <v>1319691600</v>
      </c>
      <c r="M381">
        <v>1320904800</v>
      </c>
      <c r="N381" t="b">
        <v>0</v>
      </c>
      <c r="O381" t="b">
        <v>0</v>
      </c>
      <c r="P381" t="s">
        <v>2012</v>
      </c>
      <c r="Q381" t="s">
        <v>2013</v>
      </c>
      <c r="R381" s="11">
        <f t="shared" si="22"/>
        <v>40843.208333333336</v>
      </c>
      <c r="S381" s="12">
        <f t="shared" si="23"/>
        <v>40857.25</v>
      </c>
    </row>
    <row r="382" spans="1:19" ht="33" x14ac:dyDescent="0.55000000000000004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s="4">
        <f t="shared" si="20"/>
        <v>0.62375249500998009</v>
      </c>
      <c r="G382" t="s">
        <v>19</v>
      </c>
      <c r="H382" s="4">
        <f t="shared" si="21"/>
        <v>0.62375249500998009</v>
      </c>
      <c r="I382">
        <v>84</v>
      </c>
      <c r="J382" t="s">
        <v>20</v>
      </c>
      <c r="K382" t="s">
        <v>21</v>
      </c>
      <c r="L382" s="4">
        <v>1371963600</v>
      </c>
      <c r="M382">
        <v>1372395600</v>
      </c>
      <c r="N382" t="b">
        <v>0</v>
      </c>
      <c r="O382" t="b">
        <v>0</v>
      </c>
      <c r="P382" t="s">
        <v>2012</v>
      </c>
      <c r="Q382" t="s">
        <v>2013</v>
      </c>
      <c r="R382" s="11">
        <f t="shared" si="22"/>
        <v>41448.208333333336</v>
      </c>
      <c r="S382" s="12">
        <f t="shared" si="23"/>
        <v>41453.208333333336</v>
      </c>
    </row>
    <row r="383" spans="1:19" ht="18.5" x14ac:dyDescent="0.55000000000000004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s="4">
        <f t="shared" si="20"/>
        <v>0.54364550210277973</v>
      </c>
      <c r="G383" t="s">
        <v>19</v>
      </c>
      <c r="H383" s="4">
        <f t="shared" si="21"/>
        <v>0.54364550210277973</v>
      </c>
      <c r="I383">
        <v>155</v>
      </c>
      <c r="J383" t="s">
        <v>20</v>
      </c>
      <c r="K383" t="s">
        <v>21</v>
      </c>
      <c r="L383" s="4">
        <v>1433739600</v>
      </c>
      <c r="M383">
        <v>1437714000</v>
      </c>
      <c r="N383" t="b">
        <v>0</v>
      </c>
      <c r="O383" t="b">
        <v>0</v>
      </c>
      <c r="P383" t="s">
        <v>2012</v>
      </c>
      <c r="Q383" t="s">
        <v>2013</v>
      </c>
      <c r="R383" s="11">
        <f t="shared" si="22"/>
        <v>42163.208333333328</v>
      </c>
      <c r="S383" s="12">
        <f t="shared" si="23"/>
        <v>42209.208333333328</v>
      </c>
    </row>
    <row r="384" spans="1:19" ht="33" x14ac:dyDescent="0.55000000000000004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s="4">
        <f t="shared" si="20"/>
        <v>1.5681544028950543</v>
      </c>
      <c r="G384" t="s">
        <v>14</v>
      </c>
      <c r="H384" s="4">
        <f t="shared" si="21"/>
        <v>1.5681544028950543</v>
      </c>
      <c r="I384">
        <v>67</v>
      </c>
      <c r="J384" t="s">
        <v>20</v>
      </c>
      <c r="K384" t="s">
        <v>21</v>
      </c>
      <c r="L384" s="4">
        <v>1508130000</v>
      </c>
      <c r="M384">
        <v>1509771600</v>
      </c>
      <c r="N384" t="b">
        <v>0</v>
      </c>
      <c r="O384" t="b">
        <v>0</v>
      </c>
      <c r="P384" t="s">
        <v>2027</v>
      </c>
      <c r="Q384" t="s">
        <v>2028</v>
      </c>
      <c r="R384" s="11">
        <f t="shared" si="22"/>
        <v>43024.208333333328</v>
      </c>
      <c r="S384" s="12">
        <f t="shared" si="23"/>
        <v>43043.208333333328</v>
      </c>
    </row>
    <row r="385" spans="1:19" ht="18.5" x14ac:dyDescent="0.55000000000000004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s="4">
        <f t="shared" si="20"/>
        <v>0.44369321783224169</v>
      </c>
      <c r="G385" t="s">
        <v>19</v>
      </c>
      <c r="H385" s="4">
        <f t="shared" si="21"/>
        <v>0.44369321783224169</v>
      </c>
      <c r="I385">
        <v>189</v>
      </c>
      <c r="J385" t="s">
        <v>20</v>
      </c>
      <c r="K385" t="s">
        <v>21</v>
      </c>
      <c r="L385" s="4">
        <v>1550037600</v>
      </c>
      <c r="M385">
        <v>1550556000</v>
      </c>
      <c r="N385" t="b">
        <v>0</v>
      </c>
      <c r="O385" t="b">
        <v>1</v>
      </c>
      <c r="P385" t="s">
        <v>2006</v>
      </c>
      <c r="Q385" t="s">
        <v>2007</v>
      </c>
      <c r="R385" s="11">
        <f t="shared" si="22"/>
        <v>43509.25</v>
      </c>
      <c r="S385" s="12">
        <f t="shared" si="23"/>
        <v>43515.25</v>
      </c>
    </row>
    <row r="386" spans="1:19" ht="18.5" x14ac:dyDescent="0.55000000000000004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s="4">
        <f t="shared" si="20"/>
        <v>0.58136284867795851</v>
      </c>
      <c r="G386" t="s">
        <v>19</v>
      </c>
      <c r="H386" s="4">
        <f t="shared" si="21"/>
        <v>0.58136284867795851</v>
      </c>
      <c r="I386">
        <v>4799</v>
      </c>
      <c r="J386" t="s">
        <v>20</v>
      </c>
      <c r="K386" t="s">
        <v>21</v>
      </c>
      <c r="L386" s="4">
        <v>1486706400</v>
      </c>
      <c r="M386">
        <v>1489039200</v>
      </c>
      <c r="N386" t="b">
        <v>1</v>
      </c>
      <c r="O386" t="b">
        <v>1</v>
      </c>
      <c r="P386" t="s">
        <v>2014</v>
      </c>
      <c r="Q386" t="s">
        <v>2015</v>
      </c>
      <c r="R386" s="11">
        <f t="shared" si="22"/>
        <v>42776.25</v>
      </c>
      <c r="S386" s="12">
        <f t="shared" si="23"/>
        <v>42803.25</v>
      </c>
    </row>
    <row r="387" spans="1:19" ht="33" x14ac:dyDescent="0.55000000000000004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s="4">
        <f t="shared" ref="F387:F450" si="24">D387/E387</f>
        <v>0.68414850771205971</v>
      </c>
      <c r="G387" t="s">
        <v>19</v>
      </c>
      <c r="H387" s="4">
        <f t="shared" ref="H387:H450" si="25">AVERAGE(D387/E387)</f>
        <v>0.68414850771205971</v>
      </c>
      <c r="I387">
        <v>1137</v>
      </c>
      <c r="J387" t="s">
        <v>20</v>
      </c>
      <c r="K387" t="s">
        <v>21</v>
      </c>
      <c r="L387" s="4">
        <v>1553835600</v>
      </c>
      <c r="M387">
        <v>1556600400</v>
      </c>
      <c r="N387" t="b">
        <v>0</v>
      </c>
      <c r="O387" t="b">
        <v>0</v>
      </c>
      <c r="P387" t="s">
        <v>2020</v>
      </c>
      <c r="Q387" t="s">
        <v>2021</v>
      </c>
      <c r="R387" s="11">
        <f t="shared" ref="R387:R450" si="26">(((L387/60)/60)/24)+DATE(1970,1,1)</f>
        <v>43553.208333333328</v>
      </c>
      <c r="S387" s="12">
        <f t="shared" ref="S387:S450" si="27">(((M387/60)/60)/24)+DATE(1970,1,1)</f>
        <v>43585.208333333328</v>
      </c>
    </row>
    <row r="388" spans="1:19" ht="33" x14ac:dyDescent="0.55000000000000004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s="4">
        <f t="shared" si="24"/>
        <v>1.3084960503698553</v>
      </c>
      <c r="G388" t="s">
        <v>14</v>
      </c>
      <c r="H388" s="4">
        <f t="shared" si="25"/>
        <v>1.3084960503698553</v>
      </c>
      <c r="I388">
        <v>1068</v>
      </c>
      <c r="J388" t="s">
        <v>20</v>
      </c>
      <c r="K388" t="s">
        <v>21</v>
      </c>
      <c r="L388" s="4">
        <v>1277528400</v>
      </c>
      <c r="M388">
        <v>1278565200</v>
      </c>
      <c r="N388" t="b">
        <v>0</v>
      </c>
      <c r="O388" t="b">
        <v>0</v>
      </c>
      <c r="P388" t="s">
        <v>2012</v>
      </c>
      <c r="Q388" t="s">
        <v>2013</v>
      </c>
      <c r="R388" s="11">
        <f t="shared" si="26"/>
        <v>40355.208333333336</v>
      </c>
      <c r="S388" s="12">
        <f t="shared" si="27"/>
        <v>40367.208333333336</v>
      </c>
    </row>
    <row r="389" spans="1:19" ht="18.5" x14ac:dyDescent="0.55000000000000004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s="4">
        <f t="shared" si="24"/>
        <v>2.5470265217899288</v>
      </c>
      <c r="G389" t="s">
        <v>14</v>
      </c>
      <c r="H389" s="4">
        <f t="shared" si="25"/>
        <v>2.5470265217899288</v>
      </c>
      <c r="I389">
        <v>424</v>
      </c>
      <c r="J389" t="s">
        <v>20</v>
      </c>
      <c r="K389" t="s">
        <v>21</v>
      </c>
      <c r="L389" s="4">
        <v>1339477200</v>
      </c>
      <c r="M389">
        <v>1339909200</v>
      </c>
      <c r="N389" t="b">
        <v>0</v>
      </c>
      <c r="O389" t="b">
        <v>0</v>
      </c>
      <c r="P389" t="s">
        <v>2010</v>
      </c>
      <c r="Q389" t="s">
        <v>2019</v>
      </c>
      <c r="R389" s="11">
        <f t="shared" si="26"/>
        <v>41072.208333333336</v>
      </c>
      <c r="S389" s="12">
        <f t="shared" si="27"/>
        <v>41077.208333333336</v>
      </c>
    </row>
    <row r="390" spans="1:19" ht="18.5" x14ac:dyDescent="0.55000000000000004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s="4">
        <f t="shared" si="24"/>
        <v>8.873087030452929</v>
      </c>
      <c r="G390" t="s">
        <v>63</v>
      </c>
      <c r="H390" s="4">
        <f t="shared" si="25"/>
        <v>8.873087030452929</v>
      </c>
      <c r="I390">
        <v>145</v>
      </c>
      <c r="J390" t="s">
        <v>86</v>
      </c>
      <c r="K390" t="s">
        <v>87</v>
      </c>
      <c r="L390" s="4">
        <v>1325656800</v>
      </c>
      <c r="M390">
        <v>1325829600</v>
      </c>
      <c r="N390" t="b">
        <v>0</v>
      </c>
      <c r="O390" t="b">
        <v>0</v>
      </c>
      <c r="P390" t="s">
        <v>2008</v>
      </c>
      <c r="Q390" t="s">
        <v>2018</v>
      </c>
      <c r="R390" s="11">
        <f t="shared" si="26"/>
        <v>40912.25</v>
      </c>
      <c r="S390" s="12">
        <f t="shared" si="27"/>
        <v>40914.25</v>
      </c>
    </row>
    <row r="391" spans="1:19" ht="18.5" x14ac:dyDescent="0.55000000000000004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s="4">
        <f t="shared" si="24"/>
        <v>0.81892809219354334</v>
      </c>
      <c r="G391" t="s">
        <v>19</v>
      </c>
      <c r="H391" s="4">
        <f t="shared" si="25"/>
        <v>0.81892809219354334</v>
      </c>
      <c r="I391">
        <v>1152</v>
      </c>
      <c r="J391" t="s">
        <v>20</v>
      </c>
      <c r="K391" t="s">
        <v>21</v>
      </c>
      <c r="L391" s="4">
        <v>1288242000</v>
      </c>
      <c r="M391">
        <v>1290578400</v>
      </c>
      <c r="N391" t="b">
        <v>0</v>
      </c>
      <c r="O391" t="b">
        <v>0</v>
      </c>
      <c r="P391" t="s">
        <v>2012</v>
      </c>
      <c r="Q391" t="s">
        <v>2013</v>
      </c>
      <c r="R391" s="11">
        <f t="shared" si="26"/>
        <v>40479.208333333336</v>
      </c>
      <c r="S391" s="12">
        <f t="shared" si="27"/>
        <v>40506.25</v>
      </c>
    </row>
    <row r="392" spans="1:19" ht="18.5" x14ac:dyDescent="0.55000000000000004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s="4">
        <f t="shared" si="24"/>
        <v>0.53607326334599059</v>
      </c>
      <c r="G392" t="s">
        <v>19</v>
      </c>
      <c r="H392" s="4">
        <f t="shared" si="25"/>
        <v>0.53607326334599059</v>
      </c>
      <c r="I392">
        <v>50</v>
      </c>
      <c r="J392" t="s">
        <v>20</v>
      </c>
      <c r="K392" t="s">
        <v>21</v>
      </c>
      <c r="L392" s="4">
        <v>1379048400</v>
      </c>
      <c r="M392">
        <v>1380344400</v>
      </c>
      <c r="N392" t="b">
        <v>0</v>
      </c>
      <c r="O392" t="b">
        <v>0</v>
      </c>
      <c r="P392" t="s">
        <v>2027</v>
      </c>
      <c r="Q392" t="s">
        <v>2028</v>
      </c>
      <c r="R392" s="11">
        <f t="shared" si="26"/>
        <v>41530.208333333336</v>
      </c>
      <c r="S392" s="12">
        <f t="shared" si="27"/>
        <v>41545.208333333336</v>
      </c>
    </row>
    <row r="393" spans="1:19" ht="18.5" x14ac:dyDescent="0.55000000000000004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s="4">
        <f t="shared" si="24"/>
        <v>13.749146369223766</v>
      </c>
      <c r="G393" t="s">
        <v>14</v>
      </c>
      <c r="H393" s="4">
        <f t="shared" si="25"/>
        <v>13.749146369223766</v>
      </c>
      <c r="I393">
        <v>151</v>
      </c>
      <c r="J393" t="s">
        <v>20</v>
      </c>
      <c r="K393" t="s">
        <v>21</v>
      </c>
      <c r="L393" s="4">
        <v>1389679200</v>
      </c>
      <c r="M393">
        <v>1389852000</v>
      </c>
      <c r="N393" t="b">
        <v>0</v>
      </c>
      <c r="O393" t="b">
        <v>0</v>
      </c>
      <c r="P393" t="s">
        <v>2020</v>
      </c>
      <c r="Q393" t="s">
        <v>2021</v>
      </c>
      <c r="R393" s="11">
        <f t="shared" si="26"/>
        <v>41653.25</v>
      </c>
      <c r="S393" s="12">
        <f t="shared" si="27"/>
        <v>41655.25</v>
      </c>
    </row>
    <row r="394" spans="1:19" ht="33" x14ac:dyDescent="0.55000000000000004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s="4">
        <f t="shared" si="24"/>
        <v>1.5234062712817931</v>
      </c>
      <c r="G394" t="s">
        <v>14</v>
      </c>
      <c r="H394" s="4">
        <f t="shared" si="25"/>
        <v>1.5234062712817931</v>
      </c>
      <c r="I394">
        <v>1608</v>
      </c>
      <c r="J394" t="s">
        <v>20</v>
      </c>
      <c r="K394" t="s">
        <v>21</v>
      </c>
      <c r="L394" s="4">
        <v>1294293600</v>
      </c>
      <c r="M394">
        <v>1294466400</v>
      </c>
      <c r="N394" t="b">
        <v>0</v>
      </c>
      <c r="O394" t="b">
        <v>0</v>
      </c>
      <c r="P394" t="s">
        <v>2010</v>
      </c>
      <c r="Q394" t="s">
        <v>2019</v>
      </c>
      <c r="R394" s="11">
        <f t="shared" si="26"/>
        <v>40549.25</v>
      </c>
      <c r="S394" s="12">
        <f t="shared" si="27"/>
        <v>40551.25</v>
      </c>
    </row>
    <row r="395" spans="1:19" ht="18.5" x14ac:dyDescent="0.55000000000000004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s="4">
        <f t="shared" si="24"/>
        <v>0.43675411021782068</v>
      </c>
      <c r="G395" t="s">
        <v>19</v>
      </c>
      <c r="H395" s="4">
        <f t="shared" si="25"/>
        <v>0.43675411021782068</v>
      </c>
      <c r="I395">
        <v>3059</v>
      </c>
      <c r="J395" t="s">
        <v>15</v>
      </c>
      <c r="K395" t="s">
        <v>16</v>
      </c>
      <c r="L395" s="4">
        <v>1500267600</v>
      </c>
      <c r="M395">
        <v>1500354000</v>
      </c>
      <c r="N395" t="b">
        <v>0</v>
      </c>
      <c r="O395" t="b">
        <v>0</v>
      </c>
      <c r="P395" t="s">
        <v>2008</v>
      </c>
      <c r="Q395" t="s">
        <v>2031</v>
      </c>
      <c r="R395" s="11">
        <f t="shared" si="26"/>
        <v>42933.208333333328</v>
      </c>
      <c r="S395" s="12">
        <f t="shared" si="27"/>
        <v>42934.208333333328</v>
      </c>
    </row>
    <row r="396" spans="1:19" ht="18.5" x14ac:dyDescent="0.55000000000000004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s="4">
        <f t="shared" si="24"/>
        <v>0.21304926764314247</v>
      </c>
      <c r="G396" t="s">
        <v>19</v>
      </c>
      <c r="H396" s="4">
        <f t="shared" si="25"/>
        <v>0.21304926764314247</v>
      </c>
      <c r="I396">
        <v>34</v>
      </c>
      <c r="J396" t="s">
        <v>20</v>
      </c>
      <c r="K396" t="s">
        <v>21</v>
      </c>
      <c r="L396" s="4">
        <v>1375074000</v>
      </c>
      <c r="M396">
        <v>1375938000</v>
      </c>
      <c r="N396" t="b">
        <v>0</v>
      </c>
      <c r="O396" t="b">
        <v>1</v>
      </c>
      <c r="P396" t="s">
        <v>2014</v>
      </c>
      <c r="Q396" t="s">
        <v>2015</v>
      </c>
      <c r="R396" s="11">
        <f t="shared" si="26"/>
        <v>41484.208333333336</v>
      </c>
      <c r="S396" s="12">
        <f t="shared" si="27"/>
        <v>41494.208333333336</v>
      </c>
    </row>
    <row r="397" spans="1:19" ht="33" x14ac:dyDescent="0.55000000000000004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s="4">
        <f t="shared" si="24"/>
        <v>0.76856462437757089</v>
      </c>
      <c r="G397" t="s">
        <v>19</v>
      </c>
      <c r="H397" s="4">
        <f t="shared" si="25"/>
        <v>0.76856462437757089</v>
      </c>
      <c r="I397">
        <v>220</v>
      </c>
      <c r="J397" t="s">
        <v>20</v>
      </c>
      <c r="K397" t="s">
        <v>21</v>
      </c>
      <c r="L397" s="4">
        <v>1323324000</v>
      </c>
      <c r="M397">
        <v>1323410400</v>
      </c>
      <c r="N397" t="b">
        <v>1</v>
      </c>
      <c r="O397" t="b">
        <v>0</v>
      </c>
      <c r="P397" t="s">
        <v>2012</v>
      </c>
      <c r="Q397" t="s">
        <v>2013</v>
      </c>
      <c r="R397" s="11">
        <f t="shared" si="26"/>
        <v>40885.25</v>
      </c>
      <c r="S397" s="12">
        <f t="shared" si="27"/>
        <v>40886.25</v>
      </c>
    </row>
    <row r="398" spans="1:19" ht="18.5" x14ac:dyDescent="0.55000000000000004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s="4">
        <f t="shared" si="24"/>
        <v>0.59860800914143253</v>
      </c>
      <c r="G398" t="s">
        <v>19</v>
      </c>
      <c r="H398" s="4">
        <f t="shared" si="25"/>
        <v>0.59860800914143253</v>
      </c>
      <c r="I398">
        <v>1604</v>
      </c>
      <c r="J398" t="s">
        <v>24</v>
      </c>
      <c r="K398" t="s">
        <v>25</v>
      </c>
      <c r="L398" s="4">
        <v>1538715600</v>
      </c>
      <c r="M398">
        <v>1539406800</v>
      </c>
      <c r="N398" t="b">
        <v>0</v>
      </c>
      <c r="O398" t="b">
        <v>0</v>
      </c>
      <c r="P398" t="s">
        <v>2014</v>
      </c>
      <c r="Q398" t="s">
        <v>2017</v>
      </c>
      <c r="R398" s="11">
        <f t="shared" si="26"/>
        <v>43378.208333333328</v>
      </c>
      <c r="S398" s="12">
        <f t="shared" si="27"/>
        <v>43386.208333333328</v>
      </c>
    </row>
    <row r="399" spans="1:19" ht="18.5" x14ac:dyDescent="0.55000000000000004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s="4">
        <f t="shared" si="24"/>
        <v>0.57516154228502447</v>
      </c>
      <c r="G399" t="s">
        <v>19</v>
      </c>
      <c r="H399" s="4">
        <f t="shared" si="25"/>
        <v>0.57516154228502447</v>
      </c>
      <c r="I399">
        <v>454</v>
      </c>
      <c r="J399" t="s">
        <v>20</v>
      </c>
      <c r="K399" t="s">
        <v>21</v>
      </c>
      <c r="L399" s="4">
        <v>1369285200</v>
      </c>
      <c r="M399">
        <v>1369803600</v>
      </c>
      <c r="N399" t="b">
        <v>0</v>
      </c>
      <c r="O399" t="b">
        <v>0</v>
      </c>
      <c r="P399" t="s">
        <v>2008</v>
      </c>
      <c r="Q399" t="s">
        <v>2009</v>
      </c>
      <c r="R399" s="11">
        <f t="shared" si="26"/>
        <v>41417.208333333336</v>
      </c>
      <c r="S399" s="12">
        <f t="shared" si="27"/>
        <v>41423.208333333336</v>
      </c>
    </row>
    <row r="400" spans="1:19" ht="33" x14ac:dyDescent="0.55000000000000004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s="4">
        <f t="shared" si="24"/>
        <v>0.13932142271758727</v>
      </c>
      <c r="G400" t="s">
        <v>19</v>
      </c>
      <c r="H400" s="4">
        <f t="shared" si="25"/>
        <v>0.13932142271758727</v>
      </c>
      <c r="I400">
        <v>123</v>
      </c>
      <c r="J400" t="s">
        <v>94</v>
      </c>
      <c r="K400" t="s">
        <v>95</v>
      </c>
      <c r="L400" s="4">
        <v>1525755600</v>
      </c>
      <c r="M400">
        <v>1525928400</v>
      </c>
      <c r="N400" t="b">
        <v>0</v>
      </c>
      <c r="O400" t="b">
        <v>1</v>
      </c>
      <c r="P400" t="s">
        <v>2014</v>
      </c>
      <c r="Q400" t="s">
        <v>2022</v>
      </c>
      <c r="R400" s="11">
        <f t="shared" si="26"/>
        <v>43228.208333333328</v>
      </c>
      <c r="S400" s="12">
        <f t="shared" si="27"/>
        <v>43230.208333333328</v>
      </c>
    </row>
    <row r="401" spans="1:19" ht="18.5" x14ac:dyDescent="0.55000000000000004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s="4">
        <f t="shared" si="24"/>
        <v>1.5661467638868769</v>
      </c>
      <c r="G401" t="s">
        <v>14</v>
      </c>
      <c r="H401" s="4">
        <f t="shared" si="25"/>
        <v>1.5661467638868769</v>
      </c>
      <c r="I401">
        <v>941</v>
      </c>
      <c r="J401" t="s">
        <v>20</v>
      </c>
      <c r="K401" t="s">
        <v>21</v>
      </c>
      <c r="L401" s="4">
        <v>1296626400</v>
      </c>
      <c r="M401">
        <v>1297231200</v>
      </c>
      <c r="N401" t="b">
        <v>0</v>
      </c>
      <c r="O401" t="b">
        <v>0</v>
      </c>
      <c r="P401" t="s">
        <v>2008</v>
      </c>
      <c r="Q401" t="s">
        <v>2018</v>
      </c>
      <c r="R401" s="11">
        <f t="shared" si="26"/>
        <v>40576.25</v>
      </c>
      <c r="S401" s="12">
        <f t="shared" si="27"/>
        <v>40583.25</v>
      </c>
    </row>
    <row r="402" spans="1:19" ht="33" x14ac:dyDescent="0.55000000000000004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s="4">
        <f t="shared" si="24"/>
        <v>50</v>
      </c>
      <c r="G402" t="s">
        <v>14</v>
      </c>
      <c r="H402" s="4">
        <f t="shared" si="25"/>
        <v>50</v>
      </c>
      <c r="I402">
        <v>1</v>
      </c>
      <c r="J402" t="s">
        <v>20</v>
      </c>
      <c r="K402" t="s">
        <v>21</v>
      </c>
      <c r="L402" s="4">
        <v>1376629200</v>
      </c>
      <c r="M402">
        <v>1378530000</v>
      </c>
      <c r="N402" t="b">
        <v>0</v>
      </c>
      <c r="O402" t="b">
        <v>1</v>
      </c>
      <c r="P402" t="s">
        <v>2027</v>
      </c>
      <c r="Q402" t="s">
        <v>2028</v>
      </c>
      <c r="R402" s="11">
        <f t="shared" si="26"/>
        <v>41502.208333333336</v>
      </c>
      <c r="S402" s="12">
        <f t="shared" si="27"/>
        <v>41524.208333333336</v>
      </c>
    </row>
    <row r="403" spans="1:19" ht="18.5" x14ac:dyDescent="0.55000000000000004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s="4">
        <f t="shared" si="24"/>
        <v>6.5349985477781009E-2</v>
      </c>
      <c r="G403" t="s">
        <v>19</v>
      </c>
      <c r="H403" s="4">
        <f t="shared" si="25"/>
        <v>6.5349985477781009E-2</v>
      </c>
      <c r="I403">
        <v>299</v>
      </c>
      <c r="J403" t="s">
        <v>20</v>
      </c>
      <c r="K403" t="s">
        <v>21</v>
      </c>
      <c r="L403" s="4">
        <v>1572152400</v>
      </c>
      <c r="M403">
        <v>1572152400</v>
      </c>
      <c r="N403" t="b">
        <v>0</v>
      </c>
      <c r="O403" t="b">
        <v>0</v>
      </c>
      <c r="P403" t="s">
        <v>2012</v>
      </c>
      <c r="Q403" t="s">
        <v>2013</v>
      </c>
      <c r="R403" s="11">
        <f t="shared" si="26"/>
        <v>43765.208333333328</v>
      </c>
      <c r="S403" s="12">
        <f t="shared" si="27"/>
        <v>43765.208333333328</v>
      </c>
    </row>
    <row r="404" spans="1:19" ht="18.5" x14ac:dyDescent="0.55000000000000004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s="4">
        <f t="shared" si="24"/>
        <v>2.4779361846571621</v>
      </c>
      <c r="G404" t="s">
        <v>14</v>
      </c>
      <c r="H404" s="4">
        <f t="shared" si="25"/>
        <v>2.4779361846571621</v>
      </c>
      <c r="I404">
        <v>40</v>
      </c>
      <c r="J404" t="s">
        <v>20</v>
      </c>
      <c r="K404" t="s">
        <v>21</v>
      </c>
      <c r="L404" s="4">
        <v>1325829600</v>
      </c>
      <c r="M404">
        <v>1329890400</v>
      </c>
      <c r="N404" t="b">
        <v>0</v>
      </c>
      <c r="O404" t="b">
        <v>1</v>
      </c>
      <c r="P404" t="s">
        <v>2014</v>
      </c>
      <c r="Q404" t="s">
        <v>2025</v>
      </c>
      <c r="R404" s="11">
        <f t="shared" si="26"/>
        <v>40914.25</v>
      </c>
      <c r="S404" s="12">
        <f t="shared" si="27"/>
        <v>40961.25</v>
      </c>
    </row>
    <row r="405" spans="1:19" ht="18.5" x14ac:dyDescent="0.55000000000000004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s="4">
        <f t="shared" si="24"/>
        <v>1.1598151877739604</v>
      </c>
      <c r="G405" t="s">
        <v>14</v>
      </c>
      <c r="H405" s="4">
        <f t="shared" si="25"/>
        <v>1.1598151877739604</v>
      </c>
      <c r="I405">
        <v>3015</v>
      </c>
      <c r="J405" t="s">
        <v>15</v>
      </c>
      <c r="K405" t="s">
        <v>16</v>
      </c>
      <c r="L405" s="4">
        <v>1273640400</v>
      </c>
      <c r="M405">
        <v>1276750800</v>
      </c>
      <c r="N405" t="b">
        <v>0</v>
      </c>
      <c r="O405" t="b">
        <v>1</v>
      </c>
      <c r="P405" t="s">
        <v>2012</v>
      </c>
      <c r="Q405" t="s">
        <v>2013</v>
      </c>
      <c r="R405" s="11">
        <f t="shared" si="26"/>
        <v>40310.208333333336</v>
      </c>
      <c r="S405" s="12">
        <f t="shared" si="27"/>
        <v>40346.208333333336</v>
      </c>
    </row>
    <row r="406" spans="1:19" ht="18.5" x14ac:dyDescent="0.55000000000000004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s="4">
        <f t="shared" si="24"/>
        <v>0.31687197465024203</v>
      </c>
      <c r="G406" t="s">
        <v>19</v>
      </c>
      <c r="H406" s="4">
        <f t="shared" si="25"/>
        <v>0.31687197465024203</v>
      </c>
      <c r="I406">
        <v>2237</v>
      </c>
      <c r="J406" t="s">
        <v>20</v>
      </c>
      <c r="K406" t="s">
        <v>21</v>
      </c>
      <c r="L406" s="4">
        <v>1510639200</v>
      </c>
      <c r="M406">
        <v>1510898400</v>
      </c>
      <c r="N406" t="b">
        <v>0</v>
      </c>
      <c r="O406" t="b">
        <v>0</v>
      </c>
      <c r="P406" t="s">
        <v>2012</v>
      </c>
      <c r="Q406" t="s">
        <v>2013</v>
      </c>
      <c r="R406" s="11">
        <f t="shared" si="26"/>
        <v>43053.25</v>
      </c>
      <c r="S406" s="12">
        <f t="shared" si="27"/>
        <v>43056.25</v>
      </c>
    </row>
    <row r="407" spans="1:19" ht="18.5" x14ac:dyDescent="0.55000000000000004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s="4">
        <f t="shared" si="24"/>
        <v>1.1158442341764994</v>
      </c>
      <c r="G407" t="s">
        <v>14</v>
      </c>
      <c r="H407" s="4">
        <f t="shared" si="25"/>
        <v>1.1158442341764994</v>
      </c>
      <c r="I407">
        <v>435</v>
      </c>
      <c r="J407" t="s">
        <v>20</v>
      </c>
      <c r="K407" t="s">
        <v>21</v>
      </c>
      <c r="L407" s="4">
        <v>1528088400</v>
      </c>
      <c r="M407">
        <v>1532408400</v>
      </c>
      <c r="N407" t="b">
        <v>0</v>
      </c>
      <c r="O407" t="b">
        <v>0</v>
      </c>
      <c r="P407" t="s">
        <v>2012</v>
      </c>
      <c r="Q407" t="s">
        <v>2013</v>
      </c>
      <c r="R407" s="11">
        <f t="shared" si="26"/>
        <v>43255.208333333328</v>
      </c>
      <c r="S407" s="12">
        <f t="shared" si="27"/>
        <v>43305.208333333328</v>
      </c>
    </row>
    <row r="408" spans="1:19" ht="18.5" x14ac:dyDescent="0.55000000000000004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s="4">
        <f t="shared" si="24"/>
        <v>0.54901303382087929</v>
      </c>
      <c r="G408" t="s">
        <v>19</v>
      </c>
      <c r="H408" s="4">
        <f t="shared" si="25"/>
        <v>0.54901303382087929</v>
      </c>
      <c r="I408">
        <v>645</v>
      </c>
      <c r="J408" t="s">
        <v>20</v>
      </c>
      <c r="K408" t="s">
        <v>21</v>
      </c>
      <c r="L408" s="4">
        <v>1359525600</v>
      </c>
      <c r="M408">
        <v>1360562400</v>
      </c>
      <c r="N408" t="b">
        <v>1</v>
      </c>
      <c r="O408" t="b">
        <v>0</v>
      </c>
      <c r="P408" t="s">
        <v>2014</v>
      </c>
      <c r="Q408" t="s">
        <v>2015</v>
      </c>
      <c r="R408" s="11">
        <f t="shared" si="26"/>
        <v>41304.25</v>
      </c>
      <c r="S408" s="12">
        <f t="shared" si="27"/>
        <v>41316.25</v>
      </c>
    </row>
    <row r="409" spans="1:19" ht="18.5" x14ac:dyDescent="0.55000000000000004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s="4">
        <f t="shared" si="24"/>
        <v>0.28099173553719009</v>
      </c>
      <c r="G409" t="s">
        <v>19</v>
      </c>
      <c r="H409" s="4">
        <f t="shared" si="25"/>
        <v>0.28099173553719009</v>
      </c>
      <c r="I409">
        <v>484</v>
      </c>
      <c r="J409" t="s">
        <v>32</v>
      </c>
      <c r="K409" t="s">
        <v>33</v>
      </c>
      <c r="L409" s="4">
        <v>1570942800</v>
      </c>
      <c r="M409">
        <v>1571547600</v>
      </c>
      <c r="N409" t="b">
        <v>0</v>
      </c>
      <c r="O409" t="b">
        <v>0</v>
      </c>
      <c r="P409" t="s">
        <v>2012</v>
      </c>
      <c r="Q409" t="s">
        <v>2013</v>
      </c>
      <c r="R409" s="11">
        <f t="shared" si="26"/>
        <v>43751.208333333328</v>
      </c>
      <c r="S409" s="12">
        <f t="shared" si="27"/>
        <v>43758.208333333328</v>
      </c>
    </row>
    <row r="410" spans="1:19" ht="18.5" x14ac:dyDescent="0.55000000000000004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s="4">
        <f t="shared" si="24"/>
        <v>0.75851265561876491</v>
      </c>
      <c r="G410" t="s">
        <v>19</v>
      </c>
      <c r="H410" s="4">
        <f t="shared" si="25"/>
        <v>0.75851265561876491</v>
      </c>
      <c r="I410">
        <v>154</v>
      </c>
      <c r="J410" t="s">
        <v>15</v>
      </c>
      <c r="K410" t="s">
        <v>16</v>
      </c>
      <c r="L410" s="4">
        <v>1466398800</v>
      </c>
      <c r="M410">
        <v>1468126800</v>
      </c>
      <c r="N410" t="b">
        <v>0</v>
      </c>
      <c r="O410" t="b">
        <v>0</v>
      </c>
      <c r="P410" t="s">
        <v>2014</v>
      </c>
      <c r="Q410" t="s">
        <v>2015</v>
      </c>
      <c r="R410" s="11">
        <f t="shared" si="26"/>
        <v>42541.208333333328</v>
      </c>
      <c r="S410" s="12">
        <f t="shared" si="27"/>
        <v>42561.208333333328</v>
      </c>
    </row>
    <row r="411" spans="1:19" ht="18.5" x14ac:dyDescent="0.55000000000000004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s="4">
        <f t="shared" si="24"/>
        <v>2.1590981466148653</v>
      </c>
      <c r="G411" t="s">
        <v>14</v>
      </c>
      <c r="H411" s="4">
        <f t="shared" si="25"/>
        <v>2.1590981466148653</v>
      </c>
      <c r="I411">
        <v>714</v>
      </c>
      <c r="J411" t="s">
        <v>20</v>
      </c>
      <c r="K411" t="s">
        <v>21</v>
      </c>
      <c r="L411" s="4">
        <v>1492491600</v>
      </c>
      <c r="M411">
        <v>1492837200</v>
      </c>
      <c r="N411" t="b">
        <v>0</v>
      </c>
      <c r="O411" t="b">
        <v>0</v>
      </c>
      <c r="P411" t="s">
        <v>2008</v>
      </c>
      <c r="Q411" t="s">
        <v>2009</v>
      </c>
      <c r="R411" s="11">
        <f t="shared" si="26"/>
        <v>42843.208333333328</v>
      </c>
      <c r="S411" s="12">
        <f t="shared" si="27"/>
        <v>42847.208333333328</v>
      </c>
    </row>
    <row r="412" spans="1:19" ht="18.5" x14ac:dyDescent="0.55000000000000004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s="4">
        <f t="shared" si="24"/>
        <v>2.7675741861135119</v>
      </c>
      <c r="G412" t="s">
        <v>42</v>
      </c>
      <c r="H412" s="4">
        <f t="shared" si="25"/>
        <v>2.7675741861135119</v>
      </c>
      <c r="I412">
        <v>1111</v>
      </c>
      <c r="J412" t="s">
        <v>20</v>
      </c>
      <c r="K412" t="s">
        <v>21</v>
      </c>
      <c r="L412" s="4">
        <v>1430197200</v>
      </c>
      <c r="M412">
        <v>1430197200</v>
      </c>
      <c r="N412" t="b">
        <v>0</v>
      </c>
      <c r="O412" t="b">
        <v>0</v>
      </c>
      <c r="P412" t="s">
        <v>2023</v>
      </c>
      <c r="Q412" t="s">
        <v>2034</v>
      </c>
      <c r="R412" s="11">
        <f t="shared" si="26"/>
        <v>42122.208333333328</v>
      </c>
      <c r="S412" s="12">
        <f t="shared" si="27"/>
        <v>42122.208333333328</v>
      </c>
    </row>
    <row r="413" spans="1:19" ht="18.5" x14ac:dyDescent="0.55000000000000004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s="4">
        <f t="shared" si="24"/>
        <v>0.9557652248498959</v>
      </c>
      <c r="G413" t="s">
        <v>19</v>
      </c>
      <c r="H413" s="4">
        <f t="shared" si="25"/>
        <v>0.9557652248498959</v>
      </c>
      <c r="I413">
        <v>82</v>
      </c>
      <c r="J413" t="s">
        <v>20</v>
      </c>
      <c r="K413" t="s">
        <v>21</v>
      </c>
      <c r="L413" s="4">
        <v>1496034000</v>
      </c>
      <c r="M413">
        <v>1496206800</v>
      </c>
      <c r="N413" t="b">
        <v>0</v>
      </c>
      <c r="O413" t="b">
        <v>0</v>
      </c>
      <c r="P413" t="s">
        <v>2012</v>
      </c>
      <c r="Q413" t="s">
        <v>2013</v>
      </c>
      <c r="R413" s="11">
        <f t="shared" si="26"/>
        <v>42884.208333333328</v>
      </c>
      <c r="S413" s="12">
        <f t="shared" si="27"/>
        <v>42886.208333333328</v>
      </c>
    </row>
    <row r="414" spans="1:19" ht="18.5" x14ac:dyDescent="0.55000000000000004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s="4">
        <f t="shared" si="24"/>
        <v>0.149508756941478</v>
      </c>
      <c r="G414" t="s">
        <v>19</v>
      </c>
      <c r="H414" s="4">
        <f t="shared" si="25"/>
        <v>0.149508756941478</v>
      </c>
      <c r="I414">
        <v>134</v>
      </c>
      <c r="J414" t="s">
        <v>20</v>
      </c>
      <c r="K414" t="s">
        <v>21</v>
      </c>
      <c r="L414" s="4">
        <v>1388728800</v>
      </c>
      <c r="M414">
        <v>1389592800</v>
      </c>
      <c r="N414" t="b">
        <v>0</v>
      </c>
      <c r="O414" t="b">
        <v>0</v>
      </c>
      <c r="P414" t="s">
        <v>2020</v>
      </c>
      <c r="Q414" t="s">
        <v>2026</v>
      </c>
      <c r="R414" s="11">
        <f t="shared" si="26"/>
        <v>41642.25</v>
      </c>
      <c r="S414" s="12">
        <f t="shared" si="27"/>
        <v>41652.25</v>
      </c>
    </row>
    <row r="415" spans="1:19" ht="18.5" x14ac:dyDescent="0.55000000000000004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s="4">
        <f t="shared" si="24"/>
        <v>1.6110109837793722</v>
      </c>
      <c r="G415" t="s">
        <v>42</v>
      </c>
      <c r="H415" s="4">
        <f t="shared" si="25"/>
        <v>1.6110109837793722</v>
      </c>
      <c r="I415">
        <v>1089</v>
      </c>
      <c r="J415" t="s">
        <v>20</v>
      </c>
      <c r="K415" t="s">
        <v>21</v>
      </c>
      <c r="L415" s="4">
        <v>1543298400</v>
      </c>
      <c r="M415">
        <v>1545631200</v>
      </c>
      <c r="N415" t="b">
        <v>0</v>
      </c>
      <c r="O415" t="b">
        <v>0</v>
      </c>
      <c r="P415" t="s">
        <v>2014</v>
      </c>
      <c r="Q415" t="s">
        <v>2022</v>
      </c>
      <c r="R415" s="11">
        <f t="shared" si="26"/>
        <v>43431.25</v>
      </c>
      <c r="S415" s="12">
        <f t="shared" si="27"/>
        <v>43458.25</v>
      </c>
    </row>
    <row r="416" spans="1:19" ht="18.5" x14ac:dyDescent="0.55000000000000004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s="4">
        <f t="shared" si="24"/>
        <v>1.1806405068849786</v>
      </c>
      <c r="G416" t="s">
        <v>14</v>
      </c>
      <c r="H416" s="4">
        <f t="shared" si="25"/>
        <v>1.1806405068849786</v>
      </c>
      <c r="I416">
        <v>5497</v>
      </c>
      <c r="J416" t="s">
        <v>20</v>
      </c>
      <c r="K416" t="s">
        <v>21</v>
      </c>
      <c r="L416" s="4">
        <v>1271739600</v>
      </c>
      <c r="M416">
        <v>1272430800</v>
      </c>
      <c r="N416" t="b">
        <v>0</v>
      </c>
      <c r="O416" t="b">
        <v>1</v>
      </c>
      <c r="P416" t="s">
        <v>2006</v>
      </c>
      <c r="Q416" t="s">
        <v>2007</v>
      </c>
      <c r="R416" s="11">
        <f t="shared" si="26"/>
        <v>40288.208333333336</v>
      </c>
      <c r="S416" s="12">
        <f t="shared" si="27"/>
        <v>40296.208333333336</v>
      </c>
    </row>
    <row r="417" spans="1:19" ht="18.5" x14ac:dyDescent="0.55000000000000004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s="4">
        <f t="shared" si="24"/>
        <v>9.0423836838750802</v>
      </c>
      <c r="G417" t="s">
        <v>14</v>
      </c>
      <c r="H417" s="4">
        <f t="shared" si="25"/>
        <v>9.0423836838750802</v>
      </c>
      <c r="I417">
        <v>418</v>
      </c>
      <c r="J417" t="s">
        <v>20</v>
      </c>
      <c r="K417" t="s">
        <v>21</v>
      </c>
      <c r="L417" s="4">
        <v>1326434400</v>
      </c>
      <c r="M417">
        <v>1327903200</v>
      </c>
      <c r="N417" t="b">
        <v>0</v>
      </c>
      <c r="O417" t="b">
        <v>0</v>
      </c>
      <c r="P417" t="s">
        <v>2012</v>
      </c>
      <c r="Q417" t="s">
        <v>2013</v>
      </c>
      <c r="R417" s="11">
        <f t="shared" si="26"/>
        <v>40921.25</v>
      </c>
      <c r="S417" s="12">
        <f t="shared" si="27"/>
        <v>40938.25</v>
      </c>
    </row>
    <row r="418" spans="1:19" ht="33" x14ac:dyDescent="0.55000000000000004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s="4">
        <f t="shared" si="24"/>
        <v>2.281085294965004</v>
      </c>
      <c r="G418" t="s">
        <v>14</v>
      </c>
      <c r="H418" s="4">
        <f t="shared" si="25"/>
        <v>2.281085294965004</v>
      </c>
      <c r="I418">
        <v>1439</v>
      </c>
      <c r="J418" t="s">
        <v>20</v>
      </c>
      <c r="K418" t="s">
        <v>21</v>
      </c>
      <c r="L418" s="4">
        <v>1295244000</v>
      </c>
      <c r="M418">
        <v>1296021600</v>
      </c>
      <c r="N418" t="b">
        <v>0</v>
      </c>
      <c r="O418" t="b">
        <v>1</v>
      </c>
      <c r="P418" t="s">
        <v>2014</v>
      </c>
      <c r="Q418" t="s">
        <v>2015</v>
      </c>
      <c r="R418" s="11">
        <f t="shared" si="26"/>
        <v>40560.25</v>
      </c>
      <c r="S418" s="12">
        <f t="shared" si="27"/>
        <v>40569.25</v>
      </c>
    </row>
    <row r="419" spans="1:19" ht="18.5" x14ac:dyDescent="0.55000000000000004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s="4">
        <f t="shared" si="24"/>
        <v>1.8027571580063626</v>
      </c>
      <c r="G419" t="s">
        <v>14</v>
      </c>
      <c r="H419" s="4">
        <f t="shared" si="25"/>
        <v>1.8027571580063626</v>
      </c>
      <c r="I419">
        <v>15</v>
      </c>
      <c r="J419" t="s">
        <v>20</v>
      </c>
      <c r="K419" t="s">
        <v>21</v>
      </c>
      <c r="L419" s="4">
        <v>1541221200</v>
      </c>
      <c r="M419">
        <v>1543298400</v>
      </c>
      <c r="N419" t="b">
        <v>0</v>
      </c>
      <c r="O419" t="b">
        <v>0</v>
      </c>
      <c r="P419" t="s">
        <v>2012</v>
      </c>
      <c r="Q419" t="s">
        <v>2013</v>
      </c>
      <c r="R419" s="11">
        <f t="shared" si="26"/>
        <v>43407.208333333328</v>
      </c>
      <c r="S419" s="12">
        <f t="shared" si="27"/>
        <v>43431.25</v>
      </c>
    </row>
    <row r="420" spans="1:19" ht="18.5" x14ac:dyDescent="0.55000000000000004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s="4">
        <f t="shared" si="24"/>
        <v>1.7421751114800506</v>
      </c>
      <c r="G420" t="s">
        <v>14</v>
      </c>
      <c r="H420" s="4">
        <f t="shared" si="25"/>
        <v>1.7421751114800506</v>
      </c>
      <c r="I420">
        <v>1999</v>
      </c>
      <c r="J420" t="s">
        <v>15</v>
      </c>
      <c r="K420" t="s">
        <v>16</v>
      </c>
      <c r="L420" s="4">
        <v>1336280400</v>
      </c>
      <c r="M420">
        <v>1336366800</v>
      </c>
      <c r="N420" t="b">
        <v>0</v>
      </c>
      <c r="O420" t="b">
        <v>0</v>
      </c>
      <c r="P420" t="s">
        <v>2014</v>
      </c>
      <c r="Q420" t="s">
        <v>2015</v>
      </c>
      <c r="R420" s="11">
        <f t="shared" si="26"/>
        <v>41035.208333333336</v>
      </c>
      <c r="S420" s="12">
        <f t="shared" si="27"/>
        <v>41036.208333333336</v>
      </c>
    </row>
    <row r="421" spans="1:19" ht="18.5" x14ac:dyDescent="0.55000000000000004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s="4">
        <f t="shared" si="24"/>
        <v>0.81014316326022107</v>
      </c>
      <c r="G421" t="s">
        <v>19</v>
      </c>
      <c r="H421" s="4">
        <f t="shared" si="25"/>
        <v>0.81014316326022107</v>
      </c>
      <c r="I421">
        <v>5203</v>
      </c>
      <c r="J421" t="s">
        <v>20</v>
      </c>
      <c r="K421" t="s">
        <v>21</v>
      </c>
      <c r="L421" s="4">
        <v>1324533600</v>
      </c>
      <c r="M421">
        <v>1325052000</v>
      </c>
      <c r="N421" t="b">
        <v>0</v>
      </c>
      <c r="O421" t="b">
        <v>0</v>
      </c>
      <c r="P421" t="s">
        <v>2010</v>
      </c>
      <c r="Q421" t="s">
        <v>2011</v>
      </c>
      <c r="R421" s="11">
        <f t="shared" si="26"/>
        <v>40899.25</v>
      </c>
      <c r="S421" s="12">
        <f t="shared" si="27"/>
        <v>40905.25</v>
      </c>
    </row>
    <row r="422" spans="1:19" ht="18.5" x14ac:dyDescent="0.55000000000000004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s="4">
        <f t="shared" si="24"/>
        <v>0.77845243655612639</v>
      </c>
      <c r="G422" t="s">
        <v>19</v>
      </c>
      <c r="H422" s="4">
        <f t="shared" si="25"/>
        <v>0.77845243655612639</v>
      </c>
      <c r="I422">
        <v>94</v>
      </c>
      <c r="J422" t="s">
        <v>20</v>
      </c>
      <c r="K422" t="s">
        <v>21</v>
      </c>
      <c r="L422" s="4">
        <v>1498366800</v>
      </c>
      <c r="M422">
        <v>1499576400</v>
      </c>
      <c r="N422" t="b">
        <v>0</v>
      </c>
      <c r="O422" t="b">
        <v>0</v>
      </c>
      <c r="P422" t="s">
        <v>2012</v>
      </c>
      <c r="Q422" t="s">
        <v>2013</v>
      </c>
      <c r="R422" s="11">
        <f t="shared" si="26"/>
        <v>42911.208333333328</v>
      </c>
      <c r="S422" s="12">
        <f t="shared" si="27"/>
        <v>42925.208333333328</v>
      </c>
    </row>
    <row r="423" spans="1:19" ht="18.5" x14ac:dyDescent="0.55000000000000004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s="4">
        <f t="shared" si="24"/>
        <v>1.5627597672485454</v>
      </c>
      <c r="G423" t="s">
        <v>14</v>
      </c>
      <c r="H423" s="4">
        <f t="shared" si="25"/>
        <v>1.5627597672485454</v>
      </c>
      <c r="I423">
        <v>118</v>
      </c>
      <c r="J423" t="s">
        <v>20</v>
      </c>
      <c r="K423" t="s">
        <v>21</v>
      </c>
      <c r="L423" s="4">
        <v>1498712400</v>
      </c>
      <c r="M423">
        <v>1501304400</v>
      </c>
      <c r="N423" t="b">
        <v>0</v>
      </c>
      <c r="O423" t="b">
        <v>1</v>
      </c>
      <c r="P423" t="s">
        <v>2010</v>
      </c>
      <c r="Q423" t="s">
        <v>2019</v>
      </c>
      <c r="R423" s="11">
        <f t="shared" si="26"/>
        <v>42915.208333333328</v>
      </c>
      <c r="S423" s="12">
        <f t="shared" si="27"/>
        <v>42945.208333333328</v>
      </c>
    </row>
    <row r="424" spans="1:19" ht="33" x14ac:dyDescent="0.55000000000000004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s="4">
        <f t="shared" si="24"/>
        <v>0.78555304740406318</v>
      </c>
      <c r="G424" t="s">
        <v>19</v>
      </c>
      <c r="H424" s="4">
        <f t="shared" si="25"/>
        <v>0.78555304740406318</v>
      </c>
      <c r="I424">
        <v>205</v>
      </c>
      <c r="J424" t="s">
        <v>20</v>
      </c>
      <c r="K424" t="s">
        <v>21</v>
      </c>
      <c r="L424" s="4">
        <v>1271480400</v>
      </c>
      <c r="M424">
        <v>1273208400</v>
      </c>
      <c r="N424" t="b">
        <v>0</v>
      </c>
      <c r="O424" t="b">
        <v>1</v>
      </c>
      <c r="P424" t="s">
        <v>2012</v>
      </c>
      <c r="Q424" t="s">
        <v>2013</v>
      </c>
      <c r="R424" s="11">
        <f t="shared" si="26"/>
        <v>40285.208333333336</v>
      </c>
      <c r="S424" s="12">
        <f t="shared" si="27"/>
        <v>40305.208333333336</v>
      </c>
    </row>
    <row r="425" spans="1:19" ht="18.5" x14ac:dyDescent="0.55000000000000004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s="4">
        <f t="shared" si="24"/>
        <v>9.4002416841569669</v>
      </c>
      <c r="G425" t="s">
        <v>14</v>
      </c>
      <c r="H425" s="4">
        <f t="shared" si="25"/>
        <v>9.4002416841569669</v>
      </c>
      <c r="I425">
        <v>162</v>
      </c>
      <c r="J425" t="s">
        <v>20</v>
      </c>
      <c r="K425" t="s">
        <v>21</v>
      </c>
      <c r="L425" s="4">
        <v>1316667600</v>
      </c>
      <c r="M425">
        <v>1316840400</v>
      </c>
      <c r="N425" t="b">
        <v>0</v>
      </c>
      <c r="O425" t="b">
        <v>1</v>
      </c>
      <c r="P425" t="s">
        <v>2006</v>
      </c>
      <c r="Q425" t="s">
        <v>2007</v>
      </c>
      <c r="R425" s="11">
        <f t="shared" si="26"/>
        <v>40808.208333333336</v>
      </c>
      <c r="S425" s="12">
        <f t="shared" si="27"/>
        <v>40810.208333333336</v>
      </c>
    </row>
    <row r="426" spans="1:19" ht="18.5" x14ac:dyDescent="0.55000000000000004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s="4">
        <f t="shared" si="24"/>
        <v>2.4709302325581395</v>
      </c>
      <c r="G426" t="s">
        <v>14</v>
      </c>
      <c r="H426" s="4">
        <f t="shared" si="25"/>
        <v>2.4709302325581395</v>
      </c>
      <c r="I426">
        <v>83</v>
      </c>
      <c r="J426" t="s">
        <v>20</v>
      </c>
      <c r="K426" t="s">
        <v>21</v>
      </c>
      <c r="L426" s="4">
        <v>1524027600</v>
      </c>
      <c r="M426">
        <v>1524546000</v>
      </c>
      <c r="N426" t="b">
        <v>0</v>
      </c>
      <c r="O426" t="b">
        <v>0</v>
      </c>
      <c r="P426" t="s">
        <v>2008</v>
      </c>
      <c r="Q426" t="s">
        <v>2018</v>
      </c>
      <c r="R426" s="11">
        <f t="shared" si="26"/>
        <v>43208.208333333328</v>
      </c>
      <c r="S426" s="12">
        <f t="shared" si="27"/>
        <v>43214.208333333328</v>
      </c>
    </row>
    <row r="427" spans="1:19" ht="18.5" x14ac:dyDescent="0.55000000000000004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s="4">
        <f t="shared" si="24"/>
        <v>0.34762456546929316</v>
      </c>
      <c r="G427" t="s">
        <v>19</v>
      </c>
      <c r="H427" s="4">
        <f t="shared" si="25"/>
        <v>0.34762456546929316</v>
      </c>
      <c r="I427">
        <v>92</v>
      </c>
      <c r="J427" t="s">
        <v>20</v>
      </c>
      <c r="K427" t="s">
        <v>21</v>
      </c>
      <c r="L427" s="4">
        <v>1438059600</v>
      </c>
      <c r="M427">
        <v>1438578000</v>
      </c>
      <c r="N427" t="b">
        <v>0</v>
      </c>
      <c r="O427" t="b">
        <v>0</v>
      </c>
      <c r="P427" t="s">
        <v>2027</v>
      </c>
      <c r="Q427" t="s">
        <v>2028</v>
      </c>
      <c r="R427" s="11">
        <f t="shared" si="26"/>
        <v>42213.208333333328</v>
      </c>
      <c r="S427" s="12">
        <f t="shared" si="27"/>
        <v>42219.208333333328</v>
      </c>
    </row>
    <row r="428" spans="1:19" ht="18.5" x14ac:dyDescent="0.55000000000000004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s="4">
        <f t="shared" si="24"/>
        <v>0.17453699214583535</v>
      </c>
      <c r="G428" t="s">
        <v>19</v>
      </c>
      <c r="H428" s="4">
        <f t="shared" si="25"/>
        <v>0.17453699214583535</v>
      </c>
      <c r="I428">
        <v>219</v>
      </c>
      <c r="J428" t="s">
        <v>20</v>
      </c>
      <c r="K428" t="s">
        <v>21</v>
      </c>
      <c r="L428" s="4">
        <v>1361944800</v>
      </c>
      <c r="M428">
        <v>1362549600</v>
      </c>
      <c r="N428" t="b">
        <v>0</v>
      </c>
      <c r="O428" t="b">
        <v>0</v>
      </c>
      <c r="P428" t="s">
        <v>2012</v>
      </c>
      <c r="Q428" t="s">
        <v>2013</v>
      </c>
      <c r="R428" s="11">
        <f t="shared" si="26"/>
        <v>41332.25</v>
      </c>
      <c r="S428" s="12">
        <f t="shared" si="27"/>
        <v>41339.25</v>
      </c>
    </row>
    <row r="429" spans="1:19" ht="18.5" x14ac:dyDescent="0.55000000000000004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s="4">
        <f t="shared" si="24"/>
        <v>0.88570587459013894</v>
      </c>
      <c r="G429" t="s">
        <v>19</v>
      </c>
      <c r="H429" s="4">
        <f t="shared" si="25"/>
        <v>0.88570587459013894</v>
      </c>
      <c r="I429">
        <v>2526</v>
      </c>
      <c r="J429" t="s">
        <v>20</v>
      </c>
      <c r="K429" t="s">
        <v>21</v>
      </c>
      <c r="L429" s="4">
        <v>1410584400</v>
      </c>
      <c r="M429">
        <v>1413349200</v>
      </c>
      <c r="N429" t="b">
        <v>0</v>
      </c>
      <c r="O429" t="b">
        <v>1</v>
      </c>
      <c r="P429" t="s">
        <v>2012</v>
      </c>
      <c r="Q429" t="s">
        <v>2013</v>
      </c>
      <c r="R429" s="11">
        <f t="shared" si="26"/>
        <v>41895.208333333336</v>
      </c>
      <c r="S429" s="12">
        <f t="shared" si="27"/>
        <v>41927.208333333336</v>
      </c>
    </row>
    <row r="430" spans="1:19" ht="18.5" x14ac:dyDescent="0.55000000000000004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s="4">
        <f t="shared" si="24"/>
        <v>2.1557497289367946</v>
      </c>
      <c r="G430" t="s">
        <v>14</v>
      </c>
      <c r="H430" s="4">
        <f t="shared" si="25"/>
        <v>2.1557497289367946</v>
      </c>
      <c r="I430">
        <v>747</v>
      </c>
      <c r="J430" t="s">
        <v>20</v>
      </c>
      <c r="K430" t="s">
        <v>21</v>
      </c>
      <c r="L430" s="4">
        <v>1297404000</v>
      </c>
      <c r="M430">
        <v>1298008800</v>
      </c>
      <c r="N430" t="b">
        <v>0</v>
      </c>
      <c r="O430" t="b">
        <v>0</v>
      </c>
      <c r="P430" t="s">
        <v>2014</v>
      </c>
      <c r="Q430" t="s">
        <v>2022</v>
      </c>
      <c r="R430" s="11">
        <f t="shared" si="26"/>
        <v>40585.25</v>
      </c>
      <c r="S430" s="12">
        <f t="shared" si="27"/>
        <v>40592.25</v>
      </c>
    </row>
    <row r="431" spans="1:19" ht="18.5" x14ac:dyDescent="0.55000000000000004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s="4">
        <f t="shared" si="24"/>
        <v>1.1028286689262143</v>
      </c>
      <c r="G431" t="s">
        <v>63</v>
      </c>
      <c r="H431" s="4">
        <f t="shared" si="25"/>
        <v>1.1028286689262143</v>
      </c>
      <c r="I431">
        <v>2138</v>
      </c>
      <c r="J431" t="s">
        <v>20</v>
      </c>
      <c r="K431" t="s">
        <v>21</v>
      </c>
      <c r="L431" s="4">
        <v>1392012000</v>
      </c>
      <c r="M431">
        <v>1394427600</v>
      </c>
      <c r="N431" t="b">
        <v>0</v>
      </c>
      <c r="O431" t="b">
        <v>1</v>
      </c>
      <c r="P431" t="s">
        <v>2027</v>
      </c>
      <c r="Q431" t="s">
        <v>2028</v>
      </c>
      <c r="R431" s="11">
        <f t="shared" si="26"/>
        <v>41680.25</v>
      </c>
      <c r="S431" s="12">
        <f t="shared" si="27"/>
        <v>41708.208333333336</v>
      </c>
    </row>
    <row r="432" spans="1:19" ht="18.5" x14ac:dyDescent="0.55000000000000004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s="4">
        <f t="shared" si="24"/>
        <v>1.4762165117550574</v>
      </c>
      <c r="G432" t="s">
        <v>14</v>
      </c>
      <c r="H432" s="4">
        <f t="shared" si="25"/>
        <v>1.4762165117550574</v>
      </c>
      <c r="I432">
        <v>84</v>
      </c>
      <c r="J432" t="s">
        <v>20</v>
      </c>
      <c r="K432" t="s">
        <v>21</v>
      </c>
      <c r="L432" s="4">
        <v>1569733200</v>
      </c>
      <c r="M432">
        <v>1572670800</v>
      </c>
      <c r="N432" t="b">
        <v>0</v>
      </c>
      <c r="O432" t="b">
        <v>0</v>
      </c>
      <c r="P432" t="s">
        <v>2012</v>
      </c>
      <c r="Q432" t="s">
        <v>2013</v>
      </c>
      <c r="R432" s="11">
        <f t="shared" si="26"/>
        <v>43737.208333333328</v>
      </c>
      <c r="S432" s="12">
        <f t="shared" si="27"/>
        <v>43771.208333333328</v>
      </c>
    </row>
    <row r="433" spans="1:19" ht="18.5" x14ac:dyDescent="0.55000000000000004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s="4">
        <f t="shared" si="24"/>
        <v>0.51950697769175924</v>
      </c>
      <c r="G433" t="s">
        <v>19</v>
      </c>
      <c r="H433" s="4">
        <f t="shared" si="25"/>
        <v>0.51950697769175924</v>
      </c>
      <c r="I433">
        <v>94</v>
      </c>
      <c r="J433" t="s">
        <v>20</v>
      </c>
      <c r="K433" t="s">
        <v>21</v>
      </c>
      <c r="L433" s="4">
        <v>1529643600</v>
      </c>
      <c r="M433">
        <v>1531112400</v>
      </c>
      <c r="N433" t="b">
        <v>1</v>
      </c>
      <c r="O433" t="b">
        <v>0</v>
      </c>
      <c r="P433" t="s">
        <v>2012</v>
      </c>
      <c r="Q433" t="s">
        <v>2013</v>
      </c>
      <c r="R433" s="11">
        <f t="shared" si="26"/>
        <v>43273.208333333328</v>
      </c>
      <c r="S433" s="12">
        <f t="shared" si="27"/>
        <v>43290.208333333328</v>
      </c>
    </row>
    <row r="434" spans="1:19" ht="18.5" x14ac:dyDescent="0.55000000000000004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s="4">
        <f t="shared" si="24"/>
        <v>1.2089810017271156</v>
      </c>
      <c r="G434" t="s">
        <v>14</v>
      </c>
      <c r="H434" s="4">
        <f t="shared" si="25"/>
        <v>1.2089810017271156</v>
      </c>
      <c r="I434">
        <v>91</v>
      </c>
      <c r="J434" t="s">
        <v>20</v>
      </c>
      <c r="K434" t="s">
        <v>21</v>
      </c>
      <c r="L434" s="4">
        <v>1399006800</v>
      </c>
      <c r="M434">
        <v>1400734800</v>
      </c>
      <c r="N434" t="b">
        <v>0</v>
      </c>
      <c r="O434" t="b">
        <v>0</v>
      </c>
      <c r="P434" t="s">
        <v>2012</v>
      </c>
      <c r="Q434" t="s">
        <v>2013</v>
      </c>
      <c r="R434" s="11">
        <f t="shared" si="26"/>
        <v>41761.208333333336</v>
      </c>
      <c r="S434" s="12">
        <f t="shared" si="27"/>
        <v>41781.208333333336</v>
      </c>
    </row>
    <row r="435" spans="1:19" ht="18.5" x14ac:dyDescent="0.55000000000000004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s="4">
        <f t="shared" si="24"/>
        <v>1.8462474336552352</v>
      </c>
      <c r="G435" t="s">
        <v>14</v>
      </c>
      <c r="H435" s="4">
        <f t="shared" si="25"/>
        <v>1.8462474336552352</v>
      </c>
      <c r="I435">
        <v>792</v>
      </c>
      <c r="J435" t="s">
        <v>20</v>
      </c>
      <c r="K435" t="s">
        <v>21</v>
      </c>
      <c r="L435" s="4">
        <v>1385359200</v>
      </c>
      <c r="M435">
        <v>1386741600</v>
      </c>
      <c r="N435" t="b">
        <v>0</v>
      </c>
      <c r="O435" t="b">
        <v>1</v>
      </c>
      <c r="P435" t="s">
        <v>2014</v>
      </c>
      <c r="Q435" t="s">
        <v>2015</v>
      </c>
      <c r="R435" s="11">
        <f t="shared" si="26"/>
        <v>41603.25</v>
      </c>
      <c r="S435" s="12">
        <f t="shared" si="27"/>
        <v>41619.25</v>
      </c>
    </row>
    <row r="436" spans="1:19" ht="18.5" x14ac:dyDescent="0.55000000000000004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s="4">
        <f t="shared" si="24"/>
        <v>5.9800664451827243</v>
      </c>
      <c r="G436" t="s">
        <v>63</v>
      </c>
      <c r="H436" s="4">
        <f t="shared" si="25"/>
        <v>5.9800664451827243</v>
      </c>
      <c r="I436">
        <v>10</v>
      </c>
      <c r="J436" t="s">
        <v>15</v>
      </c>
      <c r="K436" t="s">
        <v>16</v>
      </c>
      <c r="L436" s="4">
        <v>1480572000</v>
      </c>
      <c r="M436">
        <v>1481781600</v>
      </c>
      <c r="N436" t="b">
        <v>1</v>
      </c>
      <c r="O436" t="b">
        <v>0</v>
      </c>
      <c r="P436" t="s">
        <v>2012</v>
      </c>
      <c r="Q436" t="s">
        <v>2013</v>
      </c>
      <c r="R436" s="11">
        <f t="shared" si="26"/>
        <v>42705.25</v>
      </c>
      <c r="S436" s="12">
        <f t="shared" si="27"/>
        <v>42719.25</v>
      </c>
    </row>
    <row r="437" spans="1:19" ht="18.5" x14ac:dyDescent="0.55000000000000004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s="4">
        <f t="shared" si="24"/>
        <v>0.85560296429373461</v>
      </c>
      <c r="G437" t="s">
        <v>19</v>
      </c>
      <c r="H437" s="4">
        <f t="shared" si="25"/>
        <v>0.85560296429373461</v>
      </c>
      <c r="I437">
        <v>1713</v>
      </c>
      <c r="J437" t="s">
        <v>94</v>
      </c>
      <c r="K437" t="s">
        <v>95</v>
      </c>
      <c r="L437" s="4">
        <v>1418623200</v>
      </c>
      <c r="M437">
        <v>1419660000</v>
      </c>
      <c r="N437" t="b">
        <v>0</v>
      </c>
      <c r="O437" t="b">
        <v>1</v>
      </c>
      <c r="P437" t="s">
        <v>2012</v>
      </c>
      <c r="Q437" t="s">
        <v>2013</v>
      </c>
      <c r="R437" s="11">
        <f t="shared" si="26"/>
        <v>41988.25</v>
      </c>
      <c r="S437" s="12">
        <f t="shared" si="27"/>
        <v>42000.25</v>
      </c>
    </row>
    <row r="438" spans="1:19" ht="18.5" x14ac:dyDescent="0.55000000000000004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s="4">
        <f t="shared" si="24"/>
        <v>9.5043134961251649E-2</v>
      </c>
      <c r="G438" t="s">
        <v>19</v>
      </c>
      <c r="H438" s="4">
        <f t="shared" si="25"/>
        <v>9.5043134961251649E-2</v>
      </c>
      <c r="I438">
        <v>249</v>
      </c>
      <c r="J438" t="s">
        <v>20</v>
      </c>
      <c r="K438" t="s">
        <v>21</v>
      </c>
      <c r="L438" s="4">
        <v>1555736400</v>
      </c>
      <c r="M438">
        <v>1555822800</v>
      </c>
      <c r="N438" t="b">
        <v>0</v>
      </c>
      <c r="O438" t="b">
        <v>0</v>
      </c>
      <c r="P438" t="s">
        <v>2008</v>
      </c>
      <c r="Q438" t="s">
        <v>2031</v>
      </c>
      <c r="R438" s="11">
        <f t="shared" si="26"/>
        <v>43575.208333333328</v>
      </c>
      <c r="S438" s="12">
        <f t="shared" si="27"/>
        <v>43576.208333333328</v>
      </c>
    </row>
    <row r="439" spans="1:19" ht="18.5" x14ac:dyDescent="0.55000000000000004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s="4">
        <f t="shared" si="24"/>
        <v>0.81251880830574785</v>
      </c>
      <c r="G439" t="s">
        <v>19</v>
      </c>
      <c r="H439" s="4">
        <f t="shared" si="25"/>
        <v>0.81251880830574785</v>
      </c>
      <c r="I439">
        <v>192</v>
      </c>
      <c r="J439" t="s">
        <v>20</v>
      </c>
      <c r="K439" t="s">
        <v>21</v>
      </c>
      <c r="L439" s="4">
        <v>1442120400</v>
      </c>
      <c r="M439">
        <v>1442379600</v>
      </c>
      <c r="N439" t="b">
        <v>0</v>
      </c>
      <c r="O439" t="b">
        <v>1</v>
      </c>
      <c r="P439" t="s">
        <v>2014</v>
      </c>
      <c r="Q439" t="s">
        <v>2022</v>
      </c>
      <c r="R439" s="11">
        <f t="shared" si="26"/>
        <v>42260.208333333328</v>
      </c>
      <c r="S439" s="12">
        <f t="shared" si="27"/>
        <v>42263.208333333328</v>
      </c>
    </row>
    <row r="440" spans="1:19" ht="33" x14ac:dyDescent="0.55000000000000004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s="4">
        <f t="shared" si="24"/>
        <v>0.55978957307614485</v>
      </c>
      <c r="G440" t="s">
        <v>19</v>
      </c>
      <c r="H440" s="4">
        <f t="shared" si="25"/>
        <v>0.55978957307614485</v>
      </c>
      <c r="I440">
        <v>247</v>
      </c>
      <c r="J440" t="s">
        <v>20</v>
      </c>
      <c r="K440" t="s">
        <v>21</v>
      </c>
      <c r="L440" s="4">
        <v>1362376800</v>
      </c>
      <c r="M440">
        <v>1364965200</v>
      </c>
      <c r="N440" t="b">
        <v>0</v>
      </c>
      <c r="O440" t="b">
        <v>0</v>
      </c>
      <c r="P440" t="s">
        <v>2012</v>
      </c>
      <c r="Q440" t="s">
        <v>2013</v>
      </c>
      <c r="R440" s="11">
        <f t="shared" si="26"/>
        <v>41337.25</v>
      </c>
      <c r="S440" s="12">
        <f t="shared" si="27"/>
        <v>41367.208333333336</v>
      </c>
    </row>
    <row r="441" spans="1:19" ht="18.5" x14ac:dyDescent="0.55000000000000004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s="4">
        <f t="shared" si="24"/>
        <v>0.28146679881070369</v>
      </c>
      <c r="G441" t="s">
        <v>19</v>
      </c>
      <c r="H441" s="4">
        <f t="shared" si="25"/>
        <v>0.28146679881070369</v>
      </c>
      <c r="I441">
        <v>2293</v>
      </c>
      <c r="J441" t="s">
        <v>20</v>
      </c>
      <c r="K441" t="s">
        <v>21</v>
      </c>
      <c r="L441" s="4">
        <v>1478408400</v>
      </c>
      <c r="M441">
        <v>1479016800</v>
      </c>
      <c r="N441" t="b">
        <v>0</v>
      </c>
      <c r="O441" t="b">
        <v>0</v>
      </c>
      <c r="P441" t="s">
        <v>2014</v>
      </c>
      <c r="Q441" t="s">
        <v>2036</v>
      </c>
      <c r="R441" s="11">
        <f t="shared" si="26"/>
        <v>42680.208333333328</v>
      </c>
      <c r="S441" s="12">
        <f t="shared" si="27"/>
        <v>42687.25</v>
      </c>
    </row>
    <row r="442" spans="1:19" ht="18.5" x14ac:dyDescent="0.55000000000000004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s="4">
        <f t="shared" si="24"/>
        <v>0.61764103305735329</v>
      </c>
      <c r="G442" t="s">
        <v>19</v>
      </c>
      <c r="H442" s="4">
        <f t="shared" si="25"/>
        <v>0.61764103305735329</v>
      </c>
      <c r="I442">
        <v>3131</v>
      </c>
      <c r="J442" t="s">
        <v>20</v>
      </c>
      <c r="K442" t="s">
        <v>21</v>
      </c>
      <c r="L442" s="4">
        <v>1498798800</v>
      </c>
      <c r="M442">
        <v>1499662800</v>
      </c>
      <c r="N442" t="b">
        <v>0</v>
      </c>
      <c r="O442" t="b">
        <v>0</v>
      </c>
      <c r="P442" t="s">
        <v>2014</v>
      </c>
      <c r="Q442" t="s">
        <v>2033</v>
      </c>
      <c r="R442" s="11">
        <f t="shared" si="26"/>
        <v>42916.208333333328</v>
      </c>
      <c r="S442" s="12">
        <f t="shared" si="27"/>
        <v>42926.208333333328</v>
      </c>
    </row>
    <row r="443" spans="1:19" ht="18.5" x14ac:dyDescent="0.55000000000000004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s="4">
        <f t="shared" si="24"/>
        <v>4.0137614678899078</v>
      </c>
      <c r="G443" t="s">
        <v>14</v>
      </c>
      <c r="H443" s="4">
        <f t="shared" si="25"/>
        <v>4.0137614678899078</v>
      </c>
      <c r="I443">
        <v>32</v>
      </c>
      <c r="J443" t="s">
        <v>20</v>
      </c>
      <c r="K443" t="s">
        <v>21</v>
      </c>
      <c r="L443" s="4">
        <v>1335416400</v>
      </c>
      <c r="M443">
        <v>1337835600</v>
      </c>
      <c r="N443" t="b">
        <v>0</v>
      </c>
      <c r="O443" t="b">
        <v>0</v>
      </c>
      <c r="P443" t="s">
        <v>2010</v>
      </c>
      <c r="Q443" t="s">
        <v>2019</v>
      </c>
      <c r="R443" s="11">
        <f t="shared" si="26"/>
        <v>41025.208333333336</v>
      </c>
      <c r="S443" s="12">
        <f t="shared" si="27"/>
        <v>41053.208333333336</v>
      </c>
    </row>
    <row r="444" spans="1:19" ht="18.5" x14ac:dyDescent="0.55000000000000004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s="4">
        <f t="shared" si="24"/>
        <v>0.50321498462398662</v>
      </c>
      <c r="G444" t="s">
        <v>19</v>
      </c>
      <c r="H444" s="4">
        <f t="shared" si="25"/>
        <v>0.50321498462398662</v>
      </c>
      <c r="I444">
        <v>143</v>
      </c>
      <c r="J444" t="s">
        <v>94</v>
      </c>
      <c r="K444" t="s">
        <v>95</v>
      </c>
      <c r="L444" s="4">
        <v>1504328400</v>
      </c>
      <c r="M444">
        <v>1505710800</v>
      </c>
      <c r="N444" t="b">
        <v>0</v>
      </c>
      <c r="O444" t="b">
        <v>0</v>
      </c>
      <c r="P444" t="s">
        <v>2012</v>
      </c>
      <c r="Q444" t="s">
        <v>2013</v>
      </c>
      <c r="R444" s="11">
        <f t="shared" si="26"/>
        <v>42980.208333333328</v>
      </c>
      <c r="S444" s="12">
        <f t="shared" si="27"/>
        <v>42996.208333333328</v>
      </c>
    </row>
    <row r="445" spans="1:19" ht="18.5" x14ac:dyDescent="0.55000000000000004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s="4">
        <f t="shared" si="24"/>
        <v>2.8774752475247523</v>
      </c>
      <c r="G445" t="s">
        <v>63</v>
      </c>
      <c r="H445" s="4">
        <f t="shared" si="25"/>
        <v>2.8774752475247523</v>
      </c>
      <c r="I445">
        <v>90</v>
      </c>
      <c r="J445" t="s">
        <v>20</v>
      </c>
      <c r="K445" t="s">
        <v>21</v>
      </c>
      <c r="L445" s="4">
        <v>1285822800</v>
      </c>
      <c r="M445">
        <v>1287464400</v>
      </c>
      <c r="N445" t="b">
        <v>0</v>
      </c>
      <c r="O445" t="b">
        <v>0</v>
      </c>
      <c r="P445" t="s">
        <v>2012</v>
      </c>
      <c r="Q445" t="s">
        <v>2013</v>
      </c>
      <c r="R445" s="11">
        <f t="shared" si="26"/>
        <v>40451.208333333336</v>
      </c>
      <c r="S445" s="12">
        <f t="shared" si="27"/>
        <v>40470.208333333336</v>
      </c>
    </row>
    <row r="446" spans="1:19" ht="18.5" x14ac:dyDescent="0.55000000000000004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s="4">
        <f t="shared" si="24"/>
        <v>0.56683123057231666</v>
      </c>
      <c r="G446" t="s">
        <v>19</v>
      </c>
      <c r="H446" s="4">
        <f t="shared" si="25"/>
        <v>0.56683123057231666</v>
      </c>
      <c r="I446">
        <v>296</v>
      </c>
      <c r="J446" t="s">
        <v>20</v>
      </c>
      <c r="K446" t="s">
        <v>21</v>
      </c>
      <c r="L446" s="4">
        <v>1311483600</v>
      </c>
      <c r="M446">
        <v>1311656400</v>
      </c>
      <c r="N446" t="b">
        <v>0</v>
      </c>
      <c r="O446" t="b">
        <v>1</v>
      </c>
      <c r="P446" t="s">
        <v>2008</v>
      </c>
      <c r="Q446" t="s">
        <v>2018</v>
      </c>
      <c r="R446" s="11">
        <f t="shared" si="26"/>
        <v>40748.208333333336</v>
      </c>
      <c r="S446" s="12">
        <f t="shared" si="27"/>
        <v>40750.208333333336</v>
      </c>
    </row>
    <row r="447" spans="1:19" ht="33" x14ac:dyDescent="0.55000000000000004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s="4">
        <f t="shared" si="24"/>
        <v>0.19554893379271812</v>
      </c>
      <c r="G447" t="s">
        <v>19</v>
      </c>
      <c r="H447" s="4">
        <f t="shared" si="25"/>
        <v>0.19554893379271812</v>
      </c>
      <c r="I447">
        <v>170</v>
      </c>
      <c r="J447" t="s">
        <v>20</v>
      </c>
      <c r="K447" t="s">
        <v>21</v>
      </c>
      <c r="L447" s="4">
        <v>1291356000</v>
      </c>
      <c r="M447">
        <v>1293170400</v>
      </c>
      <c r="N447" t="b">
        <v>0</v>
      </c>
      <c r="O447" t="b">
        <v>1</v>
      </c>
      <c r="P447" t="s">
        <v>2012</v>
      </c>
      <c r="Q447" t="s">
        <v>2013</v>
      </c>
      <c r="R447" s="11">
        <f t="shared" si="26"/>
        <v>40515.25</v>
      </c>
      <c r="S447" s="12">
        <f t="shared" si="27"/>
        <v>40536.25</v>
      </c>
    </row>
    <row r="448" spans="1:19" ht="18.5" x14ac:dyDescent="0.55000000000000004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s="4">
        <f t="shared" si="24"/>
        <v>1.2188564258827748</v>
      </c>
      <c r="G448" t="s">
        <v>14</v>
      </c>
      <c r="H448" s="4">
        <f t="shared" si="25"/>
        <v>1.2188564258827748</v>
      </c>
      <c r="I448">
        <v>186</v>
      </c>
      <c r="J448" t="s">
        <v>20</v>
      </c>
      <c r="K448" t="s">
        <v>21</v>
      </c>
      <c r="L448" s="4">
        <v>1355810400</v>
      </c>
      <c r="M448">
        <v>1355983200</v>
      </c>
      <c r="N448" t="b">
        <v>0</v>
      </c>
      <c r="O448" t="b">
        <v>0</v>
      </c>
      <c r="P448" t="s">
        <v>2010</v>
      </c>
      <c r="Q448" t="s">
        <v>2019</v>
      </c>
      <c r="R448" s="11">
        <f t="shared" si="26"/>
        <v>41261.25</v>
      </c>
      <c r="S448" s="12">
        <f t="shared" si="27"/>
        <v>41263.25</v>
      </c>
    </row>
    <row r="449" spans="1:19" ht="33" x14ac:dyDescent="0.55000000000000004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s="4">
        <f t="shared" si="24"/>
        <v>4.1108226942840496</v>
      </c>
      <c r="G449" t="s">
        <v>63</v>
      </c>
      <c r="H449" s="4">
        <f t="shared" si="25"/>
        <v>4.1108226942840496</v>
      </c>
      <c r="I449">
        <v>439</v>
      </c>
      <c r="J449" t="s">
        <v>36</v>
      </c>
      <c r="K449" t="s">
        <v>37</v>
      </c>
      <c r="L449" s="4">
        <v>1513663200</v>
      </c>
      <c r="M449">
        <v>1515045600</v>
      </c>
      <c r="N449" t="b">
        <v>0</v>
      </c>
      <c r="O449" t="b">
        <v>0</v>
      </c>
      <c r="P449" t="s">
        <v>2014</v>
      </c>
      <c r="Q449" t="s">
        <v>2033</v>
      </c>
      <c r="R449" s="11">
        <f t="shared" si="26"/>
        <v>43088.25</v>
      </c>
      <c r="S449" s="12">
        <f t="shared" si="27"/>
        <v>43104.25</v>
      </c>
    </row>
    <row r="450" spans="1:19" ht="18.5" x14ac:dyDescent="0.55000000000000004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s="4">
        <f t="shared" si="24"/>
        <v>1.9808743169398908</v>
      </c>
      <c r="G450" t="s">
        <v>14</v>
      </c>
      <c r="H450" s="4">
        <f t="shared" si="25"/>
        <v>1.9808743169398908</v>
      </c>
      <c r="I450">
        <v>605</v>
      </c>
      <c r="J450" t="s">
        <v>20</v>
      </c>
      <c r="K450" t="s">
        <v>21</v>
      </c>
      <c r="L450" s="4">
        <v>1365915600</v>
      </c>
      <c r="M450">
        <v>1366088400</v>
      </c>
      <c r="N450" t="b">
        <v>0</v>
      </c>
      <c r="O450" t="b">
        <v>1</v>
      </c>
      <c r="P450" t="s">
        <v>2023</v>
      </c>
      <c r="Q450" t="s">
        <v>2024</v>
      </c>
      <c r="R450" s="11">
        <f t="shared" si="26"/>
        <v>41378.208333333336</v>
      </c>
      <c r="S450" s="12">
        <f t="shared" si="27"/>
        <v>41380.208333333336</v>
      </c>
    </row>
    <row r="451" spans="1:19" ht="18.5" x14ac:dyDescent="0.55000000000000004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s="4">
        <f t="shared" ref="F451:F514" si="28">D451/E451</f>
        <v>0.10341261633919338</v>
      </c>
      <c r="G451" t="s">
        <v>19</v>
      </c>
      <c r="H451" s="4">
        <f t="shared" ref="H451:H514" si="29">AVERAGE(D451/E451)</f>
        <v>0.10341261633919338</v>
      </c>
      <c r="I451">
        <v>86</v>
      </c>
      <c r="J451" t="s">
        <v>32</v>
      </c>
      <c r="K451" t="s">
        <v>33</v>
      </c>
      <c r="L451" s="4">
        <v>1551852000</v>
      </c>
      <c r="M451">
        <v>1553317200</v>
      </c>
      <c r="N451" t="b">
        <v>0</v>
      </c>
      <c r="O451" t="b">
        <v>0</v>
      </c>
      <c r="P451" t="s">
        <v>2023</v>
      </c>
      <c r="Q451" t="s">
        <v>2024</v>
      </c>
      <c r="R451" s="11">
        <f t="shared" ref="R451:R514" si="30">(((L451/60)/60)/24)+DATE(1970,1,1)</f>
        <v>43530.25</v>
      </c>
      <c r="S451" s="12">
        <f t="shared" ref="S451:S514" si="31">(((M451/60)/60)/24)+DATE(1970,1,1)</f>
        <v>43547.208333333328</v>
      </c>
    </row>
    <row r="452" spans="1:19" ht="18.5" x14ac:dyDescent="0.55000000000000004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s="4">
        <f t="shared" si="28"/>
        <v>25</v>
      </c>
      <c r="G452" t="s">
        <v>14</v>
      </c>
      <c r="H452" s="4">
        <f t="shared" si="29"/>
        <v>25</v>
      </c>
      <c r="I452">
        <v>1</v>
      </c>
      <c r="J452" t="s">
        <v>15</v>
      </c>
      <c r="K452" t="s">
        <v>16</v>
      </c>
      <c r="L452" s="4">
        <v>1540098000</v>
      </c>
      <c r="M452">
        <v>1542088800</v>
      </c>
      <c r="N452" t="b">
        <v>0</v>
      </c>
      <c r="O452" t="b">
        <v>0</v>
      </c>
      <c r="P452" t="s">
        <v>2014</v>
      </c>
      <c r="Q452" t="s">
        <v>2022</v>
      </c>
      <c r="R452" s="11">
        <f t="shared" si="30"/>
        <v>43394.208333333328</v>
      </c>
      <c r="S452" s="12">
        <f t="shared" si="31"/>
        <v>43417.25</v>
      </c>
    </row>
    <row r="453" spans="1:19" ht="18.5" x14ac:dyDescent="0.55000000000000004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s="4">
        <f t="shared" si="28"/>
        <v>0.81403385590942501</v>
      </c>
      <c r="G453" t="s">
        <v>19</v>
      </c>
      <c r="H453" s="4">
        <f t="shared" si="29"/>
        <v>0.81403385590942501</v>
      </c>
      <c r="I453">
        <v>6286</v>
      </c>
      <c r="J453" t="s">
        <v>20</v>
      </c>
      <c r="K453" t="s">
        <v>21</v>
      </c>
      <c r="L453" s="4">
        <v>1500440400</v>
      </c>
      <c r="M453">
        <v>1503118800</v>
      </c>
      <c r="N453" t="b">
        <v>0</v>
      </c>
      <c r="O453" t="b">
        <v>0</v>
      </c>
      <c r="P453" t="s">
        <v>2008</v>
      </c>
      <c r="Q453" t="s">
        <v>2009</v>
      </c>
      <c r="R453" s="11">
        <f t="shared" si="30"/>
        <v>42935.208333333328</v>
      </c>
      <c r="S453" s="12">
        <f t="shared" si="31"/>
        <v>42966.208333333328</v>
      </c>
    </row>
    <row r="454" spans="1:19" ht="33" x14ac:dyDescent="0.55000000000000004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s="4">
        <f t="shared" si="28"/>
        <v>1.5763546798029557</v>
      </c>
      <c r="G454" t="s">
        <v>14</v>
      </c>
      <c r="H454" s="4">
        <f t="shared" si="29"/>
        <v>1.5763546798029557</v>
      </c>
      <c r="I454">
        <v>31</v>
      </c>
      <c r="J454" t="s">
        <v>20</v>
      </c>
      <c r="K454" t="s">
        <v>21</v>
      </c>
      <c r="L454" s="4">
        <v>1278392400</v>
      </c>
      <c r="M454">
        <v>1278478800</v>
      </c>
      <c r="N454" t="b">
        <v>0</v>
      </c>
      <c r="O454" t="b">
        <v>0</v>
      </c>
      <c r="P454" t="s">
        <v>2014</v>
      </c>
      <c r="Q454" t="s">
        <v>2017</v>
      </c>
      <c r="R454" s="11">
        <f t="shared" si="30"/>
        <v>40365.208333333336</v>
      </c>
      <c r="S454" s="12">
        <f t="shared" si="31"/>
        <v>40366.208333333336</v>
      </c>
    </row>
    <row r="455" spans="1:19" ht="33" x14ac:dyDescent="0.55000000000000004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s="4">
        <f t="shared" si="28"/>
        <v>1.7751997586351205</v>
      </c>
      <c r="G455" t="s">
        <v>14</v>
      </c>
      <c r="H455" s="4">
        <f t="shared" si="29"/>
        <v>1.7751997586351205</v>
      </c>
      <c r="I455">
        <v>1181</v>
      </c>
      <c r="J455" t="s">
        <v>20</v>
      </c>
      <c r="K455" t="s">
        <v>21</v>
      </c>
      <c r="L455" s="4">
        <v>1480572000</v>
      </c>
      <c r="M455">
        <v>1484114400</v>
      </c>
      <c r="N455" t="b">
        <v>0</v>
      </c>
      <c r="O455" t="b">
        <v>0</v>
      </c>
      <c r="P455" t="s">
        <v>2014</v>
      </c>
      <c r="Q455" t="s">
        <v>2036</v>
      </c>
      <c r="R455" s="11">
        <f t="shared" si="30"/>
        <v>42705.25</v>
      </c>
      <c r="S455" s="12">
        <f t="shared" si="31"/>
        <v>42746.25</v>
      </c>
    </row>
    <row r="456" spans="1:19" ht="18.5" x14ac:dyDescent="0.55000000000000004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s="4">
        <f t="shared" si="28"/>
        <v>2.2688598979013044</v>
      </c>
      <c r="G456" t="s">
        <v>14</v>
      </c>
      <c r="H456" s="4">
        <f t="shared" si="29"/>
        <v>2.2688598979013044</v>
      </c>
      <c r="I456">
        <v>39</v>
      </c>
      <c r="J456" t="s">
        <v>20</v>
      </c>
      <c r="K456" t="s">
        <v>21</v>
      </c>
      <c r="L456" s="4">
        <v>1382331600</v>
      </c>
      <c r="M456">
        <v>1385445600</v>
      </c>
      <c r="N456" t="b">
        <v>0</v>
      </c>
      <c r="O456" t="b">
        <v>1</v>
      </c>
      <c r="P456" t="s">
        <v>2014</v>
      </c>
      <c r="Q456" t="s">
        <v>2017</v>
      </c>
      <c r="R456" s="11">
        <f t="shared" si="30"/>
        <v>41568.208333333336</v>
      </c>
      <c r="S456" s="12">
        <f t="shared" si="31"/>
        <v>41604.25</v>
      </c>
    </row>
    <row r="457" spans="1:19" ht="18.5" x14ac:dyDescent="0.55000000000000004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s="4">
        <f t="shared" si="28"/>
        <v>0.84479057895347487</v>
      </c>
      <c r="G457" t="s">
        <v>19</v>
      </c>
      <c r="H457" s="4">
        <f t="shared" si="29"/>
        <v>0.84479057895347487</v>
      </c>
      <c r="I457">
        <v>3727</v>
      </c>
      <c r="J457" t="s">
        <v>20</v>
      </c>
      <c r="K457" t="s">
        <v>21</v>
      </c>
      <c r="L457" s="4">
        <v>1316754000</v>
      </c>
      <c r="M457">
        <v>1318741200</v>
      </c>
      <c r="N457" t="b">
        <v>0</v>
      </c>
      <c r="O457" t="b">
        <v>0</v>
      </c>
      <c r="P457" t="s">
        <v>2012</v>
      </c>
      <c r="Q457" t="s">
        <v>2013</v>
      </c>
      <c r="R457" s="11">
        <f t="shared" si="30"/>
        <v>40809.208333333336</v>
      </c>
      <c r="S457" s="12">
        <f t="shared" si="31"/>
        <v>40832.208333333336</v>
      </c>
    </row>
    <row r="458" spans="1:19" ht="33" x14ac:dyDescent="0.55000000000000004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s="4">
        <f t="shared" si="28"/>
        <v>0.96039045382384969</v>
      </c>
      <c r="G458" t="s">
        <v>19</v>
      </c>
      <c r="H458" s="4">
        <f t="shared" si="29"/>
        <v>0.96039045382384969</v>
      </c>
      <c r="I458">
        <v>1605</v>
      </c>
      <c r="J458" t="s">
        <v>20</v>
      </c>
      <c r="K458" t="s">
        <v>21</v>
      </c>
      <c r="L458" s="4">
        <v>1518242400</v>
      </c>
      <c r="M458">
        <v>1518242400</v>
      </c>
      <c r="N458" t="b">
        <v>0</v>
      </c>
      <c r="O458" t="b">
        <v>1</v>
      </c>
      <c r="P458" t="s">
        <v>2008</v>
      </c>
      <c r="Q458" t="s">
        <v>2018</v>
      </c>
      <c r="R458" s="11">
        <f t="shared" si="30"/>
        <v>43141.25</v>
      </c>
      <c r="S458" s="12">
        <f t="shared" si="31"/>
        <v>43141.25</v>
      </c>
    </row>
    <row r="459" spans="1:19" ht="18.5" x14ac:dyDescent="0.55000000000000004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s="4">
        <f t="shared" si="28"/>
        <v>3.7537537537537538</v>
      </c>
      <c r="G459" t="s">
        <v>14</v>
      </c>
      <c r="H459" s="4">
        <f t="shared" si="29"/>
        <v>3.7537537537537538</v>
      </c>
      <c r="I459">
        <v>46</v>
      </c>
      <c r="J459" t="s">
        <v>20</v>
      </c>
      <c r="K459" t="s">
        <v>21</v>
      </c>
      <c r="L459" s="4">
        <v>1476421200</v>
      </c>
      <c r="M459">
        <v>1476594000</v>
      </c>
      <c r="N459" t="b">
        <v>0</v>
      </c>
      <c r="O459" t="b">
        <v>0</v>
      </c>
      <c r="P459" t="s">
        <v>2012</v>
      </c>
      <c r="Q459" t="s">
        <v>2013</v>
      </c>
      <c r="R459" s="11">
        <f t="shared" si="30"/>
        <v>42657.208333333328</v>
      </c>
      <c r="S459" s="12">
        <f t="shared" si="31"/>
        <v>42659.208333333328</v>
      </c>
    </row>
    <row r="460" spans="1:19" ht="18.5" x14ac:dyDescent="0.55000000000000004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s="4">
        <f t="shared" si="28"/>
        <v>0.28473708152915606</v>
      </c>
      <c r="G460" t="s">
        <v>19</v>
      </c>
      <c r="H460" s="4">
        <f t="shared" si="29"/>
        <v>0.28473708152915606</v>
      </c>
      <c r="I460">
        <v>2120</v>
      </c>
      <c r="J460" t="s">
        <v>20</v>
      </c>
      <c r="K460" t="s">
        <v>21</v>
      </c>
      <c r="L460" s="4">
        <v>1269752400</v>
      </c>
      <c r="M460">
        <v>1273554000</v>
      </c>
      <c r="N460" t="b">
        <v>0</v>
      </c>
      <c r="O460" t="b">
        <v>0</v>
      </c>
      <c r="P460" t="s">
        <v>2012</v>
      </c>
      <c r="Q460" t="s">
        <v>2013</v>
      </c>
      <c r="R460" s="11">
        <f t="shared" si="30"/>
        <v>40265.208333333336</v>
      </c>
      <c r="S460" s="12">
        <f t="shared" si="31"/>
        <v>40309.208333333336</v>
      </c>
    </row>
    <row r="461" spans="1:19" ht="18.5" x14ac:dyDescent="0.55000000000000004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s="4">
        <f t="shared" si="28"/>
        <v>1.1103278110680297</v>
      </c>
      <c r="G461" t="s">
        <v>14</v>
      </c>
      <c r="H461" s="4">
        <f t="shared" si="29"/>
        <v>1.1103278110680297</v>
      </c>
      <c r="I461">
        <v>105</v>
      </c>
      <c r="J461" t="s">
        <v>20</v>
      </c>
      <c r="K461" t="s">
        <v>21</v>
      </c>
      <c r="L461" s="4">
        <v>1419746400</v>
      </c>
      <c r="M461">
        <v>1421906400</v>
      </c>
      <c r="N461" t="b">
        <v>0</v>
      </c>
      <c r="O461" t="b">
        <v>0</v>
      </c>
      <c r="P461" t="s">
        <v>2014</v>
      </c>
      <c r="Q461" t="s">
        <v>2015</v>
      </c>
      <c r="R461" s="11">
        <f t="shared" si="30"/>
        <v>42001.25</v>
      </c>
      <c r="S461" s="12">
        <f t="shared" si="31"/>
        <v>42026.25</v>
      </c>
    </row>
    <row r="462" spans="1:19" ht="18.5" x14ac:dyDescent="0.55000000000000004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s="4">
        <f t="shared" si="28"/>
        <v>0.58266569555717407</v>
      </c>
      <c r="G462" t="s">
        <v>19</v>
      </c>
      <c r="H462" s="4">
        <f t="shared" si="29"/>
        <v>0.58266569555717407</v>
      </c>
      <c r="I462">
        <v>50</v>
      </c>
      <c r="J462" t="s">
        <v>20</v>
      </c>
      <c r="K462" t="s">
        <v>21</v>
      </c>
      <c r="L462" s="4">
        <v>1281330000</v>
      </c>
      <c r="M462">
        <v>1281589200</v>
      </c>
      <c r="N462" t="b">
        <v>0</v>
      </c>
      <c r="O462" t="b">
        <v>0</v>
      </c>
      <c r="P462" t="s">
        <v>2012</v>
      </c>
      <c r="Q462" t="s">
        <v>2013</v>
      </c>
      <c r="R462" s="11">
        <f t="shared" si="30"/>
        <v>40399.208333333336</v>
      </c>
      <c r="S462" s="12">
        <f t="shared" si="31"/>
        <v>40402.208333333336</v>
      </c>
    </row>
    <row r="463" spans="1:19" ht="18.5" x14ac:dyDescent="0.55000000000000004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s="4">
        <f t="shared" si="28"/>
        <v>0.70898574852533836</v>
      </c>
      <c r="G463" t="s">
        <v>19</v>
      </c>
      <c r="H463" s="4">
        <f t="shared" si="29"/>
        <v>0.70898574852533836</v>
      </c>
      <c r="I463">
        <v>2080</v>
      </c>
      <c r="J463" t="s">
        <v>20</v>
      </c>
      <c r="K463" t="s">
        <v>21</v>
      </c>
      <c r="L463" s="4">
        <v>1398661200</v>
      </c>
      <c r="M463">
        <v>1400389200</v>
      </c>
      <c r="N463" t="b">
        <v>0</v>
      </c>
      <c r="O463" t="b">
        <v>0</v>
      </c>
      <c r="P463" t="s">
        <v>2014</v>
      </c>
      <c r="Q463" t="s">
        <v>2017</v>
      </c>
      <c r="R463" s="11">
        <f t="shared" si="30"/>
        <v>41757.208333333336</v>
      </c>
      <c r="S463" s="12">
        <f t="shared" si="31"/>
        <v>41777.208333333336</v>
      </c>
    </row>
    <row r="464" spans="1:19" ht="18.5" x14ac:dyDescent="0.55000000000000004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s="4">
        <f t="shared" si="28"/>
        <v>3.2701700904146604</v>
      </c>
      <c r="G464" t="s">
        <v>14</v>
      </c>
      <c r="H464" s="4">
        <f t="shared" si="29"/>
        <v>3.2701700904146604</v>
      </c>
      <c r="I464">
        <v>535</v>
      </c>
      <c r="J464" t="s">
        <v>20</v>
      </c>
      <c r="K464" t="s">
        <v>21</v>
      </c>
      <c r="L464" s="4">
        <v>1359525600</v>
      </c>
      <c r="M464">
        <v>1362808800</v>
      </c>
      <c r="N464" t="b">
        <v>0</v>
      </c>
      <c r="O464" t="b">
        <v>0</v>
      </c>
      <c r="P464" t="s">
        <v>2023</v>
      </c>
      <c r="Q464" t="s">
        <v>2034</v>
      </c>
      <c r="R464" s="11">
        <f t="shared" si="30"/>
        <v>41304.25</v>
      </c>
      <c r="S464" s="12">
        <f t="shared" si="31"/>
        <v>41342.25</v>
      </c>
    </row>
    <row r="465" spans="1:19" ht="33" x14ac:dyDescent="0.55000000000000004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s="4">
        <f t="shared" si="28"/>
        <v>0.92451726155646574</v>
      </c>
      <c r="G465" t="s">
        <v>19</v>
      </c>
      <c r="H465" s="4">
        <f t="shared" si="29"/>
        <v>0.92451726155646574</v>
      </c>
      <c r="I465">
        <v>2105</v>
      </c>
      <c r="J465" t="s">
        <v>20</v>
      </c>
      <c r="K465" t="s">
        <v>21</v>
      </c>
      <c r="L465" s="4">
        <v>1388469600</v>
      </c>
      <c r="M465">
        <v>1388815200</v>
      </c>
      <c r="N465" t="b">
        <v>0</v>
      </c>
      <c r="O465" t="b">
        <v>0</v>
      </c>
      <c r="P465" t="s">
        <v>2014</v>
      </c>
      <c r="Q465" t="s">
        <v>2022</v>
      </c>
      <c r="R465" s="11">
        <f t="shared" si="30"/>
        <v>41639.25</v>
      </c>
      <c r="S465" s="12">
        <f t="shared" si="31"/>
        <v>41643.25</v>
      </c>
    </row>
    <row r="466" spans="1:19" ht="18.5" x14ac:dyDescent="0.55000000000000004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s="4">
        <f t="shared" si="28"/>
        <v>0.74931593348768677</v>
      </c>
      <c r="G466" t="s">
        <v>19</v>
      </c>
      <c r="H466" s="4">
        <f t="shared" si="29"/>
        <v>0.74931593348768677</v>
      </c>
      <c r="I466">
        <v>2436</v>
      </c>
      <c r="J466" t="s">
        <v>20</v>
      </c>
      <c r="K466" t="s">
        <v>21</v>
      </c>
      <c r="L466" s="4">
        <v>1518328800</v>
      </c>
      <c r="M466">
        <v>1519538400</v>
      </c>
      <c r="N466" t="b">
        <v>0</v>
      </c>
      <c r="O466" t="b">
        <v>0</v>
      </c>
      <c r="P466" t="s">
        <v>2012</v>
      </c>
      <c r="Q466" t="s">
        <v>2013</v>
      </c>
      <c r="R466" s="11">
        <f t="shared" si="30"/>
        <v>43142.25</v>
      </c>
      <c r="S466" s="12">
        <f t="shared" si="31"/>
        <v>43156.25</v>
      </c>
    </row>
    <row r="467" spans="1:19" ht="18.5" x14ac:dyDescent="0.55000000000000004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s="4">
        <f t="shared" si="28"/>
        <v>0.53233661796352927</v>
      </c>
      <c r="G467" t="s">
        <v>19</v>
      </c>
      <c r="H467" s="4">
        <f t="shared" si="29"/>
        <v>0.53233661796352927</v>
      </c>
      <c r="I467">
        <v>80</v>
      </c>
      <c r="J467" t="s">
        <v>20</v>
      </c>
      <c r="K467" t="s">
        <v>21</v>
      </c>
      <c r="L467" s="4">
        <v>1517032800</v>
      </c>
      <c r="M467">
        <v>1517810400</v>
      </c>
      <c r="N467" t="b">
        <v>0</v>
      </c>
      <c r="O467" t="b">
        <v>0</v>
      </c>
      <c r="P467" t="s">
        <v>2020</v>
      </c>
      <c r="Q467" t="s">
        <v>2032</v>
      </c>
      <c r="R467" s="11">
        <f t="shared" si="30"/>
        <v>43127.25</v>
      </c>
      <c r="S467" s="12">
        <f t="shared" si="31"/>
        <v>43136.25</v>
      </c>
    </row>
    <row r="468" spans="1:19" ht="18.5" x14ac:dyDescent="0.55000000000000004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s="4">
        <f t="shared" si="28"/>
        <v>0.30120481927710846</v>
      </c>
      <c r="G468" t="s">
        <v>19</v>
      </c>
      <c r="H468" s="4">
        <f t="shared" si="29"/>
        <v>0.30120481927710846</v>
      </c>
      <c r="I468">
        <v>42</v>
      </c>
      <c r="J468" t="s">
        <v>20</v>
      </c>
      <c r="K468" t="s">
        <v>21</v>
      </c>
      <c r="L468" s="4">
        <v>1368594000</v>
      </c>
      <c r="M468">
        <v>1370581200</v>
      </c>
      <c r="N468" t="b">
        <v>0</v>
      </c>
      <c r="O468" t="b">
        <v>1</v>
      </c>
      <c r="P468" t="s">
        <v>2010</v>
      </c>
      <c r="Q468" t="s">
        <v>2019</v>
      </c>
      <c r="R468" s="11">
        <f t="shared" si="30"/>
        <v>41409.208333333336</v>
      </c>
      <c r="S468" s="12">
        <f t="shared" si="31"/>
        <v>41432.208333333336</v>
      </c>
    </row>
    <row r="469" spans="1:19" ht="33" x14ac:dyDescent="0.55000000000000004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s="4">
        <f t="shared" si="28"/>
        <v>0.17384825530858064</v>
      </c>
      <c r="G469" t="s">
        <v>19</v>
      </c>
      <c r="H469" s="4">
        <f t="shared" si="29"/>
        <v>0.17384825530858064</v>
      </c>
      <c r="I469">
        <v>139</v>
      </c>
      <c r="J469" t="s">
        <v>15</v>
      </c>
      <c r="K469" t="s">
        <v>16</v>
      </c>
      <c r="L469" s="4">
        <v>1448258400</v>
      </c>
      <c r="M469">
        <v>1448863200</v>
      </c>
      <c r="N469" t="b">
        <v>0</v>
      </c>
      <c r="O469" t="b">
        <v>1</v>
      </c>
      <c r="P469" t="s">
        <v>2010</v>
      </c>
      <c r="Q469" t="s">
        <v>2011</v>
      </c>
      <c r="R469" s="11">
        <f t="shared" si="30"/>
        <v>42331.25</v>
      </c>
      <c r="S469" s="12">
        <f t="shared" si="31"/>
        <v>42338.25</v>
      </c>
    </row>
    <row r="470" spans="1:19" ht="18.5" x14ac:dyDescent="0.55000000000000004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s="4">
        <f t="shared" si="28"/>
        <v>2.4691358024691357</v>
      </c>
      <c r="G470" t="s">
        <v>14</v>
      </c>
      <c r="H470" s="4">
        <f t="shared" si="29"/>
        <v>2.4691358024691357</v>
      </c>
      <c r="I470">
        <v>16</v>
      </c>
      <c r="J470" t="s">
        <v>20</v>
      </c>
      <c r="K470" t="s">
        <v>21</v>
      </c>
      <c r="L470" s="4">
        <v>1555218000</v>
      </c>
      <c r="M470">
        <v>1556600400</v>
      </c>
      <c r="N470" t="b">
        <v>0</v>
      </c>
      <c r="O470" t="b">
        <v>0</v>
      </c>
      <c r="P470" t="s">
        <v>2012</v>
      </c>
      <c r="Q470" t="s">
        <v>2013</v>
      </c>
      <c r="R470" s="11">
        <f t="shared" si="30"/>
        <v>43569.208333333328</v>
      </c>
      <c r="S470" s="12">
        <f t="shared" si="31"/>
        <v>43585.208333333328</v>
      </c>
    </row>
    <row r="471" spans="1:19" ht="18.5" x14ac:dyDescent="0.55000000000000004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s="4">
        <f t="shared" si="28"/>
        <v>0.5422153369481022</v>
      </c>
      <c r="G471" t="s">
        <v>19</v>
      </c>
      <c r="H471" s="4">
        <f t="shared" si="29"/>
        <v>0.5422153369481022</v>
      </c>
      <c r="I471">
        <v>159</v>
      </c>
      <c r="J471" t="s">
        <v>20</v>
      </c>
      <c r="K471" t="s">
        <v>21</v>
      </c>
      <c r="L471" s="4">
        <v>1431925200</v>
      </c>
      <c r="M471">
        <v>1432098000</v>
      </c>
      <c r="N471" t="b">
        <v>0</v>
      </c>
      <c r="O471" t="b">
        <v>0</v>
      </c>
      <c r="P471" t="s">
        <v>2014</v>
      </c>
      <c r="Q471" t="s">
        <v>2017</v>
      </c>
      <c r="R471" s="11">
        <f t="shared" si="30"/>
        <v>42142.208333333328</v>
      </c>
      <c r="S471" s="12">
        <f t="shared" si="31"/>
        <v>42144.208333333328</v>
      </c>
    </row>
    <row r="472" spans="1:19" ht="18.5" x14ac:dyDescent="0.55000000000000004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s="4">
        <f t="shared" si="28"/>
        <v>0.34988823014870252</v>
      </c>
      <c r="G472" t="s">
        <v>19</v>
      </c>
      <c r="H472" s="4">
        <f t="shared" si="29"/>
        <v>0.34988823014870252</v>
      </c>
      <c r="I472">
        <v>381</v>
      </c>
      <c r="J472" t="s">
        <v>20</v>
      </c>
      <c r="K472" t="s">
        <v>21</v>
      </c>
      <c r="L472" s="4">
        <v>1481522400</v>
      </c>
      <c r="M472">
        <v>1482127200</v>
      </c>
      <c r="N472" t="b">
        <v>0</v>
      </c>
      <c r="O472" t="b">
        <v>0</v>
      </c>
      <c r="P472" t="s">
        <v>2010</v>
      </c>
      <c r="Q472" t="s">
        <v>2019</v>
      </c>
      <c r="R472" s="11">
        <f t="shared" si="30"/>
        <v>42716.25</v>
      </c>
      <c r="S472" s="12">
        <f t="shared" si="31"/>
        <v>42723.25</v>
      </c>
    </row>
    <row r="473" spans="1:19" ht="18.5" x14ac:dyDescent="0.55000000000000004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s="4">
        <f t="shared" si="28"/>
        <v>0.31347962382445144</v>
      </c>
      <c r="G473" t="s">
        <v>19</v>
      </c>
      <c r="H473" s="4">
        <f t="shared" si="29"/>
        <v>0.31347962382445144</v>
      </c>
      <c r="I473">
        <v>194</v>
      </c>
      <c r="J473" t="s">
        <v>36</v>
      </c>
      <c r="K473" t="s">
        <v>37</v>
      </c>
      <c r="L473" s="4">
        <v>1335934800</v>
      </c>
      <c r="M473">
        <v>1335934800</v>
      </c>
      <c r="N473" t="b">
        <v>0</v>
      </c>
      <c r="O473" t="b">
        <v>1</v>
      </c>
      <c r="P473" t="s">
        <v>2006</v>
      </c>
      <c r="Q473" t="s">
        <v>2007</v>
      </c>
      <c r="R473" s="11">
        <f t="shared" si="30"/>
        <v>41031.208333333336</v>
      </c>
      <c r="S473" s="12">
        <f t="shared" si="31"/>
        <v>41031.208333333336</v>
      </c>
    </row>
    <row r="474" spans="1:19" ht="18.5" x14ac:dyDescent="0.55000000000000004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s="4">
        <f t="shared" si="28"/>
        <v>2.5488051440124622</v>
      </c>
      <c r="G474" t="s">
        <v>14</v>
      </c>
      <c r="H474" s="4">
        <f t="shared" si="29"/>
        <v>2.5488051440124622</v>
      </c>
      <c r="I474">
        <v>575</v>
      </c>
      <c r="J474" t="s">
        <v>20</v>
      </c>
      <c r="K474" t="s">
        <v>21</v>
      </c>
      <c r="L474" s="4">
        <v>1552280400</v>
      </c>
      <c r="M474">
        <v>1556946000</v>
      </c>
      <c r="N474" t="b">
        <v>0</v>
      </c>
      <c r="O474" t="b">
        <v>0</v>
      </c>
      <c r="P474" t="s">
        <v>2008</v>
      </c>
      <c r="Q474" t="s">
        <v>2009</v>
      </c>
      <c r="R474" s="11">
        <f t="shared" si="30"/>
        <v>43535.208333333328</v>
      </c>
      <c r="S474" s="12">
        <f t="shared" si="31"/>
        <v>43589.208333333328</v>
      </c>
    </row>
    <row r="475" spans="1:19" ht="18.5" x14ac:dyDescent="0.55000000000000004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s="4">
        <f t="shared" si="28"/>
        <v>0.56135623666778933</v>
      </c>
      <c r="G475" t="s">
        <v>19</v>
      </c>
      <c r="H475" s="4">
        <f t="shared" si="29"/>
        <v>0.56135623666778933</v>
      </c>
      <c r="I475">
        <v>106</v>
      </c>
      <c r="J475" t="s">
        <v>20</v>
      </c>
      <c r="K475" t="s">
        <v>21</v>
      </c>
      <c r="L475" s="4">
        <v>1529989200</v>
      </c>
      <c r="M475">
        <v>1530075600</v>
      </c>
      <c r="N475" t="b">
        <v>0</v>
      </c>
      <c r="O475" t="b">
        <v>0</v>
      </c>
      <c r="P475" t="s">
        <v>2008</v>
      </c>
      <c r="Q475" t="s">
        <v>2016</v>
      </c>
      <c r="R475" s="11">
        <f t="shared" si="30"/>
        <v>43277.208333333328</v>
      </c>
      <c r="S475" s="12">
        <f t="shared" si="31"/>
        <v>43278.208333333328</v>
      </c>
    </row>
    <row r="476" spans="1:19" ht="18.5" x14ac:dyDescent="0.55000000000000004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s="4">
        <f t="shared" si="28"/>
        <v>0.2738600575106121</v>
      </c>
      <c r="G476" t="s">
        <v>19</v>
      </c>
      <c r="H476" s="4">
        <f t="shared" si="29"/>
        <v>0.2738600575106121</v>
      </c>
      <c r="I476">
        <v>142</v>
      </c>
      <c r="J476" t="s">
        <v>20</v>
      </c>
      <c r="K476" t="s">
        <v>21</v>
      </c>
      <c r="L476" s="4">
        <v>1418709600</v>
      </c>
      <c r="M476">
        <v>1418796000</v>
      </c>
      <c r="N476" t="b">
        <v>0</v>
      </c>
      <c r="O476" t="b">
        <v>0</v>
      </c>
      <c r="P476" t="s">
        <v>2014</v>
      </c>
      <c r="Q476" t="s">
        <v>2033</v>
      </c>
      <c r="R476" s="11">
        <f t="shared" si="30"/>
        <v>41989.25</v>
      </c>
      <c r="S476" s="12">
        <f t="shared" si="31"/>
        <v>41990.25</v>
      </c>
    </row>
    <row r="477" spans="1:19" ht="33" x14ac:dyDescent="0.55000000000000004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s="4">
        <f t="shared" si="28"/>
        <v>0.87760910815939275</v>
      </c>
      <c r="G477" t="s">
        <v>19</v>
      </c>
      <c r="H477" s="4">
        <f t="shared" si="29"/>
        <v>0.87760910815939275</v>
      </c>
      <c r="I477">
        <v>211</v>
      </c>
      <c r="J477" t="s">
        <v>20</v>
      </c>
      <c r="K477" t="s">
        <v>21</v>
      </c>
      <c r="L477" s="4">
        <v>1372136400</v>
      </c>
      <c r="M477">
        <v>1372482000</v>
      </c>
      <c r="N477" t="b">
        <v>0</v>
      </c>
      <c r="O477" t="b">
        <v>1</v>
      </c>
      <c r="P477" t="s">
        <v>2020</v>
      </c>
      <c r="Q477" t="s">
        <v>2032</v>
      </c>
      <c r="R477" s="11">
        <f t="shared" si="30"/>
        <v>41450.208333333336</v>
      </c>
      <c r="S477" s="12">
        <f t="shared" si="31"/>
        <v>41454.208333333336</v>
      </c>
    </row>
    <row r="478" spans="1:19" ht="33" x14ac:dyDescent="0.55000000000000004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s="4">
        <f t="shared" si="28"/>
        <v>3.3524736528833023</v>
      </c>
      <c r="G478" t="s">
        <v>14</v>
      </c>
      <c r="H478" s="4">
        <f t="shared" si="29"/>
        <v>3.3524736528833023</v>
      </c>
      <c r="I478">
        <v>1120</v>
      </c>
      <c r="J478" t="s">
        <v>20</v>
      </c>
      <c r="K478" t="s">
        <v>21</v>
      </c>
      <c r="L478" s="4">
        <v>1533877200</v>
      </c>
      <c r="M478">
        <v>1534395600</v>
      </c>
      <c r="N478" t="b">
        <v>0</v>
      </c>
      <c r="O478" t="b">
        <v>0</v>
      </c>
      <c r="P478" t="s">
        <v>2020</v>
      </c>
      <c r="Q478" t="s">
        <v>2026</v>
      </c>
      <c r="R478" s="11">
        <f t="shared" si="30"/>
        <v>43322.208333333328</v>
      </c>
      <c r="S478" s="12">
        <f t="shared" si="31"/>
        <v>43328.208333333328</v>
      </c>
    </row>
    <row r="479" spans="1:19" ht="18.5" x14ac:dyDescent="0.55000000000000004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s="4">
        <f t="shared" si="28"/>
        <v>1.8426186863212659</v>
      </c>
      <c r="G479" t="s">
        <v>14</v>
      </c>
      <c r="H479" s="4">
        <f t="shared" si="29"/>
        <v>1.8426186863212659</v>
      </c>
      <c r="I479">
        <v>113</v>
      </c>
      <c r="J479" t="s">
        <v>20</v>
      </c>
      <c r="K479" t="s">
        <v>21</v>
      </c>
      <c r="L479" s="4">
        <v>1309064400</v>
      </c>
      <c r="M479">
        <v>1311397200</v>
      </c>
      <c r="N479" t="b">
        <v>0</v>
      </c>
      <c r="O479" t="b">
        <v>0</v>
      </c>
      <c r="P479" t="s">
        <v>2014</v>
      </c>
      <c r="Q479" t="s">
        <v>2036</v>
      </c>
      <c r="R479" s="11">
        <f t="shared" si="30"/>
        <v>40720.208333333336</v>
      </c>
      <c r="S479" s="12">
        <f t="shared" si="31"/>
        <v>40747.208333333336</v>
      </c>
    </row>
    <row r="480" spans="1:19" ht="18.5" x14ac:dyDescent="0.55000000000000004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s="4">
        <f t="shared" si="28"/>
        <v>0.42311642466621158</v>
      </c>
      <c r="G480" t="s">
        <v>19</v>
      </c>
      <c r="H480" s="4">
        <f t="shared" si="29"/>
        <v>0.42311642466621158</v>
      </c>
      <c r="I480">
        <v>2756</v>
      </c>
      <c r="J480" t="s">
        <v>20</v>
      </c>
      <c r="K480" t="s">
        <v>21</v>
      </c>
      <c r="L480" s="4">
        <v>1425877200</v>
      </c>
      <c r="M480">
        <v>1426914000</v>
      </c>
      <c r="N480" t="b">
        <v>0</v>
      </c>
      <c r="O480" t="b">
        <v>0</v>
      </c>
      <c r="P480" t="s">
        <v>2010</v>
      </c>
      <c r="Q480" t="s">
        <v>2019</v>
      </c>
      <c r="R480" s="11">
        <f t="shared" si="30"/>
        <v>42072.208333333328</v>
      </c>
      <c r="S480" s="12">
        <f t="shared" si="31"/>
        <v>42084.208333333328</v>
      </c>
    </row>
    <row r="481" spans="1:19" ht="18.5" x14ac:dyDescent="0.55000000000000004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s="4">
        <f t="shared" si="28"/>
        <v>0.19496344435418358</v>
      </c>
      <c r="G481" t="s">
        <v>19</v>
      </c>
      <c r="H481" s="4">
        <f t="shared" si="29"/>
        <v>0.19496344435418358</v>
      </c>
      <c r="I481">
        <v>173</v>
      </c>
      <c r="J481" t="s">
        <v>36</v>
      </c>
      <c r="K481" t="s">
        <v>37</v>
      </c>
      <c r="L481" s="4">
        <v>1501304400</v>
      </c>
      <c r="M481">
        <v>1501477200</v>
      </c>
      <c r="N481" t="b">
        <v>0</v>
      </c>
      <c r="O481" t="b">
        <v>0</v>
      </c>
      <c r="P481" t="s">
        <v>2006</v>
      </c>
      <c r="Q481" t="s">
        <v>2007</v>
      </c>
      <c r="R481" s="11">
        <f t="shared" si="30"/>
        <v>42945.208333333328</v>
      </c>
      <c r="S481" s="12">
        <f t="shared" si="31"/>
        <v>42947.208333333328</v>
      </c>
    </row>
    <row r="482" spans="1:19" ht="18.5" x14ac:dyDescent="0.55000000000000004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s="4">
        <f t="shared" si="28"/>
        <v>0.99353049907578561</v>
      </c>
      <c r="G482" t="s">
        <v>19</v>
      </c>
      <c r="H482" s="4">
        <f t="shared" si="29"/>
        <v>0.99353049907578561</v>
      </c>
      <c r="I482">
        <v>87</v>
      </c>
      <c r="J482" t="s">
        <v>20</v>
      </c>
      <c r="K482" t="s">
        <v>21</v>
      </c>
      <c r="L482" s="4">
        <v>1268287200</v>
      </c>
      <c r="M482">
        <v>1269061200</v>
      </c>
      <c r="N482" t="b">
        <v>0</v>
      </c>
      <c r="O482" t="b">
        <v>1</v>
      </c>
      <c r="P482" t="s">
        <v>2027</v>
      </c>
      <c r="Q482" t="s">
        <v>2028</v>
      </c>
      <c r="R482" s="11">
        <f t="shared" si="30"/>
        <v>40248.25</v>
      </c>
      <c r="S482" s="12">
        <f t="shared" si="31"/>
        <v>40257.208333333336</v>
      </c>
    </row>
    <row r="483" spans="1:19" ht="33" x14ac:dyDescent="0.55000000000000004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s="4">
        <f t="shared" si="28"/>
        <v>1.2292801270547924</v>
      </c>
      <c r="G483" t="s">
        <v>14</v>
      </c>
      <c r="H483" s="4">
        <f t="shared" si="29"/>
        <v>1.2292801270547924</v>
      </c>
      <c r="I483">
        <v>1538</v>
      </c>
      <c r="J483" t="s">
        <v>20</v>
      </c>
      <c r="K483" t="s">
        <v>21</v>
      </c>
      <c r="L483" s="4">
        <v>1412139600</v>
      </c>
      <c r="M483">
        <v>1415772000</v>
      </c>
      <c r="N483" t="b">
        <v>0</v>
      </c>
      <c r="O483" t="b">
        <v>1</v>
      </c>
      <c r="P483" t="s">
        <v>2012</v>
      </c>
      <c r="Q483" t="s">
        <v>2013</v>
      </c>
      <c r="R483" s="11">
        <f t="shared" si="30"/>
        <v>41913.208333333336</v>
      </c>
      <c r="S483" s="12">
        <f t="shared" si="31"/>
        <v>41955.25</v>
      </c>
    </row>
    <row r="484" spans="1:19" ht="33" x14ac:dyDescent="0.55000000000000004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s="4">
        <f t="shared" si="28"/>
        <v>6.0957910014513788</v>
      </c>
      <c r="G484" t="s">
        <v>14</v>
      </c>
      <c r="H484" s="4">
        <f t="shared" si="29"/>
        <v>6.0957910014513788</v>
      </c>
      <c r="I484">
        <v>9</v>
      </c>
      <c r="J484" t="s">
        <v>20</v>
      </c>
      <c r="K484" t="s">
        <v>21</v>
      </c>
      <c r="L484" s="4">
        <v>1330063200</v>
      </c>
      <c r="M484">
        <v>1331013600</v>
      </c>
      <c r="N484" t="b">
        <v>0</v>
      </c>
      <c r="O484" t="b">
        <v>1</v>
      </c>
      <c r="P484" t="s">
        <v>2020</v>
      </c>
      <c r="Q484" t="s">
        <v>2026</v>
      </c>
      <c r="R484" s="11">
        <f t="shared" si="30"/>
        <v>40963.25</v>
      </c>
      <c r="S484" s="12">
        <f t="shared" si="31"/>
        <v>40974.25</v>
      </c>
    </row>
    <row r="485" spans="1:19" ht="18.5" x14ac:dyDescent="0.55000000000000004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s="4">
        <f t="shared" si="28"/>
        <v>1.8948503192636206</v>
      </c>
      <c r="G485" t="s">
        <v>14</v>
      </c>
      <c r="H485" s="4">
        <f t="shared" si="29"/>
        <v>1.8948503192636206</v>
      </c>
      <c r="I485">
        <v>554</v>
      </c>
      <c r="J485" t="s">
        <v>20</v>
      </c>
      <c r="K485" t="s">
        <v>21</v>
      </c>
      <c r="L485" s="4">
        <v>1576130400</v>
      </c>
      <c r="M485">
        <v>1576735200</v>
      </c>
      <c r="N485" t="b">
        <v>0</v>
      </c>
      <c r="O485" t="b">
        <v>0</v>
      </c>
      <c r="P485" t="s">
        <v>2012</v>
      </c>
      <c r="Q485" t="s">
        <v>2013</v>
      </c>
      <c r="R485" s="11">
        <f t="shared" si="30"/>
        <v>43811.25</v>
      </c>
      <c r="S485" s="12">
        <f t="shared" si="31"/>
        <v>43818.25</v>
      </c>
    </row>
    <row r="486" spans="1:19" ht="18.5" x14ac:dyDescent="0.55000000000000004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s="4">
        <f t="shared" si="28"/>
        <v>0.38431077238675165</v>
      </c>
      <c r="G486" t="s">
        <v>19</v>
      </c>
      <c r="H486" s="4">
        <f t="shared" si="29"/>
        <v>0.38431077238675165</v>
      </c>
      <c r="I486">
        <v>1572</v>
      </c>
      <c r="J486" t="s">
        <v>36</v>
      </c>
      <c r="K486" t="s">
        <v>37</v>
      </c>
      <c r="L486" s="4">
        <v>1407128400</v>
      </c>
      <c r="M486">
        <v>1411362000</v>
      </c>
      <c r="N486" t="b">
        <v>0</v>
      </c>
      <c r="O486" t="b">
        <v>1</v>
      </c>
      <c r="P486" t="s">
        <v>2006</v>
      </c>
      <c r="Q486" t="s">
        <v>2007</v>
      </c>
      <c r="R486" s="11">
        <f t="shared" si="30"/>
        <v>41855.208333333336</v>
      </c>
      <c r="S486" s="12">
        <f t="shared" si="31"/>
        <v>41904.208333333336</v>
      </c>
    </row>
    <row r="487" spans="1:19" ht="33" x14ac:dyDescent="0.55000000000000004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s="4">
        <f t="shared" si="28"/>
        <v>3.2538428386726044</v>
      </c>
      <c r="G487" t="s">
        <v>14</v>
      </c>
      <c r="H487" s="4">
        <f t="shared" si="29"/>
        <v>3.2538428386726044</v>
      </c>
      <c r="I487">
        <v>648</v>
      </c>
      <c r="J487" t="s">
        <v>36</v>
      </c>
      <c r="K487" t="s">
        <v>37</v>
      </c>
      <c r="L487" s="4">
        <v>1560142800</v>
      </c>
      <c r="M487">
        <v>1563685200</v>
      </c>
      <c r="N487" t="b">
        <v>0</v>
      </c>
      <c r="O487" t="b">
        <v>0</v>
      </c>
      <c r="P487" t="s">
        <v>2012</v>
      </c>
      <c r="Q487" t="s">
        <v>2013</v>
      </c>
      <c r="R487" s="11">
        <f t="shared" si="30"/>
        <v>43626.208333333328</v>
      </c>
      <c r="S487" s="12">
        <f t="shared" si="31"/>
        <v>43667.208333333328</v>
      </c>
    </row>
    <row r="488" spans="1:19" ht="33" x14ac:dyDescent="0.55000000000000004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s="4">
        <f t="shared" si="28"/>
        <v>7.4074074074074074</v>
      </c>
      <c r="G488" t="s">
        <v>14</v>
      </c>
      <c r="H488" s="4">
        <f t="shared" si="29"/>
        <v>7.4074074074074074</v>
      </c>
      <c r="I488">
        <v>21</v>
      </c>
      <c r="J488" t="s">
        <v>36</v>
      </c>
      <c r="K488" t="s">
        <v>37</v>
      </c>
      <c r="L488" s="4">
        <v>1520575200</v>
      </c>
      <c r="M488">
        <v>1521867600</v>
      </c>
      <c r="N488" t="b">
        <v>0</v>
      </c>
      <c r="O488" t="b">
        <v>1</v>
      </c>
      <c r="P488" t="s">
        <v>2020</v>
      </c>
      <c r="Q488" t="s">
        <v>2032</v>
      </c>
      <c r="R488" s="11">
        <f t="shared" si="30"/>
        <v>43168.25</v>
      </c>
      <c r="S488" s="12">
        <f t="shared" si="31"/>
        <v>43183.208333333328</v>
      </c>
    </row>
    <row r="489" spans="1:19" ht="18.5" x14ac:dyDescent="0.55000000000000004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s="4">
        <f t="shared" si="28"/>
        <v>0.55983027448432676</v>
      </c>
      <c r="G489" t="s">
        <v>19</v>
      </c>
      <c r="H489" s="4">
        <f t="shared" si="29"/>
        <v>0.55983027448432676</v>
      </c>
      <c r="I489">
        <v>2346</v>
      </c>
      <c r="J489" t="s">
        <v>20</v>
      </c>
      <c r="K489" t="s">
        <v>21</v>
      </c>
      <c r="L489" s="4">
        <v>1492664400</v>
      </c>
      <c r="M489">
        <v>1495515600</v>
      </c>
      <c r="N489" t="b">
        <v>0</v>
      </c>
      <c r="O489" t="b">
        <v>0</v>
      </c>
      <c r="P489" t="s">
        <v>2012</v>
      </c>
      <c r="Q489" t="s">
        <v>2013</v>
      </c>
      <c r="R489" s="11">
        <f t="shared" si="30"/>
        <v>42845.208333333328</v>
      </c>
      <c r="S489" s="12">
        <f t="shared" si="31"/>
        <v>42878.208333333328</v>
      </c>
    </row>
    <row r="490" spans="1:19" ht="18.5" x14ac:dyDescent="0.55000000000000004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s="4">
        <f t="shared" si="28"/>
        <v>0.45442853468232874</v>
      </c>
      <c r="G490" t="s">
        <v>19</v>
      </c>
      <c r="H490" s="4">
        <f t="shared" si="29"/>
        <v>0.45442853468232874</v>
      </c>
      <c r="I490">
        <v>115</v>
      </c>
      <c r="J490" t="s">
        <v>20</v>
      </c>
      <c r="K490" t="s">
        <v>21</v>
      </c>
      <c r="L490" s="4">
        <v>1454479200</v>
      </c>
      <c r="M490">
        <v>1455948000</v>
      </c>
      <c r="N490" t="b">
        <v>0</v>
      </c>
      <c r="O490" t="b">
        <v>0</v>
      </c>
      <c r="P490" t="s">
        <v>2012</v>
      </c>
      <c r="Q490" t="s">
        <v>2013</v>
      </c>
      <c r="R490" s="11">
        <f t="shared" si="30"/>
        <v>42403.25</v>
      </c>
      <c r="S490" s="12">
        <f t="shared" si="31"/>
        <v>42420.25</v>
      </c>
    </row>
    <row r="491" spans="1:19" ht="18.5" x14ac:dyDescent="0.55000000000000004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s="4">
        <f t="shared" si="28"/>
        <v>0.98511617946246921</v>
      </c>
      <c r="G491" t="s">
        <v>19</v>
      </c>
      <c r="H491" s="4">
        <f t="shared" si="29"/>
        <v>0.98511617946246921</v>
      </c>
      <c r="I491">
        <v>85</v>
      </c>
      <c r="J491" t="s">
        <v>94</v>
      </c>
      <c r="K491" t="s">
        <v>95</v>
      </c>
      <c r="L491" s="4">
        <v>1281934800</v>
      </c>
      <c r="M491">
        <v>1282366800</v>
      </c>
      <c r="N491" t="b">
        <v>0</v>
      </c>
      <c r="O491" t="b">
        <v>0</v>
      </c>
      <c r="P491" t="s">
        <v>2010</v>
      </c>
      <c r="Q491" t="s">
        <v>2019</v>
      </c>
      <c r="R491" s="11">
        <f t="shared" si="30"/>
        <v>40406.208333333336</v>
      </c>
      <c r="S491" s="12">
        <f t="shared" si="31"/>
        <v>40411.208333333336</v>
      </c>
    </row>
    <row r="492" spans="1:19" ht="18.5" x14ac:dyDescent="0.55000000000000004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s="4">
        <f t="shared" si="28"/>
        <v>0.52219321148825071</v>
      </c>
      <c r="G492" t="s">
        <v>19</v>
      </c>
      <c r="H492" s="4">
        <f t="shared" si="29"/>
        <v>0.52219321148825071</v>
      </c>
      <c r="I492">
        <v>144</v>
      </c>
      <c r="J492" t="s">
        <v>20</v>
      </c>
      <c r="K492" t="s">
        <v>21</v>
      </c>
      <c r="L492" s="4">
        <v>1573970400</v>
      </c>
      <c r="M492">
        <v>1574575200</v>
      </c>
      <c r="N492" t="b">
        <v>0</v>
      </c>
      <c r="O492" t="b">
        <v>0</v>
      </c>
      <c r="P492" t="s">
        <v>2037</v>
      </c>
      <c r="Q492" t="s">
        <v>2038</v>
      </c>
      <c r="R492" s="11">
        <f t="shared" si="30"/>
        <v>43786.25</v>
      </c>
      <c r="S492" s="12">
        <f t="shared" si="31"/>
        <v>43793.25</v>
      </c>
    </row>
    <row r="493" spans="1:19" ht="33" x14ac:dyDescent="0.55000000000000004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s="4">
        <f t="shared" si="28"/>
        <v>0.32749643962937552</v>
      </c>
      <c r="G493" t="s">
        <v>19</v>
      </c>
      <c r="H493" s="4">
        <f t="shared" si="29"/>
        <v>0.32749643962937552</v>
      </c>
      <c r="I493">
        <v>2443</v>
      </c>
      <c r="J493" t="s">
        <v>20</v>
      </c>
      <c r="K493" t="s">
        <v>21</v>
      </c>
      <c r="L493" s="4">
        <v>1372654800</v>
      </c>
      <c r="M493">
        <v>1374901200</v>
      </c>
      <c r="N493" t="b">
        <v>0</v>
      </c>
      <c r="O493" t="b">
        <v>1</v>
      </c>
      <c r="P493" t="s">
        <v>2006</v>
      </c>
      <c r="Q493" t="s">
        <v>2007</v>
      </c>
      <c r="R493" s="11">
        <f t="shared" si="30"/>
        <v>41456.208333333336</v>
      </c>
      <c r="S493" s="12">
        <f t="shared" si="31"/>
        <v>41482.208333333336</v>
      </c>
    </row>
    <row r="494" spans="1:19" ht="18.5" x14ac:dyDescent="0.55000000000000004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s="4">
        <f t="shared" si="28"/>
        <v>4.1674848901398613</v>
      </c>
      <c r="G494" t="s">
        <v>63</v>
      </c>
      <c r="H494" s="4">
        <f t="shared" si="29"/>
        <v>4.1674848901398613</v>
      </c>
      <c r="I494">
        <v>595</v>
      </c>
      <c r="J494" t="s">
        <v>20</v>
      </c>
      <c r="K494" t="s">
        <v>21</v>
      </c>
      <c r="L494" s="4">
        <v>1275886800</v>
      </c>
      <c r="M494">
        <v>1278910800</v>
      </c>
      <c r="N494" t="b">
        <v>1</v>
      </c>
      <c r="O494" t="b">
        <v>1</v>
      </c>
      <c r="P494" t="s">
        <v>2014</v>
      </c>
      <c r="Q494" t="s">
        <v>2025</v>
      </c>
      <c r="R494" s="11">
        <f t="shared" si="30"/>
        <v>40336.208333333336</v>
      </c>
      <c r="S494" s="12">
        <f t="shared" si="31"/>
        <v>40371.208333333336</v>
      </c>
    </row>
    <row r="495" spans="1:19" ht="18.5" x14ac:dyDescent="0.55000000000000004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s="4">
        <f t="shared" si="28"/>
        <v>0.1381639545594105</v>
      </c>
      <c r="G495" t="s">
        <v>19</v>
      </c>
      <c r="H495" s="4">
        <f t="shared" si="29"/>
        <v>0.1381639545594105</v>
      </c>
      <c r="I495">
        <v>64</v>
      </c>
      <c r="J495" t="s">
        <v>20</v>
      </c>
      <c r="K495" t="s">
        <v>21</v>
      </c>
      <c r="L495" s="4">
        <v>1561784400</v>
      </c>
      <c r="M495">
        <v>1562907600</v>
      </c>
      <c r="N495" t="b">
        <v>0</v>
      </c>
      <c r="O495" t="b">
        <v>0</v>
      </c>
      <c r="P495" t="s">
        <v>2027</v>
      </c>
      <c r="Q495" t="s">
        <v>2028</v>
      </c>
      <c r="R495" s="11">
        <f t="shared" si="30"/>
        <v>43645.208333333328</v>
      </c>
      <c r="S495" s="12">
        <f t="shared" si="31"/>
        <v>43658.208333333328</v>
      </c>
    </row>
    <row r="496" spans="1:19" ht="33" x14ac:dyDescent="0.55000000000000004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s="4">
        <f t="shared" si="28"/>
        <v>0.18269511838643671</v>
      </c>
      <c r="G496" t="s">
        <v>19</v>
      </c>
      <c r="H496" s="4">
        <f t="shared" si="29"/>
        <v>0.18269511838643671</v>
      </c>
      <c r="I496">
        <v>268</v>
      </c>
      <c r="J496" t="s">
        <v>20</v>
      </c>
      <c r="K496" t="s">
        <v>21</v>
      </c>
      <c r="L496" s="4">
        <v>1332392400</v>
      </c>
      <c r="M496">
        <v>1332478800</v>
      </c>
      <c r="N496" t="b">
        <v>0</v>
      </c>
      <c r="O496" t="b">
        <v>0</v>
      </c>
      <c r="P496" t="s">
        <v>2010</v>
      </c>
      <c r="Q496" t="s">
        <v>2019</v>
      </c>
      <c r="R496" s="11">
        <f t="shared" si="30"/>
        <v>40990.208333333336</v>
      </c>
      <c r="S496" s="12">
        <f t="shared" si="31"/>
        <v>40991.208333333336</v>
      </c>
    </row>
    <row r="497" spans="1:19" ht="18.5" x14ac:dyDescent="0.55000000000000004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s="4">
        <f t="shared" si="28"/>
        <v>0.24125452352231605</v>
      </c>
      <c r="G497" t="s">
        <v>19</v>
      </c>
      <c r="H497" s="4">
        <f t="shared" si="29"/>
        <v>0.24125452352231605</v>
      </c>
      <c r="I497">
        <v>195</v>
      </c>
      <c r="J497" t="s">
        <v>32</v>
      </c>
      <c r="K497" t="s">
        <v>33</v>
      </c>
      <c r="L497" s="4">
        <v>1402376400</v>
      </c>
      <c r="M497">
        <v>1402722000</v>
      </c>
      <c r="N497" t="b">
        <v>0</v>
      </c>
      <c r="O497" t="b">
        <v>0</v>
      </c>
      <c r="P497" t="s">
        <v>2012</v>
      </c>
      <c r="Q497" t="s">
        <v>2013</v>
      </c>
      <c r="R497" s="11">
        <f t="shared" si="30"/>
        <v>41800.208333333336</v>
      </c>
      <c r="S497" s="12">
        <f t="shared" si="31"/>
        <v>41804.208333333336</v>
      </c>
    </row>
    <row r="498" spans="1:19" ht="18.5" x14ac:dyDescent="0.55000000000000004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s="4">
        <f t="shared" si="28"/>
        <v>110.25794841031794</v>
      </c>
      <c r="G498" t="s">
        <v>14</v>
      </c>
      <c r="H498" s="4">
        <f t="shared" si="29"/>
        <v>110.25794841031794</v>
      </c>
      <c r="I498">
        <v>54</v>
      </c>
      <c r="J498" t="s">
        <v>20</v>
      </c>
      <c r="K498" t="s">
        <v>21</v>
      </c>
      <c r="L498" s="4">
        <v>1495342800</v>
      </c>
      <c r="M498">
        <v>1496811600</v>
      </c>
      <c r="N498" t="b">
        <v>0</v>
      </c>
      <c r="O498" t="b">
        <v>0</v>
      </c>
      <c r="P498" t="s">
        <v>2014</v>
      </c>
      <c r="Q498" t="s">
        <v>2022</v>
      </c>
      <c r="R498" s="11">
        <f t="shared" si="30"/>
        <v>42876.208333333328</v>
      </c>
      <c r="S498" s="12">
        <f t="shared" si="31"/>
        <v>42893.208333333328</v>
      </c>
    </row>
    <row r="499" spans="1:19" ht="18.5" x14ac:dyDescent="0.55000000000000004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s="4">
        <f t="shared" si="28"/>
        <v>2.9262466407882952</v>
      </c>
      <c r="G499" t="s">
        <v>14</v>
      </c>
      <c r="H499" s="4">
        <f t="shared" si="29"/>
        <v>2.9262466407882952</v>
      </c>
      <c r="I499">
        <v>120</v>
      </c>
      <c r="J499" t="s">
        <v>20</v>
      </c>
      <c r="K499" t="s">
        <v>21</v>
      </c>
      <c r="L499" s="4">
        <v>1482213600</v>
      </c>
      <c r="M499">
        <v>1482213600</v>
      </c>
      <c r="N499" t="b">
        <v>0</v>
      </c>
      <c r="O499" t="b">
        <v>1</v>
      </c>
      <c r="P499" t="s">
        <v>2010</v>
      </c>
      <c r="Q499" t="s">
        <v>2019</v>
      </c>
      <c r="R499" s="11">
        <f t="shared" si="30"/>
        <v>42724.25</v>
      </c>
      <c r="S499" s="12">
        <f t="shared" si="31"/>
        <v>42724.25</v>
      </c>
    </row>
    <row r="500" spans="1:19" ht="18.5" x14ac:dyDescent="0.55000000000000004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s="4">
        <f t="shared" si="28"/>
        <v>4.1755726838957621</v>
      </c>
      <c r="G500" t="s">
        <v>14</v>
      </c>
      <c r="H500" s="4">
        <f t="shared" si="29"/>
        <v>4.1755726838957621</v>
      </c>
      <c r="I500">
        <v>579</v>
      </c>
      <c r="J500" t="s">
        <v>32</v>
      </c>
      <c r="K500" t="s">
        <v>33</v>
      </c>
      <c r="L500" s="4">
        <v>1420092000</v>
      </c>
      <c r="M500">
        <v>1420264800</v>
      </c>
      <c r="N500" t="b">
        <v>0</v>
      </c>
      <c r="O500" t="b">
        <v>0</v>
      </c>
      <c r="P500" t="s">
        <v>2010</v>
      </c>
      <c r="Q500" t="s">
        <v>2011</v>
      </c>
      <c r="R500" s="11">
        <f t="shared" si="30"/>
        <v>42005.25</v>
      </c>
      <c r="S500" s="12">
        <f t="shared" si="31"/>
        <v>42007.25</v>
      </c>
    </row>
    <row r="501" spans="1:19" ht="33" x14ac:dyDescent="0.55000000000000004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s="4">
        <f t="shared" si="28"/>
        <v>2.0801849053249177</v>
      </c>
      <c r="G501" t="s">
        <v>14</v>
      </c>
      <c r="H501" s="4">
        <f t="shared" si="29"/>
        <v>2.0801849053249177</v>
      </c>
      <c r="I501">
        <v>2072</v>
      </c>
      <c r="J501" t="s">
        <v>20</v>
      </c>
      <c r="K501" t="s">
        <v>21</v>
      </c>
      <c r="L501" s="4">
        <v>1458018000</v>
      </c>
      <c r="M501">
        <v>1458450000</v>
      </c>
      <c r="N501" t="b">
        <v>0</v>
      </c>
      <c r="O501" t="b">
        <v>1</v>
      </c>
      <c r="P501" t="s">
        <v>2014</v>
      </c>
      <c r="Q501" t="s">
        <v>2015</v>
      </c>
      <c r="R501" s="11">
        <f t="shared" si="30"/>
        <v>42444.208333333328</v>
      </c>
      <c r="S501" s="12">
        <f t="shared" si="31"/>
        <v>42449.208333333328</v>
      </c>
    </row>
    <row r="502" spans="1:19" ht="18.5" x14ac:dyDescent="0.55000000000000004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s="4" t="e">
        <f t="shared" si="28"/>
        <v>#DIV/0!</v>
      </c>
      <c r="G502" t="s">
        <v>14</v>
      </c>
      <c r="H502" s="4" t="e">
        <f t="shared" si="29"/>
        <v>#DIV/0!</v>
      </c>
      <c r="I502">
        <v>0</v>
      </c>
      <c r="J502" t="s">
        <v>20</v>
      </c>
      <c r="K502" t="s">
        <v>21</v>
      </c>
      <c r="L502" s="4">
        <v>1367384400</v>
      </c>
      <c r="M502">
        <v>1369803600</v>
      </c>
      <c r="N502" t="b">
        <v>0</v>
      </c>
      <c r="O502" t="b">
        <v>1</v>
      </c>
      <c r="P502" t="s">
        <v>2012</v>
      </c>
      <c r="Q502" t="s">
        <v>2013</v>
      </c>
      <c r="R502" s="11">
        <f t="shared" si="30"/>
        <v>41395.208333333336</v>
      </c>
      <c r="S502" s="12">
        <f t="shared" si="31"/>
        <v>41423.208333333336</v>
      </c>
    </row>
    <row r="503" spans="1:19" ht="18.5" x14ac:dyDescent="0.55000000000000004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s="4">
        <f t="shared" si="28"/>
        <v>1.4256146571006933</v>
      </c>
      <c r="G503" t="s">
        <v>14</v>
      </c>
      <c r="H503" s="4">
        <f t="shared" si="29"/>
        <v>1.4256146571006933</v>
      </c>
      <c r="I503">
        <v>1796</v>
      </c>
      <c r="J503" t="s">
        <v>20</v>
      </c>
      <c r="K503" t="s">
        <v>21</v>
      </c>
      <c r="L503" s="4">
        <v>1363064400</v>
      </c>
      <c r="M503">
        <v>1363237200</v>
      </c>
      <c r="N503" t="b">
        <v>0</v>
      </c>
      <c r="O503" t="b">
        <v>0</v>
      </c>
      <c r="P503" t="s">
        <v>2014</v>
      </c>
      <c r="Q503" t="s">
        <v>2015</v>
      </c>
      <c r="R503" s="11">
        <f t="shared" si="30"/>
        <v>41345.208333333336</v>
      </c>
      <c r="S503" s="12">
        <f t="shared" si="31"/>
        <v>41347.208333333336</v>
      </c>
    </row>
    <row r="504" spans="1:19" ht="18.5" x14ac:dyDescent="0.55000000000000004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s="4">
        <f t="shared" si="28"/>
        <v>0.18870663376397154</v>
      </c>
      <c r="G504" t="s">
        <v>19</v>
      </c>
      <c r="H504" s="4">
        <f t="shared" si="29"/>
        <v>0.18870663376397154</v>
      </c>
      <c r="I504">
        <v>186</v>
      </c>
      <c r="J504" t="s">
        <v>24</v>
      </c>
      <c r="K504" t="s">
        <v>25</v>
      </c>
      <c r="L504" s="4">
        <v>1343365200</v>
      </c>
      <c r="M504">
        <v>1345870800</v>
      </c>
      <c r="N504" t="b">
        <v>0</v>
      </c>
      <c r="O504" t="b">
        <v>1</v>
      </c>
      <c r="P504" t="s">
        <v>2023</v>
      </c>
      <c r="Q504" t="s">
        <v>2024</v>
      </c>
      <c r="R504" s="11">
        <f t="shared" si="30"/>
        <v>41117.208333333336</v>
      </c>
      <c r="S504" s="12">
        <f t="shared" si="31"/>
        <v>41146.208333333336</v>
      </c>
    </row>
    <row r="505" spans="1:19" ht="33" x14ac:dyDescent="0.55000000000000004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s="4">
        <f t="shared" si="28"/>
        <v>0.55455276950177235</v>
      </c>
      <c r="G505" t="s">
        <v>19</v>
      </c>
      <c r="H505" s="4">
        <f t="shared" si="29"/>
        <v>0.55455276950177235</v>
      </c>
      <c r="I505">
        <v>460</v>
      </c>
      <c r="J505" t="s">
        <v>20</v>
      </c>
      <c r="K505" t="s">
        <v>21</v>
      </c>
      <c r="L505" s="4">
        <v>1435726800</v>
      </c>
      <c r="M505">
        <v>1437454800</v>
      </c>
      <c r="N505" t="b">
        <v>0</v>
      </c>
      <c r="O505" t="b">
        <v>0</v>
      </c>
      <c r="P505" t="s">
        <v>2014</v>
      </c>
      <c r="Q505" t="s">
        <v>2017</v>
      </c>
      <c r="R505" s="11">
        <f t="shared" si="30"/>
        <v>42186.208333333328</v>
      </c>
      <c r="S505" s="12">
        <f t="shared" si="31"/>
        <v>42206.208333333328</v>
      </c>
    </row>
    <row r="506" spans="1:19" ht="18.5" x14ac:dyDescent="0.55000000000000004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s="4">
        <f t="shared" si="28"/>
        <v>1.0831889081455806</v>
      </c>
      <c r="G506" t="s">
        <v>14</v>
      </c>
      <c r="H506" s="4">
        <f t="shared" si="29"/>
        <v>1.0831889081455806</v>
      </c>
      <c r="I506">
        <v>62</v>
      </c>
      <c r="J506" t="s">
        <v>94</v>
      </c>
      <c r="K506" t="s">
        <v>95</v>
      </c>
      <c r="L506" s="4">
        <v>1431925200</v>
      </c>
      <c r="M506">
        <v>1432011600</v>
      </c>
      <c r="N506" t="b">
        <v>0</v>
      </c>
      <c r="O506" t="b">
        <v>0</v>
      </c>
      <c r="P506" t="s">
        <v>2008</v>
      </c>
      <c r="Q506" t="s">
        <v>2009</v>
      </c>
      <c r="R506" s="11">
        <f t="shared" si="30"/>
        <v>42142.208333333328</v>
      </c>
      <c r="S506" s="12">
        <f t="shared" si="31"/>
        <v>42143.208333333328</v>
      </c>
    </row>
    <row r="507" spans="1:19" ht="18.5" x14ac:dyDescent="0.55000000000000004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s="4">
        <f t="shared" si="28"/>
        <v>7.1937264943586463</v>
      </c>
      <c r="G507" t="s">
        <v>14</v>
      </c>
      <c r="H507" s="4">
        <f t="shared" si="29"/>
        <v>7.1937264943586463</v>
      </c>
      <c r="I507">
        <v>347</v>
      </c>
      <c r="J507" t="s">
        <v>20</v>
      </c>
      <c r="K507" t="s">
        <v>21</v>
      </c>
      <c r="L507" s="4">
        <v>1362722400</v>
      </c>
      <c r="M507">
        <v>1366347600</v>
      </c>
      <c r="N507" t="b">
        <v>0</v>
      </c>
      <c r="O507" t="b">
        <v>1</v>
      </c>
      <c r="P507" t="s">
        <v>2020</v>
      </c>
      <c r="Q507" t="s">
        <v>2029</v>
      </c>
      <c r="R507" s="11">
        <f t="shared" si="30"/>
        <v>41341.25</v>
      </c>
      <c r="S507" s="12">
        <f t="shared" si="31"/>
        <v>41383.208333333336</v>
      </c>
    </row>
    <row r="508" spans="1:19" ht="18.5" x14ac:dyDescent="0.55000000000000004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s="4">
        <f t="shared" si="28"/>
        <v>0.10786581492623176</v>
      </c>
      <c r="G508" t="s">
        <v>19</v>
      </c>
      <c r="H508" s="4">
        <f t="shared" si="29"/>
        <v>0.10786581492623176</v>
      </c>
      <c r="I508">
        <v>2528</v>
      </c>
      <c r="J508" t="s">
        <v>20</v>
      </c>
      <c r="K508" t="s">
        <v>21</v>
      </c>
      <c r="L508" s="4">
        <v>1511416800</v>
      </c>
      <c r="M508">
        <v>1512885600</v>
      </c>
      <c r="N508" t="b">
        <v>0</v>
      </c>
      <c r="O508" t="b">
        <v>1</v>
      </c>
      <c r="P508" t="s">
        <v>2012</v>
      </c>
      <c r="Q508" t="s">
        <v>2013</v>
      </c>
      <c r="R508" s="11">
        <f t="shared" si="30"/>
        <v>43062.25</v>
      </c>
      <c r="S508" s="12">
        <f t="shared" si="31"/>
        <v>43079.25</v>
      </c>
    </row>
    <row r="509" spans="1:19" ht="33" x14ac:dyDescent="0.55000000000000004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s="4">
        <f t="shared" si="28"/>
        <v>2.5089605734767026</v>
      </c>
      <c r="G509" t="s">
        <v>14</v>
      </c>
      <c r="H509" s="4">
        <f t="shared" si="29"/>
        <v>2.5089605734767026</v>
      </c>
      <c r="I509">
        <v>19</v>
      </c>
      <c r="J509" t="s">
        <v>20</v>
      </c>
      <c r="K509" t="s">
        <v>21</v>
      </c>
      <c r="L509" s="4">
        <v>1365483600</v>
      </c>
      <c r="M509">
        <v>1369717200</v>
      </c>
      <c r="N509" t="b">
        <v>0</v>
      </c>
      <c r="O509" t="b">
        <v>1</v>
      </c>
      <c r="P509" t="s">
        <v>2010</v>
      </c>
      <c r="Q509" t="s">
        <v>2011</v>
      </c>
      <c r="R509" s="11">
        <f t="shared" si="30"/>
        <v>41373.208333333336</v>
      </c>
      <c r="S509" s="12">
        <f t="shared" si="31"/>
        <v>41422.208333333336</v>
      </c>
    </row>
    <row r="510" spans="1:19" ht="18.5" x14ac:dyDescent="0.55000000000000004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s="4">
        <f t="shared" si="28"/>
        <v>0.89103291713961408</v>
      </c>
      <c r="G510" t="s">
        <v>19</v>
      </c>
      <c r="H510" s="4">
        <f t="shared" si="29"/>
        <v>0.89103291713961408</v>
      </c>
      <c r="I510">
        <v>3657</v>
      </c>
      <c r="J510" t="s">
        <v>20</v>
      </c>
      <c r="K510" t="s">
        <v>21</v>
      </c>
      <c r="L510" s="4">
        <v>1532840400</v>
      </c>
      <c r="M510">
        <v>1534654800</v>
      </c>
      <c r="N510" t="b">
        <v>0</v>
      </c>
      <c r="O510" t="b">
        <v>0</v>
      </c>
      <c r="P510" t="s">
        <v>2012</v>
      </c>
      <c r="Q510" t="s">
        <v>2013</v>
      </c>
      <c r="R510" s="11">
        <f t="shared" si="30"/>
        <v>43310.208333333328</v>
      </c>
      <c r="S510" s="12">
        <f t="shared" si="31"/>
        <v>43331.208333333328</v>
      </c>
    </row>
    <row r="511" spans="1:19" ht="18.5" x14ac:dyDescent="0.55000000000000004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s="4">
        <f t="shared" si="28"/>
        <v>1.4099238557442892</v>
      </c>
      <c r="G511" t="s">
        <v>14</v>
      </c>
      <c r="H511" s="4">
        <f t="shared" si="29"/>
        <v>1.4099238557442892</v>
      </c>
      <c r="I511">
        <v>1258</v>
      </c>
      <c r="J511" t="s">
        <v>20</v>
      </c>
      <c r="K511" t="s">
        <v>21</v>
      </c>
      <c r="L511" s="4">
        <v>1336194000</v>
      </c>
      <c r="M511">
        <v>1337058000</v>
      </c>
      <c r="N511" t="b">
        <v>0</v>
      </c>
      <c r="O511" t="b">
        <v>0</v>
      </c>
      <c r="P511" t="s">
        <v>2012</v>
      </c>
      <c r="Q511" t="s">
        <v>2013</v>
      </c>
      <c r="R511" s="11">
        <f t="shared" si="30"/>
        <v>41034.208333333336</v>
      </c>
      <c r="S511" s="12">
        <f t="shared" si="31"/>
        <v>41044.208333333336</v>
      </c>
    </row>
    <row r="512" spans="1:19" ht="18.5" x14ac:dyDescent="0.55000000000000004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s="4">
        <f t="shared" si="28"/>
        <v>0.83970287436753144</v>
      </c>
      <c r="G512" t="s">
        <v>19</v>
      </c>
      <c r="H512" s="4">
        <f t="shared" si="29"/>
        <v>0.83970287436753144</v>
      </c>
      <c r="I512">
        <v>131</v>
      </c>
      <c r="J512" t="s">
        <v>24</v>
      </c>
      <c r="K512" t="s">
        <v>25</v>
      </c>
      <c r="L512" s="4">
        <v>1527742800</v>
      </c>
      <c r="M512">
        <v>1529816400</v>
      </c>
      <c r="N512" t="b">
        <v>0</v>
      </c>
      <c r="O512" t="b">
        <v>0</v>
      </c>
      <c r="P512" t="s">
        <v>2014</v>
      </c>
      <c r="Q512" t="s">
        <v>2017</v>
      </c>
      <c r="R512" s="11">
        <f t="shared" si="30"/>
        <v>43251.208333333328</v>
      </c>
      <c r="S512" s="12">
        <f t="shared" si="31"/>
        <v>43275.208333333328</v>
      </c>
    </row>
    <row r="513" spans="1:19" ht="18.5" x14ac:dyDescent="0.55000000000000004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s="4">
        <f t="shared" si="28"/>
        <v>4.1636148515409319</v>
      </c>
      <c r="G513" t="s">
        <v>14</v>
      </c>
      <c r="H513" s="4">
        <f t="shared" si="29"/>
        <v>4.1636148515409319</v>
      </c>
      <c r="I513">
        <v>362</v>
      </c>
      <c r="J513" t="s">
        <v>20</v>
      </c>
      <c r="K513" t="s">
        <v>21</v>
      </c>
      <c r="L513" s="4">
        <v>1564030800</v>
      </c>
      <c r="M513">
        <v>1564894800</v>
      </c>
      <c r="N513" t="b">
        <v>0</v>
      </c>
      <c r="O513" t="b">
        <v>0</v>
      </c>
      <c r="P513" t="s">
        <v>2012</v>
      </c>
      <c r="Q513" t="s">
        <v>2013</v>
      </c>
      <c r="R513" s="11">
        <f t="shared" si="30"/>
        <v>43671.208333333328</v>
      </c>
      <c r="S513" s="12">
        <f t="shared" si="31"/>
        <v>43681.208333333328</v>
      </c>
    </row>
    <row r="514" spans="1:19" ht="18.5" x14ac:dyDescent="0.55000000000000004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s="4">
        <f t="shared" si="28"/>
        <v>0.71777882946837046</v>
      </c>
      <c r="G514" t="s">
        <v>19</v>
      </c>
      <c r="H514" s="4">
        <f t="shared" si="29"/>
        <v>0.71777882946837046</v>
      </c>
      <c r="I514">
        <v>239</v>
      </c>
      <c r="J514" t="s">
        <v>20</v>
      </c>
      <c r="K514" t="s">
        <v>21</v>
      </c>
      <c r="L514" s="4">
        <v>1404536400</v>
      </c>
      <c r="M514">
        <v>1404622800</v>
      </c>
      <c r="N514" t="b">
        <v>0</v>
      </c>
      <c r="O514" t="b">
        <v>1</v>
      </c>
      <c r="P514" t="s">
        <v>2023</v>
      </c>
      <c r="Q514" t="s">
        <v>2024</v>
      </c>
      <c r="R514" s="11">
        <f t="shared" si="30"/>
        <v>41825.208333333336</v>
      </c>
      <c r="S514" s="12">
        <f t="shared" si="31"/>
        <v>41826.208333333336</v>
      </c>
    </row>
    <row r="515" spans="1:19" ht="18.5" x14ac:dyDescent="0.55000000000000004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s="4">
        <f t="shared" ref="F515:F578" si="32">D515/E515</f>
        <v>2.5460122699386503</v>
      </c>
      <c r="G515" t="s">
        <v>63</v>
      </c>
      <c r="H515" s="4">
        <f t="shared" ref="H515:H578" si="33">AVERAGE(D515/E515)</f>
        <v>2.5460122699386503</v>
      </c>
      <c r="I515">
        <v>35</v>
      </c>
      <c r="J515" t="s">
        <v>20</v>
      </c>
      <c r="K515" t="s">
        <v>21</v>
      </c>
      <c r="L515" s="4">
        <v>1284008400</v>
      </c>
      <c r="M515">
        <v>1284181200</v>
      </c>
      <c r="N515" t="b">
        <v>0</v>
      </c>
      <c r="O515" t="b">
        <v>0</v>
      </c>
      <c r="P515" t="s">
        <v>2014</v>
      </c>
      <c r="Q515" t="s">
        <v>2033</v>
      </c>
      <c r="R515" s="11">
        <f t="shared" ref="R515:R578" si="34">(((L515/60)/60)/24)+DATE(1970,1,1)</f>
        <v>40430.208333333336</v>
      </c>
      <c r="S515" s="12">
        <f t="shared" ref="S515:S578" si="35">(((M515/60)/60)/24)+DATE(1970,1,1)</f>
        <v>40432.208333333336</v>
      </c>
    </row>
    <row r="516" spans="1:19" ht="18.5" x14ac:dyDescent="0.55000000000000004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s="4">
        <f t="shared" si="32"/>
        <v>4.4565112617678242</v>
      </c>
      <c r="G516" t="s">
        <v>63</v>
      </c>
      <c r="H516" s="4">
        <f t="shared" si="33"/>
        <v>4.4565112617678242</v>
      </c>
      <c r="I516">
        <v>528</v>
      </c>
      <c r="J516" t="s">
        <v>86</v>
      </c>
      <c r="K516" t="s">
        <v>87</v>
      </c>
      <c r="L516" s="4">
        <v>1386309600</v>
      </c>
      <c r="M516">
        <v>1386741600</v>
      </c>
      <c r="N516" t="b">
        <v>0</v>
      </c>
      <c r="O516" t="b">
        <v>1</v>
      </c>
      <c r="P516" t="s">
        <v>2008</v>
      </c>
      <c r="Q516" t="s">
        <v>2009</v>
      </c>
      <c r="R516" s="11">
        <f t="shared" si="34"/>
        <v>41614.25</v>
      </c>
      <c r="S516" s="12">
        <f t="shared" si="35"/>
        <v>41619.25</v>
      </c>
    </row>
    <row r="517" spans="1:19" ht="18.5" x14ac:dyDescent="0.55000000000000004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s="4">
        <f t="shared" si="32"/>
        <v>1.7927871586408173</v>
      </c>
      <c r="G517" t="s">
        <v>14</v>
      </c>
      <c r="H517" s="4">
        <f t="shared" si="33"/>
        <v>1.7927871586408173</v>
      </c>
      <c r="I517">
        <v>133</v>
      </c>
      <c r="J517" t="s">
        <v>15</v>
      </c>
      <c r="K517" t="s">
        <v>16</v>
      </c>
      <c r="L517" s="4">
        <v>1324620000</v>
      </c>
      <c r="M517">
        <v>1324792800</v>
      </c>
      <c r="N517" t="b">
        <v>0</v>
      </c>
      <c r="O517" t="b">
        <v>1</v>
      </c>
      <c r="P517" t="s">
        <v>2012</v>
      </c>
      <c r="Q517" t="s">
        <v>2013</v>
      </c>
      <c r="R517" s="11">
        <f t="shared" si="34"/>
        <v>40900.25</v>
      </c>
      <c r="S517" s="12">
        <f t="shared" si="35"/>
        <v>40902.25</v>
      </c>
    </row>
    <row r="518" spans="1:19" ht="18.5" x14ac:dyDescent="0.55000000000000004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s="4">
        <f t="shared" si="32"/>
        <v>2.3516615407696349</v>
      </c>
      <c r="G518" t="s">
        <v>14</v>
      </c>
      <c r="H518" s="4">
        <f t="shared" si="33"/>
        <v>2.3516615407696349</v>
      </c>
      <c r="I518">
        <v>846</v>
      </c>
      <c r="J518" t="s">
        <v>20</v>
      </c>
      <c r="K518" t="s">
        <v>21</v>
      </c>
      <c r="L518" s="4">
        <v>1281070800</v>
      </c>
      <c r="M518">
        <v>1284354000</v>
      </c>
      <c r="N518" t="b">
        <v>0</v>
      </c>
      <c r="O518" t="b">
        <v>0</v>
      </c>
      <c r="P518" t="s">
        <v>2020</v>
      </c>
      <c r="Q518" t="s">
        <v>2021</v>
      </c>
      <c r="R518" s="11">
        <f t="shared" si="34"/>
        <v>40396.208333333336</v>
      </c>
      <c r="S518" s="12">
        <f t="shared" si="35"/>
        <v>40434.208333333336</v>
      </c>
    </row>
    <row r="519" spans="1:19" ht="18.5" x14ac:dyDescent="0.55000000000000004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s="4">
        <f t="shared" si="32"/>
        <v>0.8928571428571429</v>
      </c>
      <c r="G519" t="s">
        <v>19</v>
      </c>
      <c r="H519" s="4">
        <f t="shared" si="33"/>
        <v>0.8928571428571429</v>
      </c>
      <c r="I519">
        <v>78</v>
      </c>
      <c r="J519" t="s">
        <v>20</v>
      </c>
      <c r="K519" t="s">
        <v>21</v>
      </c>
      <c r="L519" s="4">
        <v>1493960400</v>
      </c>
      <c r="M519">
        <v>1494392400</v>
      </c>
      <c r="N519" t="b">
        <v>0</v>
      </c>
      <c r="O519" t="b">
        <v>0</v>
      </c>
      <c r="P519" t="s">
        <v>2006</v>
      </c>
      <c r="Q519" t="s">
        <v>2007</v>
      </c>
      <c r="R519" s="11">
        <f t="shared" si="34"/>
        <v>42860.208333333328</v>
      </c>
      <c r="S519" s="12">
        <f t="shared" si="35"/>
        <v>42865.208333333328</v>
      </c>
    </row>
    <row r="520" spans="1:19" ht="33" x14ac:dyDescent="0.55000000000000004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s="4">
        <f t="shared" si="32"/>
        <v>14.14790996784566</v>
      </c>
      <c r="G520" t="s">
        <v>14</v>
      </c>
      <c r="H520" s="4">
        <f t="shared" si="33"/>
        <v>14.14790996784566</v>
      </c>
      <c r="I520">
        <v>10</v>
      </c>
      <c r="J520" t="s">
        <v>20</v>
      </c>
      <c r="K520" t="s">
        <v>21</v>
      </c>
      <c r="L520" s="4">
        <v>1519365600</v>
      </c>
      <c r="M520">
        <v>1519538400</v>
      </c>
      <c r="N520" t="b">
        <v>0</v>
      </c>
      <c r="O520" t="b">
        <v>1</v>
      </c>
      <c r="P520" t="s">
        <v>2014</v>
      </c>
      <c r="Q520" t="s">
        <v>2022</v>
      </c>
      <c r="R520" s="11">
        <f t="shared" si="34"/>
        <v>43154.25</v>
      </c>
      <c r="S520" s="12">
        <f t="shared" si="35"/>
        <v>43156.25</v>
      </c>
    </row>
    <row r="521" spans="1:19" ht="18.5" x14ac:dyDescent="0.55000000000000004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s="4">
        <f t="shared" si="32"/>
        <v>0.98284311014258696</v>
      </c>
      <c r="G521" t="s">
        <v>19</v>
      </c>
      <c r="H521" s="4">
        <f t="shared" si="33"/>
        <v>0.98284311014258696</v>
      </c>
      <c r="I521">
        <v>1773</v>
      </c>
      <c r="J521" t="s">
        <v>20</v>
      </c>
      <c r="K521" t="s">
        <v>21</v>
      </c>
      <c r="L521" s="4">
        <v>1420696800</v>
      </c>
      <c r="M521">
        <v>1421906400</v>
      </c>
      <c r="N521" t="b">
        <v>0</v>
      </c>
      <c r="O521" t="b">
        <v>1</v>
      </c>
      <c r="P521" t="s">
        <v>2008</v>
      </c>
      <c r="Q521" t="s">
        <v>2009</v>
      </c>
      <c r="R521" s="11">
        <f t="shared" si="34"/>
        <v>42012.25</v>
      </c>
      <c r="S521" s="12">
        <f t="shared" si="35"/>
        <v>42026.25</v>
      </c>
    </row>
    <row r="522" spans="1:19" ht="18.5" x14ac:dyDescent="0.55000000000000004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s="4">
        <f t="shared" si="32"/>
        <v>0.23487962419260131</v>
      </c>
      <c r="G522" t="s">
        <v>19</v>
      </c>
      <c r="H522" s="4">
        <f t="shared" si="33"/>
        <v>0.23487962419260131</v>
      </c>
      <c r="I522">
        <v>32</v>
      </c>
      <c r="J522" t="s">
        <v>20</v>
      </c>
      <c r="K522" t="s">
        <v>21</v>
      </c>
      <c r="L522" s="4">
        <v>1555650000</v>
      </c>
      <c r="M522">
        <v>1555909200</v>
      </c>
      <c r="N522" t="b">
        <v>0</v>
      </c>
      <c r="O522" t="b">
        <v>0</v>
      </c>
      <c r="P522" t="s">
        <v>2012</v>
      </c>
      <c r="Q522" t="s">
        <v>2013</v>
      </c>
      <c r="R522" s="11">
        <f t="shared" si="34"/>
        <v>43574.208333333328</v>
      </c>
      <c r="S522" s="12">
        <f t="shared" si="35"/>
        <v>43577.208333333328</v>
      </c>
    </row>
    <row r="523" spans="1:19" ht="18.5" x14ac:dyDescent="0.55000000000000004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s="4">
        <f t="shared" si="32"/>
        <v>0.68709881565862041</v>
      </c>
      <c r="G523" t="s">
        <v>19</v>
      </c>
      <c r="H523" s="4">
        <f t="shared" si="33"/>
        <v>0.68709881565862041</v>
      </c>
      <c r="I523">
        <v>369</v>
      </c>
      <c r="J523" t="s">
        <v>20</v>
      </c>
      <c r="K523" t="s">
        <v>21</v>
      </c>
      <c r="L523" s="4">
        <v>1471928400</v>
      </c>
      <c r="M523">
        <v>1472446800</v>
      </c>
      <c r="N523" t="b">
        <v>0</v>
      </c>
      <c r="O523" t="b">
        <v>1</v>
      </c>
      <c r="P523" t="s">
        <v>2014</v>
      </c>
      <c r="Q523" t="s">
        <v>2017</v>
      </c>
      <c r="R523" s="11">
        <f t="shared" si="34"/>
        <v>42605.208333333328</v>
      </c>
      <c r="S523" s="12">
        <f t="shared" si="35"/>
        <v>42611.208333333328</v>
      </c>
    </row>
    <row r="524" spans="1:19" ht="33" x14ac:dyDescent="0.55000000000000004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s="4">
        <f t="shared" si="32"/>
        <v>3.081335041796327</v>
      </c>
      <c r="G524" t="s">
        <v>14</v>
      </c>
      <c r="H524" s="4">
        <f t="shared" si="33"/>
        <v>3.081335041796327</v>
      </c>
      <c r="I524">
        <v>191</v>
      </c>
      <c r="J524" t="s">
        <v>20</v>
      </c>
      <c r="K524" t="s">
        <v>21</v>
      </c>
      <c r="L524" s="4">
        <v>1341291600</v>
      </c>
      <c r="M524">
        <v>1342328400</v>
      </c>
      <c r="N524" t="b">
        <v>0</v>
      </c>
      <c r="O524" t="b">
        <v>0</v>
      </c>
      <c r="P524" t="s">
        <v>2014</v>
      </c>
      <c r="Q524" t="s">
        <v>2025</v>
      </c>
      <c r="R524" s="11">
        <f t="shared" si="34"/>
        <v>41093.208333333336</v>
      </c>
      <c r="S524" s="12">
        <f t="shared" si="35"/>
        <v>41105.208333333336</v>
      </c>
    </row>
    <row r="525" spans="1:19" ht="18.5" x14ac:dyDescent="0.55000000000000004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s="4">
        <f t="shared" si="32"/>
        <v>0.14278914802475012</v>
      </c>
      <c r="G525" t="s">
        <v>19</v>
      </c>
      <c r="H525" s="4">
        <f t="shared" si="33"/>
        <v>0.14278914802475012</v>
      </c>
      <c r="I525">
        <v>89</v>
      </c>
      <c r="J525" t="s">
        <v>20</v>
      </c>
      <c r="K525" t="s">
        <v>21</v>
      </c>
      <c r="L525" s="4">
        <v>1267682400</v>
      </c>
      <c r="M525">
        <v>1268114400</v>
      </c>
      <c r="N525" t="b">
        <v>0</v>
      </c>
      <c r="O525" t="b">
        <v>0</v>
      </c>
      <c r="P525" t="s">
        <v>2014</v>
      </c>
      <c r="Q525" t="s">
        <v>2025</v>
      </c>
      <c r="R525" s="11">
        <f t="shared" si="34"/>
        <v>40241.25</v>
      </c>
      <c r="S525" s="12">
        <f t="shared" si="35"/>
        <v>40246.25</v>
      </c>
    </row>
    <row r="526" spans="1:19" ht="18.5" x14ac:dyDescent="0.55000000000000004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s="4">
        <f t="shared" si="32"/>
        <v>1.1918260698087162</v>
      </c>
      <c r="G526" t="s">
        <v>14</v>
      </c>
      <c r="H526" s="4">
        <f t="shared" si="33"/>
        <v>1.1918260698087162</v>
      </c>
      <c r="I526">
        <v>1979</v>
      </c>
      <c r="J526" t="s">
        <v>20</v>
      </c>
      <c r="K526" t="s">
        <v>21</v>
      </c>
      <c r="L526" s="4">
        <v>1272258000</v>
      </c>
      <c r="M526">
        <v>1273381200</v>
      </c>
      <c r="N526" t="b">
        <v>0</v>
      </c>
      <c r="O526" t="b">
        <v>0</v>
      </c>
      <c r="P526" t="s">
        <v>2012</v>
      </c>
      <c r="Q526" t="s">
        <v>2013</v>
      </c>
      <c r="R526" s="11">
        <f t="shared" si="34"/>
        <v>40294.208333333336</v>
      </c>
      <c r="S526" s="12">
        <f t="shared" si="35"/>
        <v>40307.208333333336</v>
      </c>
    </row>
    <row r="527" spans="1:19" ht="18.5" x14ac:dyDescent="0.55000000000000004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s="4">
        <f t="shared" si="32"/>
        <v>1.1877828054298643</v>
      </c>
      <c r="G527" t="s">
        <v>14</v>
      </c>
      <c r="H527" s="4">
        <f t="shared" si="33"/>
        <v>1.1877828054298643</v>
      </c>
      <c r="I527">
        <v>63</v>
      </c>
      <c r="J527" t="s">
        <v>20</v>
      </c>
      <c r="K527" t="s">
        <v>21</v>
      </c>
      <c r="L527" s="4">
        <v>1290492000</v>
      </c>
      <c r="M527">
        <v>1290837600</v>
      </c>
      <c r="N527" t="b">
        <v>0</v>
      </c>
      <c r="O527" t="b">
        <v>0</v>
      </c>
      <c r="P527" t="s">
        <v>2010</v>
      </c>
      <c r="Q527" t="s">
        <v>2019</v>
      </c>
      <c r="R527" s="11">
        <f t="shared" si="34"/>
        <v>40505.25</v>
      </c>
      <c r="S527" s="12">
        <f t="shared" si="35"/>
        <v>40509.25</v>
      </c>
    </row>
    <row r="528" spans="1:19" ht="33" x14ac:dyDescent="0.55000000000000004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s="4">
        <f t="shared" si="32"/>
        <v>0.64122373300370827</v>
      </c>
      <c r="G528" t="s">
        <v>19</v>
      </c>
      <c r="H528" s="4">
        <f t="shared" si="33"/>
        <v>0.64122373300370827</v>
      </c>
      <c r="I528">
        <v>147</v>
      </c>
      <c r="J528" t="s">
        <v>20</v>
      </c>
      <c r="K528" t="s">
        <v>21</v>
      </c>
      <c r="L528" s="4">
        <v>1451109600</v>
      </c>
      <c r="M528">
        <v>1454306400</v>
      </c>
      <c r="N528" t="b">
        <v>0</v>
      </c>
      <c r="O528" t="b">
        <v>1</v>
      </c>
      <c r="P528" t="s">
        <v>2012</v>
      </c>
      <c r="Q528" t="s">
        <v>2013</v>
      </c>
      <c r="R528" s="11">
        <f t="shared" si="34"/>
        <v>42364.25</v>
      </c>
      <c r="S528" s="12">
        <f t="shared" si="35"/>
        <v>42401.25</v>
      </c>
    </row>
    <row r="529" spans="1:19" ht="18.5" x14ac:dyDescent="0.55000000000000004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s="4">
        <f t="shared" si="32"/>
        <v>1.0038200339558574</v>
      </c>
      <c r="G529" t="s">
        <v>14</v>
      </c>
      <c r="H529" s="4">
        <f t="shared" si="33"/>
        <v>1.0038200339558574</v>
      </c>
      <c r="I529">
        <v>6080</v>
      </c>
      <c r="J529" t="s">
        <v>15</v>
      </c>
      <c r="K529" t="s">
        <v>16</v>
      </c>
      <c r="L529" s="4">
        <v>1454652000</v>
      </c>
      <c r="M529">
        <v>1457762400</v>
      </c>
      <c r="N529" t="b">
        <v>0</v>
      </c>
      <c r="O529" t="b">
        <v>0</v>
      </c>
      <c r="P529" t="s">
        <v>2014</v>
      </c>
      <c r="Q529" t="s">
        <v>2022</v>
      </c>
      <c r="R529" s="11">
        <f t="shared" si="34"/>
        <v>42405.25</v>
      </c>
      <c r="S529" s="12">
        <f t="shared" si="35"/>
        <v>42441.25</v>
      </c>
    </row>
    <row r="530" spans="1:19" ht="18.5" x14ac:dyDescent="0.55000000000000004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s="4">
        <f t="shared" si="32"/>
        <v>1.2453300124533002</v>
      </c>
      <c r="G530" t="s">
        <v>14</v>
      </c>
      <c r="H530" s="4">
        <f t="shared" si="33"/>
        <v>1.2453300124533002</v>
      </c>
      <c r="I530">
        <v>80</v>
      </c>
      <c r="J530" t="s">
        <v>36</v>
      </c>
      <c r="K530" t="s">
        <v>37</v>
      </c>
      <c r="L530" s="4">
        <v>1385186400</v>
      </c>
      <c r="M530">
        <v>1389074400</v>
      </c>
      <c r="N530" t="b">
        <v>0</v>
      </c>
      <c r="O530" t="b">
        <v>0</v>
      </c>
      <c r="P530" t="s">
        <v>2008</v>
      </c>
      <c r="Q530" t="s">
        <v>2018</v>
      </c>
      <c r="R530" s="11">
        <f t="shared" si="34"/>
        <v>41601.25</v>
      </c>
      <c r="S530" s="12">
        <f t="shared" si="35"/>
        <v>41646.25</v>
      </c>
    </row>
    <row r="531" spans="1:19" ht="18.5" x14ac:dyDescent="0.55000000000000004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s="4">
        <f t="shared" si="32"/>
        <v>8.8850174216027877</v>
      </c>
      <c r="G531" t="s">
        <v>14</v>
      </c>
      <c r="H531" s="4">
        <f t="shared" si="33"/>
        <v>8.8850174216027877</v>
      </c>
      <c r="I531">
        <v>9</v>
      </c>
      <c r="J531" t="s">
        <v>20</v>
      </c>
      <c r="K531" t="s">
        <v>21</v>
      </c>
      <c r="L531" s="4">
        <v>1399698000</v>
      </c>
      <c r="M531">
        <v>1402117200</v>
      </c>
      <c r="N531" t="b">
        <v>0</v>
      </c>
      <c r="O531" t="b">
        <v>0</v>
      </c>
      <c r="P531" t="s">
        <v>2023</v>
      </c>
      <c r="Q531" t="s">
        <v>2024</v>
      </c>
      <c r="R531" s="11">
        <f t="shared" si="34"/>
        <v>41769.208333333336</v>
      </c>
      <c r="S531" s="12">
        <f t="shared" si="35"/>
        <v>41797.208333333336</v>
      </c>
    </row>
    <row r="532" spans="1:19" ht="33" x14ac:dyDescent="0.55000000000000004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s="4">
        <f t="shared" si="32"/>
        <v>1.090025745369986</v>
      </c>
      <c r="G532" t="s">
        <v>14</v>
      </c>
      <c r="H532" s="4">
        <f t="shared" si="33"/>
        <v>1.090025745369986</v>
      </c>
      <c r="I532">
        <v>1784</v>
      </c>
      <c r="J532" t="s">
        <v>20</v>
      </c>
      <c r="K532" t="s">
        <v>21</v>
      </c>
      <c r="L532" s="4">
        <v>1283230800</v>
      </c>
      <c r="M532">
        <v>1284440400</v>
      </c>
      <c r="N532" t="b">
        <v>0</v>
      </c>
      <c r="O532" t="b">
        <v>1</v>
      </c>
      <c r="P532" t="s">
        <v>2020</v>
      </c>
      <c r="Q532" t="s">
        <v>2026</v>
      </c>
      <c r="R532" s="11">
        <f t="shared" si="34"/>
        <v>40421.208333333336</v>
      </c>
      <c r="S532" s="12">
        <f t="shared" si="35"/>
        <v>40435.208333333336</v>
      </c>
    </row>
    <row r="533" spans="1:19" ht="33" x14ac:dyDescent="0.55000000000000004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s="4">
        <f t="shared" si="32"/>
        <v>1.0468884926375759</v>
      </c>
      <c r="G533" t="s">
        <v>42</v>
      </c>
      <c r="H533" s="4">
        <f t="shared" si="33"/>
        <v>1.0468884926375759</v>
      </c>
      <c r="I533">
        <v>3640</v>
      </c>
      <c r="J533" t="s">
        <v>86</v>
      </c>
      <c r="K533" t="s">
        <v>87</v>
      </c>
      <c r="L533" s="4">
        <v>1384149600</v>
      </c>
      <c r="M533">
        <v>1388988000</v>
      </c>
      <c r="N533" t="b">
        <v>0</v>
      </c>
      <c r="O533" t="b">
        <v>0</v>
      </c>
      <c r="P533" t="s">
        <v>2023</v>
      </c>
      <c r="Q533" t="s">
        <v>2024</v>
      </c>
      <c r="R533" s="11">
        <f t="shared" si="34"/>
        <v>41589.25</v>
      </c>
      <c r="S533" s="12">
        <f t="shared" si="35"/>
        <v>41645.25</v>
      </c>
    </row>
    <row r="534" spans="1:19" ht="18.5" x14ac:dyDescent="0.55000000000000004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s="4">
        <f t="shared" si="32"/>
        <v>0.19885657469550086</v>
      </c>
      <c r="G534" t="s">
        <v>19</v>
      </c>
      <c r="H534" s="4">
        <f t="shared" si="33"/>
        <v>0.19885657469550086</v>
      </c>
      <c r="I534">
        <v>126</v>
      </c>
      <c r="J534" t="s">
        <v>15</v>
      </c>
      <c r="K534" t="s">
        <v>16</v>
      </c>
      <c r="L534" s="4">
        <v>1516860000</v>
      </c>
      <c r="M534">
        <v>1516946400</v>
      </c>
      <c r="N534" t="b">
        <v>0</v>
      </c>
      <c r="O534" t="b">
        <v>0</v>
      </c>
      <c r="P534" t="s">
        <v>2012</v>
      </c>
      <c r="Q534" t="s">
        <v>2013</v>
      </c>
      <c r="R534" s="11">
        <f t="shared" si="34"/>
        <v>43125.25</v>
      </c>
      <c r="S534" s="12">
        <f t="shared" si="35"/>
        <v>43126.25</v>
      </c>
    </row>
    <row r="535" spans="1:19" ht="18.5" x14ac:dyDescent="0.55000000000000004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s="4">
        <f t="shared" si="32"/>
        <v>0.62796736308029943</v>
      </c>
      <c r="G535" t="s">
        <v>19</v>
      </c>
      <c r="H535" s="4">
        <f t="shared" si="33"/>
        <v>0.62796736308029943</v>
      </c>
      <c r="I535">
        <v>2218</v>
      </c>
      <c r="J535" t="s">
        <v>36</v>
      </c>
      <c r="K535" t="s">
        <v>37</v>
      </c>
      <c r="L535" s="4">
        <v>1374642000</v>
      </c>
      <c r="M535">
        <v>1377752400</v>
      </c>
      <c r="N535" t="b">
        <v>0</v>
      </c>
      <c r="O535" t="b">
        <v>0</v>
      </c>
      <c r="P535" t="s">
        <v>2008</v>
      </c>
      <c r="Q535" t="s">
        <v>2018</v>
      </c>
      <c r="R535" s="11">
        <f t="shared" si="34"/>
        <v>41479.208333333336</v>
      </c>
      <c r="S535" s="12">
        <f t="shared" si="35"/>
        <v>41515.208333333336</v>
      </c>
    </row>
    <row r="536" spans="1:19" ht="18.5" x14ac:dyDescent="0.55000000000000004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s="4">
        <f t="shared" si="32"/>
        <v>6.6567052670900262</v>
      </c>
      <c r="G536" t="s">
        <v>14</v>
      </c>
      <c r="H536" s="4">
        <f t="shared" si="33"/>
        <v>6.6567052670900262</v>
      </c>
      <c r="I536">
        <v>243</v>
      </c>
      <c r="J536" t="s">
        <v>20</v>
      </c>
      <c r="K536" t="s">
        <v>21</v>
      </c>
      <c r="L536" s="4">
        <v>1534482000</v>
      </c>
      <c r="M536">
        <v>1534568400</v>
      </c>
      <c r="N536" t="b">
        <v>0</v>
      </c>
      <c r="O536" t="b">
        <v>1</v>
      </c>
      <c r="P536" t="s">
        <v>2014</v>
      </c>
      <c r="Q536" t="s">
        <v>2017</v>
      </c>
      <c r="R536" s="11">
        <f t="shared" si="34"/>
        <v>43329.208333333328</v>
      </c>
      <c r="S536" s="12">
        <f t="shared" si="35"/>
        <v>43330.208333333328</v>
      </c>
    </row>
    <row r="537" spans="1:19" ht="18.5" x14ac:dyDescent="0.55000000000000004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s="4">
        <f t="shared" si="32"/>
        <v>0.20745232585973031</v>
      </c>
      <c r="G537" t="s">
        <v>19</v>
      </c>
      <c r="H537" s="4">
        <f t="shared" si="33"/>
        <v>0.20745232585973031</v>
      </c>
      <c r="I537">
        <v>202</v>
      </c>
      <c r="J537" t="s">
        <v>94</v>
      </c>
      <c r="K537" t="s">
        <v>95</v>
      </c>
      <c r="L537" s="4">
        <v>1528434000</v>
      </c>
      <c r="M537">
        <v>1528606800</v>
      </c>
      <c r="N537" t="b">
        <v>0</v>
      </c>
      <c r="O537" t="b">
        <v>1</v>
      </c>
      <c r="P537" t="s">
        <v>2012</v>
      </c>
      <c r="Q537" t="s">
        <v>2013</v>
      </c>
      <c r="R537" s="11">
        <f t="shared" si="34"/>
        <v>43259.208333333328</v>
      </c>
      <c r="S537" s="12">
        <f t="shared" si="35"/>
        <v>43261.208333333328</v>
      </c>
    </row>
    <row r="538" spans="1:19" ht="18.5" x14ac:dyDescent="0.55000000000000004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s="4">
        <f t="shared" si="32"/>
        <v>0.66680274886031166</v>
      </c>
      <c r="G538" t="s">
        <v>19</v>
      </c>
      <c r="H538" s="4">
        <f t="shared" si="33"/>
        <v>0.66680274886031166</v>
      </c>
      <c r="I538">
        <v>140</v>
      </c>
      <c r="J538" t="s">
        <v>94</v>
      </c>
      <c r="K538" t="s">
        <v>95</v>
      </c>
      <c r="L538" s="4">
        <v>1282626000</v>
      </c>
      <c r="M538">
        <v>1284872400</v>
      </c>
      <c r="N538" t="b">
        <v>0</v>
      </c>
      <c r="O538" t="b">
        <v>0</v>
      </c>
      <c r="P538" t="s">
        <v>2020</v>
      </c>
      <c r="Q538" t="s">
        <v>2026</v>
      </c>
      <c r="R538" s="11">
        <f t="shared" si="34"/>
        <v>40414.208333333336</v>
      </c>
      <c r="S538" s="12">
        <f t="shared" si="35"/>
        <v>40440.208333333336</v>
      </c>
    </row>
    <row r="539" spans="1:19" ht="18.5" x14ac:dyDescent="0.55000000000000004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s="4">
        <f t="shared" si="32"/>
        <v>0.85308535907413963</v>
      </c>
      <c r="G539" t="s">
        <v>19</v>
      </c>
      <c r="H539" s="4">
        <f t="shared" si="33"/>
        <v>0.85308535907413963</v>
      </c>
      <c r="I539">
        <v>1052</v>
      </c>
      <c r="J539" t="s">
        <v>32</v>
      </c>
      <c r="K539" t="s">
        <v>33</v>
      </c>
      <c r="L539" s="4">
        <v>1535605200</v>
      </c>
      <c r="M539">
        <v>1537592400</v>
      </c>
      <c r="N539" t="b">
        <v>1</v>
      </c>
      <c r="O539" t="b">
        <v>1</v>
      </c>
      <c r="P539" t="s">
        <v>2014</v>
      </c>
      <c r="Q539" t="s">
        <v>2015</v>
      </c>
      <c r="R539" s="11">
        <f t="shared" si="34"/>
        <v>43342.208333333328</v>
      </c>
      <c r="S539" s="12">
        <f t="shared" si="35"/>
        <v>43365.208333333328</v>
      </c>
    </row>
    <row r="540" spans="1:19" ht="18.5" x14ac:dyDescent="0.55000000000000004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s="4">
        <f t="shared" si="32"/>
        <v>2.6528035908405512</v>
      </c>
      <c r="G540" t="s">
        <v>14</v>
      </c>
      <c r="H540" s="4">
        <f t="shared" si="33"/>
        <v>2.6528035908405512</v>
      </c>
      <c r="I540">
        <v>1296</v>
      </c>
      <c r="J540" t="s">
        <v>20</v>
      </c>
      <c r="K540" t="s">
        <v>21</v>
      </c>
      <c r="L540" s="4">
        <v>1379826000</v>
      </c>
      <c r="M540">
        <v>1381208400</v>
      </c>
      <c r="N540" t="b">
        <v>0</v>
      </c>
      <c r="O540" t="b">
        <v>0</v>
      </c>
      <c r="P540" t="s">
        <v>2023</v>
      </c>
      <c r="Q540" t="s">
        <v>2034</v>
      </c>
      <c r="R540" s="11">
        <f t="shared" si="34"/>
        <v>41539.208333333336</v>
      </c>
      <c r="S540" s="12">
        <f t="shared" si="35"/>
        <v>41555.208333333336</v>
      </c>
    </row>
    <row r="541" spans="1:19" ht="18.5" x14ac:dyDescent="0.55000000000000004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s="4">
        <f t="shared" si="32"/>
        <v>1.3764044943820224</v>
      </c>
      <c r="G541" t="s">
        <v>14</v>
      </c>
      <c r="H541" s="4">
        <f t="shared" si="33"/>
        <v>1.3764044943820224</v>
      </c>
      <c r="I541">
        <v>77</v>
      </c>
      <c r="J541" t="s">
        <v>20</v>
      </c>
      <c r="K541" t="s">
        <v>21</v>
      </c>
      <c r="L541" s="4">
        <v>1561957200</v>
      </c>
      <c r="M541">
        <v>1562475600</v>
      </c>
      <c r="N541" t="b">
        <v>0</v>
      </c>
      <c r="O541" t="b">
        <v>1</v>
      </c>
      <c r="P541" t="s">
        <v>2006</v>
      </c>
      <c r="Q541" t="s">
        <v>2007</v>
      </c>
      <c r="R541" s="11">
        <f t="shared" si="34"/>
        <v>43647.208333333328</v>
      </c>
      <c r="S541" s="12">
        <f t="shared" si="35"/>
        <v>43653.208333333328</v>
      </c>
    </row>
    <row r="542" spans="1:19" ht="18.5" x14ac:dyDescent="0.55000000000000004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s="4">
        <f t="shared" si="32"/>
        <v>0.37596651769880118</v>
      </c>
      <c r="G542" t="s">
        <v>19</v>
      </c>
      <c r="H542" s="4">
        <f t="shared" si="33"/>
        <v>0.37596651769880118</v>
      </c>
      <c r="I542">
        <v>247</v>
      </c>
      <c r="J542" t="s">
        <v>20</v>
      </c>
      <c r="K542" t="s">
        <v>21</v>
      </c>
      <c r="L542" s="4">
        <v>1525496400</v>
      </c>
      <c r="M542">
        <v>1527397200</v>
      </c>
      <c r="N542" t="b">
        <v>0</v>
      </c>
      <c r="O542" t="b">
        <v>0</v>
      </c>
      <c r="P542" t="s">
        <v>2027</v>
      </c>
      <c r="Q542" t="s">
        <v>2028</v>
      </c>
      <c r="R542" s="11">
        <f t="shared" si="34"/>
        <v>43225.208333333328</v>
      </c>
      <c r="S542" s="12">
        <f t="shared" si="35"/>
        <v>43247.208333333328</v>
      </c>
    </row>
    <row r="543" spans="1:19" ht="18.5" x14ac:dyDescent="0.55000000000000004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s="4">
        <f t="shared" si="32"/>
        <v>4.1312723390428445</v>
      </c>
      <c r="G543" t="s">
        <v>14</v>
      </c>
      <c r="H543" s="4">
        <f t="shared" si="33"/>
        <v>4.1312723390428445</v>
      </c>
      <c r="I543">
        <v>395</v>
      </c>
      <c r="J543" t="s">
        <v>94</v>
      </c>
      <c r="K543" t="s">
        <v>95</v>
      </c>
      <c r="L543" s="4">
        <v>1433912400</v>
      </c>
      <c r="M543">
        <v>1436158800</v>
      </c>
      <c r="N543" t="b">
        <v>0</v>
      </c>
      <c r="O543" t="b">
        <v>0</v>
      </c>
      <c r="P543" t="s">
        <v>2023</v>
      </c>
      <c r="Q543" t="s">
        <v>2034</v>
      </c>
      <c r="R543" s="11">
        <f t="shared" si="34"/>
        <v>42165.208333333328</v>
      </c>
      <c r="S543" s="12">
        <f t="shared" si="35"/>
        <v>42191.208333333328</v>
      </c>
    </row>
    <row r="544" spans="1:19" ht="18.5" x14ac:dyDescent="0.55000000000000004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s="4">
        <f t="shared" si="32"/>
        <v>39.896373056994818</v>
      </c>
      <c r="G544" t="s">
        <v>14</v>
      </c>
      <c r="H544" s="4">
        <f t="shared" si="33"/>
        <v>39.896373056994818</v>
      </c>
      <c r="I544">
        <v>49</v>
      </c>
      <c r="J544" t="s">
        <v>36</v>
      </c>
      <c r="K544" t="s">
        <v>37</v>
      </c>
      <c r="L544" s="4">
        <v>1453442400</v>
      </c>
      <c r="M544">
        <v>1456034400</v>
      </c>
      <c r="N544" t="b">
        <v>0</v>
      </c>
      <c r="O544" t="b">
        <v>0</v>
      </c>
      <c r="P544" t="s">
        <v>2008</v>
      </c>
      <c r="Q544" t="s">
        <v>2018</v>
      </c>
      <c r="R544" s="11">
        <f t="shared" si="34"/>
        <v>42391.25</v>
      </c>
      <c r="S544" s="12">
        <f t="shared" si="35"/>
        <v>42421.25</v>
      </c>
    </row>
    <row r="545" spans="1:19" ht="18.5" x14ac:dyDescent="0.55000000000000004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s="4">
        <f t="shared" si="32"/>
        <v>6.1237738026543562</v>
      </c>
      <c r="G545" t="s">
        <v>14</v>
      </c>
      <c r="H545" s="4">
        <f t="shared" si="33"/>
        <v>6.1237738026543562</v>
      </c>
      <c r="I545">
        <v>180</v>
      </c>
      <c r="J545" t="s">
        <v>20</v>
      </c>
      <c r="K545" t="s">
        <v>21</v>
      </c>
      <c r="L545" s="4">
        <v>1378875600</v>
      </c>
      <c r="M545">
        <v>1380171600</v>
      </c>
      <c r="N545" t="b">
        <v>0</v>
      </c>
      <c r="O545" t="b">
        <v>0</v>
      </c>
      <c r="P545" t="s">
        <v>2023</v>
      </c>
      <c r="Q545" t="s">
        <v>2024</v>
      </c>
      <c r="R545" s="11">
        <f t="shared" si="34"/>
        <v>41528.208333333336</v>
      </c>
      <c r="S545" s="12">
        <f t="shared" si="35"/>
        <v>41543.208333333336</v>
      </c>
    </row>
    <row r="546" spans="1:19" ht="33" x14ac:dyDescent="0.55000000000000004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s="4">
        <f t="shared" si="32"/>
        <v>0.36166365280289331</v>
      </c>
      <c r="G546" t="s">
        <v>19</v>
      </c>
      <c r="H546" s="4">
        <f t="shared" si="33"/>
        <v>0.36166365280289331</v>
      </c>
      <c r="I546">
        <v>84</v>
      </c>
      <c r="J546" t="s">
        <v>20</v>
      </c>
      <c r="K546" t="s">
        <v>21</v>
      </c>
      <c r="L546" s="4">
        <v>1452232800</v>
      </c>
      <c r="M546">
        <v>1453356000</v>
      </c>
      <c r="N546" t="b">
        <v>0</v>
      </c>
      <c r="O546" t="b">
        <v>0</v>
      </c>
      <c r="P546" t="s">
        <v>2008</v>
      </c>
      <c r="Q546" t="s">
        <v>2009</v>
      </c>
      <c r="R546" s="11">
        <f t="shared" si="34"/>
        <v>42377.25</v>
      </c>
      <c r="S546" s="12">
        <f t="shared" si="35"/>
        <v>42390.25</v>
      </c>
    </row>
    <row r="547" spans="1:19" ht="18.5" x14ac:dyDescent="0.55000000000000004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s="4">
        <f t="shared" si="32"/>
        <v>1.1260808365171928</v>
      </c>
      <c r="G547" t="s">
        <v>14</v>
      </c>
      <c r="H547" s="4">
        <f t="shared" si="33"/>
        <v>1.1260808365171928</v>
      </c>
      <c r="I547">
        <v>2690</v>
      </c>
      <c r="J547" t="s">
        <v>20</v>
      </c>
      <c r="K547" t="s">
        <v>21</v>
      </c>
      <c r="L547" s="4">
        <v>1577253600</v>
      </c>
      <c r="M547">
        <v>1578981600</v>
      </c>
      <c r="N547" t="b">
        <v>0</v>
      </c>
      <c r="O547" t="b">
        <v>0</v>
      </c>
      <c r="P547" t="s">
        <v>2012</v>
      </c>
      <c r="Q547" t="s">
        <v>2013</v>
      </c>
      <c r="R547" s="11">
        <f t="shared" si="34"/>
        <v>43824.25</v>
      </c>
      <c r="S547" s="12">
        <f t="shared" si="35"/>
        <v>43844.25</v>
      </c>
    </row>
    <row r="548" spans="1:19" ht="18.5" x14ac:dyDescent="0.55000000000000004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s="4">
        <f t="shared" si="32"/>
        <v>0.611353711790393</v>
      </c>
      <c r="G548" t="s">
        <v>19</v>
      </c>
      <c r="H548" s="4">
        <f t="shared" si="33"/>
        <v>0.611353711790393</v>
      </c>
      <c r="I548">
        <v>88</v>
      </c>
      <c r="J548" t="s">
        <v>20</v>
      </c>
      <c r="K548" t="s">
        <v>21</v>
      </c>
      <c r="L548" s="4">
        <v>1537160400</v>
      </c>
      <c r="M548">
        <v>1537419600</v>
      </c>
      <c r="N548" t="b">
        <v>0</v>
      </c>
      <c r="O548" t="b">
        <v>1</v>
      </c>
      <c r="P548" t="s">
        <v>2012</v>
      </c>
      <c r="Q548" t="s">
        <v>2013</v>
      </c>
      <c r="R548" s="11">
        <f t="shared" si="34"/>
        <v>43360.208333333328</v>
      </c>
      <c r="S548" s="12">
        <f t="shared" si="35"/>
        <v>43363.208333333328</v>
      </c>
    </row>
    <row r="549" spans="1:19" ht="18.5" x14ac:dyDescent="0.55000000000000004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s="4">
        <f t="shared" si="32"/>
        <v>0.10319917440660474</v>
      </c>
      <c r="G549" t="s">
        <v>19</v>
      </c>
      <c r="H549" s="4">
        <f t="shared" si="33"/>
        <v>0.10319917440660474</v>
      </c>
      <c r="I549">
        <v>156</v>
      </c>
      <c r="J549" t="s">
        <v>20</v>
      </c>
      <c r="K549" t="s">
        <v>21</v>
      </c>
      <c r="L549" s="4">
        <v>1422165600</v>
      </c>
      <c r="M549">
        <v>1423202400</v>
      </c>
      <c r="N549" t="b">
        <v>0</v>
      </c>
      <c r="O549" t="b">
        <v>0</v>
      </c>
      <c r="P549" t="s">
        <v>2014</v>
      </c>
      <c r="Q549" t="s">
        <v>2017</v>
      </c>
      <c r="R549" s="11">
        <f t="shared" si="34"/>
        <v>42029.25</v>
      </c>
      <c r="S549" s="12">
        <f t="shared" si="35"/>
        <v>42041.25</v>
      </c>
    </row>
    <row r="550" spans="1:19" ht="18.5" x14ac:dyDescent="0.55000000000000004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s="4">
        <f t="shared" si="32"/>
        <v>0.36912114544825042</v>
      </c>
      <c r="G550" t="s">
        <v>19</v>
      </c>
      <c r="H550" s="4">
        <f t="shared" si="33"/>
        <v>0.36912114544825042</v>
      </c>
      <c r="I550">
        <v>2985</v>
      </c>
      <c r="J550" t="s">
        <v>20</v>
      </c>
      <c r="K550" t="s">
        <v>21</v>
      </c>
      <c r="L550" s="4">
        <v>1459486800</v>
      </c>
      <c r="M550">
        <v>1460610000</v>
      </c>
      <c r="N550" t="b">
        <v>0</v>
      </c>
      <c r="O550" t="b">
        <v>0</v>
      </c>
      <c r="P550" t="s">
        <v>2012</v>
      </c>
      <c r="Q550" t="s">
        <v>2013</v>
      </c>
      <c r="R550" s="11">
        <f t="shared" si="34"/>
        <v>42461.208333333328</v>
      </c>
      <c r="S550" s="12">
        <f t="shared" si="35"/>
        <v>42474.208333333328</v>
      </c>
    </row>
    <row r="551" spans="1:19" ht="33" x14ac:dyDescent="0.55000000000000004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s="4">
        <f t="shared" si="32"/>
        <v>0.35184809703851244</v>
      </c>
      <c r="G551" t="s">
        <v>19</v>
      </c>
      <c r="H551" s="4">
        <f t="shared" si="33"/>
        <v>0.35184809703851244</v>
      </c>
      <c r="I551">
        <v>762</v>
      </c>
      <c r="J551" t="s">
        <v>20</v>
      </c>
      <c r="K551" t="s">
        <v>21</v>
      </c>
      <c r="L551" s="4">
        <v>1369717200</v>
      </c>
      <c r="M551">
        <v>1370494800</v>
      </c>
      <c r="N551" t="b">
        <v>0</v>
      </c>
      <c r="O551" t="b">
        <v>0</v>
      </c>
      <c r="P551" t="s">
        <v>2010</v>
      </c>
      <c r="Q551" t="s">
        <v>2019</v>
      </c>
      <c r="R551" s="11">
        <f t="shared" si="34"/>
        <v>41422.208333333336</v>
      </c>
      <c r="S551" s="12">
        <f t="shared" si="35"/>
        <v>41431.208333333336</v>
      </c>
    </row>
    <row r="552" spans="1:19" ht="33" x14ac:dyDescent="0.55000000000000004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s="4">
        <f t="shared" si="32"/>
        <v>25</v>
      </c>
      <c r="G552" t="s">
        <v>63</v>
      </c>
      <c r="H552" s="4">
        <f t="shared" si="33"/>
        <v>25</v>
      </c>
      <c r="I552">
        <v>1</v>
      </c>
      <c r="J552" t="s">
        <v>86</v>
      </c>
      <c r="K552" t="s">
        <v>87</v>
      </c>
      <c r="L552" s="4">
        <v>1330495200</v>
      </c>
      <c r="M552">
        <v>1332306000</v>
      </c>
      <c r="N552" t="b">
        <v>0</v>
      </c>
      <c r="O552" t="b">
        <v>0</v>
      </c>
      <c r="P552" t="s">
        <v>2008</v>
      </c>
      <c r="Q552" t="s">
        <v>2018</v>
      </c>
      <c r="R552" s="11">
        <f t="shared" si="34"/>
        <v>40968.25</v>
      </c>
      <c r="S552" s="12">
        <f t="shared" si="35"/>
        <v>40989.208333333336</v>
      </c>
    </row>
    <row r="553" spans="1:19" ht="18.5" x14ac:dyDescent="0.55000000000000004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s="4">
        <f t="shared" si="32"/>
        <v>1.7055247258470805</v>
      </c>
      <c r="G553" t="s">
        <v>14</v>
      </c>
      <c r="H553" s="4">
        <f t="shared" si="33"/>
        <v>1.7055247258470805</v>
      </c>
      <c r="I553">
        <v>2779</v>
      </c>
      <c r="J553" t="s">
        <v>24</v>
      </c>
      <c r="K553" t="s">
        <v>25</v>
      </c>
      <c r="L553" s="4">
        <v>1419055200</v>
      </c>
      <c r="M553">
        <v>1422511200</v>
      </c>
      <c r="N553" t="b">
        <v>0</v>
      </c>
      <c r="O553" t="b">
        <v>1</v>
      </c>
      <c r="P553" t="s">
        <v>2010</v>
      </c>
      <c r="Q553" t="s">
        <v>2011</v>
      </c>
      <c r="R553" s="11">
        <f t="shared" si="34"/>
        <v>41993.25</v>
      </c>
      <c r="S553" s="12">
        <f t="shared" si="35"/>
        <v>42033.25</v>
      </c>
    </row>
    <row r="554" spans="1:19" ht="18.5" x14ac:dyDescent="0.55000000000000004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s="4">
        <f t="shared" si="32"/>
        <v>1.0151139183397249</v>
      </c>
      <c r="G554" t="s">
        <v>14</v>
      </c>
      <c r="H554" s="4">
        <f t="shared" si="33"/>
        <v>1.0151139183397249</v>
      </c>
      <c r="I554">
        <v>92</v>
      </c>
      <c r="J554" t="s">
        <v>20</v>
      </c>
      <c r="K554" t="s">
        <v>21</v>
      </c>
      <c r="L554" s="4">
        <v>1480140000</v>
      </c>
      <c r="M554">
        <v>1480312800</v>
      </c>
      <c r="N554" t="b">
        <v>0</v>
      </c>
      <c r="O554" t="b">
        <v>0</v>
      </c>
      <c r="P554" t="s">
        <v>2012</v>
      </c>
      <c r="Q554" t="s">
        <v>2013</v>
      </c>
      <c r="R554" s="11">
        <f t="shared" si="34"/>
        <v>42700.25</v>
      </c>
      <c r="S554" s="12">
        <f t="shared" si="35"/>
        <v>42702.25</v>
      </c>
    </row>
    <row r="555" spans="1:19" ht="33" x14ac:dyDescent="0.55000000000000004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s="4">
        <f t="shared" si="32"/>
        <v>2.2739996267761455</v>
      </c>
      <c r="G555" t="s">
        <v>14</v>
      </c>
      <c r="H555" s="4">
        <f t="shared" si="33"/>
        <v>2.2739996267761455</v>
      </c>
      <c r="I555">
        <v>1028</v>
      </c>
      <c r="J555" t="s">
        <v>20</v>
      </c>
      <c r="K555" t="s">
        <v>21</v>
      </c>
      <c r="L555" s="4">
        <v>1293948000</v>
      </c>
      <c r="M555">
        <v>1294034400</v>
      </c>
      <c r="N555" t="b">
        <v>0</v>
      </c>
      <c r="O555" t="b">
        <v>0</v>
      </c>
      <c r="P555" t="s">
        <v>2008</v>
      </c>
      <c r="Q555" t="s">
        <v>2009</v>
      </c>
      <c r="R555" s="11">
        <f t="shared" si="34"/>
        <v>40545.25</v>
      </c>
      <c r="S555" s="12">
        <f t="shared" si="35"/>
        <v>40546.25</v>
      </c>
    </row>
    <row r="556" spans="1:19" ht="33" x14ac:dyDescent="0.55000000000000004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s="4">
        <f t="shared" si="32"/>
        <v>0.65935591338145472</v>
      </c>
      <c r="G556" t="s">
        <v>19</v>
      </c>
      <c r="H556" s="4">
        <f t="shared" si="33"/>
        <v>0.65935591338145472</v>
      </c>
      <c r="I556">
        <v>554</v>
      </c>
      <c r="J556" t="s">
        <v>15</v>
      </c>
      <c r="K556" t="s">
        <v>16</v>
      </c>
      <c r="L556" s="4">
        <v>1482127200</v>
      </c>
      <c r="M556">
        <v>1482645600</v>
      </c>
      <c r="N556" t="b">
        <v>0</v>
      </c>
      <c r="O556" t="b">
        <v>0</v>
      </c>
      <c r="P556" t="s">
        <v>2008</v>
      </c>
      <c r="Q556" t="s">
        <v>2018</v>
      </c>
      <c r="R556" s="11">
        <f t="shared" si="34"/>
        <v>42723.25</v>
      </c>
      <c r="S556" s="12">
        <f t="shared" si="35"/>
        <v>42729.25</v>
      </c>
    </row>
    <row r="557" spans="1:19" ht="18.5" x14ac:dyDescent="0.55000000000000004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s="4">
        <f t="shared" si="32"/>
        <v>0.44715735680317981</v>
      </c>
      <c r="G557" t="s">
        <v>19</v>
      </c>
      <c r="H557" s="4">
        <f t="shared" si="33"/>
        <v>0.44715735680317981</v>
      </c>
      <c r="I557">
        <v>135</v>
      </c>
      <c r="J557" t="s">
        <v>32</v>
      </c>
      <c r="K557" t="s">
        <v>33</v>
      </c>
      <c r="L557" s="4">
        <v>1396414800</v>
      </c>
      <c r="M557">
        <v>1399093200</v>
      </c>
      <c r="N557" t="b">
        <v>0</v>
      </c>
      <c r="O557" t="b">
        <v>0</v>
      </c>
      <c r="P557" t="s">
        <v>2008</v>
      </c>
      <c r="Q557" t="s">
        <v>2009</v>
      </c>
      <c r="R557" s="11">
        <f t="shared" si="34"/>
        <v>41731.208333333336</v>
      </c>
      <c r="S557" s="12">
        <f t="shared" si="35"/>
        <v>41762.208333333336</v>
      </c>
    </row>
    <row r="558" spans="1:19" ht="18.5" x14ac:dyDescent="0.55000000000000004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s="4">
        <f t="shared" si="32"/>
        <v>0.41710114702815432</v>
      </c>
      <c r="G558" t="s">
        <v>19</v>
      </c>
      <c r="H558" s="4">
        <f t="shared" si="33"/>
        <v>0.41710114702815432</v>
      </c>
      <c r="I558">
        <v>122</v>
      </c>
      <c r="J558" t="s">
        <v>20</v>
      </c>
      <c r="K558" t="s">
        <v>21</v>
      </c>
      <c r="L558" s="4">
        <v>1315285200</v>
      </c>
      <c r="M558">
        <v>1315890000</v>
      </c>
      <c r="N558" t="b">
        <v>0</v>
      </c>
      <c r="O558" t="b">
        <v>1</v>
      </c>
      <c r="P558" t="s">
        <v>2020</v>
      </c>
      <c r="Q558" t="s">
        <v>2032</v>
      </c>
      <c r="R558" s="11">
        <f t="shared" si="34"/>
        <v>40792.208333333336</v>
      </c>
      <c r="S558" s="12">
        <f t="shared" si="35"/>
        <v>40799.208333333336</v>
      </c>
    </row>
    <row r="559" spans="1:19" ht="18.5" x14ac:dyDescent="0.55000000000000004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s="4">
        <f t="shared" si="32"/>
        <v>0.50167224080267558</v>
      </c>
      <c r="G559" t="s">
        <v>19</v>
      </c>
      <c r="H559" s="4">
        <f t="shared" si="33"/>
        <v>0.50167224080267558</v>
      </c>
      <c r="I559">
        <v>221</v>
      </c>
      <c r="J559" t="s">
        <v>20</v>
      </c>
      <c r="K559" t="s">
        <v>21</v>
      </c>
      <c r="L559" s="4">
        <v>1443762000</v>
      </c>
      <c r="M559">
        <v>1444021200</v>
      </c>
      <c r="N559" t="b">
        <v>0</v>
      </c>
      <c r="O559" t="b">
        <v>1</v>
      </c>
      <c r="P559" t="s">
        <v>2014</v>
      </c>
      <c r="Q559" t="s">
        <v>2036</v>
      </c>
      <c r="R559" s="11">
        <f t="shared" si="34"/>
        <v>42279.208333333328</v>
      </c>
      <c r="S559" s="12">
        <f t="shared" si="35"/>
        <v>42282.208333333328</v>
      </c>
    </row>
    <row r="560" spans="1:19" ht="18.5" x14ac:dyDescent="0.55000000000000004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s="4">
        <f t="shared" si="32"/>
        <v>0.72809440120512181</v>
      </c>
      <c r="G560" t="s">
        <v>19</v>
      </c>
      <c r="H560" s="4">
        <f t="shared" si="33"/>
        <v>0.72809440120512181</v>
      </c>
      <c r="I560">
        <v>126</v>
      </c>
      <c r="J560" t="s">
        <v>20</v>
      </c>
      <c r="K560" t="s">
        <v>21</v>
      </c>
      <c r="L560" s="4">
        <v>1456293600</v>
      </c>
      <c r="M560">
        <v>1460005200</v>
      </c>
      <c r="N560" t="b">
        <v>0</v>
      </c>
      <c r="O560" t="b">
        <v>0</v>
      </c>
      <c r="P560" t="s">
        <v>2012</v>
      </c>
      <c r="Q560" t="s">
        <v>2013</v>
      </c>
      <c r="R560" s="11">
        <f t="shared" si="34"/>
        <v>42424.25</v>
      </c>
      <c r="S560" s="12">
        <f t="shared" si="35"/>
        <v>42467.208333333328</v>
      </c>
    </row>
    <row r="561" spans="1:19" ht="18.5" x14ac:dyDescent="0.55000000000000004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s="4">
        <f t="shared" si="32"/>
        <v>0.99039700529528507</v>
      </c>
      <c r="G561" t="s">
        <v>19</v>
      </c>
      <c r="H561" s="4">
        <f t="shared" si="33"/>
        <v>0.99039700529528507</v>
      </c>
      <c r="I561">
        <v>1022</v>
      </c>
      <c r="J561" t="s">
        <v>20</v>
      </c>
      <c r="K561" t="s">
        <v>21</v>
      </c>
      <c r="L561" s="4">
        <v>1470114000</v>
      </c>
      <c r="M561">
        <v>1470718800</v>
      </c>
      <c r="N561" t="b">
        <v>0</v>
      </c>
      <c r="O561" t="b">
        <v>0</v>
      </c>
      <c r="P561" t="s">
        <v>2012</v>
      </c>
      <c r="Q561" t="s">
        <v>2013</v>
      </c>
      <c r="R561" s="11">
        <f t="shared" si="34"/>
        <v>42584.208333333328</v>
      </c>
      <c r="S561" s="12">
        <f t="shared" si="35"/>
        <v>42591.208333333328</v>
      </c>
    </row>
    <row r="562" spans="1:19" ht="18.5" x14ac:dyDescent="0.55000000000000004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s="4">
        <f t="shared" si="32"/>
        <v>0.12591921023471342</v>
      </c>
      <c r="G562" t="s">
        <v>19</v>
      </c>
      <c r="H562" s="4">
        <f t="shared" si="33"/>
        <v>0.12591921023471342</v>
      </c>
      <c r="I562">
        <v>3177</v>
      </c>
      <c r="J562" t="s">
        <v>20</v>
      </c>
      <c r="K562" t="s">
        <v>21</v>
      </c>
      <c r="L562" s="4">
        <v>1321596000</v>
      </c>
      <c r="M562">
        <v>1325052000</v>
      </c>
      <c r="N562" t="b">
        <v>0</v>
      </c>
      <c r="O562" t="b">
        <v>0</v>
      </c>
      <c r="P562" t="s">
        <v>2014</v>
      </c>
      <c r="Q562" t="s">
        <v>2022</v>
      </c>
      <c r="R562" s="11">
        <f t="shared" si="34"/>
        <v>40865.25</v>
      </c>
      <c r="S562" s="12">
        <f t="shared" si="35"/>
        <v>40905.25</v>
      </c>
    </row>
    <row r="563" spans="1:19" ht="18.5" x14ac:dyDescent="0.55000000000000004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s="4">
        <f t="shared" si="32"/>
        <v>0.27048958615093321</v>
      </c>
      <c r="G563" t="s">
        <v>19</v>
      </c>
      <c r="H563" s="4">
        <f t="shared" si="33"/>
        <v>0.27048958615093321</v>
      </c>
      <c r="I563">
        <v>198</v>
      </c>
      <c r="J563" t="s">
        <v>86</v>
      </c>
      <c r="K563" t="s">
        <v>87</v>
      </c>
      <c r="L563" s="4">
        <v>1318827600</v>
      </c>
      <c r="M563">
        <v>1319000400</v>
      </c>
      <c r="N563" t="b">
        <v>0</v>
      </c>
      <c r="O563" t="b">
        <v>0</v>
      </c>
      <c r="P563" t="s">
        <v>2012</v>
      </c>
      <c r="Q563" t="s">
        <v>2013</v>
      </c>
      <c r="R563" s="11">
        <f t="shared" si="34"/>
        <v>40833.208333333336</v>
      </c>
      <c r="S563" s="12">
        <f t="shared" si="35"/>
        <v>40835.208333333336</v>
      </c>
    </row>
    <row r="564" spans="1:19" ht="33" x14ac:dyDescent="0.55000000000000004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s="4">
        <f t="shared" si="32"/>
        <v>7.8014184397163122</v>
      </c>
      <c r="G564" t="s">
        <v>14</v>
      </c>
      <c r="H564" s="4">
        <f t="shared" si="33"/>
        <v>7.8014184397163122</v>
      </c>
      <c r="I564">
        <v>26</v>
      </c>
      <c r="J564" t="s">
        <v>86</v>
      </c>
      <c r="K564" t="s">
        <v>87</v>
      </c>
      <c r="L564" s="4">
        <v>1552366800</v>
      </c>
      <c r="M564">
        <v>1552539600</v>
      </c>
      <c r="N564" t="b">
        <v>0</v>
      </c>
      <c r="O564" t="b">
        <v>0</v>
      </c>
      <c r="P564" t="s">
        <v>2008</v>
      </c>
      <c r="Q564" t="s">
        <v>2009</v>
      </c>
      <c r="R564" s="11">
        <f t="shared" si="34"/>
        <v>43536.208333333328</v>
      </c>
      <c r="S564" s="12">
        <f t="shared" si="35"/>
        <v>43538.208333333328</v>
      </c>
    </row>
    <row r="565" spans="1:19" ht="18.5" x14ac:dyDescent="0.55000000000000004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s="4">
        <f t="shared" si="32"/>
        <v>0.72449579009203058</v>
      </c>
      <c r="G565" t="s">
        <v>19</v>
      </c>
      <c r="H565" s="4">
        <f t="shared" si="33"/>
        <v>0.72449579009203058</v>
      </c>
      <c r="I565">
        <v>85</v>
      </c>
      <c r="J565" t="s">
        <v>24</v>
      </c>
      <c r="K565" t="s">
        <v>25</v>
      </c>
      <c r="L565" s="4">
        <v>1542088800</v>
      </c>
      <c r="M565">
        <v>1543816800</v>
      </c>
      <c r="N565" t="b">
        <v>0</v>
      </c>
      <c r="O565" t="b">
        <v>0</v>
      </c>
      <c r="P565" t="s">
        <v>2014</v>
      </c>
      <c r="Q565" t="s">
        <v>2015</v>
      </c>
      <c r="R565" s="11">
        <f t="shared" si="34"/>
        <v>43417.25</v>
      </c>
      <c r="S565" s="12">
        <f t="shared" si="35"/>
        <v>43437.25</v>
      </c>
    </row>
    <row r="566" spans="1:19" ht="18.5" x14ac:dyDescent="0.55000000000000004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s="4">
        <f t="shared" si="32"/>
        <v>1.1931283726917175</v>
      </c>
      <c r="G566" t="s">
        <v>14</v>
      </c>
      <c r="H566" s="4">
        <f t="shared" si="33"/>
        <v>1.1931283726917175</v>
      </c>
      <c r="I566">
        <v>1790</v>
      </c>
      <c r="J566" t="s">
        <v>20</v>
      </c>
      <c r="K566" t="s">
        <v>21</v>
      </c>
      <c r="L566" s="4">
        <v>1426395600</v>
      </c>
      <c r="M566">
        <v>1427086800</v>
      </c>
      <c r="N566" t="b">
        <v>0</v>
      </c>
      <c r="O566" t="b">
        <v>0</v>
      </c>
      <c r="P566" t="s">
        <v>2012</v>
      </c>
      <c r="Q566" t="s">
        <v>2013</v>
      </c>
      <c r="R566" s="11">
        <f t="shared" si="34"/>
        <v>42078.208333333328</v>
      </c>
      <c r="S566" s="12">
        <f t="shared" si="35"/>
        <v>42086.208333333328</v>
      </c>
    </row>
    <row r="567" spans="1:19" ht="18.5" x14ac:dyDescent="0.55000000000000004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s="4">
        <f t="shared" si="32"/>
        <v>0.48875704294263672</v>
      </c>
      <c r="G567" t="s">
        <v>19</v>
      </c>
      <c r="H567" s="4">
        <f t="shared" si="33"/>
        <v>0.48875704294263672</v>
      </c>
      <c r="I567">
        <v>3596</v>
      </c>
      <c r="J567" t="s">
        <v>20</v>
      </c>
      <c r="K567" t="s">
        <v>21</v>
      </c>
      <c r="L567" s="4">
        <v>1321336800</v>
      </c>
      <c r="M567">
        <v>1323064800</v>
      </c>
      <c r="N567" t="b">
        <v>0</v>
      </c>
      <c r="O567" t="b">
        <v>0</v>
      </c>
      <c r="P567" t="s">
        <v>2012</v>
      </c>
      <c r="Q567" t="s">
        <v>2013</v>
      </c>
      <c r="R567" s="11">
        <f t="shared" si="34"/>
        <v>40862.25</v>
      </c>
      <c r="S567" s="12">
        <f t="shared" si="35"/>
        <v>40882.25</v>
      </c>
    </row>
    <row r="568" spans="1:19" ht="18.5" x14ac:dyDescent="0.55000000000000004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s="4">
        <f t="shared" si="32"/>
        <v>2.2550921435499514</v>
      </c>
      <c r="G568" t="s">
        <v>14</v>
      </c>
      <c r="H568" s="4">
        <f t="shared" si="33"/>
        <v>2.2550921435499514</v>
      </c>
      <c r="I568">
        <v>37</v>
      </c>
      <c r="J568" t="s">
        <v>20</v>
      </c>
      <c r="K568" t="s">
        <v>21</v>
      </c>
      <c r="L568" s="4">
        <v>1456293600</v>
      </c>
      <c r="M568">
        <v>1458277200</v>
      </c>
      <c r="N568" t="b">
        <v>0</v>
      </c>
      <c r="O568" t="b">
        <v>1</v>
      </c>
      <c r="P568" t="s">
        <v>2008</v>
      </c>
      <c r="Q568" t="s">
        <v>2016</v>
      </c>
      <c r="R568" s="11">
        <f t="shared" si="34"/>
        <v>42424.25</v>
      </c>
      <c r="S568" s="12">
        <f t="shared" si="35"/>
        <v>42447.208333333328</v>
      </c>
    </row>
    <row r="569" spans="1:19" ht="33" x14ac:dyDescent="0.55000000000000004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s="4">
        <f t="shared" si="32"/>
        <v>0.45745038681466532</v>
      </c>
      <c r="G569" t="s">
        <v>19</v>
      </c>
      <c r="H569" s="4">
        <f t="shared" si="33"/>
        <v>0.45745038681466532</v>
      </c>
      <c r="I569">
        <v>244</v>
      </c>
      <c r="J569" t="s">
        <v>20</v>
      </c>
      <c r="K569" t="s">
        <v>21</v>
      </c>
      <c r="L569" s="4">
        <v>1404968400</v>
      </c>
      <c r="M569">
        <v>1405141200</v>
      </c>
      <c r="N569" t="b">
        <v>0</v>
      </c>
      <c r="O569" t="b">
        <v>0</v>
      </c>
      <c r="P569" t="s">
        <v>2008</v>
      </c>
      <c r="Q569" t="s">
        <v>2009</v>
      </c>
      <c r="R569" s="11">
        <f t="shared" si="34"/>
        <v>41830.208333333336</v>
      </c>
      <c r="S569" s="12">
        <f t="shared" si="35"/>
        <v>41832.208333333336</v>
      </c>
    </row>
    <row r="570" spans="1:19" ht="18.5" x14ac:dyDescent="0.55000000000000004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s="4">
        <f t="shared" si="32"/>
        <v>0.53753860774530771</v>
      </c>
      <c r="G570" t="s">
        <v>19</v>
      </c>
      <c r="H570" s="4">
        <f t="shared" si="33"/>
        <v>0.53753860774530771</v>
      </c>
      <c r="I570">
        <v>5180</v>
      </c>
      <c r="J570" t="s">
        <v>20</v>
      </c>
      <c r="K570" t="s">
        <v>21</v>
      </c>
      <c r="L570" s="4">
        <v>1279170000</v>
      </c>
      <c r="M570">
        <v>1283058000</v>
      </c>
      <c r="N570" t="b">
        <v>0</v>
      </c>
      <c r="O570" t="b">
        <v>0</v>
      </c>
      <c r="P570" t="s">
        <v>2012</v>
      </c>
      <c r="Q570" t="s">
        <v>2013</v>
      </c>
      <c r="R570" s="11">
        <f t="shared" si="34"/>
        <v>40374.208333333336</v>
      </c>
      <c r="S570" s="12">
        <f t="shared" si="35"/>
        <v>40419.208333333336</v>
      </c>
    </row>
    <row r="571" spans="1:19" ht="18.5" x14ac:dyDescent="0.55000000000000004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s="4">
        <f t="shared" si="32"/>
        <v>0.42133948223456663</v>
      </c>
      <c r="G571" t="s">
        <v>19</v>
      </c>
      <c r="H571" s="4">
        <f t="shared" si="33"/>
        <v>0.42133948223456663</v>
      </c>
      <c r="I571">
        <v>589</v>
      </c>
      <c r="J571" t="s">
        <v>94</v>
      </c>
      <c r="K571" t="s">
        <v>95</v>
      </c>
      <c r="L571" s="4">
        <v>1294725600</v>
      </c>
      <c r="M571">
        <v>1295762400</v>
      </c>
      <c r="N571" t="b">
        <v>0</v>
      </c>
      <c r="O571" t="b">
        <v>0</v>
      </c>
      <c r="P571" t="s">
        <v>2014</v>
      </c>
      <c r="Q571" t="s">
        <v>2022</v>
      </c>
      <c r="R571" s="11">
        <f t="shared" si="34"/>
        <v>40554.25</v>
      </c>
      <c r="S571" s="12">
        <f t="shared" si="35"/>
        <v>40566.25</v>
      </c>
    </row>
    <row r="572" spans="1:19" ht="18.5" x14ac:dyDescent="0.55000000000000004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s="4">
        <f t="shared" si="32"/>
        <v>0.32716748458537814</v>
      </c>
      <c r="G572" t="s">
        <v>19</v>
      </c>
      <c r="H572" s="4">
        <f t="shared" si="33"/>
        <v>0.32716748458537814</v>
      </c>
      <c r="I572">
        <v>2725</v>
      </c>
      <c r="J572" t="s">
        <v>20</v>
      </c>
      <c r="K572" t="s">
        <v>21</v>
      </c>
      <c r="L572" s="4">
        <v>1419055200</v>
      </c>
      <c r="M572">
        <v>1419573600</v>
      </c>
      <c r="N572" t="b">
        <v>0</v>
      </c>
      <c r="O572" t="b">
        <v>1</v>
      </c>
      <c r="P572" t="s">
        <v>2008</v>
      </c>
      <c r="Q572" t="s">
        <v>2009</v>
      </c>
      <c r="R572" s="11">
        <f t="shared" si="34"/>
        <v>41993.25</v>
      </c>
      <c r="S572" s="12">
        <f t="shared" si="35"/>
        <v>41999.25</v>
      </c>
    </row>
    <row r="573" spans="1:19" ht="18.5" x14ac:dyDescent="0.55000000000000004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s="4">
        <f t="shared" si="32"/>
        <v>1.062215477996965</v>
      </c>
      <c r="G573" t="s">
        <v>14</v>
      </c>
      <c r="H573" s="4">
        <f t="shared" si="33"/>
        <v>1.062215477996965</v>
      </c>
      <c r="I573">
        <v>35</v>
      </c>
      <c r="J573" t="s">
        <v>94</v>
      </c>
      <c r="K573" t="s">
        <v>95</v>
      </c>
      <c r="L573" s="4">
        <v>1434690000</v>
      </c>
      <c r="M573">
        <v>1438750800</v>
      </c>
      <c r="N573" t="b">
        <v>0</v>
      </c>
      <c r="O573" t="b">
        <v>0</v>
      </c>
      <c r="P573" t="s">
        <v>2014</v>
      </c>
      <c r="Q573" t="s">
        <v>2025</v>
      </c>
      <c r="R573" s="11">
        <f t="shared" si="34"/>
        <v>42174.208333333328</v>
      </c>
      <c r="S573" s="12">
        <f t="shared" si="35"/>
        <v>42221.208333333328</v>
      </c>
    </row>
    <row r="574" spans="1:19" ht="18.5" x14ac:dyDescent="0.55000000000000004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s="4">
        <f t="shared" si="32"/>
        <v>1.838235294117647</v>
      </c>
      <c r="G574" t="s">
        <v>63</v>
      </c>
      <c r="H574" s="4">
        <f t="shared" si="33"/>
        <v>1.838235294117647</v>
      </c>
      <c r="I574">
        <v>94</v>
      </c>
      <c r="J574" t="s">
        <v>20</v>
      </c>
      <c r="K574" t="s">
        <v>21</v>
      </c>
      <c r="L574" s="4">
        <v>1443416400</v>
      </c>
      <c r="M574">
        <v>1444798800</v>
      </c>
      <c r="N574" t="b">
        <v>0</v>
      </c>
      <c r="O574" t="b">
        <v>1</v>
      </c>
      <c r="P574" t="s">
        <v>2008</v>
      </c>
      <c r="Q574" t="s">
        <v>2009</v>
      </c>
      <c r="R574" s="11">
        <f t="shared" si="34"/>
        <v>42275.208333333328</v>
      </c>
      <c r="S574" s="12">
        <f t="shared" si="35"/>
        <v>42291.208333333328</v>
      </c>
    </row>
    <row r="575" spans="1:19" ht="18.5" x14ac:dyDescent="0.55000000000000004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s="4">
        <f t="shared" si="32"/>
        <v>0.89381003201707576</v>
      </c>
      <c r="G575" t="s">
        <v>19</v>
      </c>
      <c r="H575" s="4">
        <f t="shared" si="33"/>
        <v>0.89381003201707576</v>
      </c>
      <c r="I575">
        <v>300</v>
      </c>
      <c r="J575" t="s">
        <v>20</v>
      </c>
      <c r="K575" t="s">
        <v>21</v>
      </c>
      <c r="L575" s="4">
        <v>1399006800</v>
      </c>
      <c r="M575">
        <v>1399179600</v>
      </c>
      <c r="N575" t="b">
        <v>0</v>
      </c>
      <c r="O575" t="b">
        <v>0</v>
      </c>
      <c r="P575" t="s">
        <v>2037</v>
      </c>
      <c r="Q575" t="s">
        <v>2038</v>
      </c>
      <c r="R575" s="11">
        <f t="shared" si="34"/>
        <v>41761.208333333336</v>
      </c>
      <c r="S575" s="12">
        <f t="shared" si="35"/>
        <v>41763.208333333336</v>
      </c>
    </row>
    <row r="576" spans="1:19" ht="18.5" x14ac:dyDescent="0.55000000000000004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s="4">
        <f t="shared" si="32"/>
        <v>0.2708939500351159</v>
      </c>
      <c r="G576" t="s">
        <v>19</v>
      </c>
      <c r="H576" s="4">
        <f t="shared" si="33"/>
        <v>0.2708939500351159</v>
      </c>
      <c r="I576">
        <v>144</v>
      </c>
      <c r="J576" t="s">
        <v>20</v>
      </c>
      <c r="K576" t="s">
        <v>21</v>
      </c>
      <c r="L576" s="4">
        <v>1575698400</v>
      </c>
      <c r="M576">
        <v>1576562400</v>
      </c>
      <c r="N576" t="b">
        <v>0</v>
      </c>
      <c r="O576" t="b">
        <v>1</v>
      </c>
      <c r="P576" t="s">
        <v>2006</v>
      </c>
      <c r="Q576" t="s">
        <v>2007</v>
      </c>
      <c r="R576" s="11">
        <f t="shared" si="34"/>
        <v>43806.25</v>
      </c>
      <c r="S576" s="12">
        <f t="shared" si="35"/>
        <v>43816.25</v>
      </c>
    </row>
    <row r="577" spans="1:19" ht="18.5" x14ac:dyDescent="0.55000000000000004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s="4">
        <f t="shared" si="32"/>
        <v>1.589057820339177</v>
      </c>
      <c r="G577" t="s">
        <v>14</v>
      </c>
      <c r="H577" s="4">
        <f t="shared" si="33"/>
        <v>1.589057820339177</v>
      </c>
      <c r="I577">
        <v>558</v>
      </c>
      <c r="J577" t="s">
        <v>20</v>
      </c>
      <c r="K577" t="s">
        <v>21</v>
      </c>
      <c r="L577" s="4">
        <v>1400562000</v>
      </c>
      <c r="M577">
        <v>1400821200</v>
      </c>
      <c r="N577" t="b">
        <v>0</v>
      </c>
      <c r="O577" t="b">
        <v>1</v>
      </c>
      <c r="P577" t="s">
        <v>2012</v>
      </c>
      <c r="Q577" t="s">
        <v>2013</v>
      </c>
      <c r="R577" s="11">
        <f t="shared" si="34"/>
        <v>41779.208333333336</v>
      </c>
      <c r="S577" s="12">
        <f t="shared" si="35"/>
        <v>41782.208333333336</v>
      </c>
    </row>
    <row r="578" spans="1:19" ht="33" x14ac:dyDescent="0.55000000000000004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s="4">
        <f t="shared" si="32"/>
        <v>1.5401714830104796</v>
      </c>
      <c r="G578" t="s">
        <v>14</v>
      </c>
      <c r="H578" s="4">
        <f t="shared" si="33"/>
        <v>1.5401714830104796</v>
      </c>
      <c r="I578">
        <v>64</v>
      </c>
      <c r="J578" t="s">
        <v>20</v>
      </c>
      <c r="K578" t="s">
        <v>21</v>
      </c>
      <c r="L578" s="4">
        <v>1509512400</v>
      </c>
      <c r="M578">
        <v>1510984800</v>
      </c>
      <c r="N578" t="b">
        <v>0</v>
      </c>
      <c r="O578" t="b">
        <v>0</v>
      </c>
      <c r="P578" t="s">
        <v>2012</v>
      </c>
      <c r="Q578" t="s">
        <v>2013</v>
      </c>
      <c r="R578" s="11">
        <f t="shared" si="34"/>
        <v>43040.208333333328</v>
      </c>
      <c r="S578" s="12">
        <f t="shared" si="35"/>
        <v>43057.25</v>
      </c>
    </row>
    <row r="579" spans="1:19" ht="18.5" x14ac:dyDescent="0.55000000000000004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s="4">
        <f t="shared" ref="F579:F642" si="36">D579/E579</f>
        <v>5.304010349288486</v>
      </c>
      <c r="G579" t="s">
        <v>63</v>
      </c>
      <c r="H579" s="4">
        <f t="shared" ref="H579:H642" si="37">AVERAGE(D579/E579)</f>
        <v>5.304010349288486</v>
      </c>
      <c r="I579">
        <v>37</v>
      </c>
      <c r="J579" t="s">
        <v>20</v>
      </c>
      <c r="K579" t="s">
        <v>21</v>
      </c>
      <c r="L579" s="4">
        <v>1299823200</v>
      </c>
      <c r="M579">
        <v>1302066000</v>
      </c>
      <c r="N579" t="b">
        <v>0</v>
      </c>
      <c r="O579" t="b">
        <v>0</v>
      </c>
      <c r="P579" t="s">
        <v>2008</v>
      </c>
      <c r="Q579" t="s">
        <v>2031</v>
      </c>
      <c r="R579" s="11">
        <f t="shared" ref="R579:R642" si="38">(((L579/60)/60)/24)+DATE(1970,1,1)</f>
        <v>40613.25</v>
      </c>
      <c r="S579" s="12">
        <f t="shared" ref="S579:S642" si="39">(((M579/60)/60)/24)+DATE(1970,1,1)</f>
        <v>40639.208333333336</v>
      </c>
    </row>
    <row r="580" spans="1:19" ht="18.5" x14ac:dyDescent="0.55000000000000004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s="4">
        <f t="shared" si="36"/>
        <v>5.9685799109351807</v>
      </c>
      <c r="G580" t="s">
        <v>14</v>
      </c>
      <c r="H580" s="4">
        <f t="shared" si="37"/>
        <v>5.9685799109351807</v>
      </c>
      <c r="I580">
        <v>245</v>
      </c>
      <c r="J580" t="s">
        <v>20</v>
      </c>
      <c r="K580" t="s">
        <v>21</v>
      </c>
      <c r="L580" s="4">
        <v>1322719200</v>
      </c>
      <c r="M580">
        <v>1322978400</v>
      </c>
      <c r="N580" t="b">
        <v>0</v>
      </c>
      <c r="O580" t="b">
        <v>0</v>
      </c>
      <c r="P580" t="s">
        <v>2014</v>
      </c>
      <c r="Q580" t="s">
        <v>2036</v>
      </c>
      <c r="R580" s="11">
        <f t="shared" si="38"/>
        <v>40878.25</v>
      </c>
      <c r="S580" s="12">
        <f t="shared" si="39"/>
        <v>40881.25</v>
      </c>
    </row>
    <row r="581" spans="1:19" ht="18.5" x14ac:dyDescent="0.55000000000000004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s="4">
        <f t="shared" si="36"/>
        <v>0.98899345988195886</v>
      </c>
      <c r="G581" t="s">
        <v>19</v>
      </c>
      <c r="H581" s="4">
        <f t="shared" si="37"/>
        <v>0.98899345988195886</v>
      </c>
      <c r="I581">
        <v>87</v>
      </c>
      <c r="J581" t="s">
        <v>20</v>
      </c>
      <c r="K581" t="s">
        <v>21</v>
      </c>
      <c r="L581" s="4">
        <v>1312693200</v>
      </c>
      <c r="M581">
        <v>1313730000</v>
      </c>
      <c r="N581" t="b">
        <v>0</v>
      </c>
      <c r="O581" t="b">
        <v>0</v>
      </c>
      <c r="P581" t="s">
        <v>2008</v>
      </c>
      <c r="Q581" t="s">
        <v>2031</v>
      </c>
      <c r="R581" s="11">
        <f t="shared" si="38"/>
        <v>40762.208333333336</v>
      </c>
      <c r="S581" s="12">
        <f t="shared" si="39"/>
        <v>40774.208333333336</v>
      </c>
    </row>
    <row r="582" spans="1:19" ht="18.5" x14ac:dyDescent="0.55000000000000004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s="4">
        <f t="shared" si="36"/>
        <v>0.29282381098824695</v>
      </c>
      <c r="G582" t="s">
        <v>19</v>
      </c>
      <c r="H582" s="4">
        <f t="shared" si="37"/>
        <v>0.29282381098824695</v>
      </c>
      <c r="I582">
        <v>3116</v>
      </c>
      <c r="J582" t="s">
        <v>20</v>
      </c>
      <c r="K582" t="s">
        <v>21</v>
      </c>
      <c r="L582" s="4">
        <v>1393394400</v>
      </c>
      <c r="M582">
        <v>1394085600</v>
      </c>
      <c r="N582" t="b">
        <v>0</v>
      </c>
      <c r="O582" t="b">
        <v>0</v>
      </c>
      <c r="P582" t="s">
        <v>2012</v>
      </c>
      <c r="Q582" t="s">
        <v>2013</v>
      </c>
      <c r="R582" s="11">
        <f t="shared" si="38"/>
        <v>41696.25</v>
      </c>
      <c r="S582" s="12">
        <f t="shared" si="39"/>
        <v>41704.25</v>
      </c>
    </row>
    <row r="583" spans="1:19" ht="18.5" x14ac:dyDescent="0.55000000000000004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s="4">
        <f t="shared" si="36"/>
        <v>1.5620932048945586</v>
      </c>
      <c r="G583" t="s">
        <v>14</v>
      </c>
      <c r="H583" s="4">
        <f t="shared" si="37"/>
        <v>1.5620932048945586</v>
      </c>
      <c r="I583">
        <v>71</v>
      </c>
      <c r="J583" t="s">
        <v>20</v>
      </c>
      <c r="K583" t="s">
        <v>21</v>
      </c>
      <c r="L583" s="4">
        <v>1304053200</v>
      </c>
      <c r="M583">
        <v>1305349200</v>
      </c>
      <c r="N583" t="b">
        <v>0</v>
      </c>
      <c r="O583" t="b">
        <v>0</v>
      </c>
      <c r="P583" t="s">
        <v>2010</v>
      </c>
      <c r="Q583" t="s">
        <v>2011</v>
      </c>
      <c r="R583" s="11">
        <f t="shared" si="38"/>
        <v>40662.208333333336</v>
      </c>
      <c r="S583" s="12">
        <f t="shared" si="39"/>
        <v>40677.208333333336</v>
      </c>
    </row>
    <row r="584" spans="1:19" ht="18.5" x14ac:dyDescent="0.55000000000000004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s="4">
        <f t="shared" si="36"/>
        <v>1.9201059368792761</v>
      </c>
      <c r="G584" t="s">
        <v>14</v>
      </c>
      <c r="H584" s="4">
        <f t="shared" si="37"/>
        <v>1.9201059368792761</v>
      </c>
      <c r="I584">
        <v>42</v>
      </c>
      <c r="J584" t="s">
        <v>20</v>
      </c>
      <c r="K584" t="s">
        <v>21</v>
      </c>
      <c r="L584" s="4">
        <v>1433912400</v>
      </c>
      <c r="M584">
        <v>1434344400</v>
      </c>
      <c r="N584" t="b">
        <v>0</v>
      </c>
      <c r="O584" t="b">
        <v>1</v>
      </c>
      <c r="P584" t="s">
        <v>2023</v>
      </c>
      <c r="Q584" t="s">
        <v>2024</v>
      </c>
      <c r="R584" s="11">
        <f t="shared" si="38"/>
        <v>42165.208333333328</v>
      </c>
      <c r="S584" s="12">
        <f t="shared" si="39"/>
        <v>42170.208333333328</v>
      </c>
    </row>
    <row r="585" spans="1:19" ht="33" x14ac:dyDescent="0.55000000000000004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s="4">
        <f t="shared" si="36"/>
        <v>0.31017166114156303</v>
      </c>
      <c r="G585" t="s">
        <v>19</v>
      </c>
      <c r="H585" s="4">
        <f t="shared" si="37"/>
        <v>0.31017166114156303</v>
      </c>
      <c r="I585">
        <v>909</v>
      </c>
      <c r="J585" t="s">
        <v>20</v>
      </c>
      <c r="K585" t="s">
        <v>21</v>
      </c>
      <c r="L585" s="4">
        <v>1329717600</v>
      </c>
      <c r="M585">
        <v>1331186400</v>
      </c>
      <c r="N585" t="b">
        <v>0</v>
      </c>
      <c r="O585" t="b">
        <v>0</v>
      </c>
      <c r="P585" t="s">
        <v>2014</v>
      </c>
      <c r="Q585" t="s">
        <v>2015</v>
      </c>
      <c r="R585" s="11">
        <f t="shared" si="38"/>
        <v>40959.25</v>
      </c>
      <c r="S585" s="12">
        <f t="shared" si="39"/>
        <v>40976.25</v>
      </c>
    </row>
    <row r="586" spans="1:19" ht="18.5" x14ac:dyDescent="0.55000000000000004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s="4">
        <f t="shared" si="36"/>
        <v>0.83676335286426806</v>
      </c>
      <c r="G586" t="s">
        <v>19</v>
      </c>
      <c r="H586" s="4">
        <f t="shared" si="37"/>
        <v>0.83676335286426806</v>
      </c>
      <c r="I586">
        <v>1613</v>
      </c>
      <c r="J586" t="s">
        <v>20</v>
      </c>
      <c r="K586" t="s">
        <v>21</v>
      </c>
      <c r="L586" s="4">
        <v>1335330000</v>
      </c>
      <c r="M586">
        <v>1336539600</v>
      </c>
      <c r="N586" t="b">
        <v>0</v>
      </c>
      <c r="O586" t="b">
        <v>0</v>
      </c>
      <c r="P586" t="s">
        <v>2010</v>
      </c>
      <c r="Q586" t="s">
        <v>2011</v>
      </c>
      <c r="R586" s="11">
        <f t="shared" si="38"/>
        <v>41024.208333333336</v>
      </c>
      <c r="S586" s="12">
        <f t="shared" si="39"/>
        <v>41038.208333333336</v>
      </c>
    </row>
    <row r="587" spans="1:19" ht="18.5" x14ac:dyDescent="0.55000000000000004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s="4">
        <f t="shared" si="36"/>
        <v>0.68120933792575589</v>
      </c>
      <c r="G587" t="s">
        <v>19</v>
      </c>
      <c r="H587" s="4">
        <f t="shared" si="37"/>
        <v>0.68120933792575589</v>
      </c>
      <c r="I587">
        <v>136</v>
      </c>
      <c r="J587" t="s">
        <v>20</v>
      </c>
      <c r="K587" t="s">
        <v>21</v>
      </c>
      <c r="L587" s="4">
        <v>1268888400</v>
      </c>
      <c r="M587">
        <v>1269752400</v>
      </c>
      <c r="N587" t="b">
        <v>0</v>
      </c>
      <c r="O587" t="b">
        <v>0</v>
      </c>
      <c r="P587" t="s">
        <v>2020</v>
      </c>
      <c r="Q587" t="s">
        <v>2032</v>
      </c>
      <c r="R587" s="11">
        <f t="shared" si="38"/>
        <v>40255.208333333336</v>
      </c>
      <c r="S587" s="12">
        <f t="shared" si="39"/>
        <v>40265.208333333336</v>
      </c>
    </row>
    <row r="588" spans="1:19" ht="18.5" x14ac:dyDescent="0.55000000000000004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s="4">
        <f t="shared" si="36"/>
        <v>0.10519987977156597</v>
      </c>
      <c r="G588" t="s">
        <v>19</v>
      </c>
      <c r="H588" s="4">
        <f t="shared" si="37"/>
        <v>0.10519987977156597</v>
      </c>
      <c r="I588">
        <v>130</v>
      </c>
      <c r="J588" t="s">
        <v>20</v>
      </c>
      <c r="K588" t="s">
        <v>21</v>
      </c>
      <c r="L588" s="4">
        <v>1289973600</v>
      </c>
      <c r="M588">
        <v>1291615200</v>
      </c>
      <c r="N588" t="b">
        <v>0</v>
      </c>
      <c r="O588" t="b">
        <v>0</v>
      </c>
      <c r="P588" t="s">
        <v>2008</v>
      </c>
      <c r="Q588" t="s">
        <v>2009</v>
      </c>
      <c r="R588" s="11">
        <f t="shared" si="38"/>
        <v>40499.25</v>
      </c>
      <c r="S588" s="12">
        <f t="shared" si="39"/>
        <v>40518.25</v>
      </c>
    </row>
    <row r="589" spans="1:19" ht="18.5" x14ac:dyDescent="0.55000000000000004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s="4">
        <f t="shared" si="36"/>
        <v>1.3718622300058376</v>
      </c>
      <c r="G589" t="s">
        <v>14</v>
      </c>
      <c r="H589" s="4">
        <f t="shared" si="37"/>
        <v>1.3718622300058376</v>
      </c>
      <c r="I589">
        <v>156</v>
      </c>
      <c r="J589" t="s">
        <v>15</v>
      </c>
      <c r="K589" t="s">
        <v>16</v>
      </c>
      <c r="L589" s="4">
        <v>1547877600</v>
      </c>
      <c r="M589">
        <v>1552366800</v>
      </c>
      <c r="N589" t="b">
        <v>0</v>
      </c>
      <c r="O589" t="b">
        <v>1</v>
      </c>
      <c r="P589" t="s">
        <v>2006</v>
      </c>
      <c r="Q589" t="s">
        <v>2007</v>
      </c>
      <c r="R589" s="11">
        <f t="shared" si="38"/>
        <v>43484.25</v>
      </c>
      <c r="S589" s="12">
        <f t="shared" si="39"/>
        <v>43536.208333333328</v>
      </c>
    </row>
    <row r="590" spans="1:19" ht="18.5" x14ac:dyDescent="0.55000000000000004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s="4">
        <f t="shared" si="36"/>
        <v>1.2656906285888674</v>
      </c>
      <c r="G590" t="s">
        <v>14</v>
      </c>
      <c r="H590" s="4">
        <f t="shared" si="37"/>
        <v>1.2656906285888674</v>
      </c>
      <c r="I590">
        <v>1368</v>
      </c>
      <c r="J590" t="s">
        <v>36</v>
      </c>
      <c r="K590" t="s">
        <v>37</v>
      </c>
      <c r="L590" s="4">
        <v>1269493200</v>
      </c>
      <c r="M590">
        <v>1272171600</v>
      </c>
      <c r="N590" t="b">
        <v>0</v>
      </c>
      <c r="O590" t="b">
        <v>0</v>
      </c>
      <c r="P590" t="s">
        <v>2012</v>
      </c>
      <c r="Q590" t="s">
        <v>2013</v>
      </c>
      <c r="R590" s="11">
        <f t="shared" si="38"/>
        <v>40262.208333333336</v>
      </c>
      <c r="S590" s="12">
        <f t="shared" si="39"/>
        <v>40293.208333333336</v>
      </c>
    </row>
    <row r="591" spans="1:19" ht="18.5" x14ac:dyDescent="0.55000000000000004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s="4">
        <f t="shared" si="36"/>
        <v>1.5450811656561705</v>
      </c>
      <c r="G591" t="s">
        <v>14</v>
      </c>
      <c r="H591" s="4">
        <f t="shared" si="37"/>
        <v>1.5450811656561705</v>
      </c>
      <c r="I591">
        <v>102</v>
      </c>
      <c r="J591" t="s">
        <v>20</v>
      </c>
      <c r="K591" t="s">
        <v>21</v>
      </c>
      <c r="L591" s="4">
        <v>1436072400</v>
      </c>
      <c r="M591">
        <v>1436677200</v>
      </c>
      <c r="N591" t="b">
        <v>0</v>
      </c>
      <c r="O591" t="b">
        <v>0</v>
      </c>
      <c r="P591" t="s">
        <v>2014</v>
      </c>
      <c r="Q591" t="s">
        <v>2015</v>
      </c>
      <c r="R591" s="11">
        <f t="shared" si="38"/>
        <v>42190.208333333328</v>
      </c>
      <c r="S591" s="12">
        <f t="shared" si="39"/>
        <v>42197.208333333328</v>
      </c>
    </row>
    <row r="592" spans="1:19" ht="33" x14ac:dyDescent="0.55000000000000004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s="4">
        <f t="shared" si="36"/>
        <v>1.2190934065934067</v>
      </c>
      <c r="G592" t="s">
        <v>14</v>
      </c>
      <c r="H592" s="4">
        <f t="shared" si="37"/>
        <v>1.2190934065934067</v>
      </c>
      <c r="I592">
        <v>86</v>
      </c>
      <c r="J592" t="s">
        <v>24</v>
      </c>
      <c r="K592" t="s">
        <v>25</v>
      </c>
      <c r="L592" s="4">
        <v>1419141600</v>
      </c>
      <c r="M592">
        <v>1420092000</v>
      </c>
      <c r="N592" t="b">
        <v>0</v>
      </c>
      <c r="O592" t="b">
        <v>0</v>
      </c>
      <c r="P592" t="s">
        <v>2020</v>
      </c>
      <c r="Q592" t="s">
        <v>2029</v>
      </c>
      <c r="R592" s="11">
        <f t="shared" si="38"/>
        <v>41994.25</v>
      </c>
      <c r="S592" s="12">
        <f t="shared" si="39"/>
        <v>42005.25</v>
      </c>
    </row>
    <row r="593" spans="1:19" ht="18.5" x14ac:dyDescent="0.55000000000000004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s="4">
        <f t="shared" si="36"/>
        <v>9.6370061034371984E-2</v>
      </c>
      <c r="G593" t="s">
        <v>19</v>
      </c>
      <c r="H593" s="4">
        <f t="shared" si="37"/>
        <v>9.6370061034371984E-2</v>
      </c>
      <c r="I593">
        <v>102</v>
      </c>
      <c r="J593" t="s">
        <v>20</v>
      </c>
      <c r="K593" t="s">
        <v>21</v>
      </c>
      <c r="L593" s="4">
        <v>1279083600</v>
      </c>
      <c r="M593">
        <v>1279947600</v>
      </c>
      <c r="N593" t="b">
        <v>0</v>
      </c>
      <c r="O593" t="b">
        <v>0</v>
      </c>
      <c r="P593" t="s">
        <v>2023</v>
      </c>
      <c r="Q593" t="s">
        <v>2024</v>
      </c>
      <c r="R593" s="11">
        <f t="shared" si="38"/>
        <v>40373.208333333336</v>
      </c>
      <c r="S593" s="12">
        <f t="shared" si="39"/>
        <v>40383.208333333336</v>
      </c>
    </row>
    <row r="594" spans="1:19" ht="33" x14ac:dyDescent="0.55000000000000004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s="4">
        <f t="shared" si="36"/>
        <v>7.7458874672726372</v>
      </c>
      <c r="G594" t="s">
        <v>14</v>
      </c>
      <c r="H594" s="4">
        <f t="shared" si="37"/>
        <v>7.7458874672726372</v>
      </c>
      <c r="I594">
        <v>253</v>
      </c>
      <c r="J594" t="s">
        <v>20</v>
      </c>
      <c r="K594" t="s">
        <v>21</v>
      </c>
      <c r="L594" s="4">
        <v>1401426000</v>
      </c>
      <c r="M594">
        <v>1402203600</v>
      </c>
      <c r="N594" t="b">
        <v>0</v>
      </c>
      <c r="O594" t="b">
        <v>0</v>
      </c>
      <c r="P594" t="s">
        <v>2012</v>
      </c>
      <c r="Q594" t="s">
        <v>2013</v>
      </c>
      <c r="R594" s="11">
        <f t="shared" si="38"/>
        <v>41789.208333333336</v>
      </c>
      <c r="S594" s="12">
        <f t="shared" si="39"/>
        <v>41798.208333333336</v>
      </c>
    </row>
    <row r="595" spans="1:19" ht="18.5" x14ac:dyDescent="0.55000000000000004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s="4">
        <f t="shared" si="36"/>
        <v>0.64581917063222294</v>
      </c>
      <c r="G595" t="s">
        <v>19</v>
      </c>
      <c r="H595" s="4">
        <f t="shared" si="37"/>
        <v>0.64581917063222294</v>
      </c>
      <c r="I595">
        <v>4006</v>
      </c>
      <c r="J595" t="s">
        <v>20</v>
      </c>
      <c r="K595" t="s">
        <v>21</v>
      </c>
      <c r="L595" s="4">
        <v>1395810000</v>
      </c>
      <c r="M595">
        <v>1396933200</v>
      </c>
      <c r="N595" t="b">
        <v>0</v>
      </c>
      <c r="O595" t="b">
        <v>0</v>
      </c>
      <c r="P595" t="s">
        <v>2014</v>
      </c>
      <c r="Q595" t="s">
        <v>2022</v>
      </c>
      <c r="R595" s="11">
        <f t="shared" si="38"/>
        <v>41724.208333333336</v>
      </c>
      <c r="S595" s="12">
        <f t="shared" si="39"/>
        <v>41737.208333333336</v>
      </c>
    </row>
    <row r="596" spans="1:19" ht="33" x14ac:dyDescent="0.55000000000000004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s="4">
        <f t="shared" si="36"/>
        <v>14.086146682188591</v>
      </c>
      <c r="G596" t="s">
        <v>14</v>
      </c>
      <c r="H596" s="4">
        <f t="shared" si="37"/>
        <v>14.086146682188591</v>
      </c>
      <c r="I596">
        <v>157</v>
      </c>
      <c r="J596" t="s">
        <v>20</v>
      </c>
      <c r="K596" t="s">
        <v>21</v>
      </c>
      <c r="L596" s="4">
        <v>1467003600</v>
      </c>
      <c r="M596">
        <v>1467262800</v>
      </c>
      <c r="N596" t="b">
        <v>0</v>
      </c>
      <c r="O596" t="b">
        <v>1</v>
      </c>
      <c r="P596" t="s">
        <v>2012</v>
      </c>
      <c r="Q596" t="s">
        <v>2013</v>
      </c>
      <c r="R596" s="11">
        <f t="shared" si="38"/>
        <v>42548.208333333328</v>
      </c>
      <c r="S596" s="12">
        <f t="shared" si="39"/>
        <v>42551.208333333328</v>
      </c>
    </row>
    <row r="597" spans="1:19" ht="33" x14ac:dyDescent="0.55000000000000004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s="4">
        <f t="shared" si="36"/>
        <v>0.47955250861216275</v>
      </c>
      <c r="G597" t="s">
        <v>19</v>
      </c>
      <c r="H597" s="4">
        <f t="shared" si="37"/>
        <v>0.47955250861216275</v>
      </c>
      <c r="I597">
        <v>1629</v>
      </c>
      <c r="J597" t="s">
        <v>20</v>
      </c>
      <c r="K597" t="s">
        <v>21</v>
      </c>
      <c r="L597" s="4">
        <v>1268715600</v>
      </c>
      <c r="M597">
        <v>1270530000</v>
      </c>
      <c r="N597" t="b">
        <v>0</v>
      </c>
      <c r="O597" t="b">
        <v>1</v>
      </c>
      <c r="P597" t="s">
        <v>2012</v>
      </c>
      <c r="Q597" t="s">
        <v>2013</v>
      </c>
      <c r="R597" s="11">
        <f t="shared" si="38"/>
        <v>40253.208333333336</v>
      </c>
      <c r="S597" s="12">
        <f t="shared" si="39"/>
        <v>40274.208333333336</v>
      </c>
    </row>
    <row r="598" spans="1:19" ht="18.5" x14ac:dyDescent="0.55000000000000004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s="4">
        <f t="shared" si="36"/>
        <v>1.0031746031746032</v>
      </c>
      <c r="G598" t="s">
        <v>14</v>
      </c>
      <c r="H598" s="4">
        <f t="shared" si="37"/>
        <v>1.0031746031746032</v>
      </c>
      <c r="I598">
        <v>183</v>
      </c>
      <c r="J598" t="s">
        <v>20</v>
      </c>
      <c r="K598" t="s">
        <v>21</v>
      </c>
      <c r="L598" s="4">
        <v>1457157600</v>
      </c>
      <c r="M598">
        <v>1457762400</v>
      </c>
      <c r="N598" t="b">
        <v>0</v>
      </c>
      <c r="O598" t="b">
        <v>1</v>
      </c>
      <c r="P598" t="s">
        <v>2014</v>
      </c>
      <c r="Q598" t="s">
        <v>2017</v>
      </c>
      <c r="R598" s="11">
        <f t="shared" si="38"/>
        <v>42434.25</v>
      </c>
      <c r="S598" s="12">
        <f t="shared" si="39"/>
        <v>42441.25</v>
      </c>
    </row>
    <row r="599" spans="1:19" ht="18.5" x14ac:dyDescent="0.55000000000000004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s="4">
        <f t="shared" si="36"/>
        <v>0.49603774726271854</v>
      </c>
      <c r="G599" t="s">
        <v>19</v>
      </c>
      <c r="H599" s="4">
        <f t="shared" si="37"/>
        <v>0.49603774726271854</v>
      </c>
      <c r="I599">
        <v>2188</v>
      </c>
      <c r="J599" t="s">
        <v>20</v>
      </c>
      <c r="K599" t="s">
        <v>21</v>
      </c>
      <c r="L599" s="4">
        <v>1573970400</v>
      </c>
      <c r="M599">
        <v>1575525600</v>
      </c>
      <c r="N599" t="b">
        <v>0</v>
      </c>
      <c r="O599" t="b">
        <v>0</v>
      </c>
      <c r="P599" t="s">
        <v>2012</v>
      </c>
      <c r="Q599" t="s">
        <v>2013</v>
      </c>
      <c r="R599" s="11">
        <f t="shared" si="38"/>
        <v>43786.25</v>
      </c>
      <c r="S599" s="12">
        <f t="shared" si="39"/>
        <v>43804.25</v>
      </c>
    </row>
    <row r="600" spans="1:19" ht="18.5" x14ac:dyDescent="0.55000000000000004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s="4">
        <f t="shared" si="36"/>
        <v>0.61693997771055564</v>
      </c>
      <c r="G600" t="s">
        <v>19</v>
      </c>
      <c r="H600" s="4">
        <f t="shared" si="37"/>
        <v>0.61693997771055564</v>
      </c>
      <c r="I600">
        <v>2409</v>
      </c>
      <c r="J600" t="s">
        <v>94</v>
      </c>
      <c r="K600" t="s">
        <v>95</v>
      </c>
      <c r="L600" s="4">
        <v>1276578000</v>
      </c>
      <c r="M600">
        <v>1279083600</v>
      </c>
      <c r="N600" t="b">
        <v>0</v>
      </c>
      <c r="O600" t="b">
        <v>0</v>
      </c>
      <c r="P600" t="s">
        <v>2008</v>
      </c>
      <c r="Q600" t="s">
        <v>2009</v>
      </c>
      <c r="R600" s="11">
        <f t="shared" si="38"/>
        <v>40344.208333333336</v>
      </c>
      <c r="S600" s="12">
        <f t="shared" si="39"/>
        <v>40373.208333333336</v>
      </c>
    </row>
    <row r="601" spans="1:19" ht="33" x14ac:dyDescent="0.55000000000000004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s="4">
        <f t="shared" si="36"/>
        <v>27.445226917057902</v>
      </c>
      <c r="G601" t="s">
        <v>14</v>
      </c>
      <c r="H601" s="4">
        <f t="shared" si="37"/>
        <v>27.445226917057902</v>
      </c>
      <c r="I601">
        <v>82</v>
      </c>
      <c r="J601" t="s">
        <v>32</v>
      </c>
      <c r="K601" t="s">
        <v>33</v>
      </c>
      <c r="L601" s="4">
        <v>1423720800</v>
      </c>
      <c r="M601">
        <v>1424412000</v>
      </c>
      <c r="N601" t="b">
        <v>0</v>
      </c>
      <c r="O601" t="b">
        <v>0</v>
      </c>
      <c r="P601" t="s">
        <v>2014</v>
      </c>
      <c r="Q601" t="s">
        <v>2015</v>
      </c>
      <c r="R601" s="11">
        <f t="shared" si="38"/>
        <v>42047.25</v>
      </c>
      <c r="S601" s="12">
        <f t="shared" si="39"/>
        <v>42055.25</v>
      </c>
    </row>
    <row r="602" spans="1:19" ht="18.5" x14ac:dyDescent="0.55000000000000004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s="4">
        <f t="shared" si="36"/>
        <v>20</v>
      </c>
      <c r="G602" t="s">
        <v>14</v>
      </c>
      <c r="H602" s="4">
        <f t="shared" si="37"/>
        <v>20</v>
      </c>
      <c r="I602">
        <v>1</v>
      </c>
      <c r="J602" t="s">
        <v>36</v>
      </c>
      <c r="K602" t="s">
        <v>37</v>
      </c>
      <c r="L602" s="4">
        <v>1375160400</v>
      </c>
      <c r="M602">
        <v>1376197200</v>
      </c>
      <c r="N602" t="b">
        <v>0</v>
      </c>
      <c r="O602" t="b">
        <v>0</v>
      </c>
      <c r="P602" t="s">
        <v>2006</v>
      </c>
      <c r="Q602" t="s">
        <v>2007</v>
      </c>
      <c r="R602" s="11">
        <f t="shared" si="38"/>
        <v>41485.208333333336</v>
      </c>
      <c r="S602" s="12">
        <f t="shared" si="39"/>
        <v>41497.208333333336</v>
      </c>
    </row>
    <row r="603" spans="1:19" ht="18.5" x14ac:dyDescent="0.55000000000000004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s="4">
        <f t="shared" si="36"/>
        <v>0.48394530649869411</v>
      </c>
      <c r="G603" t="s">
        <v>19</v>
      </c>
      <c r="H603" s="4">
        <f t="shared" si="37"/>
        <v>0.48394530649869411</v>
      </c>
      <c r="I603">
        <v>194</v>
      </c>
      <c r="J603" t="s">
        <v>20</v>
      </c>
      <c r="K603" t="s">
        <v>21</v>
      </c>
      <c r="L603" s="4">
        <v>1401426000</v>
      </c>
      <c r="M603">
        <v>1402894800</v>
      </c>
      <c r="N603" t="b">
        <v>1</v>
      </c>
      <c r="O603" t="b">
        <v>0</v>
      </c>
      <c r="P603" t="s">
        <v>2010</v>
      </c>
      <c r="Q603" t="s">
        <v>2019</v>
      </c>
      <c r="R603" s="11">
        <f t="shared" si="38"/>
        <v>41789.208333333336</v>
      </c>
      <c r="S603" s="12">
        <f t="shared" si="39"/>
        <v>41806.208333333336</v>
      </c>
    </row>
    <row r="604" spans="1:19" ht="33" x14ac:dyDescent="0.55000000000000004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s="4">
        <f t="shared" si="36"/>
        <v>0.77981047644116874</v>
      </c>
      <c r="G604" t="s">
        <v>19</v>
      </c>
      <c r="H604" s="4">
        <f t="shared" si="37"/>
        <v>0.77981047644116874</v>
      </c>
      <c r="I604">
        <v>1140</v>
      </c>
      <c r="J604" t="s">
        <v>20</v>
      </c>
      <c r="K604" t="s">
        <v>21</v>
      </c>
      <c r="L604" s="4">
        <v>1433480400</v>
      </c>
      <c r="M604">
        <v>1434430800</v>
      </c>
      <c r="N604" t="b">
        <v>0</v>
      </c>
      <c r="O604" t="b">
        <v>0</v>
      </c>
      <c r="P604" t="s">
        <v>2012</v>
      </c>
      <c r="Q604" t="s">
        <v>2013</v>
      </c>
      <c r="R604" s="11">
        <f t="shared" si="38"/>
        <v>42160.208333333328</v>
      </c>
      <c r="S604" s="12">
        <f t="shared" si="39"/>
        <v>42171.208333333328</v>
      </c>
    </row>
    <row r="605" spans="1:19" ht="18.5" x14ac:dyDescent="0.55000000000000004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s="4">
        <f t="shared" si="36"/>
        <v>0.83569851781772309</v>
      </c>
      <c r="G605" t="s">
        <v>19</v>
      </c>
      <c r="H605" s="4">
        <f t="shared" si="37"/>
        <v>0.83569851781772309</v>
      </c>
      <c r="I605">
        <v>102</v>
      </c>
      <c r="J605" t="s">
        <v>20</v>
      </c>
      <c r="K605" t="s">
        <v>21</v>
      </c>
      <c r="L605" s="4">
        <v>1555563600</v>
      </c>
      <c r="M605">
        <v>1557896400</v>
      </c>
      <c r="N605" t="b">
        <v>0</v>
      </c>
      <c r="O605" t="b">
        <v>0</v>
      </c>
      <c r="P605" t="s">
        <v>2012</v>
      </c>
      <c r="Q605" t="s">
        <v>2013</v>
      </c>
      <c r="R605" s="11">
        <f t="shared" si="38"/>
        <v>43573.208333333328</v>
      </c>
      <c r="S605" s="12">
        <f t="shared" si="39"/>
        <v>43600.208333333328</v>
      </c>
    </row>
    <row r="606" spans="1:19" ht="18.5" x14ac:dyDescent="0.55000000000000004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s="4">
        <f t="shared" si="36"/>
        <v>0.58571824773174497</v>
      </c>
      <c r="G606" t="s">
        <v>19</v>
      </c>
      <c r="H606" s="4">
        <f t="shared" si="37"/>
        <v>0.58571824773174497</v>
      </c>
      <c r="I606">
        <v>2857</v>
      </c>
      <c r="J606" t="s">
        <v>20</v>
      </c>
      <c r="K606" t="s">
        <v>21</v>
      </c>
      <c r="L606" s="4">
        <v>1295676000</v>
      </c>
      <c r="M606">
        <v>1297490400</v>
      </c>
      <c r="N606" t="b">
        <v>0</v>
      </c>
      <c r="O606" t="b">
        <v>0</v>
      </c>
      <c r="P606" t="s">
        <v>2012</v>
      </c>
      <c r="Q606" t="s">
        <v>2013</v>
      </c>
      <c r="R606" s="11">
        <f t="shared" si="38"/>
        <v>40565.25</v>
      </c>
      <c r="S606" s="12">
        <f t="shared" si="39"/>
        <v>40586.25</v>
      </c>
    </row>
    <row r="607" spans="1:19" ht="18.5" x14ac:dyDescent="0.55000000000000004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s="4">
        <f t="shared" si="36"/>
        <v>0.53415344771770801</v>
      </c>
      <c r="G607" t="s">
        <v>19</v>
      </c>
      <c r="H607" s="4">
        <f t="shared" si="37"/>
        <v>0.53415344771770801</v>
      </c>
      <c r="I607">
        <v>107</v>
      </c>
      <c r="J607" t="s">
        <v>20</v>
      </c>
      <c r="K607" t="s">
        <v>21</v>
      </c>
      <c r="L607" s="4">
        <v>1443848400</v>
      </c>
      <c r="M607">
        <v>1447394400</v>
      </c>
      <c r="N607" t="b">
        <v>0</v>
      </c>
      <c r="O607" t="b">
        <v>0</v>
      </c>
      <c r="P607" t="s">
        <v>2020</v>
      </c>
      <c r="Q607" t="s">
        <v>2021</v>
      </c>
      <c r="R607" s="11">
        <f t="shared" si="38"/>
        <v>42280.208333333328</v>
      </c>
      <c r="S607" s="12">
        <f t="shared" si="39"/>
        <v>42321.25</v>
      </c>
    </row>
    <row r="608" spans="1:19" ht="18.5" x14ac:dyDescent="0.55000000000000004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s="4">
        <f t="shared" si="36"/>
        <v>0.53083528493364562</v>
      </c>
      <c r="G608" t="s">
        <v>19</v>
      </c>
      <c r="H608" s="4">
        <f t="shared" si="37"/>
        <v>0.53083528493364562</v>
      </c>
      <c r="I608">
        <v>160</v>
      </c>
      <c r="J608" t="s">
        <v>36</v>
      </c>
      <c r="K608" t="s">
        <v>37</v>
      </c>
      <c r="L608" s="4">
        <v>1457330400</v>
      </c>
      <c r="M608">
        <v>1458277200</v>
      </c>
      <c r="N608" t="b">
        <v>0</v>
      </c>
      <c r="O608" t="b">
        <v>0</v>
      </c>
      <c r="P608" t="s">
        <v>2008</v>
      </c>
      <c r="Q608" t="s">
        <v>2009</v>
      </c>
      <c r="R608" s="11">
        <f t="shared" si="38"/>
        <v>42436.25</v>
      </c>
      <c r="S608" s="12">
        <f t="shared" si="39"/>
        <v>42447.208333333328</v>
      </c>
    </row>
    <row r="609" spans="1:19" ht="18.5" x14ac:dyDescent="0.55000000000000004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s="4">
        <f t="shared" si="36"/>
        <v>0.76162221102913097</v>
      </c>
      <c r="G609" t="s">
        <v>19</v>
      </c>
      <c r="H609" s="4">
        <f t="shared" si="37"/>
        <v>0.76162221102913097</v>
      </c>
      <c r="I609">
        <v>2230</v>
      </c>
      <c r="J609" t="s">
        <v>20</v>
      </c>
      <c r="K609" t="s">
        <v>21</v>
      </c>
      <c r="L609" s="4">
        <v>1395550800</v>
      </c>
      <c r="M609">
        <v>1395723600</v>
      </c>
      <c r="N609" t="b">
        <v>0</v>
      </c>
      <c r="O609" t="b">
        <v>0</v>
      </c>
      <c r="P609" t="s">
        <v>2006</v>
      </c>
      <c r="Q609" t="s">
        <v>2007</v>
      </c>
      <c r="R609" s="11">
        <f t="shared" si="38"/>
        <v>41721.208333333336</v>
      </c>
      <c r="S609" s="12">
        <f t="shared" si="39"/>
        <v>41723.208333333336</v>
      </c>
    </row>
    <row r="610" spans="1:19" ht="18.5" x14ac:dyDescent="0.55000000000000004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s="4">
        <f t="shared" si="36"/>
        <v>0.35214446952595935</v>
      </c>
      <c r="G610" t="s">
        <v>19</v>
      </c>
      <c r="H610" s="4">
        <f t="shared" si="37"/>
        <v>0.35214446952595935</v>
      </c>
      <c r="I610">
        <v>316</v>
      </c>
      <c r="J610" t="s">
        <v>20</v>
      </c>
      <c r="K610" t="s">
        <v>21</v>
      </c>
      <c r="L610" s="4">
        <v>1551852000</v>
      </c>
      <c r="M610">
        <v>1552197600</v>
      </c>
      <c r="N610" t="b">
        <v>0</v>
      </c>
      <c r="O610" t="b">
        <v>1</v>
      </c>
      <c r="P610" t="s">
        <v>2008</v>
      </c>
      <c r="Q610" t="s">
        <v>2031</v>
      </c>
      <c r="R610" s="11">
        <f t="shared" si="38"/>
        <v>43530.25</v>
      </c>
      <c r="S610" s="12">
        <f t="shared" si="39"/>
        <v>43534.25</v>
      </c>
    </row>
    <row r="611" spans="1:19" ht="18.5" x14ac:dyDescent="0.55000000000000004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s="4">
        <f t="shared" si="36"/>
        <v>0.83042683939544926</v>
      </c>
      <c r="G611" t="s">
        <v>19</v>
      </c>
      <c r="H611" s="4">
        <f t="shared" si="37"/>
        <v>0.83042683939544926</v>
      </c>
      <c r="I611">
        <v>117</v>
      </c>
      <c r="J611" t="s">
        <v>20</v>
      </c>
      <c r="K611" t="s">
        <v>21</v>
      </c>
      <c r="L611" s="4">
        <v>1547618400</v>
      </c>
      <c r="M611">
        <v>1549087200</v>
      </c>
      <c r="N611" t="b">
        <v>0</v>
      </c>
      <c r="O611" t="b">
        <v>0</v>
      </c>
      <c r="P611" t="s">
        <v>2014</v>
      </c>
      <c r="Q611" t="s">
        <v>2036</v>
      </c>
      <c r="R611" s="11">
        <f t="shared" si="38"/>
        <v>43481.25</v>
      </c>
      <c r="S611" s="12">
        <f t="shared" si="39"/>
        <v>43498.25</v>
      </c>
    </row>
    <row r="612" spans="1:19" ht="33" x14ac:dyDescent="0.55000000000000004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s="4">
        <f t="shared" si="36"/>
        <v>0.23863154842882311</v>
      </c>
      <c r="G612" t="s">
        <v>19</v>
      </c>
      <c r="H612" s="4">
        <f t="shared" si="37"/>
        <v>0.23863154842882311</v>
      </c>
      <c r="I612">
        <v>6406</v>
      </c>
      <c r="J612" t="s">
        <v>20</v>
      </c>
      <c r="K612" t="s">
        <v>21</v>
      </c>
      <c r="L612" s="4">
        <v>1355637600</v>
      </c>
      <c r="M612">
        <v>1356847200</v>
      </c>
      <c r="N612" t="b">
        <v>0</v>
      </c>
      <c r="O612" t="b">
        <v>0</v>
      </c>
      <c r="P612" t="s">
        <v>2012</v>
      </c>
      <c r="Q612" t="s">
        <v>2013</v>
      </c>
      <c r="R612" s="11">
        <f t="shared" si="38"/>
        <v>41259.25</v>
      </c>
      <c r="S612" s="12">
        <f t="shared" si="39"/>
        <v>41273.25</v>
      </c>
    </row>
    <row r="613" spans="1:19" ht="18.5" x14ac:dyDescent="0.55000000000000004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s="4">
        <f t="shared" si="36"/>
        <v>7.21830985915493</v>
      </c>
      <c r="G613" t="s">
        <v>63</v>
      </c>
      <c r="H613" s="4">
        <f t="shared" si="37"/>
        <v>7.21830985915493</v>
      </c>
      <c r="I613">
        <v>15</v>
      </c>
      <c r="J613" t="s">
        <v>20</v>
      </c>
      <c r="K613" t="s">
        <v>21</v>
      </c>
      <c r="L613" s="4">
        <v>1374728400</v>
      </c>
      <c r="M613">
        <v>1375765200</v>
      </c>
      <c r="N613" t="b">
        <v>0</v>
      </c>
      <c r="O613" t="b">
        <v>0</v>
      </c>
      <c r="P613" t="s">
        <v>2012</v>
      </c>
      <c r="Q613" t="s">
        <v>2013</v>
      </c>
      <c r="R613" s="11">
        <f t="shared" si="38"/>
        <v>41480.208333333336</v>
      </c>
      <c r="S613" s="12">
        <f t="shared" si="39"/>
        <v>41492.208333333336</v>
      </c>
    </row>
    <row r="614" spans="1:19" ht="18.5" x14ac:dyDescent="0.55000000000000004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s="4">
        <f t="shared" si="36"/>
        <v>0.71717755928282245</v>
      </c>
      <c r="G614" t="s">
        <v>19</v>
      </c>
      <c r="H614" s="4">
        <f t="shared" si="37"/>
        <v>0.71717755928282245</v>
      </c>
      <c r="I614">
        <v>192</v>
      </c>
      <c r="J614" t="s">
        <v>20</v>
      </c>
      <c r="K614" t="s">
        <v>21</v>
      </c>
      <c r="L614" s="4">
        <v>1287810000</v>
      </c>
      <c r="M614">
        <v>1289800800</v>
      </c>
      <c r="N614" t="b">
        <v>0</v>
      </c>
      <c r="O614" t="b">
        <v>0</v>
      </c>
      <c r="P614" t="s">
        <v>2008</v>
      </c>
      <c r="Q614" t="s">
        <v>2016</v>
      </c>
      <c r="R614" s="11">
        <f t="shared" si="38"/>
        <v>40474.208333333336</v>
      </c>
      <c r="S614" s="12">
        <f t="shared" si="39"/>
        <v>40497.25</v>
      </c>
    </row>
    <row r="615" spans="1:19" ht="18.5" x14ac:dyDescent="0.55000000000000004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s="4">
        <f t="shared" si="36"/>
        <v>0.57471264367816088</v>
      </c>
      <c r="G615" t="s">
        <v>19</v>
      </c>
      <c r="H615" s="4">
        <f t="shared" si="37"/>
        <v>0.57471264367816088</v>
      </c>
      <c r="I615">
        <v>26</v>
      </c>
      <c r="J615" t="s">
        <v>15</v>
      </c>
      <c r="K615" t="s">
        <v>16</v>
      </c>
      <c r="L615" s="4">
        <v>1503723600</v>
      </c>
      <c r="M615">
        <v>1504501200</v>
      </c>
      <c r="N615" t="b">
        <v>0</v>
      </c>
      <c r="O615" t="b">
        <v>0</v>
      </c>
      <c r="P615" t="s">
        <v>2012</v>
      </c>
      <c r="Q615" t="s">
        <v>2013</v>
      </c>
      <c r="R615" s="11">
        <f t="shared" si="38"/>
        <v>42973.208333333328</v>
      </c>
      <c r="S615" s="12">
        <f t="shared" si="39"/>
        <v>42982.208333333328</v>
      </c>
    </row>
    <row r="616" spans="1:19" ht="33" x14ac:dyDescent="0.55000000000000004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s="4">
        <f t="shared" si="36"/>
        <v>0.64312583424341707</v>
      </c>
      <c r="G616" t="s">
        <v>19</v>
      </c>
      <c r="H616" s="4">
        <f t="shared" si="37"/>
        <v>0.64312583424341707</v>
      </c>
      <c r="I616">
        <v>723</v>
      </c>
      <c r="J616" t="s">
        <v>20</v>
      </c>
      <c r="K616" t="s">
        <v>21</v>
      </c>
      <c r="L616" s="4">
        <v>1484114400</v>
      </c>
      <c r="M616">
        <v>1485669600</v>
      </c>
      <c r="N616" t="b">
        <v>0</v>
      </c>
      <c r="O616" t="b">
        <v>0</v>
      </c>
      <c r="P616" t="s">
        <v>2012</v>
      </c>
      <c r="Q616" t="s">
        <v>2013</v>
      </c>
      <c r="R616" s="11">
        <f t="shared" si="38"/>
        <v>42746.25</v>
      </c>
      <c r="S616" s="12">
        <f t="shared" si="39"/>
        <v>42764.25</v>
      </c>
    </row>
    <row r="617" spans="1:19" ht="18.5" x14ac:dyDescent="0.55000000000000004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s="4">
        <f t="shared" si="36"/>
        <v>0.58669243511871894</v>
      </c>
      <c r="G617" t="s">
        <v>19</v>
      </c>
      <c r="H617" s="4">
        <f t="shared" si="37"/>
        <v>0.58669243511871894</v>
      </c>
      <c r="I617">
        <v>170</v>
      </c>
      <c r="J617" t="s">
        <v>94</v>
      </c>
      <c r="K617" t="s">
        <v>95</v>
      </c>
      <c r="L617" s="4">
        <v>1461906000</v>
      </c>
      <c r="M617">
        <v>1462770000</v>
      </c>
      <c r="N617" t="b">
        <v>0</v>
      </c>
      <c r="O617" t="b">
        <v>0</v>
      </c>
      <c r="P617" t="s">
        <v>2012</v>
      </c>
      <c r="Q617" t="s">
        <v>2013</v>
      </c>
      <c r="R617" s="11">
        <f t="shared" si="38"/>
        <v>42489.208333333328</v>
      </c>
      <c r="S617" s="12">
        <f t="shared" si="39"/>
        <v>42499.208333333328</v>
      </c>
    </row>
    <row r="618" spans="1:19" ht="18.5" x14ac:dyDescent="0.55000000000000004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s="4">
        <f t="shared" si="36"/>
        <v>0.52766097782174948</v>
      </c>
      <c r="G618" t="s">
        <v>19</v>
      </c>
      <c r="H618" s="4">
        <f t="shared" si="37"/>
        <v>0.52766097782174948</v>
      </c>
      <c r="I618">
        <v>238</v>
      </c>
      <c r="J618" t="s">
        <v>36</v>
      </c>
      <c r="K618" t="s">
        <v>37</v>
      </c>
      <c r="L618" s="4">
        <v>1379653200</v>
      </c>
      <c r="M618">
        <v>1379739600</v>
      </c>
      <c r="N618" t="b">
        <v>0</v>
      </c>
      <c r="O618" t="b">
        <v>1</v>
      </c>
      <c r="P618" t="s">
        <v>2008</v>
      </c>
      <c r="Q618" t="s">
        <v>2018</v>
      </c>
      <c r="R618" s="11">
        <f t="shared" si="38"/>
        <v>41537.208333333336</v>
      </c>
      <c r="S618" s="12">
        <f t="shared" si="39"/>
        <v>41538.208333333336</v>
      </c>
    </row>
    <row r="619" spans="1:19" ht="18.5" x14ac:dyDescent="0.55000000000000004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s="4">
        <f t="shared" si="36"/>
        <v>0.40045766590389015</v>
      </c>
      <c r="G619" t="s">
        <v>19</v>
      </c>
      <c r="H619" s="4">
        <f t="shared" si="37"/>
        <v>0.40045766590389015</v>
      </c>
      <c r="I619">
        <v>55</v>
      </c>
      <c r="J619" t="s">
        <v>20</v>
      </c>
      <c r="K619" t="s">
        <v>21</v>
      </c>
      <c r="L619" s="4">
        <v>1401858000</v>
      </c>
      <c r="M619">
        <v>1402722000</v>
      </c>
      <c r="N619" t="b">
        <v>0</v>
      </c>
      <c r="O619" t="b">
        <v>0</v>
      </c>
      <c r="P619" t="s">
        <v>2012</v>
      </c>
      <c r="Q619" t="s">
        <v>2013</v>
      </c>
      <c r="R619" s="11">
        <f t="shared" si="38"/>
        <v>41794.208333333336</v>
      </c>
      <c r="S619" s="12">
        <f t="shared" si="39"/>
        <v>41804.208333333336</v>
      </c>
    </row>
    <row r="620" spans="1:19" ht="18.5" x14ac:dyDescent="0.55000000000000004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s="4">
        <f t="shared" si="36"/>
        <v>2.0466420025351155</v>
      </c>
      <c r="G620" t="s">
        <v>14</v>
      </c>
      <c r="H620" s="4">
        <f t="shared" si="37"/>
        <v>2.0466420025351155</v>
      </c>
      <c r="I620">
        <v>1198</v>
      </c>
      <c r="J620" t="s">
        <v>20</v>
      </c>
      <c r="K620" t="s">
        <v>21</v>
      </c>
      <c r="L620" s="4">
        <v>1367470800</v>
      </c>
      <c r="M620">
        <v>1369285200</v>
      </c>
      <c r="N620" t="b">
        <v>0</v>
      </c>
      <c r="O620" t="b">
        <v>0</v>
      </c>
      <c r="P620" t="s">
        <v>2020</v>
      </c>
      <c r="Q620" t="s">
        <v>2021</v>
      </c>
      <c r="R620" s="11">
        <f t="shared" si="38"/>
        <v>41396.208333333336</v>
      </c>
      <c r="S620" s="12">
        <f t="shared" si="39"/>
        <v>41417.208333333336</v>
      </c>
    </row>
    <row r="621" spans="1:19" ht="18.5" x14ac:dyDescent="0.55000000000000004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s="4">
        <f t="shared" si="36"/>
        <v>3.5134601933389531</v>
      </c>
      <c r="G621" t="s">
        <v>14</v>
      </c>
      <c r="H621" s="4">
        <f t="shared" si="37"/>
        <v>3.5134601933389531</v>
      </c>
      <c r="I621">
        <v>648</v>
      </c>
      <c r="J621" t="s">
        <v>20</v>
      </c>
      <c r="K621" t="s">
        <v>21</v>
      </c>
      <c r="L621" s="4">
        <v>1304658000</v>
      </c>
      <c r="M621">
        <v>1304744400</v>
      </c>
      <c r="N621" t="b">
        <v>1</v>
      </c>
      <c r="O621" t="b">
        <v>1</v>
      </c>
      <c r="P621" t="s">
        <v>2012</v>
      </c>
      <c r="Q621" t="s">
        <v>2013</v>
      </c>
      <c r="R621" s="11">
        <f t="shared" si="38"/>
        <v>40669.208333333336</v>
      </c>
      <c r="S621" s="12">
        <f t="shared" si="39"/>
        <v>40670.208333333336</v>
      </c>
    </row>
    <row r="622" spans="1:19" ht="18.5" x14ac:dyDescent="0.55000000000000004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s="4">
        <f t="shared" si="36"/>
        <v>0.37310195227765725</v>
      </c>
      <c r="G622" t="s">
        <v>19</v>
      </c>
      <c r="H622" s="4">
        <f t="shared" si="37"/>
        <v>0.37310195227765725</v>
      </c>
      <c r="I622">
        <v>128</v>
      </c>
      <c r="J622" t="s">
        <v>24</v>
      </c>
      <c r="K622" t="s">
        <v>25</v>
      </c>
      <c r="L622" s="4">
        <v>1467954000</v>
      </c>
      <c r="M622">
        <v>1468299600</v>
      </c>
      <c r="N622" t="b">
        <v>0</v>
      </c>
      <c r="O622" t="b">
        <v>0</v>
      </c>
      <c r="P622" t="s">
        <v>2027</v>
      </c>
      <c r="Q622" t="s">
        <v>2028</v>
      </c>
      <c r="R622" s="11">
        <f t="shared" si="38"/>
        <v>42559.208333333328</v>
      </c>
      <c r="S622" s="12">
        <f t="shared" si="39"/>
        <v>42563.208333333328</v>
      </c>
    </row>
    <row r="623" spans="1:19" ht="18.5" x14ac:dyDescent="0.55000000000000004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s="4">
        <f t="shared" si="36"/>
        <v>0.16134216513622698</v>
      </c>
      <c r="G623" t="s">
        <v>19</v>
      </c>
      <c r="H623" s="4">
        <f t="shared" si="37"/>
        <v>0.16134216513622698</v>
      </c>
      <c r="I623">
        <v>2144</v>
      </c>
      <c r="J623" t="s">
        <v>20</v>
      </c>
      <c r="K623" t="s">
        <v>21</v>
      </c>
      <c r="L623" s="4">
        <v>1473742800</v>
      </c>
      <c r="M623">
        <v>1474174800</v>
      </c>
      <c r="N623" t="b">
        <v>0</v>
      </c>
      <c r="O623" t="b">
        <v>0</v>
      </c>
      <c r="P623" t="s">
        <v>2012</v>
      </c>
      <c r="Q623" t="s">
        <v>2013</v>
      </c>
      <c r="R623" s="11">
        <f t="shared" si="38"/>
        <v>42626.208333333328</v>
      </c>
      <c r="S623" s="12">
        <f t="shared" si="39"/>
        <v>42631.208333333328</v>
      </c>
    </row>
    <row r="624" spans="1:19" ht="18.5" x14ac:dyDescent="0.55000000000000004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s="4">
        <f t="shared" si="36"/>
        <v>31.947261663286003</v>
      </c>
      <c r="G624" t="s">
        <v>14</v>
      </c>
      <c r="H624" s="4">
        <f t="shared" si="37"/>
        <v>31.947261663286003</v>
      </c>
      <c r="I624">
        <v>64</v>
      </c>
      <c r="J624" t="s">
        <v>20</v>
      </c>
      <c r="K624" t="s">
        <v>21</v>
      </c>
      <c r="L624" s="4">
        <v>1523768400</v>
      </c>
      <c r="M624">
        <v>1526014800</v>
      </c>
      <c r="N624" t="b">
        <v>0</v>
      </c>
      <c r="O624" t="b">
        <v>0</v>
      </c>
      <c r="P624" t="s">
        <v>2008</v>
      </c>
      <c r="Q624" t="s">
        <v>2018</v>
      </c>
      <c r="R624" s="11">
        <f t="shared" si="38"/>
        <v>43205.208333333328</v>
      </c>
      <c r="S624" s="12">
        <f t="shared" si="39"/>
        <v>43231.208333333328</v>
      </c>
    </row>
    <row r="625" spans="1:19" ht="18.5" x14ac:dyDescent="0.55000000000000004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s="4">
        <f t="shared" si="36"/>
        <v>0.6253066854103948</v>
      </c>
      <c r="G625" t="s">
        <v>19</v>
      </c>
      <c r="H625" s="4">
        <f t="shared" si="37"/>
        <v>0.6253066854103948</v>
      </c>
      <c r="I625">
        <v>2693</v>
      </c>
      <c r="J625" t="s">
        <v>36</v>
      </c>
      <c r="K625" t="s">
        <v>37</v>
      </c>
      <c r="L625" s="4">
        <v>1437022800</v>
      </c>
      <c r="M625">
        <v>1437454800</v>
      </c>
      <c r="N625" t="b">
        <v>0</v>
      </c>
      <c r="O625" t="b">
        <v>0</v>
      </c>
      <c r="P625" t="s">
        <v>2012</v>
      </c>
      <c r="Q625" t="s">
        <v>2013</v>
      </c>
      <c r="R625" s="11">
        <f t="shared" si="38"/>
        <v>42201.208333333328</v>
      </c>
      <c r="S625" s="12">
        <f t="shared" si="39"/>
        <v>42206.208333333328</v>
      </c>
    </row>
    <row r="626" spans="1:19" ht="18.5" x14ac:dyDescent="0.55000000000000004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s="4">
        <f t="shared" si="36"/>
        <v>0.35791985402484383</v>
      </c>
      <c r="G626" t="s">
        <v>19</v>
      </c>
      <c r="H626" s="4">
        <f t="shared" si="37"/>
        <v>0.35791985402484383</v>
      </c>
      <c r="I626">
        <v>432</v>
      </c>
      <c r="J626" t="s">
        <v>20</v>
      </c>
      <c r="K626" t="s">
        <v>21</v>
      </c>
      <c r="L626" s="4">
        <v>1422165600</v>
      </c>
      <c r="M626">
        <v>1422684000</v>
      </c>
      <c r="N626" t="b">
        <v>0</v>
      </c>
      <c r="O626" t="b">
        <v>0</v>
      </c>
      <c r="P626" t="s">
        <v>2027</v>
      </c>
      <c r="Q626" t="s">
        <v>2028</v>
      </c>
      <c r="R626" s="11">
        <f t="shared" si="38"/>
        <v>42029.25</v>
      </c>
      <c r="S626" s="12">
        <f t="shared" si="39"/>
        <v>42035.25</v>
      </c>
    </row>
    <row r="627" spans="1:19" ht="33" x14ac:dyDescent="0.55000000000000004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s="4">
        <f t="shared" si="36"/>
        <v>1.2924349474409789</v>
      </c>
      <c r="G627" t="s">
        <v>14</v>
      </c>
      <c r="H627" s="4">
        <f t="shared" si="37"/>
        <v>1.2924349474409789</v>
      </c>
      <c r="I627">
        <v>62</v>
      </c>
      <c r="J627" t="s">
        <v>20</v>
      </c>
      <c r="K627" t="s">
        <v>21</v>
      </c>
      <c r="L627" s="4">
        <v>1580104800</v>
      </c>
      <c r="M627">
        <v>1581314400</v>
      </c>
      <c r="N627" t="b">
        <v>0</v>
      </c>
      <c r="O627" t="b">
        <v>0</v>
      </c>
      <c r="P627" t="s">
        <v>2012</v>
      </c>
      <c r="Q627" t="s">
        <v>2013</v>
      </c>
      <c r="R627" s="11">
        <f t="shared" si="38"/>
        <v>43857.25</v>
      </c>
      <c r="S627" s="12">
        <f t="shared" si="39"/>
        <v>43871.25</v>
      </c>
    </row>
    <row r="628" spans="1:19" ht="33" x14ac:dyDescent="0.55000000000000004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s="4">
        <f t="shared" si="36"/>
        <v>0.48466489965921999</v>
      </c>
      <c r="G628" t="s">
        <v>19</v>
      </c>
      <c r="H628" s="4">
        <f t="shared" si="37"/>
        <v>0.48466489965921999</v>
      </c>
      <c r="I628">
        <v>189</v>
      </c>
      <c r="J628" t="s">
        <v>20</v>
      </c>
      <c r="K628" t="s">
        <v>21</v>
      </c>
      <c r="L628" s="4">
        <v>1285650000</v>
      </c>
      <c r="M628">
        <v>1286427600</v>
      </c>
      <c r="N628" t="b">
        <v>0</v>
      </c>
      <c r="O628" t="b">
        <v>1</v>
      </c>
      <c r="P628" t="s">
        <v>2012</v>
      </c>
      <c r="Q628" t="s">
        <v>2013</v>
      </c>
      <c r="R628" s="11">
        <f t="shared" si="38"/>
        <v>40449.208333333336</v>
      </c>
      <c r="S628" s="12">
        <f t="shared" si="39"/>
        <v>40458.208333333336</v>
      </c>
    </row>
    <row r="629" spans="1:19" ht="18.5" x14ac:dyDescent="0.55000000000000004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s="4">
        <f t="shared" si="36"/>
        <v>0.14404033129276198</v>
      </c>
      <c r="G629" t="s">
        <v>19</v>
      </c>
      <c r="H629" s="4">
        <f t="shared" si="37"/>
        <v>0.14404033129276198</v>
      </c>
      <c r="I629">
        <v>154</v>
      </c>
      <c r="J629" t="s">
        <v>36</v>
      </c>
      <c r="K629" t="s">
        <v>37</v>
      </c>
      <c r="L629" s="4">
        <v>1276664400</v>
      </c>
      <c r="M629">
        <v>1278738000</v>
      </c>
      <c r="N629" t="b">
        <v>1</v>
      </c>
      <c r="O629" t="b">
        <v>0</v>
      </c>
      <c r="P629" t="s">
        <v>2006</v>
      </c>
      <c r="Q629" t="s">
        <v>2007</v>
      </c>
      <c r="R629" s="11">
        <f t="shared" si="38"/>
        <v>40345.208333333336</v>
      </c>
      <c r="S629" s="12">
        <f t="shared" si="39"/>
        <v>40369.208333333336</v>
      </c>
    </row>
    <row r="630" spans="1:19" ht="18.5" x14ac:dyDescent="0.55000000000000004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s="4">
        <f t="shared" si="36"/>
        <v>0.6588072122052705</v>
      </c>
      <c r="G630" t="s">
        <v>19</v>
      </c>
      <c r="H630" s="4">
        <f t="shared" si="37"/>
        <v>0.6588072122052705</v>
      </c>
      <c r="I630">
        <v>96</v>
      </c>
      <c r="J630" t="s">
        <v>20</v>
      </c>
      <c r="K630" t="s">
        <v>21</v>
      </c>
      <c r="L630" s="4">
        <v>1286168400</v>
      </c>
      <c r="M630">
        <v>1286427600</v>
      </c>
      <c r="N630" t="b">
        <v>0</v>
      </c>
      <c r="O630" t="b">
        <v>0</v>
      </c>
      <c r="P630" t="s">
        <v>2008</v>
      </c>
      <c r="Q630" t="s">
        <v>2018</v>
      </c>
      <c r="R630" s="11">
        <f t="shared" si="38"/>
        <v>40455.208333333336</v>
      </c>
      <c r="S630" s="12">
        <f t="shared" si="39"/>
        <v>40458.208333333336</v>
      </c>
    </row>
    <row r="631" spans="1:19" ht="18.5" x14ac:dyDescent="0.55000000000000004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s="4">
        <f t="shared" si="36"/>
        <v>1.5484173336217464</v>
      </c>
      <c r="G631" t="s">
        <v>14</v>
      </c>
      <c r="H631" s="4">
        <f t="shared" si="37"/>
        <v>1.5484173336217464</v>
      </c>
      <c r="I631">
        <v>750</v>
      </c>
      <c r="J631" t="s">
        <v>20</v>
      </c>
      <c r="K631" t="s">
        <v>21</v>
      </c>
      <c r="L631" s="4">
        <v>1467781200</v>
      </c>
      <c r="M631">
        <v>1467954000</v>
      </c>
      <c r="N631" t="b">
        <v>0</v>
      </c>
      <c r="O631" t="b">
        <v>1</v>
      </c>
      <c r="P631" t="s">
        <v>2012</v>
      </c>
      <c r="Q631" t="s">
        <v>2013</v>
      </c>
      <c r="R631" s="11">
        <f t="shared" si="38"/>
        <v>42557.208333333328</v>
      </c>
      <c r="S631" s="12">
        <f t="shared" si="39"/>
        <v>42559.208333333328</v>
      </c>
    </row>
    <row r="632" spans="1:19" ht="18.5" x14ac:dyDescent="0.55000000000000004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s="4">
        <f t="shared" si="36"/>
        <v>1.5904905407667838</v>
      </c>
      <c r="G632" t="s">
        <v>63</v>
      </c>
      <c r="H632" s="4">
        <f t="shared" si="37"/>
        <v>1.5904905407667838</v>
      </c>
      <c r="I632">
        <v>87</v>
      </c>
      <c r="J632" t="s">
        <v>20</v>
      </c>
      <c r="K632" t="s">
        <v>21</v>
      </c>
      <c r="L632" s="4">
        <v>1556686800</v>
      </c>
      <c r="M632">
        <v>1557637200</v>
      </c>
      <c r="N632" t="b">
        <v>0</v>
      </c>
      <c r="O632" t="b">
        <v>1</v>
      </c>
      <c r="P632" t="s">
        <v>2012</v>
      </c>
      <c r="Q632" t="s">
        <v>2013</v>
      </c>
      <c r="R632" s="11">
        <f t="shared" si="38"/>
        <v>43586.208333333328</v>
      </c>
      <c r="S632" s="12">
        <f t="shared" si="39"/>
        <v>43597.208333333328</v>
      </c>
    </row>
    <row r="633" spans="1:19" ht="18.5" x14ac:dyDescent="0.55000000000000004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s="4">
        <f t="shared" si="36"/>
        <v>0.32216635103071467</v>
      </c>
      <c r="G633" t="s">
        <v>19</v>
      </c>
      <c r="H633" s="4">
        <f t="shared" si="37"/>
        <v>0.32216635103071467</v>
      </c>
      <c r="I633">
        <v>3063</v>
      </c>
      <c r="J633" t="s">
        <v>20</v>
      </c>
      <c r="K633" t="s">
        <v>21</v>
      </c>
      <c r="L633" s="4">
        <v>1553576400</v>
      </c>
      <c r="M633">
        <v>1553922000</v>
      </c>
      <c r="N633" t="b">
        <v>0</v>
      </c>
      <c r="O633" t="b">
        <v>0</v>
      </c>
      <c r="P633" t="s">
        <v>2012</v>
      </c>
      <c r="Q633" t="s">
        <v>2013</v>
      </c>
      <c r="R633" s="11">
        <f t="shared" si="38"/>
        <v>43550.208333333328</v>
      </c>
      <c r="S633" s="12">
        <f t="shared" si="39"/>
        <v>43554.208333333328</v>
      </c>
    </row>
    <row r="634" spans="1:19" ht="18.5" x14ac:dyDescent="0.55000000000000004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s="4">
        <f t="shared" si="36"/>
        <v>2.3331823182965503</v>
      </c>
      <c r="G634" t="s">
        <v>42</v>
      </c>
      <c r="H634" s="4">
        <f t="shared" si="37"/>
        <v>2.3331823182965503</v>
      </c>
      <c r="I634">
        <v>278</v>
      </c>
      <c r="J634" t="s">
        <v>20</v>
      </c>
      <c r="K634" t="s">
        <v>21</v>
      </c>
      <c r="L634" s="4">
        <v>1414904400</v>
      </c>
      <c r="M634">
        <v>1416463200</v>
      </c>
      <c r="N634" t="b">
        <v>0</v>
      </c>
      <c r="O634" t="b">
        <v>0</v>
      </c>
      <c r="P634" t="s">
        <v>2012</v>
      </c>
      <c r="Q634" t="s">
        <v>2013</v>
      </c>
      <c r="R634" s="11">
        <f t="shared" si="38"/>
        <v>41945.208333333336</v>
      </c>
      <c r="S634" s="12">
        <f t="shared" si="39"/>
        <v>41963.25</v>
      </c>
    </row>
    <row r="635" spans="1:19" ht="18.5" x14ac:dyDescent="0.55000000000000004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s="4">
        <f t="shared" si="36"/>
        <v>1.2030885257676422</v>
      </c>
      <c r="G635" t="s">
        <v>14</v>
      </c>
      <c r="H635" s="4">
        <f t="shared" si="37"/>
        <v>1.2030885257676422</v>
      </c>
      <c r="I635">
        <v>105</v>
      </c>
      <c r="J635" t="s">
        <v>20</v>
      </c>
      <c r="K635" t="s">
        <v>21</v>
      </c>
      <c r="L635" s="4">
        <v>1446876000</v>
      </c>
      <c r="M635">
        <v>1447221600</v>
      </c>
      <c r="N635" t="b">
        <v>0</v>
      </c>
      <c r="O635" t="b">
        <v>0</v>
      </c>
      <c r="P635" t="s">
        <v>2014</v>
      </c>
      <c r="Q635" t="s">
        <v>2022</v>
      </c>
      <c r="R635" s="11">
        <f t="shared" si="38"/>
        <v>42315.25</v>
      </c>
      <c r="S635" s="12">
        <f t="shared" si="39"/>
        <v>42319.25</v>
      </c>
    </row>
    <row r="636" spans="1:19" ht="18.5" x14ac:dyDescent="0.55000000000000004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s="4">
        <f t="shared" si="36"/>
        <v>1.273377574765147</v>
      </c>
      <c r="G636" t="s">
        <v>63</v>
      </c>
      <c r="H636" s="4">
        <f t="shared" si="37"/>
        <v>1.273377574765147</v>
      </c>
      <c r="I636">
        <v>1658</v>
      </c>
      <c r="J636" t="s">
        <v>20</v>
      </c>
      <c r="K636" t="s">
        <v>21</v>
      </c>
      <c r="L636" s="4">
        <v>1490418000</v>
      </c>
      <c r="M636">
        <v>1491627600</v>
      </c>
      <c r="N636" t="b">
        <v>0</v>
      </c>
      <c r="O636" t="b">
        <v>0</v>
      </c>
      <c r="P636" t="s">
        <v>2014</v>
      </c>
      <c r="Q636" t="s">
        <v>2033</v>
      </c>
      <c r="R636" s="11">
        <f t="shared" si="38"/>
        <v>42819.208333333328</v>
      </c>
      <c r="S636" s="12">
        <f t="shared" si="39"/>
        <v>42833.208333333328</v>
      </c>
    </row>
    <row r="637" spans="1:19" ht="18.5" x14ac:dyDescent="0.55000000000000004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s="4">
        <f t="shared" si="36"/>
        <v>0.87647392647707922</v>
      </c>
      <c r="G637" t="s">
        <v>19</v>
      </c>
      <c r="H637" s="4">
        <f t="shared" si="37"/>
        <v>0.87647392647707922</v>
      </c>
      <c r="I637">
        <v>2266</v>
      </c>
      <c r="J637" t="s">
        <v>20</v>
      </c>
      <c r="K637" t="s">
        <v>21</v>
      </c>
      <c r="L637" s="4">
        <v>1360389600</v>
      </c>
      <c r="M637">
        <v>1363150800</v>
      </c>
      <c r="N637" t="b">
        <v>0</v>
      </c>
      <c r="O637" t="b">
        <v>0</v>
      </c>
      <c r="P637" t="s">
        <v>2014</v>
      </c>
      <c r="Q637" t="s">
        <v>2033</v>
      </c>
      <c r="R637" s="11">
        <f t="shared" si="38"/>
        <v>41314.25</v>
      </c>
      <c r="S637" s="12">
        <f t="shared" si="39"/>
        <v>41346.208333333336</v>
      </c>
    </row>
    <row r="638" spans="1:19" ht="18.5" x14ac:dyDescent="0.55000000000000004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s="4">
        <f t="shared" si="36"/>
        <v>1.5494823302584038</v>
      </c>
      <c r="G638" t="s">
        <v>14</v>
      </c>
      <c r="H638" s="4">
        <f t="shared" si="37"/>
        <v>1.5494823302584038</v>
      </c>
      <c r="I638">
        <v>2604</v>
      </c>
      <c r="J638" t="s">
        <v>32</v>
      </c>
      <c r="K638" t="s">
        <v>33</v>
      </c>
      <c r="L638" s="4">
        <v>1326866400</v>
      </c>
      <c r="M638">
        <v>1330754400</v>
      </c>
      <c r="N638" t="b">
        <v>0</v>
      </c>
      <c r="O638" t="b">
        <v>1</v>
      </c>
      <c r="P638" t="s">
        <v>2014</v>
      </c>
      <c r="Q638" t="s">
        <v>2022</v>
      </c>
      <c r="R638" s="11">
        <f t="shared" si="38"/>
        <v>40926.25</v>
      </c>
      <c r="S638" s="12">
        <f t="shared" si="39"/>
        <v>40971.25</v>
      </c>
    </row>
    <row r="639" spans="1:19" ht="18.5" x14ac:dyDescent="0.55000000000000004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s="4">
        <f t="shared" si="36"/>
        <v>1.2592592592592593</v>
      </c>
      <c r="G639" t="s">
        <v>14</v>
      </c>
      <c r="H639" s="4">
        <f t="shared" si="37"/>
        <v>1.2592592592592593</v>
      </c>
      <c r="I639">
        <v>65</v>
      </c>
      <c r="J639" t="s">
        <v>20</v>
      </c>
      <c r="K639" t="s">
        <v>21</v>
      </c>
      <c r="L639" s="4">
        <v>1479103200</v>
      </c>
      <c r="M639">
        <v>1479794400</v>
      </c>
      <c r="N639" t="b">
        <v>0</v>
      </c>
      <c r="O639" t="b">
        <v>0</v>
      </c>
      <c r="P639" t="s">
        <v>2012</v>
      </c>
      <c r="Q639" t="s">
        <v>2013</v>
      </c>
      <c r="R639" s="11">
        <f t="shared" si="38"/>
        <v>42688.25</v>
      </c>
      <c r="S639" s="12">
        <f t="shared" si="39"/>
        <v>42696.25</v>
      </c>
    </row>
    <row r="640" spans="1:19" ht="18.5" x14ac:dyDescent="0.55000000000000004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s="4">
        <f t="shared" si="36"/>
        <v>8.7572440437862209</v>
      </c>
      <c r="G640" t="s">
        <v>14</v>
      </c>
      <c r="H640" s="4">
        <f t="shared" si="37"/>
        <v>8.7572440437862209</v>
      </c>
      <c r="I640">
        <v>94</v>
      </c>
      <c r="J640" t="s">
        <v>20</v>
      </c>
      <c r="K640" t="s">
        <v>21</v>
      </c>
      <c r="L640" s="4">
        <v>1280206800</v>
      </c>
      <c r="M640">
        <v>1281243600</v>
      </c>
      <c r="N640" t="b">
        <v>0</v>
      </c>
      <c r="O640" t="b">
        <v>1</v>
      </c>
      <c r="P640" t="s">
        <v>2012</v>
      </c>
      <c r="Q640" t="s">
        <v>2013</v>
      </c>
      <c r="R640" s="11">
        <f t="shared" si="38"/>
        <v>40386.208333333336</v>
      </c>
      <c r="S640" s="12">
        <f t="shared" si="39"/>
        <v>40398.208333333336</v>
      </c>
    </row>
    <row r="641" spans="1:19" ht="18.5" x14ac:dyDescent="0.55000000000000004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s="4">
        <f t="shared" si="36"/>
        <v>1.7798013245033113</v>
      </c>
      <c r="G641" t="s">
        <v>42</v>
      </c>
      <c r="H641" s="4">
        <f t="shared" si="37"/>
        <v>1.7798013245033113</v>
      </c>
      <c r="I641">
        <v>45</v>
      </c>
      <c r="J641" t="s">
        <v>20</v>
      </c>
      <c r="K641" t="s">
        <v>21</v>
      </c>
      <c r="L641" s="4">
        <v>1532754000</v>
      </c>
      <c r="M641">
        <v>1532754000</v>
      </c>
      <c r="N641" t="b">
        <v>0</v>
      </c>
      <c r="O641" t="b">
        <v>1</v>
      </c>
      <c r="P641" t="s">
        <v>2014</v>
      </c>
      <c r="Q641" t="s">
        <v>2017</v>
      </c>
      <c r="R641" s="11">
        <f t="shared" si="38"/>
        <v>43309.208333333328</v>
      </c>
      <c r="S641" s="12">
        <f t="shared" si="39"/>
        <v>43309.208333333328</v>
      </c>
    </row>
    <row r="642" spans="1:19" ht="18.5" x14ac:dyDescent="0.55000000000000004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s="4">
        <f t="shared" si="36"/>
        <v>6.0599929182052712</v>
      </c>
      <c r="G642" t="s">
        <v>14</v>
      </c>
      <c r="H642" s="4">
        <f t="shared" si="37"/>
        <v>6.0599929182052712</v>
      </c>
      <c r="I642">
        <v>257</v>
      </c>
      <c r="J642" t="s">
        <v>20</v>
      </c>
      <c r="K642" t="s">
        <v>21</v>
      </c>
      <c r="L642" s="4">
        <v>1453096800</v>
      </c>
      <c r="M642">
        <v>1453356000</v>
      </c>
      <c r="N642" t="b">
        <v>0</v>
      </c>
      <c r="O642" t="b">
        <v>0</v>
      </c>
      <c r="P642" t="s">
        <v>2012</v>
      </c>
      <c r="Q642" t="s">
        <v>2013</v>
      </c>
      <c r="R642" s="11">
        <f t="shared" si="38"/>
        <v>42387.25</v>
      </c>
      <c r="S642" s="12">
        <f t="shared" si="39"/>
        <v>42390.25</v>
      </c>
    </row>
    <row r="643" spans="1:19" ht="33" x14ac:dyDescent="0.55000000000000004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s="4">
        <f t="shared" ref="F643:F706" si="40">D643/E643</f>
        <v>0.83355502349915755</v>
      </c>
      <c r="G643" t="s">
        <v>19</v>
      </c>
      <c r="H643" s="4">
        <f t="shared" ref="H643:H706" si="41">AVERAGE(D643/E643)</f>
        <v>0.83355502349915755</v>
      </c>
      <c r="I643">
        <v>194</v>
      </c>
      <c r="J643" t="s">
        <v>86</v>
      </c>
      <c r="K643" t="s">
        <v>87</v>
      </c>
      <c r="L643" s="4">
        <v>1487570400</v>
      </c>
      <c r="M643">
        <v>1489986000</v>
      </c>
      <c r="N643" t="b">
        <v>0</v>
      </c>
      <c r="O643" t="b">
        <v>0</v>
      </c>
      <c r="P643" t="s">
        <v>2012</v>
      </c>
      <c r="Q643" t="s">
        <v>2013</v>
      </c>
      <c r="R643" s="11">
        <f t="shared" ref="R643:R706" si="42">(((L643/60)/60)/24)+DATE(1970,1,1)</f>
        <v>42786.25</v>
      </c>
      <c r="S643" s="12">
        <f t="shared" ref="S643:S706" si="43">(((M643/60)/60)/24)+DATE(1970,1,1)</f>
        <v>42814.208333333328</v>
      </c>
    </row>
    <row r="644" spans="1:19" ht="18.5" x14ac:dyDescent="0.55000000000000004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s="4">
        <f t="shared" si="40"/>
        <v>0.68749065909430573</v>
      </c>
      <c r="G644" t="s">
        <v>19</v>
      </c>
      <c r="H644" s="4">
        <f t="shared" si="41"/>
        <v>0.68749065909430573</v>
      </c>
      <c r="I644">
        <v>129</v>
      </c>
      <c r="J644" t="s">
        <v>15</v>
      </c>
      <c r="K644" t="s">
        <v>16</v>
      </c>
      <c r="L644" s="4">
        <v>1545026400</v>
      </c>
      <c r="M644">
        <v>1545804000</v>
      </c>
      <c r="N644" t="b">
        <v>0</v>
      </c>
      <c r="O644" t="b">
        <v>0</v>
      </c>
      <c r="P644" t="s">
        <v>2010</v>
      </c>
      <c r="Q644" t="s">
        <v>2019</v>
      </c>
      <c r="R644" s="11">
        <f t="shared" si="42"/>
        <v>43451.25</v>
      </c>
      <c r="S644" s="12">
        <f t="shared" si="43"/>
        <v>43460.25</v>
      </c>
    </row>
    <row r="645" spans="1:19" ht="18.5" x14ac:dyDescent="0.55000000000000004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s="4">
        <f t="shared" si="40"/>
        <v>0.45170678469653791</v>
      </c>
      <c r="G645" t="s">
        <v>19</v>
      </c>
      <c r="H645" s="4">
        <f t="shared" si="41"/>
        <v>0.45170678469653791</v>
      </c>
      <c r="I645">
        <v>375</v>
      </c>
      <c r="J645" t="s">
        <v>20</v>
      </c>
      <c r="K645" t="s">
        <v>21</v>
      </c>
      <c r="L645" s="4">
        <v>1488348000</v>
      </c>
      <c r="M645">
        <v>1489899600</v>
      </c>
      <c r="N645" t="b">
        <v>0</v>
      </c>
      <c r="O645" t="b">
        <v>0</v>
      </c>
      <c r="P645" t="s">
        <v>2012</v>
      </c>
      <c r="Q645" t="s">
        <v>2013</v>
      </c>
      <c r="R645" s="11">
        <f t="shared" si="42"/>
        <v>42795.25</v>
      </c>
      <c r="S645" s="12">
        <f t="shared" si="43"/>
        <v>42813.208333333328</v>
      </c>
    </row>
    <row r="646" spans="1:19" ht="18.5" x14ac:dyDescent="0.55000000000000004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s="4">
        <f t="shared" si="40"/>
        <v>2.0662568306010929</v>
      </c>
      <c r="G646" t="s">
        <v>14</v>
      </c>
      <c r="H646" s="4">
        <f t="shared" si="41"/>
        <v>2.0662568306010929</v>
      </c>
      <c r="I646">
        <v>2928</v>
      </c>
      <c r="J646" t="s">
        <v>15</v>
      </c>
      <c r="K646" t="s">
        <v>16</v>
      </c>
      <c r="L646" s="4">
        <v>1545112800</v>
      </c>
      <c r="M646">
        <v>1546495200</v>
      </c>
      <c r="N646" t="b">
        <v>0</v>
      </c>
      <c r="O646" t="b">
        <v>0</v>
      </c>
      <c r="P646" t="s">
        <v>2012</v>
      </c>
      <c r="Q646" t="s">
        <v>2013</v>
      </c>
      <c r="R646" s="11">
        <f t="shared" si="42"/>
        <v>43452.25</v>
      </c>
      <c r="S646" s="12">
        <f t="shared" si="43"/>
        <v>43468.25</v>
      </c>
    </row>
    <row r="647" spans="1:19" ht="18.5" x14ac:dyDescent="0.55000000000000004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s="4">
        <f t="shared" si="40"/>
        <v>1.0762929802838366</v>
      </c>
      <c r="G647" t="s">
        <v>14</v>
      </c>
      <c r="H647" s="4">
        <f t="shared" si="41"/>
        <v>1.0762929802838366</v>
      </c>
      <c r="I647">
        <v>4697</v>
      </c>
      <c r="J647" t="s">
        <v>20</v>
      </c>
      <c r="K647" t="s">
        <v>21</v>
      </c>
      <c r="L647" s="4">
        <v>1537938000</v>
      </c>
      <c r="M647">
        <v>1539752400</v>
      </c>
      <c r="N647" t="b">
        <v>0</v>
      </c>
      <c r="O647" t="b">
        <v>1</v>
      </c>
      <c r="P647" t="s">
        <v>2008</v>
      </c>
      <c r="Q647" t="s">
        <v>2009</v>
      </c>
      <c r="R647" s="11">
        <f t="shared" si="42"/>
        <v>43369.208333333328</v>
      </c>
      <c r="S647" s="12">
        <f t="shared" si="43"/>
        <v>43390.208333333328</v>
      </c>
    </row>
    <row r="648" spans="1:19" ht="18.5" x14ac:dyDescent="0.55000000000000004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s="4">
        <f t="shared" si="40"/>
        <v>1.1286707529045832</v>
      </c>
      <c r="G648" t="s">
        <v>14</v>
      </c>
      <c r="H648" s="4">
        <f t="shared" si="41"/>
        <v>1.1286707529045832</v>
      </c>
      <c r="I648">
        <v>2915</v>
      </c>
      <c r="J648" t="s">
        <v>20</v>
      </c>
      <c r="K648" t="s">
        <v>21</v>
      </c>
      <c r="L648" s="4">
        <v>1363150800</v>
      </c>
      <c r="M648">
        <v>1364101200</v>
      </c>
      <c r="N648" t="b">
        <v>0</v>
      </c>
      <c r="O648" t="b">
        <v>0</v>
      </c>
      <c r="P648" t="s">
        <v>2023</v>
      </c>
      <c r="Q648" t="s">
        <v>2024</v>
      </c>
      <c r="R648" s="11">
        <f t="shared" si="42"/>
        <v>41346.208333333336</v>
      </c>
      <c r="S648" s="12">
        <f t="shared" si="43"/>
        <v>41357.208333333336</v>
      </c>
    </row>
    <row r="649" spans="1:19" ht="18.5" x14ac:dyDescent="0.55000000000000004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s="4">
        <f t="shared" si="40"/>
        <v>2.4154589371980677</v>
      </c>
      <c r="G649" t="s">
        <v>14</v>
      </c>
      <c r="H649" s="4">
        <f t="shared" si="41"/>
        <v>2.4154589371980677</v>
      </c>
      <c r="I649">
        <v>18</v>
      </c>
      <c r="J649" t="s">
        <v>20</v>
      </c>
      <c r="K649" t="s">
        <v>21</v>
      </c>
      <c r="L649" s="4">
        <v>1523250000</v>
      </c>
      <c r="M649">
        <v>1525323600</v>
      </c>
      <c r="N649" t="b">
        <v>0</v>
      </c>
      <c r="O649" t="b">
        <v>0</v>
      </c>
      <c r="P649" t="s">
        <v>2020</v>
      </c>
      <c r="Q649" t="s">
        <v>2032</v>
      </c>
      <c r="R649" s="11">
        <f t="shared" si="42"/>
        <v>43199.208333333328</v>
      </c>
      <c r="S649" s="12">
        <f t="shared" si="43"/>
        <v>43223.208333333328</v>
      </c>
    </row>
    <row r="650" spans="1:19" ht="18.5" x14ac:dyDescent="0.55000000000000004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s="4">
        <f t="shared" si="40"/>
        <v>1.5858719078714576</v>
      </c>
      <c r="G650" t="s">
        <v>63</v>
      </c>
      <c r="H650" s="4">
        <f t="shared" si="41"/>
        <v>1.5858719078714576</v>
      </c>
      <c r="I650">
        <v>723</v>
      </c>
      <c r="J650" t="s">
        <v>20</v>
      </c>
      <c r="K650" t="s">
        <v>21</v>
      </c>
      <c r="L650" s="4">
        <v>1499317200</v>
      </c>
      <c r="M650">
        <v>1500872400</v>
      </c>
      <c r="N650" t="b">
        <v>1</v>
      </c>
      <c r="O650" t="b">
        <v>0</v>
      </c>
      <c r="P650" t="s">
        <v>2006</v>
      </c>
      <c r="Q650" t="s">
        <v>2007</v>
      </c>
      <c r="R650" s="11">
        <f t="shared" si="42"/>
        <v>42922.208333333328</v>
      </c>
      <c r="S650" s="12">
        <f t="shared" si="43"/>
        <v>42940.208333333328</v>
      </c>
    </row>
    <row r="651" spans="1:19" ht="18.5" x14ac:dyDescent="0.55000000000000004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s="4">
        <f t="shared" si="40"/>
        <v>2.0626069860854535</v>
      </c>
      <c r="G651" t="s">
        <v>14</v>
      </c>
      <c r="H651" s="4">
        <f t="shared" si="41"/>
        <v>2.0626069860854535</v>
      </c>
      <c r="I651">
        <v>602</v>
      </c>
      <c r="J651" t="s">
        <v>86</v>
      </c>
      <c r="K651" t="s">
        <v>87</v>
      </c>
      <c r="L651" s="4">
        <v>1287550800</v>
      </c>
      <c r="M651">
        <v>1288501200</v>
      </c>
      <c r="N651" t="b">
        <v>1</v>
      </c>
      <c r="O651" t="b">
        <v>1</v>
      </c>
      <c r="P651" t="s">
        <v>2012</v>
      </c>
      <c r="Q651" t="s">
        <v>2013</v>
      </c>
      <c r="R651" s="11">
        <f t="shared" si="42"/>
        <v>40471.208333333336</v>
      </c>
      <c r="S651" s="12">
        <f t="shared" si="43"/>
        <v>40482.208333333336</v>
      </c>
    </row>
    <row r="652" spans="1:19" ht="18.5" x14ac:dyDescent="0.55000000000000004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s="4">
        <f t="shared" si="40"/>
        <v>50</v>
      </c>
      <c r="G652" t="s">
        <v>14</v>
      </c>
      <c r="H652" s="4">
        <f t="shared" si="41"/>
        <v>50</v>
      </c>
      <c r="I652">
        <v>1</v>
      </c>
      <c r="J652" t="s">
        <v>20</v>
      </c>
      <c r="K652" t="s">
        <v>21</v>
      </c>
      <c r="L652" s="4">
        <v>1404795600</v>
      </c>
      <c r="M652">
        <v>1407128400</v>
      </c>
      <c r="N652" t="b">
        <v>0</v>
      </c>
      <c r="O652" t="b">
        <v>0</v>
      </c>
      <c r="P652" t="s">
        <v>2008</v>
      </c>
      <c r="Q652" t="s">
        <v>2031</v>
      </c>
      <c r="R652" s="11">
        <f t="shared" si="42"/>
        <v>41828.208333333336</v>
      </c>
      <c r="S652" s="12">
        <f t="shared" si="43"/>
        <v>41855.208333333336</v>
      </c>
    </row>
    <row r="653" spans="1:19" ht="18.5" x14ac:dyDescent="0.55000000000000004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s="4">
        <f t="shared" si="40"/>
        <v>1.1302064479800504</v>
      </c>
      <c r="G653" t="s">
        <v>14</v>
      </c>
      <c r="H653" s="4">
        <f t="shared" si="41"/>
        <v>1.1302064479800504</v>
      </c>
      <c r="I653">
        <v>3868</v>
      </c>
      <c r="J653" t="s">
        <v>94</v>
      </c>
      <c r="K653" t="s">
        <v>95</v>
      </c>
      <c r="L653" s="4">
        <v>1393048800</v>
      </c>
      <c r="M653">
        <v>1394344800</v>
      </c>
      <c r="N653" t="b">
        <v>0</v>
      </c>
      <c r="O653" t="b">
        <v>0</v>
      </c>
      <c r="P653" t="s">
        <v>2014</v>
      </c>
      <c r="Q653" t="s">
        <v>2025</v>
      </c>
      <c r="R653" s="11">
        <f t="shared" si="42"/>
        <v>41692.25</v>
      </c>
      <c r="S653" s="12">
        <f t="shared" si="43"/>
        <v>41707.25</v>
      </c>
    </row>
    <row r="654" spans="1:19" ht="18.5" x14ac:dyDescent="0.55000000000000004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s="4">
        <f t="shared" si="40"/>
        <v>0.78839482812992745</v>
      </c>
      <c r="G654" t="s">
        <v>19</v>
      </c>
      <c r="H654" s="4">
        <f t="shared" si="41"/>
        <v>0.78839482812992745</v>
      </c>
      <c r="I654">
        <v>409</v>
      </c>
      <c r="J654" t="s">
        <v>20</v>
      </c>
      <c r="K654" t="s">
        <v>21</v>
      </c>
      <c r="L654" s="4">
        <v>1470373200</v>
      </c>
      <c r="M654">
        <v>1474088400</v>
      </c>
      <c r="N654" t="b">
        <v>0</v>
      </c>
      <c r="O654" t="b">
        <v>0</v>
      </c>
      <c r="P654" t="s">
        <v>2010</v>
      </c>
      <c r="Q654" t="s">
        <v>2011</v>
      </c>
      <c r="R654" s="11">
        <f t="shared" si="42"/>
        <v>42587.208333333328</v>
      </c>
      <c r="S654" s="12">
        <f t="shared" si="43"/>
        <v>42630.208333333328</v>
      </c>
    </row>
    <row r="655" spans="1:19" ht="18.5" x14ac:dyDescent="0.55000000000000004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s="4">
        <f t="shared" si="40"/>
        <v>4.2756360008551271E-2</v>
      </c>
      <c r="G655" t="s">
        <v>19</v>
      </c>
      <c r="H655" s="4">
        <f t="shared" si="41"/>
        <v>4.2756360008551271E-2</v>
      </c>
      <c r="I655">
        <v>234</v>
      </c>
      <c r="J655" t="s">
        <v>20</v>
      </c>
      <c r="K655" t="s">
        <v>21</v>
      </c>
      <c r="L655" s="4">
        <v>1460091600</v>
      </c>
      <c r="M655">
        <v>1460264400</v>
      </c>
      <c r="N655" t="b">
        <v>0</v>
      </c>
      <c r="O655" t="b">
        <v>0</v>
      </c>
      <c r="P655" t="s">
        <v>2010</v>
      </c>
      <c r="Q655" t="s">
        <v>2011</v>
      </c>
      <c r="R655" s="11">
        <f t="shared" si="42"/>
        <v>42468.208333333328</v>
      </c>
      <c r="S655" s="12">
        <f t="shared" si="43"/>
        <v>42470.208333333328</v>
      </c>
    </row>
    <row r="656" spans="1:19" ht="18.5" x14ac:dyDescent="0.55000000000000004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s="4">
        <f t="shared" si="40"/>
        <v>0.19669993705602015</v>
      </c>
      <c r="G656" t="s">
        <v>19</v>
      </c>
      <c r="H656" s="4">
        <f t="shared" si="41"/>
        <v>0.19669993705602015</v>
      </c>
      <c r="I656">
        <v>3016</v>
      </c>
      <c r="J656" t="s">
        <v>20</v>
      </c>
      <c r="K656" t="s">
        <v>21</v>
      </c>
      <c r="L656" s="4">
        <v>1440392400</v>
      </c>
      <c r="M656">
        <v>1440824400</v>
      </c>
      <c r="N656" t="b">
        <v>0</v>
      </c>
      <c r="O656" t="b">
        <v>0</v>
      </c>
      <c r="P656" t="s">
        <v>2008</v>
      </c>
      <c r="Q656" t="s">
        <v>2030</v>
      </c>
      <c r="R656" s="11">
        <f t="shared" si="42"/>
        <v>42240.208333333328</v>
      </c>
      <c r="S656" s="12">
        <f t="shared" si="43"/>
        <v>42245.208333333328</v>
      </c>
    </row>
    <row r="657" spans="1:19" ht="18.5" x14ac:dyDescent="0.55000000000000004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s="4">
        <f t="shared" si="40"/>
        <v>0.52225249772933702</v>
      </c>
      <c r="G657" t="s">
        <v>19</v>
      </c>
      <c r="H657" s="4">
        <f t="shared" si="41"/>
        <v>0.52225249772933702</v>
      </c>
      <c r="I657">
        <v>264</v>
      </c>
      <c r="J657" t="s">
        <v>20</v>
      </c>
      <c r="K657" t="s">
        <v>21</v>
      </c>
      <c r="L657" s="4">
        <v>1488434400</v>
      </c>
      <c r="M657">
        <v>1489554000</v>
      </c>
      <c r="N657" t="b">
        <v>1</v>
      </c>
      <c r="O657" t="b">
        <v>0</v>
      </c>
      <c r="P657" t="s">
        <v>2027</v>
      </c>
      <c r="Q657" t="s">
        <v>2028</v>
      </c>
      <c r="R657" s="11">
        <f t="shared" si="42"/>
        <v>42796.25</v>
      </c>
      <c r="S657" s="12">
        <f t="shared" si="43"/>
        <v>42809.208333333328</v>
      </c>
    </row>
    <row r="658" spans="1:19" ht="33" x14ac:dyDescent="0.55000000000000004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s="4">
        <f t="shared" si="40"/>
        <v>2.3737444615970649</v>
      </c>
      <c r="G658" t="s">
        <v>14</v>
      </c>
      <c r="H658" s="4">
        <f t="shared" si="41"/>
        <v>2.3737444615970649</v>
      </c>
      <c r="I658">
        <v>504</v>
      </c>
      <c r="J658" t="s">
        <v>24</v>
      </c>
      <c r="K658" t="s">
        <v>25</v>
      </c>
      <c r="L658" s="4">
        <v>1514440800</v>
      </c>
      <c r="M658">
        <v>1514872800</v>
      </c>
      <c r="N658" t="b">
        <v>0</v>
      </c>
      <c r="O658" t="b">
        <v>0</v>
      </c>
      <c r="P658" t="s">
        <v>2006</v>
      </c>
      <c r="Q658" t="s">
        <v>2007</v>
      </c>
      <c r="R658" s="11">
        <f t="shared" si="42"/>
        <v>43097.25</v>
      </c>
      <c r="S658" s="12">
        <f t="shared" si="43"/>
        <v>43102.25</v>
      </c>
    </row>
    <row r="659" spans="1:19" ht="18.5" x14ac:dyDescent="0.55000000000000004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s="4">
        <f t="shared" si="40"/>
        <v>12.135922330097088</v>
      </c>
      <c r="G659" t="s">
        <v>14</v>
      </c>
      <c r="H659" s="4">
        <f t="shared" si="41"/>
        <v>12.135922330097088</v>
      </c>
      <c r="I659">
        <v>14</v>
      </c>
      <c r="J659" t="s">
        <v>20</v>
      </c>
      <c r="K659" t="s">
        <v>21</v>
      </c>
      <c r="L659" s="4">
        <v>1514354400</v>
      </c>
      <c r="M659">
        <v>1515736800</v>
      </c>
      <c r="N659" t="b">
        <v>0</v>
      </c>
      <c r="O659" t="b">
        <v>0</v>
      </c>
      <c r="P659" t="s">
        <v>2014</v>
      </c>
      <c r="Q659" t="s">
        <v>2036</v>
      </c>
      <c r="R659" s="11">
        <f t="shared" si="42"/>
        <v>43096.25</v>
      </c>
      <c r="S659" s="12">
        <f t="shared" si="43"/>
        <v>43112.25</v>
      </c>
    </row>
    <row r="660" spans="1:19" ht="18.5" x14ac:dyDescent="0.55000000000000004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s="4">
        <f t="shared" si="40"/>
        <v>1.6648730771665505</v>
      </c>
      <c r="G660" t="s">
        <v>63</v>
      </c>
      <c r="H660" s="4">
        <f t="shared" si="41"/>
        <v>1.6648730771665505</v>
      </c>
      <c r="I660">
        <v>390</v>
      </c>
      <c r="J660" t="s">
        <v>20</v>
      </c>
      <c r="K660" t="s">
        <v>21</v>
      </c>
      <c r="L660" s="4">
        <v>1440910800</v>
      </c>
      <c r="M660">
        <v>1442898000</v>
      </c>
      <c r="N660" t="b">
        <v>0</v>
      </c>
      <c r="O660" t="b">
        <v>0</v>
      </c>
      <c r="P660" t="s">
        <v>2008</v>
      </c>
      <c r="Q660" t="s">
        <v>2009</v>
      </c>
      <c r="R660" s="11">
        <f t="shared" si="42"/>
        <v>42246.208333333328</v>
      </c>
      <c r="S660" s="12">
        <f t="shared" si="43"/>
        <v>42269.208333333328</v>
      </c>
    </row>
    <row r="661" spans="1:19" ht="18.5" x14ac:dyDescent="0.55000000000000004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s="4">
        <f t="shared" si="40"/>
        <v>2.1171724258901947</v>
      </c>
      <c r="G661" t="s">
        <v>14</v>
      </c>
      <c r="H661" s="4">
        <f t="shared" si="41"/>
        <v>2.1171724258901947</v>
      </c>
      <c r="I661">
        <v>750</v>
      </c>
      <c r="J661" t="s">
        <v>36</v>
      </c>
      <c r="K661" t="s">
        <v>37</v>
      </c>
      <c r="L661" s="4">
        <v>1296108000</v>
      </c>
      <c r="M661">
        <v>1296194400</v>
      </c>
      <c r="N661" t="b">
        <v>0</v>
      </c>
      <c r="O661" t="b">
        <v>0</v>
      </c>
      <c r="P661" t="s">
        <v>2014</v>
      </c>
      <c r="Q661" t="s">
        <v>2015</v>
      </c>
      <c r="R661" s="11">
        <f t="shared" si="42"/>
        <v>40570.25</v>
      </c>
      <c r="S661" s="12">
        <f t="shared" si="43"/>
        <v>40571.25</v>
      </c>
    </row>
    <row r="662" spans="1:19" ht="18.5" x14ac:dyDescent="0.55000000000000004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s="4">
        <f t="shared" si="40"/>
        <v>1.2234471632159183</v>
      </c>
      <c r="G662" t="s">
        <v>14</v>
      </c>
      <c r="H662" s="4">
        <f t="shared" si="41"/>
        <v>1.2234471632159183</v>
      </c>
      <c r="I662">
        <v>77</v>
      </c>
      <c r="J662" t="s">
        <v>20</v>
      </c>
      <c r="K662" t="s">
        <v>21</v>
      </c>
      <c r="L662" s="4">
        <v>1440133200</v>
      </c>
      <c r="M662">
        <v>1440910800</v>
      </c>
      <c r="N662" t="b">
        <v>1</v>
      </c>
      <c r="O662" t="b">
        <v>0</v>
      </c>
      <c r="P662" t="s">
        <v>2012</v>
      </c>
      <c r="Q662" t="s">
        <v>2013</v>
      </c>
      <c r="R662" s="11">
        <f t="shared" si="42"/>
        <v>42237.208333333328</v>
      </c>
      <c r="S662" s="12">
        <f t="shared" si="43"/>
        <v>42246.208333333328</v>
      </c>
    </row>
    <row r="663" spans="1:19" ht="18.5" x14ac:dyDescent="0.55000000000000004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s="4">
        <f t="shared" si="40"/>
        <v>1.8454520320707768</v>
      </c>
      <c r="G663" t="s">
        <v>14</v>
      </c>
      <c r="H663" s="4">
        <f t="shared" si="41"/>
        <v>1.8454520320707768</v>
      </c>
      <c r="I663">
        <v>752</v>
      </c>
      <c r="J663" t="s">
        <v>32</v>
      </c>
      <c r="K663" t="s">
        <v>33</v>
      </c>
      <c r="L663" s="4">
        <v>1332910800</v>
      </c>
      <c r="M663">
        <v>1335502800</v>
      </c>
      <c r="N663" t="b">
        <v>0</v>
      </c>
      <c r="O663" t="b">
        <v>0</v>
      </c>
      <c r="P663" t="s">
        <v>2008</v>
      </c>
      <c r="Q663" t="s">
        <v>2031</v>
      </c>
      <c r="R663" s="11">
        <f t="shared" si="42"/>
        <v>40996.208333333336</v>
      </c>
      <c r="S663" s="12">
        <f t="shared" si="43"/>
        <v>41026.208333333336</v>
      </c>
    </row>
    <row r="664" spans="1:19" ht="18.5" x14ac:dyDescent="0.55000000000000004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s="4">
        <f t="shared" si="40"/>
        <v>1.0217830675948798</v>
      </c>
      <c r="G664" t="s">
        <v>14</v>
      </c>
      <c r="H664" s="4">
        <f t="shared" si="41"/>
        <v>1.0217830675948798</v>
      </c>
      <c r="I664">
        <v>131</v>
      </c>
      <c r="J664" t="s">
        <v>20</v>
      </c>
      <c r="K664" t="s">
        <v>21</v>
      </c>
      <c r="L664" s="4">
        <v>1544335200</v>
      </c>
      <c r="M664">
        <v>1544680800</v>
      </c>
      <c r="N664" t="b">
        <v>0</v>
      </c>
      <c r="O664" t="b">
        <v>0</v>
      </c>
      <c r="P664" t="s">
        <v>2012</v>
      </c>
      <c r="Q664" t="s">
        <v>2013</v>
      </c>
      <c r="R664" s="11">
        <f t="shared" si="42"/>
        <v>43443.25</v>
      </c>
      <c r="S664" s="12">
        <f t="shared" si="43"/>
        <v>43447.25</v>
      </c>
    </row>
    <row r="665" spans="1:19" ht="18.5" x14ac:dyDescent="0.55000000000000004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s="4">
        <f t="shared" si="40"/>
        <v>1.294665976178146</v>
      </c>
      <c r="G665" t="s">
        <v>14</v>
      </c>
      <c r="H665" s="4">
        <f t="shared" si="41"/>
        <v>1.294665976178146</v>
      </c>
      <c r="I665">
        <v>87</v>
      </c>
      <c r="J665" t="s">
        <v>20</v>
      </c>
      <c r="K665" t="s">
        <v>21</v>
      </c>
      <c r="L665" s="4">
        <v>1286427600</v>
      </c>
      <c r="M665">
        <v>1288414800</v>
      </c>
      <c r="N665" t="b">
        <v>0</v>
      </c>
      <c r="O665" t="b">
        <v>0</v>
      </c>
      <c r="P665" t="s">
        <v>2012</v>
      </c>
      <c r="Q665" t="s">
        <v>2013</v>
      </c>
      <c r="R665" s="11">
        <f t="shared" si="42"/>
        <v>40458.208333333336</v>
      </c>
      <c r="S665" s="12">
        <f t="shared" si="43"/>
        <v>40481.208333333336</v>
      </c>
    </row>
    <row r="666" spans="1:19" ht="18.5" x14ac:dyDescent="0.55000000000000004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s="4">
        <f t="shared" si="40"/>
        <v>2.9882202401113998</v>
      </c>
      <c r="G666" t="s">
        <v>14</v>
      </c>
      <c r="H666" s="4">
        <f t="shared" si="41"/>
        <v>2.9882202401113998</v>
      </c>
      <c r="I666">
        <v>1063</v>
      </c>
      <c r="J666" t="s">
        <v>20</v>
      </c>
      <c r="K666" t="s">
        <v>21</v>
      </c>
      <c r="L666" s="4">
        <v>1329717600</v>
      </c>
      <c r="M666">
        <v>1330581600</v>
      </c>
      <c r="N666" t="b">
        <v>0</v>
      </c>
      <c r="O666" t="b">
        <v>0</v>
      </c>
      <c r="P666" t="s">
        <v>2008</v>
      </c>
      <c r="Q666" t="s">
        <v>2031</v>
      </c>
      <c r="R666" s="11">
        <f t="shared" si="42"/>
        <v>40959.25</v>
      </c>
      <c r="S666" s="12">
        <f t="shared" si="43"/>
        <v>40969.25</v>
      </c>
    </row>
    <row r="667" spans="1:19" ht="18.5" x14ac:dyDescent="0.55000000000000004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s="4">
        <f t="shared" si="40"/>
        <v>0.41738276454701695</v>
      </c>
      <c r="G667" t="s">
        <v>19</v>
      </c>
      <c r="H667" s="4">
        <f t="shared" si="41"/>
        <v>0.41738276454701695</v>
      </c>
      <c r="I667">
        <v>272</v>
      </c>
      <c r="J667" t="s">
        <v>20</v>
      </c>
      <c r="K667" t="s">
        <v>21</v>
      </c>
      <c r="L667" s="4">
        <v>1310187600</v>
      </c>
      <c r="M667">
        <v>1311397200</v>
      </c>
      <c r="N667" t="b">
        <v>0</v>
      </c>
      <c r="O667" t="b">
        <v>1</v>
      </c>
      <c r="P667" t="s">
        <v>2014</v>
      </c>
      <c r="Q667" t="s">
        <v>2015</v>
      </c>
      <c r="R667" s="11">
        <f t="shared" si="42"/>
        <v>40733.208333333336</v>
      </c>
      <c r="S667" s="12">
        <f t="shared" si="43"/>
        <v>40747.208333333336</v>
      </c>
    </row>
    <row r="668" spans="1:19" ht="18.5" x14ac:dyDescent="0.55000000000000004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s="4">
        <f t="shared" si="40"/>
        <v>1.5617128463476071</v>
      </c>
      <c r="G668" t="s">
        <v>63</v>
      </c>
      <c r="H668" s="4">
        <f t="shared" si="41"/>
        <v>1.5617128463476071</v>
      </c>
      <c r="I668">
        <v>25</v>
      </c>
      <c r="J668" t="s">
        <v>20</v>
      </c>
      <c r="K668" t="s">
        <v>21</v>
      </c>
      <c r="L668" s="4">
        <v>1377838800</v>
      </c>
      <c r="M668">
        <v>1378357200</v>
      </c>
      <c r="N668" t="b">
        <v>0</v>
      </c>
      <c r="O668" t="b">
        <v>1</v>
      </c>
      <c r="P668" t="s">
        <v>2012</v>
      </c>
      <c r="Q668" t="s">
        <v>2013</v>
      </c>
      <c r="R668" s="11">
        <f t="shared" si="42"/>
        <v>41516.208333333336</v>
      </c>
      <c r="S668" s="12">
        <f t="shared" si="43"/>
        <v>41522.208333333336</v>
      </c>
    </row>
    <row r="669" spans="1:19" ht="33" x14ac:dyDescent="0.55000000000000004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s="4">
        <f t="shared" si="40"/>
        <v>0.56766762649115587</v>
      </c>
      <c r="G669" t="s">
        <v>19</v>
      </c>
      <c r="H669" s="4">
        <f t="shared" si="41"/>
        <v>0.56766762649115587</v>
      </c>
      <c r="I669">
        <v>419</v>
      </c>
      <c r="J669" t="s">
        <v>20</v>
      </c>
      <c r="K669" t="s">
        <v>21</v>
      </c>
      <c r="L669" s="4">
        <v>1410325200</v>
      </c>
      <c r="M669">
        <v>1411102800</v>
      </c>
      <c r="N669" t="b">
        <v>0</v>
      </c>
      <c r="O669" t="b">
        <v>0</v>
      </c>
      <c r="P669" t="s">
        <v>2037</v>
      </c>
      <c r="Q669" t="s">
        <v>2038</v>
      </c>
      <c r="R669" s="11">
        <f t="shared" si="42"/>
        <v>41892.208333333336</v>
      </c>
      <c r="S669" s="12">
        <f t="shared" si="43"/>
        <v>41901.208333333336</v>
      </c>
    </row>
    <row r="670" spans="1:19" ht="33" x14ac:dyDescent="0.55000000000000004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s="4">
        <f t="shared" si="40"/>
        <v>4.9168603611657433</v>
      </c>
      <c r="G670" t="s">
        <v>14</v>
      </c>
      <c r="H670" s="4">
        <f t="shared" si="41"/>
        <v>4.9168603611657433</v>
      </c>
      <c r="I670">
        <v>76</v>
      </c>
      <c r="J670" t="s">
        <v>20</v>
      </c>
      <c r="K670" t="s">
        <v>21</v>
      </c>
      <c r="L670" s="4">
        <v>1343797200</v>
      </c>
      <c r="M670">
        <v>1344834000</v>
      </c>
      <c r="N670" t="b">
        <v>0</v>
      </c>
      <c r="O670" t="b">
        <v>0</v>
      </c>
      <c r="P670" t="s">
        <v>2012</v>
      </c>
      <c r="Q670" t="s">
        <v>2013</v>
      </c>
      <c r="R670" s="11">
        <f t="shared" si="42"/>
        <v>41122.208333333336</v>
      </c>
      <c r="S670" s="12">
        <f t="shared" si="43"/>
        <v>41134.208333333336</v>
      </c>
    </row>
    <row r="671" spans="1:19" ht="18.5" x14ac:dyDescent="0.55000000000000004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s="4">
        <f t="shared" si="40"/>
        <v>0.27882527711118732</v>
      </c>
      <c r="G671" t="s">
        <v>19</v>
      </c>
      <c r="H671" s="4">
        <f t="shared" si="41"/>
        <v>0.27882527711118732</v>
      </c>
      <c r="I671">
        <v>1621</v>
      </c>
      <c r="J671" t="s">
        <v>94</v>
      </c>
      <c r="K671" t="s">
        <v>95</v>
      </c>
      <c r="L671" s="4">
        <v>1498453200</v>
      </c>
      <c r="M671">
        <v>1499230800</v>
      </c>
      <c r="N671" t="b">
        <v>0</v>
      </c>
      <c r="O671" t="b">
        <v>0</v>
      </c>
      <c r="P671" t="s">
        <v>2012</v>
      </c>
      <c r="Q671" t="s">
        <v>2013</v>
      </c>
      <c r="R671" s="11">
        <f t="shared" si="42"/>
        <v>42912.208333333328</v>
      </c>
      <c r="S671" s="12">
        <f t="shared" si="43"/>
        <v>42921.208333333328</v>
      </c>
    </row>
    <row r="672" spans="1:19" ht="33" x14ac:dyDescent="0.55000000000000004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s="4">
        <f t="shared" si="40"/>
        <v>0.21328418142321112</v>
      </c>
      <c r="G672" t="s">
        <v>19</v>
      </c>
      <c r="H672" s="4">
        <f t="shared" si="41"/>
        <v>0.21328418142321112</v>
      </c>
      <c r="I672">
        <v>1101</v>
      </c>
      <c r="J672" t="s">
        <v>20</v>
      </c>
      <c r="K672" t="s">
        <v>21</v>
      </c>
      <c r="L672" s="4">
        <v>1456380000</v>
      </c>
      <c r="M672">
        <v>1457416800</v>
      </c>
      <c r="N672" t="b">
        <v>0</v>
      </c>
      <c r="O672" t="b">
        <v>0</v>
      </c>
      <c r="P672" t="s">
        <v>2008</v>
      </c>
      <c r="Q672" t="s">
        <v>2018</v>
      </c>
      <c r="R672" s="11">
        <f t="shared" si="42"/>
        <v>42425.25</v>
      </c>
      <c r="S672" s="12">
        <f t="shared" si="43"/>
        <v>42437.25</v>
      </c>
    </row>
    <row r="673" spans="1:19" ht="33" x14ac:dyDescent="0.55000000000000004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s="4">
        <f t="shared" si="40"/>
        <v>0.8192936949641979</v>
      </c>
      <c r="G673" t="s">
        <v>19</v>
      </c>
      <c r="H673" s="4">
        <f t="shared" si="41"/>
        <v>0.8192936949641979</v>
      </c>
      <c r="I673">
        <v>1073</v>
      </c>
      <c r="J673" t="s">
        <v>20</v>
      </c>
      <c r="K673" t="s">
        <v>21</v>
      </c>
      <c r="L673" s="4">
        <v>1280552400</v>
      </c>
      <c r="M673">
        <v>1280898000</v>
      </c>
      <c r="N673" t="b">
        <v>0</v>
      </c>
      <c r="O673" t="b">
        <v>1</v>
      </c>
      <c r="P673" t="s">
        <v>2012</v>
      </c>
      <c r="Q673" t="s">
        <v>2013</v>
      </c>
      <c r="R673" s="11">
        <f t="shared" si="42"/>
        <v>40390.208333333336</v>
      </c>
      <c r="S673" s="12">
        <f t="shared" si="43"/>
        <v>40394.208333333336</v>
      </c>
    </row>
    <row r="674" spans="1:19" ht="18.5" x14ac:dyDescent="0.55000000000000004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s="4">
        <f t="shared" si="40"/>
        <v>1.787892202477211</v>
      </c>
      <c r="G674" t="s">
        <v>14</v>
      </c>
      <c r="H674" s="4">
        <f t="shared" si="41"/>
        <v>1.787892202477211</v>
      </c>
      <c r="I674">
        <v>4428</v>
      </c>
      <c r="J674" t="s">
        <v>24</v>
      </c>
      <c r="K674" t="s">
        <v>25</v>
      </c>
      <c r="L674" s="4">
        <v>1521608400</v>
      </c>
      <c r="M674">
        <v>1522472400</v>
      </c>
      <c r="N674" t="b">
        <v>0</v>
      </c>
      <c r="O674" t="b">
        <v>0</v>
      </c>
      <c r="P674" t="s">
        <v>2012</v>
      </c>
      <c r="Q674" t="s">
        <v>2013</v>
      </c>
      <c r="R674" s="11">
        <f t="shared" si="42"/>
        <v>43180.208333333328</v>
      </c>
      <c r="S674" s="12">
        <f t="shared" si="43"/>
        <v>43190.208333333328</v>
      </c>
    </row>
    <row r="675" spans="1:19" ht="18.5" x14ac:dyDescent="0.55000000000000004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s="4">
        <f t="shared" si="40"/>
        <v>2.2903885480572597</v>
      </c>
      <c r="G675" t="s">
        <v>14</v>
      </c>
      <c r="H675" s="4">
        <f t="shared" si="41"/>
        <v>2.2903885480572597</v>
      </c>
      <c r="I675">
        <v>58</v>
      </c>
      <c r="J675" t="s">
        <v>94</v>
      </c>
      <c r="K675" t="s">
        <v>95</v>
      </c>
      <c r="L675" s="4">
        <v>1460696400</v>
      </c>
      <c r="M675">
        <v>1462510800</v>
      </c>
      <c r="N675" t="b">
        <v>0</v>
      </c>
      <c r="O675" t="b">
        <v>0</v>
      </c>
      <c r="P675" t="s">
        <v>2008</v>
      </c>
      <c r="Q675" t="s">
        <v>2018</v>
      </c>
      <c r="R675" s="11">
        <f t="shared" si="42"/>
        <v>42475.208333333328</v>
      </c>
      <c r="S675" s="12">
        <f t="shared" si="43"/>
        <v>42496.208333333328</v>
      </c>
    </row>
    <row r="676" spans="1:19" ht="18.5" x14ac:dyDescent="0.55000000000000004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s="4">
        <f t="shared" si="40"/>
        <v>2.9816593886462881</v>
      </c>
      <c r="G676" t="s">
        <v>63</v>
      </c>
      <c r="H676" s="4">
        <f t="shared" si="41"/>
        <v>2.9816593886462881</v>
      </c>
      <c r="I676">
        <v>1218</v>
      </c>
      <c r="J676" t="s">
        <v>20</v>
      </c>
      <c r="K676" t="s">
        <v>21</v>
      </c>
      <c r="L676" s="4">
        <v>1313730000</v>
      </c>
      <c r="M676">
        <v>1317790800</v>
      </c>
      <c r="N676" t="b">
        <v>0</v>
      </c>
      <c r="O676" t="b">
        <v>0</v>
      </c>
      <c r="P676" t="s">
        <v>2027</v>
      </c>
      <c r="Q676" t="s">
        <v>2028</v>
      </c>
      <c r="R676" s="11">
        <f t="shared" si="42"/>
        <v>40774.208333333336</v>
      </c>
      <c r="S676" s="12">
        <f t="shared" si="43"/>
        <v>40821.208333333336</v>
      </c>
    </row>
    <row r="677" spans="1:19" ht="18.5" x14ac:dyDescent="0.55000000000000004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s="4">
        <f t="shared" si="40"/>
        <v>0.81314443792438595</v>
      </c>
      <c r="G677" t="s">
        <v>19</v>
      </c>
      <c r="H677" s="4">
        <f t="shared" si="41"/>
        <v>0.81314443792438595</v>
      </c>
      <c r="I677">
        <v>331</v>
      </c>
      <c r="J677" t="s">
        <v>20</v>
      </c>
      <c r="K677" t="s">
        <v>21</v>
      </c>
      <c r="L677" s="4">
        <v>1568178000</v>
      </c>
      <c r="M677">
        <v>1568782800</v>
      </c>
      <c r="N677" t="b">
        <v>0</v>
      </c>
      <c r="O677" t="b">
        <v>0</v>
      </c>
      <c r="P677" t="s">
        <v>2037</v>
      </c>
      <c r="Q677" t="s">
        <v>2038</v>
      </c>
      <c r="R677" s="11">
        <f t="shared" si="42"/>
        <v>43719.208333333328</v>
      </c>
      <c r="S677" s="12">
        <f t="shared" si="43"/>
        <v>43726.208333333328</v>
      </c>
    </row>
    <row r="678" spans="1:19" ht="18.5" x14ac:dyDescent="0.55000000000000004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s="4">
        <f t="shared" si="40"/>
        <v>0.52701033718510493</v>
      </c>
      <c r="G678" t="s">
        <v>19</v>
      </c>
      <c r="H678" s="4">
        <f t="shared" si="41"/>
        <v>0.52701033718510493</v>
      </c>
      <c r="I678">
        <v>1170</v>
      </c>
      <c r="J678" t="s">
        <v>20</v>
      </c>
      <c r="K678" t="s">
        <v>21</v>
      </c>
      <c r="L678" s="4">
        <v>1348635600</v>
      </c>
      <c r="M678">
        <v>1349413200</v>
      </c>
      <c r="N678" t="b">
        <v>0</v>
      </c>
      <c r="O678" t="b">
        <v>0</v>
      </c>
      <c r="P678" t="s">
        <v>2027</v>
      </c>
      <c r="Q678" t="s">
        <v>2028</v>
      </c>
      <c r="R678" s="11">
        <f t="shared" si="42"/>
        <v>41178.208333333336</v>
      </c>
      <c r="S678" s="12">
        <f t="shared" si="43"/>
        <v>41187.208333333336</v>
      </c>
    </row>
    <row r="679" spans="1:19" ht="18.5" x14ac:dyDescent="0.55000000000000004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s="4">
        <f t="shared" si="40"/>
        <v>1.1958483754512634</v>
      </c>
      <c r="G679" t="s">
        <v>14</v>
      </c>
      <c r="H679" s="4">
        <f t="shared" si="41"/>
        <v>1.1958483754512634</v>
      </c>
      <c r="I679">
        <v>111</v>
      </c>
      <c r="J679" t="s">
        <v>20</v>
      </c>
      <c r="K679" t="s">
        <v>21</v>
      </c>
      <c r="L679" s="4">
        <v>1468126800</v>
      </c>
      <c r="M679">
        <v>1472446800</v>
      </c>
      <c r="N679" t="b">
        <v>0</v>
      </c>
      <c r="O679" t="b">
        <v>0</v>
      </c>
      <c r="P679" t="s">
        <v>2020</v>
      </c>
      <c r="Q679" t="s">
        <v>2026</v>
      </c>
      <c r="R679" s="11">
        <f t="shared" si="42"/>
        <v>42561.208333333328</v>
      </c>
      <c r="S679" s="12">
        <f t="shared" si="43"/>
        <v>42611.208333333328</v>
      </c>
    </row>
    <row r="680" spans="1:19" ht="18.5" x14ac:dyDescent="0.55000000000000004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s="4">
        <f t="shared" si="40"/>
        <v>5.5651882096314109</v>
      </c>
      <c r="G680" t="s">
        <v>63</v>
      </c>
      <c r="H680" s="4">
        <f t="shared" si="41"/>
        <v>5.5651882096314109</v>
      </c>
      <c r="I680">
        <v>215</v>
      </c>
      <c r="J680" t="s">
        <v>20</v>
      </c>
      <c r="K680" t="s">
        <v>21</v>
      </c>
      <c r="L680" s="4">
        <v>1547877600</v>
      </c>
      <c r="M680">
        <v>1548050400</v>
      </c>
      <c r="N680" t="b">
        <v>0</v>
      </c>
      <c r="O680" t="b">
        <v>0</v>
      </c>
      <c r="P680" t="s">
        <v>2014</v>
      </c>
      <c r="Q680" t="s">
        <v>2017</v>
      </c>
      <c r="R680" s="11">
        <f t="shared" si="42"/>
        <v>43484.25</v>
      </c>
      <c r="S680" s="12">
        <f t="shared" si="43"/>
        <v>43486.25</v>
      </c>
    </row>
    <row r="681" spans="1:19" ht="18.5" x14ac:dyDescent="0.55000000000000004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s="4">
        <f t="shared" si="40"/>
        <v>9.6478533526290405E-2</v>
      </c>
      <c r="G681" t="s">
        <v>19</v>
      </c>
      <c r="H681" s="4">
        <f t="shared" si="41"/>
        <v>9.6478533526290405E-2</v>
      </c>
      <c r="I681">
        <v>363</v>
      </c>
      <c r="J681" t="s">
        <v>20</v>
      </c>
      <c r="K681" t="s">
        <v>21</v>
      </c>
      <c r="L681" s="4">
        <v>1571374800</v>
      </c>
      <c r="M681">
        <v>1571806800</v>
      </c>
      <c r="N681" t="b">
        <v>0</v>
      </c>
      <c r="O681" t="b">
        <v>1</v>
      </c>
      <c r="P681" t="s">
        <v>2006</v>
      </c>
      <c r="Q681" t="s">
        <v>2007</v>
      </c>
      <c r="R681" s="11">
        <f t="shared" si="42"/>
        <v>43756.208333333328</v>
      </c>
      <c r="S681" s="12">
        <f t="shared" si="43"/>
        <v>43761.208333333328</v>
      </c>
    </row>
    <row r="682" spans="1:19" ht="33" x14ac:dyDescent="0.55000000000000004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s="4">
        <f t="shared" si="40"/>
        <v>1.026639026385187</v>
      </c>
      <c r="G682" t="s">
        <v>14</v>
      </c>
      <c r="H682" s="4">
        <f t="shared" si="41"/>
        <v>1.026639026385187</v>
      </c>
      <c r="I682">
        <v>2955</v>
      </c>
      <c r="J682" t="s">
        <v>20</v>
      </c>
      <c r="K682" t="s">
        <v>21</v>
      </c>
      <c r="L682" s="4">
        <v>1576303200</v>
      </c>
      <c r="M682">
        <v>1576476000</v>
      </c>
      <c r="N682" t="b">
        <v>0</v>
      </c>
      <c r="O682" t="b">
        <v>1</v>
      </c>
      <c r="P682" t="s">
        <v>2023</v>
      </c>
      <c r="Q682" t="s">
        <v>2034</v>
      </c>
      <c r="R682" s="11">
        <f t="shared" si="42"/>
        <v>43813.25</v>
      </c>
      <c r="S682" s="12">
        <f t="shared" si="43"/>
        <v>43815.25</v>
      </c>
    </row>
    <row r="683" spans="1:19" ht="33" x14ac:dyDescent="0.55000000000000004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s="4">
        <f t="shared" si="40"/>
        <v>1.1575922584052767</v>
      </c>
      <c r="G683" t="s">
        <v>14</v>
      </c>
      <c r="H683" s="4">
        <f t="shared" si="41"/>
        <v>1.1575922584052767</v>
      </c>
      <c r="I683">
        <v>1657</v>
      </c>
      <c r="J683" t="s">
        <v>20</v>
      </c>
      <c r="K683" t="s">
        <v>21</v>
      </c>
      <c r="L683" s="4">
        <v>1324447200</v>
      </c>
      <c r="M683">
        <v>1324965600</v>
      </c>
      <c r="N683" t="b">
        <v>0</v>
      </c>
      <c r="O683" t="b">
        <v>0</v>
      </c>
      <c r="P683" t="s">
        <v>2012</v>
      </c>
      <c r="Q683" t="s">
        <v>2013</v>
      </c>
      <c r="R683" s="11">
        <f t="shared" si="42"/>
        <v>40898.25</v>
      </c>
      <c r="S683" s="12">
        <f t="shared" si="43"/>
        <v>40904.25</v>
      </c>
    </row>
    <row r="684" spans="1:19" ht="18.5" x14ac:dyDescent="0.55000000000000004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s="4">
        <f t="shared" si="40"/>
        <v>0.66592674805771368</v>
      </c>
      <c r="G684" t="s">
        <v>19</v>
      </c>
      <c r="H684" s="4">
        <f t="shared" si="41"/>
        <v>0.66592674805771368</v>
      </c>
      <c r="I684">
        <v>103</v>
      </c>
      <c r="J684" t="s">
        <v>20</v>
      </c>
      <c r="K684" t="s">
        <v>21</v>
      </c>
      <c r="L684" s="4">
        <v>1386741600</v>
      </c>
      <c r="M684">
        <v>1387519200</v>
      </c>
      <c r="N684" t="b">
        <v>0</v>
      </c>
      <c r="O684" t="b">
        <v>0</v>
      </c>
      <c r="P684" t="s">
        <v>2012</v>
      </c>
      <c r="Q684" t="s">
        <v>2013</v>
      </c>
      <c r="R684" s="11">
        <f t="shared" si="42"/>
        <v>41619.25</v>
      </c>
      <c r="S684" s="12">
        <f t="shared" si="43"/>
        <v>41628.25</v>
      </c>
    </row>
    <row r="685" spans="1:19" ht="18.5" x14ac:dyDescent="0.55000000000000004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s="4">
        <f t="shared" si="40"/>
        <v>0.2789907811741873</v>
      </c>
      <c r="G685" t="s">
        <v>19</v>
      </c>
      <c r="H685" s="4">
        <f t="shared" si="41"/>
        <v>0.2789907811741873</v>
      </c>
      <c r="I685">
        <v>147</v>
      </c>
      <c r="J685" t="s">
        <v>20</v>
      </c>
      <c r="K685" t="s">
        <v>21</v>
      </c>
      <c r="L685" s="4">
        <v>1537074000</v>
      </c>
      <c r="M685">
        <v>1537246800</v>
      </c>
      <c r="N685" t="b">
        <v>0</v>
      </c>
      <c r="O685" t="b">
        <v>0</v>
      </c>
      <c r="P685" t="s">
        <v>2012</v>
      </c>
      <c r="Q685" t="s">
        <v>2013</v>
      </c>
      <c r="R685" s="11">
        <f t="shared" si="42"/>
        <v>43359.208333333328</v>
      </c>
      <c r="S685" s="12">
        <f t="shared" si="43"/>
        <v>43361.208333333328</v>
      </c>
    </row>
    <row r="686" spans="1:19" ht="18.5" x14ac:dyDescent="0.55000000000000004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s="4">
        <f t="shared" si="40"/>
        <v>0.18421052631578946</v>
      </c>
      <c r="G686" t="s">
        <v>19</v>
      </c>
      <c r="H686" s="4">
        <f t="shared" si="41"/>
        <v>0.18421052631578946</v>
      </c>
      <c r="I686">
        <v>110</v>
      </c>
      <c r="J686" t="s">
        <v>15</v>
      </c>
      <c r="K686" t="s">
        <v>16</v>
      </c>
      <c r="L686" s="4">
        <v>1277787600</v>
      </c>
      <c r="M686">
        <v>1279515600</v>
      </c>
      <c r="N686" t="b">
        <v>0</v>
      </c>
      <c r="O686" t="b">
        <v>0</v>
      </c>
      <c r="P686" t="s">
        <v>2020</v>
      </c>
      <c r="Q686" t="s">
        <v>2021</v>
      </c>
      <c r="R686" s="11">
        <f t="shared" si="42"/>
        <v>40358.208333333336</v>
      </c>
      <c r="S686" s="12">
        <f t="shared" si="43"/>
        <v>40378.208333333336</v>
      </c>
    </row>
    <row r="687" spans="1:19" ht="18.5" x14ac:dyDescent="0.55000000000000004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s="4">
        <f t="shared" si="40"/>
        <v>1.4814658045946605</v>
      </c>
      <c r="G687" t="s">
        <v>14</v>
      </c>
      <c r="H687" s="4">
        <f t="shared" si="41"/>
        <v>1.4814658045946605</v>
      </c>
      <c r="I687">
        <v>926</v>
      </c>
      <c r="J687" t="s">
        <v>15</v>
      </c>
      <c r="K687" t="s">
        <v>16</v>
      </c>
      <c r="L687" s="4">
        <v>1440306000</v>
      </c>
      <c r="M687">
        <v>1442379600</v>
      </c>
      <c r="N687" t="b">
        <v>0</v>
      </c>
      <c r="O687" t="b">
        <v>0</v>
      </c>
      <c r="P687" t="s">
        <v>2012</v>
      </c>
      <c r="Q687" t="s">
        <v>2013</v>
      </c>
      <c r="R687" s="11">
        <f t="shared" si="42"/>
        <v>42239.208333333328</v>
      </c>
      <c r="S687" s="12">
        <f t="shared" si="43"/>
        <v>42263.208333333328</v>
      </c>
    </row>
    <row r="688" spans="1:19" ht="18.5" x14ac:dyDescent="0.55000000000000004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s="4">
        <f t="shared" si="40"/>
        <v>0.52152145191572208</v>
      </c>
      <c r="G688" t="s">
        <v>19</v>
      </c>
      <c r="H688" s="4">
        <f t="shared" si="41"/>
        <v>0.52152145191572208</v>
      </c>
      <c r="I688">
        <v>134</v>
      </c>
      <c r="J688" t="s">
        <v>20</v>
      </c>
      <c r="K688" t="s">
        <v>21</v>
      </c>
      <c r="L688" s="4">
        <v>1522126800</v>
      </c>
      <c r="M688">
        <v>1523077200</v>
      </c>
      <c r="N688" t="b">
        <v>0</v>
      </c>
      <c r="O688" t="b">
        <v>0</v>
      </c>
      <c r="P688" t="s">
        <v>2010</v>
      </c>
      <c r="Q688" t="s">
        <v>2019</v>
      </c>
      <c r="R688" s="11">
        <f t="shared" si="42"/>
        <v>43186.208333333328</v>
      </c>
      <c r="S688" s="12">
        <f t="shared" si="43"/>
        <v>43197.208333333328</v>
      </c>
    </row>
    <row r="689" spans="1:19" ht="18.5" x14ac:dyDescent="0.55000000000000004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s="4">
        <f t="shared" si="40"/>
        <v>0.1072961373390558</v>
      </c>
      <c r="G689" t="s">
        <v>19</v>
      </c>
      <c r="H689" s="4">
        <f t="shared" si="41"/>
        <v>0.1072961373390558</v>
      </c>
      <c r="I689">
        <v>269</v>
      </c>
      <c r="J689" t="s">
        <v>20</v>
      </c>
      <c r="K689" t="s">
        <v>21</v>
      </c>
      <c r="L689" s="4">
        <v>1489298400</v>
      </c>
      <c r="M689">
        <v>1489554000</v>
      </c>
      <c r="N689" t="b">
        <v>0</v>
      </c>
      <c r="O689" t="b">
        <v>0</v>
      </c>
      <c r="P689" t="s">
        <v>2012</v>
      </c>
      <c r="Q689" t="s">
        <v>2013</v>
      </c>
      <c r="R689" s="11">
        <f t="shared" si="42"/>
        <v>42806.25</v>
      </c>
      <c r="S689" s="12">
        <f t="shared" si="43"/>
        <v>42809.208333333328</v>
      </c>
    </row>
    <row r="690" spans="1:19" ht="18.5" x14ac:dyDescent="0.55000000000000004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s="4">
        <f t="shared" si="40"/>
        <v>0.23295043778616756</v>
      </c>
      <c r="G690" t="s">
        <v>19</v>
      </c>
      <c r="H690" s="4">
        <f t="shared" si="41"/>
        <v>0.23295043778616756</v>
      </c>
      <c r="I690">
        <v>175</v>
      </c>
      <c r="J690" t="s">
        <v>20</v>
      </c>
      <c r="K690" t="s">
        <v>21</v>
      </c>
      <c r="L690" s="4">
        <v>1547100000</v>
      </c>
      <c r="M690">
        <v>1548482400</v>
      </c>
      <c r="N690" t="b">
        <v>0</v>
      </c>
      <c r="O690" t="b">
        <v>1</v>
      </c>
      <c r="P690" t="s">
        <v>2014</v>
      </c>
      <c r="Q690" t="s">
        <v>2033</v>
      </c>
      <c r="R690" s="11">
        <f t="shared" si="42"/>
        <v>43475.25</v>
      </c>
      <c r="S690" s="12">
        <f t="shared" si="43"/>
        <v>43491.25</v>
      </c>
    </row>
    <row r="691" spans="1:19" ht="18.5" x14ac:dyDescent="0.55000000000000004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s="4">
        <f t="shared" si="40"/>
        <v>0.99346761023407726</v>
      </c>
      <c r="G691" t="s">
        <v>19</v>
      </c>
      <c r="H691" s="4">
        <f t="shared" si="41"/>
        <v>0.99346761023407726</v>
      </c>
      <c r="I691">
        <v>69</v>
      </c>
      <c r="J691" t="s">
        <v>20</v>
      </c>
      <c r="K691" t="s">
        <v>21</v>
      </c>
      <c r="L691" s="4">
        <v>1383022800</v>
      </c>
      <c r="M691">
        <v>1384063200</v>
      </c>
      <c r="N691" t="b">
        <v>0</v>
      </c>
      <c r="O691" t="b">
        <v>0</v>
      </c>
      <c r="P691" t="s">
        <v>2010</v>
      </c>
      <c r="Q691" t="s">
        <v>2011</v>
      </c>
      <c r="R691" s="11">
        <f t="shared" si="42"/>
        <v>41576.208333333336</v>
      </c>
      <c r="S691" s="12">
        <f t="shared" si="43"/>
        <v>41588.25</v>
      </c>
    </row>
    <row r="692" spans="1:19" ht="18.5" x14ac:dyDescent="0.55000000000000004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s="4">
        <f t="shared" si="40"/>
        <v>0.4412846285854376</v>
      </c>
      <c r="G692" t="s">
        <v>19</v>
      </c>
      <c r="H692" s="4">
        <f t="shared" si="41"/>
        <v>0.4412846285854376</v>
      </c>
      <c r="I692">
        <v>190</v>
      </c>
      <c r="J692" t="s">
        <v>20</v>
      </c>
      <c r="K692" t="s">
        <v>21</v>
      </c>
      <c r="L692" s="4">
        <v>1322373600</v>
      </c>
      <c r="M692">
        <v>1322892000</v>
      </c>
      <c r="N692" t="b">
        <v>0</v>
      </c>
      <c r="O692" t="b">
        <v>1</v>
      </c>
      <c r="P692" t="s">
        <v>2014</v>
      </c>
      <c r="Q692" t="s">
        <v>2015</v>
      </c>
      <c r="R692" s="11">
        <f t="shared" si="42"/>
        <v>40874.25</v>
      </c>
      <c r="S692" s="12">
        <f t="shared" si="43"/>
        <v>40880.25</v>
      </c>
    </row>
    <row r="693" spans="1:19" ht="18.5" x14ac:dyDescent="0.55000000000000004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s="4">
        <f t="shared" si="40"/>
        <v>0.7023458350891979</v>
      </c>
      <c r="G693" t="s">
        <v>19</v>
      </c>
      <c r="H693" s="4">
        <f t="shared" si="41"/>
        <v>0.7023458350891979</v>
      </c>
      <c r="I693">
        <v>237</v>
      </c>
      <c r="J693" t="s">
        <v>20</v>
      </c>
      <c r="K693" t="s">
        <v>21</v>
      </c>
      <c r="L693" s="4">
        <v>1349240400</v>
      </c>
      <c r="M693">
        <v>1350709200</v>
      </c>
      <c r="N693" t="b">
        <v>1</v>
      </c>
      <c r="O693" t="b">
        <v>1</v>
      </c>
      <c r="P693" t="s">
        <v>2014</v>
      </c>
      <c r="Q693" t="s">
        <v>2015</v>
      </c>
      <c r="R693" s="11">
        <f t="shared" si="42"/>
        <v>41185.208333333336</v>
      </c>
      <c r="S693" s="12">
        <f t="shared" si="43"/>
        <v>41202.208333333336</v>
      </c>
    </row>
    <row r="694" spans="1:19" ht="18.5" x14ac:dyDescent="0.55000000000000004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s="4">
        <f t="shared" si="40"/>
        <v>1.1033468186833395</v>
      </c>
      <c r="G694" t="s">
        <v>14</v>
      </c>
      <c r="H694" s="4">
        <f t="shared" si="41"/>
        <v>1.1033468186833395</v>
      </c>
      <c r="I694">
        <v>77</v>
      </c>
      <c r="J694" t="s">
        <v>36</v>
      </c>
      <c r="K694" t="s">
        <v>37</v>
      </c>
      <c r="L694" s="4">
        <v>1562648400</v>
      </c>
      <c r="M694">
        <v>1564203600</v>
      </c>
      <c r="N694" t="b">
        <v>0</v>
      </c>
      <c r="O694" t="b">
        <v>0</v>
      </c>
      <c r="P694" t="s">
        <v>2008</v>
      </c>
      <c r="Q694" t="s">
        <v>2009</v>
      </c>
      <c r="R694" s="11">
        <f t="shared" si="42"/>
        <v>43655.208333333328</v>
      </c>
      <c r="S694" s="12">
        <f t="shared" si="43"/>
        <v>43673.208333333328</v>
      </c>
    </row>
    <row r="695" spans="1:19" ht="33" x14ac:dyDescent="0.55000000000000004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s="4">
        <f t="shared" si="40"/>
        <v>1.5633124198412423</v>
      </c>
      <c r="G695" t="s">
        <v>14</v>
      </c>
      <c r="H695" s="4">
        <f t="shared" si="41"/>
        <v>1.5633124198412423</v>
      </c>
      <c r="I695">
        <v>1748</v>
      </c>
      <c r="J695" t="s">
        <v>20</v>
      </c>
      <c r="K695" t="s">
        <v>21</v>
      </c>
      <c r="L695" s="4">
        <v>1508216400</v>
      </c>
      <c r="M695">
        <v>1509685200</v>
      </c>
      <c r="N695" t="b">
        <v>0</v>
      </c>
      <c r="O695" t="b">
        <v>0</v>
      </c>
      <c r="P695" t="s">
        <v>2012</v>
      </c>
      <c r="Q695" t="s">
        <v>2013</v>
      </c>
      <c r="R695" s="11">
        <f t="shared" si="42"/>
        <v>43025.208333333328</v>
      </c>
      <c r="S695" s="12">
        <f t="shared" si="43"/>
        <v>43042.208333333328</v>
      </c>
    </row>
    <row r="696" spans="1:19" ht="18.5" x14ac:dyDescent="0.55000000000000004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s="4">
        <f t="shared" si="40"/>
        <v>1.1886102403343783</v>
      </c>
      <c r="G696" t="s">
        <v>14</v>
      </c>
      <c r="H696" s="4">
        <f t="shared" si="41"/>
        <v>1.1886102403343783</v>
      </c>
      <c r="I696">
        <v>79</v>
      </c>
      <c r="J696" t="s">
        <v>20</v>
      </c>
      <c r="K696" t="s">
        <v>21</v>
      </c>
      <c r="L696" s="4">
        <v>1511762400</v>
      </c>
      <c r="M696">
        <v>1514959200</v>
      </c>
      <c r="N696" t="b">
        <v>0</v>
      </c>
      <c r="O696" t="b">
        <v>0</v>
      </c>
      <c r="P696" t="s">
        <v>2012</v>
      </c>
      <c r="Q696" t="s">
        <v>2013</v>
      </c>
      <c r="R696" s="11">
        <f t="shared" si="42"/>
        <v>43066.25</v>
      </c>
      <c r="S696" s="12">
        <f t="shared" si="43"/>
        <v>43103.25</v>
      </c>
    </row>
    <row r="697" spans="1:19" ht="18.5" x14ac:dyDescent="0.55000000000000004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s="4">
        <f t="shared" si="40"/>
        <v>0.74663204025320562</v>
      </c>
      <c r="G697" t="s">
        <v>19</v>
      </c>
      <c r="H697" s="4">
        <f t="shared" si="41"/>
        <v>0.74663204025320562</v>
      </c>
      <c r="I697">
        <v>196</v>
      </c>
      <c r="J697" t="s">
        <v>94</v>
      </c>
      <c r="K697" t="s">
        <v>95</v>
      </c>
      <c r="L697" s="4">
        <v>1447480800</v>
      </c>
      <c r="M697">
        <v>1448863200</v>
      </c>
      <c r="N697" t="b">
        <v>1</v>
      </c>
      <c r="O697" t="b">
        <v>0</v>
      </c>
      <c r="P697" t="s">
        <v>2008</v>
      </c>
      <c r="Q697" t="s">
        <v>2009</v>
      </c>
      <c r="R697" s="11">
        <f t="shared" si="42"/>
        <v>42322.25</v>
      </c>
      <c r="S697" s="12">
        <f t="shared" si="43"/>
        <v>42338.25</v>
      </c>
    </row>
    <row r="698" spans="1:19" ht="18.5" x14ac:dyDescent="0.55000000000000004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s="4">
        <f t="shared" si="40"/>
        <v>1.6937081991577905</v>
      </c>
      <c r="G698" t="s">
        <v>14</v>
      </c>
      <c r="H698" s="4">
        <f t="shared" si="41"/>
        <v>1.6937081991577905</v>
      </c>
      <c r="I698">
        <v>889</v>
      </c>
      <c r="J698" t="s">
        <v>20</v>
      </c>
      <c r="K698" t="s">
        <v>21</v>
      </c>
      <c r="L698" s="4">
        <v>1429506000</v>
      </c>
      <c r="M698">
        <v>1429592400</v>
      </c>
      <c r="N698" t="b">
        <v>0</v>
      </c>
      <c r="O698" t="b">
        <v>1</v>
      </c>
      <c r="P698" t="s">
        <v>2012</v>
      </c>
      <c r="Q698" t="s">
        <v>2013</v>
      </c>
      <c r="R698" s="11">
        <f t="shared" si="42"/>
        <v>42114.208333333328</v>
      </c>
      <c r="S698" s="12">
        <f t="shared" si="43"/>
        <v>42115.208333333328</v>
      </c>
    </row>
    <row r="699" spans="1:19" ht="33" x14ac:dyDescent="0.55000000000000004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s="4">
        <f t="shared" si="40"/>
        <v>0.65444760357432985</v>
      </c>
      <c r="G699" t="s">
        <v>19</v>
      </c>
      <c r="H699" s="4">
        <f t="shared" si="41"/>
        <v>0.65444760357432985</v>
      </c>
      <c r="I699">
        <v>7295</v>
      </c>
      <c r="J699" t="s">
        <v>20</v>
      </c>
      <c r="K699" t="s">
        <v>21</v>
      </c>
      <c r="L699" s="4">
        <v>1522472400</v>
      </c>
      <c r="M699">
        <v>1522645200</v>
      </c>
      <c r="N699" t="b">
        <v>0</v>
      </c>
      <c r="O699" t="b">
        <v>0</v>
      </c>
      <c r="P699" t="s">
        <v>2008</v>
      </c>
      <c r="Q699" t="s">
        <v>2016</v>
      </c>
      <c r="R699" s="11">
        <f t="shared" si="42"/>
        <v>43190.208333333328</v>
      </c>
      <c r="S699" s="12">
        <f t="shared" si="43"/>
        <v>43192.208333333328</v>
      </c>
    </row>
    <row r="700" spans="1:19" ht="18.5" x14ac:dyDescent="0.55000000000000004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s="4">
        <f t="shared" si="40"/>
        <v>0.22386829525090796</v>
      </c>
      <c r="G700" t="s">
        <v>19</v>
      </c>
      <c r="H700" s="4">
        <f t="shared" si="41"/>
        <v>0.22386829525090796</v>
      </c>
      <c r="I700">
        <v>2893</v>
      </c>
      <c r="J700" t="s">
        <v>15</v>
      </c>
      <c r="K700" t="s">
        <v>16</v>
      </c>
      <c r="L700" s="4">
        <v>1322114400</v>
      </c>
      <c r="M700">
        <v>1323324000</v>
      </c>
      <c r="N700" t="b">
        <v>0</v>
      </c>
      <c r="O700" t="b">
        <v>0</v>
      </c>
      <c r="P700" t="s">
        <v>2010</v>
      </c>
      <c r="Q700" t="s">
        <v>2019</v>
      </c>
      <c r="R700" s="11">
        <f t="shared" si="42"/>
        <v>40871.25</v>
      </c>
      <c r="S700" s="12">
        <f t="shared" si="43"/>
        <v>40885.25</v>
      </c>
    </row>
    <row r="701" spans="1:19" ht="18.5" x14ac:dyDescent="0.55000000000000004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s="4">
        <f t="shared" si="40"/>
        <v>1.1849479583666933</v>
      </c>
      <c r="G701" t="s">
        <v>14</v>
      </c>
      <c r="H701" s="4">
        <f t="shared" si="41"/>
        <v>1.1849479583666933</v>
      </c>
      <c r="I701">
        <v>56</v>
      </c>
      <c r="J701" t="s">
        <v>20</v>
      </c>
      <c r="K701" t="s">
        <v>21</v>
      </c>
      <c r="L701" s="4">
        <v>1561438800</v>
      </c>
      <c r="M701">
        <v>1561525200</v>
      </c>
      <c r="N701" t="b">
        <v>0</v>
      </c>
      <c r="O701" t="b">
        <v>0</v>
      </c>
      <c r="P701" t="s">
        <v>2014</v>
      </c>
      <c r="Q701" t="s">
        <v>2017</v>
      </c>
      <c r="R701" s="11">
        <f t="shared" si="42"/>
        <v>43641.208333333328</v>
      </c>
      <c r="S701" s="12">
        <f t="shared" si="43"/>
        <v>43642.208333333328</v>
      </c>
    </row>
    <row r="702" spans="1:19" ht="33" x14ac:dyDescent="0.55000000000000004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s="4">
        <f t="shared" si="40"/>
        <v>33.333333333333336</v>
      </c>
      <c r="G702" t="s">
        <v>14</v>
      </c>
      <c r="H702" s="4">
        <f t="shared" si="41"/>
        <v>33.333333333333336</v>
      </c>
      <c r="I702">
        <v>1</v>
      </c>
      <c r="J702" t="s">
        <v>20</v>
      </c>
      <c r="K702" t="s">
        <v>21</v>
      </c>
      <c r="L702" s="4">
        <v>1264399200</v>
      </c>
      <c r="M702">
        <v>1265695200</v>
      </c>
      <c r="N702" t="b">
        <v>0</v>
      </c>
      <c r="O702" t="b">
        <v>0</v>
      </c>
      <c r="P702" t="s">
        <v>2010</v>
      </c>
      <c r="Q702" t="s">
        <v>2019</v>
      </c>
      <c r="R702" s="11">
        <f t="shared" si="42"/>
        <v>40203.25</v>
      </c>
      <c r="S702" s="12">
        <f t="shared" si="43"/>
        <v>40218.25</v>
      </c>
    </row>
    <row r="703" spans="1:19" ht="33" x14ac:dyDescent="0.55000000000000004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s="4">
        <f t="shared" si="40"/>
        <v>0.57134067286351553</v>
      </c>
      <c r="G703" t="s">
        <v>19</v>
      </c>
      <c r="H703" s="4">
        <f t="shared" si="41"/>
        <v>0.57134067286351553</v>
      </c>
      <c r="I703">
        <v>820</v>
      </c>
      <c r="J703" t="s">
        <v>20</v>
      </c>
      <c r="K703" t="s">
        <v>21</v>
      </c>
      <c r="L703" s="4">
        <v>1301202000</v>
      </c>
      <c r="M703">
        <v>1301806800</v>
      </c>
      <c r="N703" t="b">
        <v>1</v>
      </c>
      <c r="O703" t="b">
        <v>0</v>
      </c>
      <c r="P703" t="s">
        <v>2012</v>
      </c>
      <c r="Q703" t="s">
        <v>2013</v>
      </c>
      <c r="R703" s="11">
        <f t="shared" si="42"/>
        <v>40629.208333333336</v>
      </c>
      <c r="S703" s="12">
        <f t="shared" si="43"/>
        <v>40636.208333333336</v>
      </c>
    </row>
    <row r="704" spans="1:19" ht="33" x14ac:dyDescent="0.55000000000000004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s="4">
        <f t="shared" si="40"/>
        <v>1.8471337579617835</v>
      </c>
      <c r="G704" t="s">
        <v>14</v>
      </c>
      <c r="H704" s="4">
        <f t="shared" si="41"/>
        <v>1.8471337579617835</v>
      </c>
      <c r="I704">
        <v>83</v>
      </c>
      <c r="J704" t="s">
        <v>20</v>
      </c>
      <c r="K704" t="s">
        <v>21</v>
      </c>
      <c r="L704" s="4">
        <v>1374469200</v>
      </c>
      <c r="M704">
        <v>1374901200</v>
      </c>
      <c r="N704" t="b">
        <v>0</v>
      </c>
      <c r="O704" t="b">
        <v>0</v>
      </c>
      <c r="P704" t="s">
        <v>2010</v>
      </c>
      <c r="Q704" t="s">
        <v>2019</v>
      </c>
      <c r="R704" s="11">
        <f t="shared" si="42"/>
        <v>41477.208333333336</v>
      </c>
      <c r="S704" s="12">
        <f t="shared" si="43"/>
        <v>41482.208333333336</v>
      </c>
    </row>
    <row r="705" spans="1:19" ht="18.5" x14ac:dyDescent="0.55000000000000004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s="4">
        <f t="shared" si="40"/>
        <v>0.32064249878621137</v>
      </c>
      <c r="G705" t="s">
        <v>19</v>
      </c>
      <c r="H705" s="4">
        <f t="shared" si="41"/>
        <v>0.32064249878621137</v>
      </c>
      <c r="I705">
        <v>2038</v>
      </c>
      <c r="J705" t="s">
        <v>20</v>
      </c>
      <c r="K705" t="s">
        <v>21</v>
      </c>
      <c r="L705" s="4">
        <v>1334984400</v>
      </c>
      <c r="M705">
        <v>1336453200</v>
      </c>
      <c r="N705" t="b">
        <v>1</v>
      </c>
      <c r="O705" t="b">
        <v>1</v>
      </c>
      <c r="P705" t="s">
        <v>2020</v>
      </c>
      <c r="Q705" t="s">
        <v>2032</v>
      </c>
      <c r="R705" s="11">
        <f t="shared" si="42"/>
        <v>41020.208333333336</v>
      </c>
      <c r="S705" s="12">
        <f t="shared" si="43"/>
        <v>41037.208333333336</v>
      </c>
    </row>
    <row r="706" spans="1:19" ht="33" x14ac:dyDescent="0.55000000000000004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s="4">
        <f t="shared" si="40"/>
        <v>0.81445422205579476</v>
      </c>
      <c r="G706" t="s">
        <v>19</v>
      </c>
      <c r="H706" s="4">
        <f t="shared" si="41"/>
        <v>0.81445422205579476</v>
      </c>
      <c r="I706">
        <v>116</v>
      </c>
      <c r="J706" t="s">
        <v>20</v>
      </c>
      <c r="K706" t="s">
        <v>21</v>
      </c>
      <c r="L706" s="4">
        <v>1467608400</v>
      </c>
      <c r="M706">
        <v>1468904400</v>
      </c>
      <c r="N706" t="b">
        <v>0</v>
      </c>
      <c r="O706" t="b">
        <v>0</v>
      </c>
      <c r="P706" t="s">
        <v>2014</v>
      </c>
      <c r="Q706" t="s">
        <v>2022</v>
      </c>
      <c r="R706" s="11">
        <f t="shared" si="42"/>
        <v>42555.208333333328</v>
      </c>
      <c r="S706" s="12">
        <f t="shared" si="43"/>
        <v>42570.208333333328</v>
      </c>
    </row>
    <row r="707" spans="1:19" ht="18.5" x14ac:dyDescent="0.55000000000000004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s="4">
        <f t="shared" ref="F707:F770" si="44">D707/E707</f>
        <v>1.0098305246120156</v>
      </c>
      <c r="G707" t="s">
        <v>14</v>
      </c>
      <c r="H707" s="4">
        <f t="shared" ref="H707:H770" si="45">AVERAGE(D707/E707)</f>
        <v>1.0098305246120156</v>
      </c>
      <c r="I707">
        <v>2025</v>
      </c>
      <c r="J707" t="s">
        <v>36</v>
      </c>
      <c r="K707" t="s">
        <v>37</v>
      </c>
      <c r="L707" s="4">
        <v>1386741600</v>
      </c>
      <c r="M707">
        <v>1387087200</v>
      </c>
      <c r="N707" t="b">
        <v>0</v>
      </c>
      <c r="O707" t="b">
        <v>0</v>
      </c>
      <c r="P707" t="s">
        <v>2020</v>
      </c>
      <c r="Q707" t="s">
        <v>2021</v>
      </c>
      <c r="R707" s="11">
        <f t="shared" ref="R707:R770" si="46">(((L707/60)/60)/24)+DATE(1970,1,1)</f>
        <v>41619.25</v>
      </c>
      <c r="S707" s="12">
        <f t="shared" ref="S707:S770" si="47">(((M707/60)/60)/24)+DATE(1970,1,1)</f>
        <v>41623.25</v>
      </c>
    </row>
    <row r="708" spans="1:19" ht="33" x14ac:dyDescent="0.55000000000000004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s="4">
        <f t="shared" si="44"/>
        <v>0.78218579077251671</v>
      </c>
      <c r="G708" t="s">
        <v>19</v>
      </c>
      <c r="H708" s="4">
        <f t="shared" si="45"/>
        <v>0.78218579077251671</v>
      </c>
      <c r="I708">
        <v>1345</v>
      </c>
      <c r="J708" t="s">
        <v>24</v>
      </c>
      <c r="K708" t="s">
        <v>25</v>
      </c>
      <c r="L708" s="4">
        <v>1546754400</v>
      </c>
      <c r="M708">
        <v>1547445600</v>
      </c>
      <c r="N708" t="b">
        <v>0</v>
      </c>
      <c r="O708" t="b">
        <v>1</v>
      </c>
      <c r="P708" t="s">
        <v>2010</v>
      </c>
      <c r="Q708" t="s">
        <v>2011</v>
      </c>
      <c r="R708" s="11">
        <f t="shared" si="46"/>
        <v>43471.25</v>
      </c>
      <c r="S708" s="12">
        <f t="shared" si="47"/>
        <v>43479.25</v>
      </c>
    </row>
    <row r="709" spans="1:19" ht="33" x14ac:dyDescent="0.55000000000000004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s="4">
        <f t="shared" si="44"/>
        <v>0.63045167976509198</v>
      </c>
      <c r="G709" t="s">
        <v>19</v>
      </c>
      <c r="H709" s="4">
        <f t="shared" si="45"/>
        <v>0.63045167976509198</v>
      </c>
      <c r="I709">
        <v>168</v>
      </c>
      <c r="J709" t="s">
        <v>20</v>
      </c>
      <c r="K709" t="s">
        <v>21</v>
      </c>
      <c r="L709" s="4">
        <v>1544248800</v>
      </c>
      <c r="M709">
        <v>1547359200</v>
      </c>
      <c r="N709" t="b">
        <v>0</v>
      </c>
      <c r="O709" t="b">
        <v>0</v>
      </c>
      <c r="P709" t="s">
        <v>2014</v>
      </c>
      <c r="Q709" t="s">
        <v>2017</v>
      </c>
      <c r="R709" s="11">
        <f t="shared" si="46"/>
        <v>43442.25</v>
      </c>
      <c r="S709" s="12">
        <f t="shared" si="47"/>
        <v>43478.25</v>
      </c>
    </row>
    <row r="710" spans="1:19" ht="18.5" x14ac:dyDescent="0.55000000000000004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s="4">
        <f t="shared" si="44"/>
        <v>0.14143094841930118</v>
      </c>
      <c r="G710" t="s">
        <v>19</v>
      </c>
      <c r="H710" s="4">
        <f t="shared" si="45"/>
        <v>0.14143094841930118</v>
      </c>
      <c r="I710">
        <v>137</v>
      </c>
      <c r="J710" t="s">
        <v>86</v>
      </c>
      <c r="K710" t="s">
        <v>87</v>
      </c>
      <c r="L710" s="4">
        <v>1495429200</v>
      </c>
      <c r="M710">
        <v>1496293200</v>
      </c>
      <c r="N710" t="b">
        <v>0</v>
      </c>
      <c r="O710" t="b">
        <v>0</v>
      </c>
      <c r="P710" t="s">
        <v>2012</v>
      </c>
      <c r="Q710" t="s">
        <v>2013</v>
      </c>
      <c r="R710" s="11">
        <f t="shared" si="46"/>
        <v>42877.208333333328</v>
      </c>
      <c r="S710" s="12">
        <f t="shared" si="47"/>
        <v>42887.208333333328</v>
      </c>
    </row>
    <row r="711" spans="1:19" ht="18.5" x14ac:dyDescent="0.55000000000000004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s="4">
        <f t="shared" si="44"/>
        <v>0.70230758205532462</v>
      </c>
      <c r="G711" t="s">
        <v>19</v>
      </c>
      <c r="H711" s="4">
        <f t="shared" si="45"/>
        <v>0.70230758205532462</v>
      </c>
      <c r="I711">
        <v>186</v>
      </c>
      <c r="J711" t="s">
        <v>94</v>
      </c>
      <c r="K711" t="s">
        <v>95</v>
      </c>
      <c r="L711" s="4">
        <v>1334811600</v>
      </c>
      <c r="M711">
        <v>1335416400</v>
      </c>
      <c r="N711" t="b">
        <v>0</v>
      </c>
      <c r="O711" t="b">
        <v>0</v>
      </c>
      <c r="P711" t="s">
        <v>2012</v>
      </c>
      <c r="Q711" t="s">
        <v>2013</v>
      </c>
      <c r="R711" s="11">
        <f t="shared" si="46"/>
        <v>41018.208333333336</v>
      </c>
      <c r="S711" s="12">
        <f t="shared" si="47"/>
        <v>41025.208333333336</v>
      </c>
    </row>
    <row r="712" spans="1:19" ht="33" x14ac:dyDescent="0.55000000000000004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s="4">
        <f t="shared" si="44"/>
        <v>0.67631330607109152</v>
      </c>
      <c r="G712" t="s">
        <v>19</v>
      </c>
      <c r="H712" s="4">
        <f t="shared" si="45"/>
        <v>0.67631330607109152</v>
      </c>
      <c r="I712">
        <v>125</v>
      </c>
      <c r="J712" t="s">
        <v>20</v>
      </c>
      <c r="K712" t="s">
        <v>21</v>
      </c>
      <c r="L712" s="4">
        <v>1531544400</v>
      </c>
      <c r="M712">
        <v>1532149200</v>
      </c>
      <c r="N712" t="b">
        <v>0</v>
      </c>
      <c r="O712" t="b">
        <v>1</v>
      </c>
      <c r="P712" t="s">
        <v>2012</v>
      </c>
      <c r="Q712" t="s">
        <v>2013</v>
      </c>
      <c r="R712" s="11">
        <f t="shared" si="46"/>
        <v>43295.208333333328</v>
      </c>
      <c r="S712" s="12">
        <f t="shared" si="47"/>
        <v>43302.208333333328</v>
      </c>
    </row>
    <row r="713" spans="1:19" ht="33" x14ac:dyDescent="0.55000000000000004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s="4">
        <f t="shared" si="44"/>
        <v>4.9206349206349209</v>
      </c>
      <c r="G713" t="s">
        <v>14</v>
      </c>
      <c r="H713" s="4">
        <f t="shared" si="45"/>
        <v>4.9206349206349209</v>
      </c>
      <c r="I713">
        <v>14</v>
      </c>
      <c r="J713" t="s">
        <v>94</v>
      </c>
      <c r="K713" t="s">
        <v>95</v>
      </c>
      <c r="L713" s="4">
        <v>1453615200</v>
      </c>
      <c r="M713">
        <v>1453788000</v>
      </c>
      <c r="N713" t="b">
        <v>1</v>
      </c>
      <c r="O713" t="b">
        <v>1</v>
      </c>
      <c r="P713" t="s">
        <v>2012</v>
      </c>
      <c r="Q713" t="s">
        <v>2013</v>
      </c>
      <c r="R713" s="11">
        <f t="shared" si="46"/>
        <v>42393.25</v>
      </c>
      <c r="S713" s="12">
        <f t="shared" si="47"/>
        <v>42395.25</v>
      </c>
    </row>
    <row r="714" spans="1:19" ht="33" x14ac:dyDescent="0.55000000000000004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s="4">
        <f t="shared" si="44"/>
        <v>5.4329371816638369E-2</v>
      </c>
      <c r="G714" t="s">
        <v>19</v>
      </c>
      <c r="H714" s="4">
        <f t="shared" si="45"/>
        <v>5.4329371816638369E-2</v>
      </c>
      <c r="I714">
        <v>202</v>
      </c>
      <c r="J714" t="s">
        <v>20</v>
      </c>
      <c r="K714" t="s">
        <v>21</v>
      </c>
      <c r="L714" s="4">
        <v>1467954000</v>
      </c>
      <c r="M714">
        <v>1471496400</v>
      </c>
      <c r="N714" t="b">
        <v>0</v>
      </c>
      <c r="O714" t="b">
        <v>0</v>
      </c>
      <c r="P714" t="s">
        <v>2012</v>
      </c>
      <c r="Q714" t="s">
        <v>2013</v>
      </c>
      <c r="R714" s="11">
        <f t="shared" si="46"/>
        <v>42559.208333333328</v>
      </c>
      <c r="S714" s="12">
        <f t="shared" si="47"/>
        <v>42600.208333333328</v>
      </c>
    </row>
    <row r="715" spans="1:19" ht="18.5" x14ac:dyDescent="0.55000000000000004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s="4">
        <f t="shared" si="44"/>
        <v>0.61750492214068375</v>
      </c>
      <c r="G715" t="s">
        <v>19</v>
      </c>
      <c r="H715" s="4">
        <f t="shared" si="45"/>
        <v>0.61750492214068375</v>
      </c>
      <c r="I715">
        <v>103</v>
      </c>
      <c r="J715" t="s">
        <v>20</v>
      </c>
      <c r="K715" t="s">
        <v>21</v>
      </c>
      <c r="L715" s="4">
        <v>1471842000</v>
      </c>
      <c r="M715">
        <v>1472878800</v>
      </c>
      <c r="N715" t="b">
        <v>0</v>
      </c>
      <c r="O715" t="b">
        <v>0</v>
      </c>
      <c r="P715" t="s">
        <v>2020</v>
      </c>
      <c r="Q715" t="s">
        <v>2029</v>
      </c>
      <c r="R715" s="11">
        <f t="shared" si="46"/>
        <v>42604.208333333328</v>
      </c>
      <c r="S715" s="12">
        <f t="shared" si="47"/>
        <v>42616.208333333328</v>
      </c>
    </row>
    <row r="716" spans="1:19" ht="18.5" x14ac:dyDescent="0.55000000000000004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s="4">
        <f t="shared" si="44"/>
        <v>0.2114966270408051</v>
      </c>
      <c r="G716" t="s">
        <v>19</v>
      </c>
      <c r="H716" s="4">
        <f t="shared" si="45"/>
        <v>0.2114966270408051</v>
      </c>
      <c r="I716">
        <v>1785</v>
      </c>
      <c r="J716" t="s">
        <v>20</v>
      </c>
      <c r="K716" t="s">
        <v>21</v>
      </c>
      <c r="L716" s="4">
        <v>1408424400</v>
      </c>
      <c r="M716">
        <v>1408510800</v>
      </c>
      <c r="N716" t="b">
        <v>0</v>
      </c>
      <c r="O716" t="b">
        <v>0</v>
      </c>
      <c r="P716" t="s">
        <v>2008</v>
      </c>
      <c r="Q716" t="s">
        <v>2009</v>
      </c>
      <c r="R716" s="11">
        <f t="shared" si="46"/>
        <v>41870.208333333336</v>
      </c>
      <c r="S716" s="12">
        <f t="shared" si="47"/>
        <v>41871.208333333336</v>
      </c>
    </row>
    <row r="717" spans="1:19" ht="18.5" x14ac:dyDescent="0.55000000000000004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s="4">
        <f t="shared" si="44"/>
        <v>4.0872878420505714</v>
      </c>
      <c r="G717" t="s">
        <v>14</v>
      </c>
      <c r="H717" s="4">
        <f t="shared" si="45"/>
        <v>4.0872878420505714</v>
      </c>
      <c r="I717">
        <v>656</v>
      </c>
      <c r="J717" t="s">
        <v>20</v>
      </c>
      <c r="K717" t="s">
        <v>21</v>
      </c>
      <c r="L717" s="4">
        <v>1281157200</v>
      </c>
      <c r="M717">
        <v>1281589200</v>
      </c>
      <c r="N717" t="b">
        <v>0</v>
      </c>
      <c r="O717" t="b">
        <v>0</v>
      </c>
      <c r="P717" t="s">
        <v>2023</v>
      </c>
      <c r="Q717" t="s">
        <v>2034</v>
      </c>
      <c r="R717" s="11">
        <f t="shared" si="46"/>
        <v>40397.208333333336</v>
      </c>
      <c r="S717" s="12">
        <f t="shared" si="47"/>
        <v>40402.208333333336</v>
      </c>
    </row>
    <row r="718" spans="1:19" ht="18.5" x14ac:dyDescent="0.55000000000000004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s="4">
        <f t="shared" si="44"/>
        <v>0.19318072056408769</v>
      </c>
      <c r="G718" t="s">
        <v>19</v>
      </c>
      <c r="H718" s="4">
        <f t="shared" si="45"/>
        <v>0.19318072056408769</v>
      </c>
      <c r="I718">
        <v>157</v>
      </c>
      <c r="J718" t="s">
        <v>20</v>
      </c>
      <c r="K718" t="s">
        <v>21</v>
      </c>
      <c r="L718" s="4">
        <v>1373432400</v>
      </c>
      <c r="M718">
        <v>1375851600</v>
      </c>
      <c r="N718" t="b">
        <v>0</v>
      </c>
      <c r="O718" t="b">
        <v>1</v>
      </c>
      <c r="P718" t="s">
        <v>2012</v>
      </c>
      <c r="Q718" t="s">
        <v>2013</v>
      </c>
      <c r="R718" s="11">
        <f t="shared" si="46"/>
        <v>41465.208333333336</v>
      </c>
      <c r="S718" s="12">
        <f t="shared" si="47"/>
        <v>41493.208333333336</v>
      </c>
    </row>
    <row r="719" spans="1:19" ht="33" x14ac:dyDescent="0.55000000000000004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s="4">
        <f t="shared" si="44"/>
        <v>0.4038073262186328</v>
      </c>
      <c r="G719" t="s">
        <v>19</v>
      </c>
      <c r="H719" s="4">
        <f t="shared" si="45"/>
        <v>0.4038073262186328</v>
      </c>
      <c r="I719">
        <v>555</v>
      </c>
      <c r="J719" t="s">
        <v>20</v>
      </c>
      <c r="K719" t="s">
        <v>21</v>
      </c>
      <c r="L719" s="4">
        <v>1313989200</v>
      </c>
      <c r="M719">
        <v>1315803600</v>
      </c>
      <c r="N719" t="b">
        <v>0</v>
      </c>
      <c r="O719" t="b">
        <v>0</v>
      </c>
      <c r="P719" t="s">
        <v>2014</v>
      </c>
      <c r="Q719" t="s">
        <v>2015</v>
      </c>
      <c r="R719" s="11">
        <f t="shared" si="46"/>
        <v>40777.208333333336</v>
      </c>
      <c r="S719" s="12">
        <f t="shared" si="47"/>
        <v>40798.208333333336</v>
      </c>
    </row>
    <row r="720" spans="1:19" ht="18.5" x14ac:dyDescent="0.55000000000000004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s="4">
        <f t="shared" si="44"/>
        <v>0.99795599374774557</v>
      </c>
      <c r="G720" t="s">
        <v>19</v>
      </c>
      <c r="H720" s="4">
        <f t="shared" si="45"/>
        <v>0.99795599374774557</v>
      </c>
      <c r="I720">
        <v>297</v>
      </c>
      <c r="J720" t="s">
        <v>20</v>
      </c>
      <c r="K720" t="s">
        <v>21</v>
      </c>
      <c r="L720" s="4">
        <v>1371445200</v>
      </c>
      <c r="M720">
        <v>1373691600</v>
      </c>
      <c r="N720" t="b">
        <v>0</v>
      </c>
      <c r="O720" t="b">
        <v>0</v>
      </c>
      <c r="P720" t="s">
        <v>2010</v>
      </c>
      <c r="Q720" t="s">
        <v>2019</v>
      </c>
      <c r="R720" s="11">
        <f t="shared" si="46"/>
        <v>41442.208333333336</v>
      </c>
      <c r="S720" s="12">
        <f t="shared" si="47"/>
        <v>41468.208333333336</v>
      </c>
    </row>
    <row r="721" spans="1:19" ht="18.5" x14ac:dyDescent="0.55000000000000004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s="4">
        <f t="shared" si="44"/>
        <v>0.65359477124183007</v>
      </c>
      <c r="G721" t="s">
        <v>19</v>
      </c>
      <c r="H721" s="4">
        <f t="shared" si="45"/>
        <v>0.65359477124183007</v>
      </c>
      <c r="I721">
        <v>123</v>
      </c>
      <c r="J721" t="s">
        <v>20</v>
      </c>
      <c r="K721" t="s">
        <v>21</v>
      </c>
      <c r="L721" s="4">
        <v>1338267600</v>
      </c>
      <c r="M721">
        <v>1339218000</v>
      </c>
      <c r="N721" t="b">
        <v>0</v>
      </c>
      <c r="O721" t="b">
        <v>0</v>
      </c>
      <c r="P721" t="s">
        <v>2020</v>
      </c>
      <c r="Q721" t="s">
        <v>2026</v>
      </c>
      <c r="R721" s="11">
        <f t="shared" si="46"/>
        <v>41058.208333333336</v>
      </c>
      <c r="S721" s="12">
        <f t="shared" si="47"/>
        <v>41069.208333333336</v>
      </c>
    </row>
    <row r="722" spans="1:19" ht="33" x14ac:dyDescent="0.55000000000000004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s="4">
        <f t="shared" si="44"/>
        <v>2.6960024790827393</v>
      </c>
      <c r="G722" t="s">
        <v>63</v>
      </c>
      <c r="H722" s="4">
        <f t="shared" si="45"/>
        <v>2.6960024790827393</v>
      </c>
      <c r="I722">
        <v>38</v>
      </c>
      <c r="J722" t="s">
        <v>32</v>
      </c>
      <c r="K722" t="s">
        <v>33</v>
      </c>
      <c r="L722" s="4">
        <v>1519192800</v>
      </c>
      <c r="M722">
        <v>1520402400</v>
      </c>
      <c r="N722" t="b">
        <v>0</v>
      </c>
      <c r="O722" t="b">
        <v>1</v>
      </c>
      <c r="P722" t="s">
        <v>2012</v>
      </c>
      <c r="Q722" t="s">
        <v>2013</v>
      </c>
      <c r="R722" s="11">
        <f t="shared" si="46"/>
        <v>43152.25</v>
      </c>
      <c r="S722" s="12">
        <f t="shared" si="47"/>
        <v>43166.25</v>
      </c>
    </row>
    <row r="723" spans="1:19" ht="18.5" x14ac:dyDescent="0.55000000000000004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s="4">
        <f t="shared" si="44"/>
        <v>22.766623687603609</v>
      </c>
      <c r="G723" t="s">
        <v>63</v>
      </c>
      <c r="H723" s="4">
        <f t="shared" si="45"/>
        <v>22.766623687603609</v>
      </c>
      <c r="I723">
        <v>60</v>
      </c>
      <c r="J723" t="s">
        <v>20</v>
      </c>
      <c r="K723" t="s">
        <v>21</v>
      </c>
      <c r="L723" s="4">
        <v>1522818000</v>
      </c>
      <c r="M723">
        <v>1523336400</v>
      </c>
      <c r="N723" t="b">
        <v>0</v>
      </c>
      <c r="O723" t="b">
        <v>0</v>
      </c>
      <c r="P723" t="s">
        <v>2008</v>
      </c>
      <c r="Q723" t="s">
        <v>2009</v>
      </c>
      <c r="R723" s="11">
        <f t="shared" si="46"/>
        <v>43194.208333333328</v>
      </c>
      <c r="S723" s="12">
        <f t="shared" si="47"/>
        <v>43200.208333333328</v>
      </c>
    </row>
    <row r="724" spans="1:19" ht="18.5" x14ac:dyDescent="0.55000000000000004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s="4">
        <f t="shared" si="44"/>
        <v>0.63894817273996785</v>
      </c>
      <c r="G724" t="s">
        <v>19</v>
      </c>
      <c r="H724" s="4">
        <f t="shared" si="45"/>
        <v>0.63894817273996785</v>
      </c>
      <c r="I724">
        <v>3036</v>
      </c>
      <c r="J724" t="s">
        <v>20</v>
      </c>
      <c r="K724" t="s">
        <v>21</v>
      </c>
      <c r="L724" s="4">
        <v>1509948000</v>
      </c>
      <c r="M724">
        <v>1512280800</v>
      </c>
      <c r="N724" t="b">
        <v>0</v>
      </c>
      <c r="O724" t="b">
        <v>0</v>
      </c>
      <c r="P724" t="s">
        <v>2014</v>
      </c>
      <c r="Q724" t="s">
        <v>2015</v>
      </c>
      <c r="R724" s="11">
        <f t="shared" si="46"/>
        <v>43045.25</v>
      </c>
      <c r="S724" s="12">
        <f t="shared" si="47"/>
        <v>43072.25</v>
      </c>
    </row>
    <row r="725" spans="1:19" ht="18.5" x14ac:dyDescent="0.55000000000000004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s="4">
        <f t="shared" si="44"/>
        <v>0.36981132075471695</v>
      </c>
      <c r="G725" t="s">
        <v>19</v>
      </c>
      <c r="H725" s="4">
        <f t="shared" si="45"/>
        <v>0.36981132075471695</v>
      </c>
      <c r="I725">
        <v>144</v>
      </c>
      <c r="J725" t="s">
        <v>24</v>
      </c>
      <c r="K725" t="s">
        <v>25</v>
      </c>
      <c r="L725" s="4">
        <v>1456898400</v>
      </c>
      <c r="M725">
        <v>1458709200</v>
      </c>
      <c r="N725" t="b">
        <v>0</v>
      </c>
      <c r="O725" t="b">
        <v>0</v>
      </c>
      <c r="P725" t="s">
        <v>2012</v>
      </c>
      <c r="Q725" t="s">
        <v>2013</v>
      </c>
      <c r="R725" s="11">
        <f t="shared" si="46"/>
        <v>42431.25</v>
      </c>
      <c r="S725" s="12">
        <f t="shared" si="47"/>
        <v>42452.208333333328</v>
      </c>
    </row>
    <row r="726" spans="1:19" ht="33" x14ac:dyDescent="0.55000000000000004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s="4">
        <f t="shared" si="44"/>
        <v>0.74593730574549333</v>
      </c>
      <c r="G726" t="s">
        <v>19</v>
      </c>
      <c r="H726" s="4">
        <f t="shared" si="45"/>
        <v>0.74593730574549333</v>
      </c>
      <c r="I726">
        <v>121</v>
      </c>
      <c r="J726" t="s">
        <v>36</v>
      </c>
      <c r="K726" t="s">
        <v>37</v>
      </c>
      <c r="L726" s="4">
        <v>1413954000</v>
      </c>
      <c r="M726">
        <v>1414126800</v>
      </c>
      <c r="N726" t="b">
        <v>0</v>
      </c>
      <c r="O726" t="b">
        <v>1</v>
      </c>
      <c r="P726" t="s">
        <v>2012</v>
      </c>
      <c r="Q726" t="s">
        <v>2013</v>
      </c>
      <c r="R726" s="11">
        <f t="shared" si="46"/>
        <v>41934.208333333336</v>
      </c>
      <c r="S726" s="12">
        <f t="shared" si="47"/>
        <v>41936.208333333336</v>
      </c>
    </row>
    <row r="727" spans="1:19" ht="18.5" x14ac:dyDescent="0.55000000000000004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s="4">
        <f t="shared" si="44"/>
        <v>1.9842044182439997</v>
      </c>
      <c r="G727" t="s">
        <v>14</v>
      </c>
      <c r="H727" s="4">
        <f t="shared" si="45"/>
        <v>1.9842044182439997</v>
      </c>
      <c r="I727">
        <v>1596</v>
      </c>
      <c r="J727" t="s">
        <v>20</v>
      </c>
      <c r="K727" t="s">
        <v>21</v>
      </c>
      <c r="L727" s="4">
        <v>1416031200</v>
      </c>
      <c r="M727">
        <v>1416204000</v>
      </c>
      <c r="N727" t="b">
        <v>0</v>
      </c>
      <c r="O727" t="b">
        <v>0</v>
      </c>
      <c r="P727" t="s">
        <v>2023</v>
      </c>
      <c r="Q727" t="s">
        <v>2034</v>
      </c>
      <c r="R727" s="11">
        <f t="shared" si="46"/>
        <v>41958.25</v>
      </c>
      <c r="S727" s="12">
        <f t="shared" si="47"/>
        <v>41960.25</v>
      </c>
    </row>
    <row r="728" spans="1:19" ht="18.5" x14ac:dyDescent="0.55000000000000004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s="4">
        <f t="shared" si="44"/>
        <v>1.1259253115474734</v>
      </c>
      <c r="G728" t="s">
        <v>63</v>
      </c>
      <c r="H728" s="4">
        <f t="shared" si="45"/>
        <v>1.1259253115474734</v>
      </c>
      <c r="I728">
        <v>524</v>
      </c>
      <c r="J728" t="s">
        <v>20</v>
      </c>
      <c r="K728" t="s">
        <v>21</v>
      </c>
      <c r="L728" s="4">
        <v>1287982800</v>
      </c>
      <c r="M728">
        <v>1288501200</v>
      </c>
      <c r="N728" t="b">
        <v>0</v>
      </c>
      <c r="O728" t="b">
        <v>1</v>
      </c>
      <c r="P728" t="s">
        <v>2012</v>
      </c>
      <c r="Q728" t="s">
        <v>2013</v>
      </c>
      <c r="R728" s="11">
        <f t="shared" si="46"/>
        <v>40476.208333333336</v>
      </c>
      <c r="S728" s="12">
        <f t="shared" si="47"/>
        <v>40482.208333333336</v>
      </c>
    </row>
    <row r="729" spans="1:19" ht="18.5" x14ac:dyDescent="0.55000000000000004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s="4">
        <f t="shared" si="44"/>
        <v>0.60606060606060608</v>
      </c>
      <c r="G729" t="s">
        <v>19</v>
      </c>
      <c r="H729" s="4">
        <f t="shared" si="45"/>
        <v>0.60606060606060608</v>
      </c>
      <c r="I729">
        <v>181</v>
      </c>
      <c r="J729" t="s">
        <v>20</v>
      </c>
      <c r="K729" t="s">
        <v>21</v>
      </c>
      <c r="L729" s="4">
        <v>1547964000</v>
      </c>
      <c r="M729">
        <v>1552971600</v>
      </c>
      <c r="N729" t="b">
        <v>0</v>
      </c>
      <c r="O729" t="b">
        <v>0</v>
      </c>
      <c r="P729" t="s">
        <v>2010</v>
      </c>
      <c r="Q729" t="s">
        <v>2011</v>
      </c>
      <c r="R729" s="11">
        <f t="shared" si="46"/>
        <v>43485.25</v>
      </c>
      <c r="S729" s="12">
        <f t="shared" si="47"/>
        <v>43543.208333333328</v>
      </c>
    </row>
    <row r="730" spans="1:19" ht="33" x14ac:dyDescent="0.55000000000000004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s="4">
        <f t="shared" si="44"/>
        <v>5.7142857142857144</v>
      </c>
      <c r="G730" t="s">
        <v>14</v>
      </c>
      <c r="H730" s="4">
        <f t="shared" si="45"/>
        <v>5.7142857142857144</v>
      </c>
      <c r="I730">
        <v>10</v>
      </c>
      <c r="J730" t="s">
        <v>20</v>
      </c>
      <c r="K730" t="s">
        <v>21</v>
      </c>
      <c r="L730" s="4">
        <v>1464152400</v>
      </c>
      <c r="M730">
        <v>1465102800</v>
      </c>
      <c r="N730" t="b">
        <v>0</v>
      </c>
      <c r="O730" t="b">
        <v>0</v>
      </c>
      <c r="P730" t="s">
        <v>2012</v>
      </c>
      <c r="Q730" t="s">
        <v>2013</v>
      </c>
      <c r="R730" s="11">
        <f t="shared" si="46"/>
        <v>42515.208333333328</v>
      </c>
      <c r="S730" s="12">
        <f t="shared" si="47"/>
        <v>42526.208333333328</v>
      </c>
    </row>
    <row r="731" spans="1:19" ht="33" x14ac:dyDescent="0.55000000000000004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s="4">
        <f t="shared" si="44"/>
        <v>0.5386169087236703</v>
      </c>
      <c r="G731" t="s">
        <v>19</v>
      </c>
      <c r="H731" s="4">
        <f t="shared" si="45"/>
        <v>0.5386169087236703</v>
      </c>
      <c r="I731">
        <v>122</v>
      </c>
      <c r="J731" t="s">
        <v>20</v>
      </c>
      <c r="K731" t="s">
        <v>21</v>
      </c>
      <c r="L731" s="4">
        <v>1359957600</v>
      </c>
      <c r="M731">
        <v>1360130400</v>
      </c>
      <c r="N731" t="b">
        <v>0</v>
      </c>
      <c r="O731" t="b">
        <v>0</v>
      </c>
      <c r="P731" t="s">
        <v>2014</v>
      </c>
      <c r="Q731" t="s">
        <v>2017</v>
      </c>
      <c r="R731" s="11">
        <f t="shared" si="46"/>
        <v>41309.25</v>
      </c>
      <c r="S731" s="12">
        <f t="shared" si="47"/>
        <v>41311.25</v>
      </c>
    </row>
    <row r="732" spans="1:19" ht="18.5" x14ac:dyDescent="0.55000000000000004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s="4">
        <f t="shared" si="44"/>
        <v>0.24232837177211036</v>
      </c>
      <c r="G732" t="s">
        <v>19</v>
      </c>
      <c r="H732" s="4">
        <f t="shared" si="45"/>
        <v>0.24232837177211036</v>
      </c>
      <c r="I732">
        <v>1071</v>
      </c>
      <c r="J732" t="s">
        <v>15</v>
      </c>
      <c r="K732" t="s">
        <v>16</v>
      </c>
      <c r="L732" s="4">
        <v>1432357200</v>
      </c>
      <c r="M732">
        <v>1432875600</v>
      </c>
      <c r="N732" t="b">
        <v>0</v>
      </c>
      <c r="O732" t="b">
        <v>0</v>
      </c>
      <c r="P732" t="s">
        <v>2010</v>
      </c>
      <c r="Q732" t="s">
        <v>2019</v>
      </c>
      <c r="R732" s="11">
        <f t="shared" si="46"/>
        <v>42147.208333333328</v>
      </c>
      <c r="S732" s="12">
        <f t="shared" si="47"/>
        <v>42153.208333333328</v>
      </c>
    </row>
    <row r="733" spans="1:19" ht="18.5" x14ac:dyDescent="0.55000000000000004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s="4">
        <f t="shared" si="44"/>
        <v>1.10803324099723</v>
      </c>
      <c r="G733" t="s">
        <v>63</v>
      </c>
      <c r="H733" s="4">
        <f t="shared" si="45"/>
        <v>1.10803324099723</v>
      </c>
      <c r="I733">
        <v>219</v>
      </c>
      <c r="J733" t="s">
        <v>20</v>
      </c>
      <c r="K733" t="s">
        <v>21</v>
      </c>
      <c r="L733" s="4">
        <v>1500786000</v>
      </c>
      <c r="M733">
        <v>1500872400</v>
      </c>
      <c r="N733" t="b">
        <v>0</v>
      </c>
      <c r="O733" t="b">
        <v>0</v>
      </c>
      <c r="P733" t="s">
        <v>2010</v>
      </c>
      <c r="Q733" t="s">
        <v>2011</v>
      </c>
      <c r="R733" s="11">
        <f t="shared" si="46"/>
        <v>42939.208333333328</v>
      </c>
      <c r="S733" s="12">
        <f t="shared" si="47"/>
        <v>42940.208333333328</v>
      </c>
    </row>
    <row r="734" spans="1:19" ht="18.5" x14ac:dyDescent="0.55000000000000004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s="4">
        <f t="shared" si="44"/>
        <v>1.0871383174443887</v>
      </c>
      <c r="G734" t="s">
        <v>14</v>
      </c>
      <c r="H734" s="4">
        <f t="shared" si="45"/>
        <v>1.0871383174443887</v>
      </c>
      <c r="I734">
        <v>1121</v>
      </c>
      <c r="J734" t="s">
        <v>20</v>
      </c>
      <c r="K734" t="s">
        <v>21</v>
      </c>
      <c r="L734" s="4">
        <v>1490158800</v>
      </c>
      <c r="M734">
        <v>1492146000</v>
      </c>
      <c r="N734" t="b">
        <v>0</v>
      </c>
      <c r="O734" t="b">
        <v>1</v>
      </c>
      <c r="P734" t="s">
        <v>2008</v>
      </c>
      <c r="Q734" t="s">
        <v>2009</v>
      </c>
      <c r="R734" s="11">
        <f t="shared" si="46"/>
        <v>42816.208333333328</v>
      </c>
      <c r="S734" s="12">
        <f t="shared" si="47"/>
        <v>42839.208333333328</v>
      </c>
    </row>
    <row r="735" spans="1:19" ht="18.5" x14ac:dyDescent="0.55000000000000004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s="4">
        <f t="shared" si="44"/>
        <v>0.18975104182929611</v>
      </c>
      <c r="G735" t="s">
        <v>19</v>
      </c>
      <c r="H735" s="4">
        <f t="shared" si="45"/>
        <v>0.18975104182929611</v>
      </c>
      <c r="I735">
        <v>980</v>
      </c>
      <c r="J735" t="s">
        <v>20</v>
      </c>
      <c r="K735" t="s">
        <v>21</v>
      </c>
      <c r="L735" s="4">
        <v>1406178000</v>
      </c>
      <c r="M735">
        <v>1407301200</v>
      </c>
      <c r="N735" t="b">
        <v>0</v>
      </c>
      <c r="O735" t="b">
        <v>0</v>
      </c>
      <c r="P735" t="s">
        <v>2008</v>
      </c>
      <c r="Q735" t="s">
        <v>2030</v>
      </c>
      <c r="R735" s="11">
        <f t="shared" si="46"/>
        <v>41844.208333333336</v>
      </c>
      <c r="S735" s="12">
        <f t="shared" si="47"/>
        <v>41857.208333333336</v>
      </c>
    </row>
    <row r="736" spans="1:19" ht="18.5" x14ac:dyDescent="0.55000000000000004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s="4">
        <f t="shared" si="44"/>
        <v>0.31333930170098478</v>
      </c>
      <c r="G736" t="s">
        <v>19</v>
      </c>
      <c r="H736" s="4">
        <f t="shared" si="45"/>
        <v>0.31333930170098478</v>
      </c>
      <c r="I736">
        <v>536</v>
      </c>
      <c r="J736" t="s">
        <v>20</v>
      </c>
      <c r="K736" t="s">
        <v>21</v>
      </c>
      <c r="L736" s="4">
        <v>1485583200</v>
      </c>
      <c r="M736">
        <v>1486620000</v>
      </c>
      <c r="N736" t="b">
        <v>0</v>
      </c>
      <c r="O736" t="b">
        <v>1</v>
      </c>
      <c r="P736" t="s">
        <v>2012</v>
      </c>
      <c r="Q736" t="s">
        <v>2013</v>
      </c>
      <c r="R736" s="11">
        <f t="shared" si="46"/>
        <v>42763.25</v>
      </c>
      <c r="S736" s="12">
        <f t="shared" si="47"/>
        <v>42775.25</v>
      </c>
    </row>
    <row r="737" spans="1:19" ht="33" x14ac:dyDescent="0.55000000000000004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s="4">
        <f t="shared" si="44"/>
        <v>0.28233539313871725</v>
      </c>
      <c r="G737" t="s">
        <v>19</v>
      </c>
      <c r="H737" s="4">
        <f t="shared" si="45"/>
        <v>0.28233539313871725</v>
      </c>
      <c r="I737">
        <v>1991</v>
      </c>
      <c r="J737" t="s">
        <v>20</v>
      </c>
      <c r="K737" t="s">
        <v>21</v>
      </c>
      <c r="L737" s="4">
        <v>1459314000</v>
      </c>
      <c r="M737">
        <v>1459918800</v>
      </c>
      <c r="N737" t="b">
        <v>0</v>
      </c>
      <c r="O737" t="b">
        <v>0</v>
      </c>
      <c r="P737" t="s">
        <v>2027</v>
      </c>
      <c r="Q737" t="s">
        <v>2028</v>
      </c>
      <c r="R737" s="11">
        <f t="shared" si="46"/>
        <v>42459.208333333328</v>
      </c>
      <c r="S737" s="12">
        <f t="shared" si="47"/>
        <v>42466.208333333328</v>
      </c>
    </row>
    <row r="738" spans="1:19" ht="18.5" x14ac:dyDescent="0.55000000000000004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s="4">
        <f t="shared" si="44"/>
        <v>3.0398736675878406</v>
      </c>
      <c r="G738" t="s">
        <v>63</v>
      </c>
      <c r="H738" s="4">
        <f t="shared" si="45"/>
        <v>3.0398736675878406</v>
      </c>
      <c r="I738">
        <v>29</v>
      </c>
      <c r="J738" t="s">
        <v>20</v>
      </c>
      <c r="K738" t="s">
        <v>21</v>
      </c>
      <c r="L738" s="4">
        <v>1424412000</v>
      </c>
      <c r="M738">
        <v>1424757600</v>
      </c>
      <c r="N738" t="b">
        <v>0</v>
      </c>
      <c r="O738" t="b">
        <v>0</v>
      </c>
      <c r="P738" t="s">
        <v>2020</v>
      </c>
      <c r="Q738" t="s">
        <v>2021</v>
      </c>
      <c r="R738" s="11">
        <f t="shared" si="46"/>
        <v>42055.25</v>
      </c>
      <c r="S738" s="12">
        <f t="shared" si="47"/>
        <v>42059.25</v>
      </c>
    </row>
    <row r="739" spans="1:19" ht="33" x14ac:dyDescent="0.55000000000000004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s="4">
        <f t="shared" si="44"/>
        <v>0.73587907716785994</v>
      </c>
      <c r="G739" t="s">
        <v>19</v>
      </c>
      <c r="H739" s="4">
        <f t="shared" si="45"/>
        <v>0.73587907716785994</v>
      </c>
      <c r="I739">
        <v>180</v>
      </c>
      <c r="J739" t="s">
        <v>20</v>
      </c>
      <c r="K739" t="s">
        <v>21</v>
      </c>
      <c r="L739" s="4">
        <v>1478844000</v>
      </c>
      <c r="M739">
        <v>1479880800</v>
      </c>
      <c r="N739" t="b">
        <v>0</v>
      </c>
      <c r="O739" t="b">
        <v>0</v>
      </c>
      <c r="P739" t="s">
        <v>2008</v>
      </c>
      <c r="Q739" t="s">
        <v>2018</v>
      </c>
      <c r="R739" s="11">
        <f t="shared" si="46"/>
        <v>42685.25</v>
      </c>
      <c r="S739" s="12">
        <f t="shared" si="47"/>
        <v>42697.25</v>
      </c>
    </row>
    <row r="740" spans="1:19" ht="18.5" x14ac:dyDescent="0.55000000000000004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s="4">
        <f t="shared" si="44"/>
        <v>47.97687861271676</v>
      </c>
      <c r="G740" t="s">
        <v>14</v>
      </c>
      <c r="H740" s="4">
        <f t="shared" si="45"/>
        <v>47.97687861271676</v>
      </c>
      <c r="I740">
        <v>15</v>
      </c>
      <c r="J740" t="s">
        <v>20</v>
      </c>
      <c r="K740" t="s">
        <v>21</v>
      </c>
      <c r="L740" s="4">
        <v>1416117600</v>
      </c>
      <c r="M740">
        <v>1418018400</v>
      </c>
      <c r="N740" t="b">
        <v>0</v>
      </c>
      <c r="O740" t="b">
        <v>1</v>
      </c>
      <c r="P740" t="s">
        <v>2012</v>
      </c>
      <c r="Q740" t="s">
        <v>2013</v>
      </c>
      <c r="R740" s="11">
        <f t="shared" si="46"/>
        <v>41959.25</v>
      </c>
      <c r="S740" s="12">
        <f t="shared" si="47"/>
        <v>41981.25</v>
      </c>
    </row>
    <row r="741" spans="1:19" ht="18.5" x14ac:dyDescent="0.55000000000000004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s="4">
        <f t="shared" si="44"/>
        <v>1.639344262295082</v>
      </c>
      <c r="G741" t="s">
        <v>14</v>
      </c>
      <c r="H741" s="4">
        <f t="shared" si="45"/>
        <v>1.639344262295082</v>
      </c>
      <c r="I741">
        <v>191</v>
      </c>
      <c r="J741" t="s">
        <v>20</v>
      </c>
      <c r="K741" t="s">
        <v>21</v>
      </c>
      <c r="L741" s="4">
        <v>1340946000</v>
      </c>
      <c r="M741">
        <v>1341032400</v>
      </c>
      <c r="N741" t="b">
        <v>0</v>
      </c>
      <c r="O741" t="b">
        <v>0</v>
      </c>
      <c r="P741" t="s">
        <v>2008</v>
      </c>
      <c r="Q741" t="s">
        <v>2018</v>
      </c>
      <c r="R741" s="11">
        <f t="shared" si="46"/>
        <v>41089.208333333336</v>
      </c>
      <c r="S741" s="12">
        <f t="shared" si="47"/>
        <v>41090.208333333336</v>
      </c>
    </row>
    <row r="742" spans="1:19" ht="18.5" x14ac:dyDescent="0.55000000000000004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s="4">
        <f t="shared" si="44"/>
        <v>3.329145728643216</v>
      </c>
      <c r="G742" t="s">
        <v>14</v>
      </c>
      <c r="H742" s="4">
        <f t="shared" si="45"/>
        <v>3.329145728643216</v>
      </c>
      <c r="I742">
        <v>16</v>
      </c>
      <c r="J742" t="s">
        <v>20</v>
      </c>
      <c r="K742" t="s">
        <v>21</v>
      </c>
      <c r="L742" s="4">
        <v>1486101600</v>
      </c>
      <c r="M742">
        <v>1486360800</v>
      </c>
      <c r="N742" t="b">
        <v>0</v>
      </c>
      <c r="O742" t="b">
        <v>0</v>
      </c>
      <c r="P742" t="s">
        <v>2012</v>
      </c>
      <c r="Q742" t="s">
        <v>2013</v>
      </c>
      <c r="R742" s="11">
        <f t="shared" si="46"/>
        <v>42769.25</v>
      </c>
      <c r="S742" s="12">
        <f t="shared" si="47"/>
        <v>42772.25</v>
      </c>
    </row>
    <row r="743" spans="1:19" ht="18.5" x14ac:dyDescent="0.55000000000000004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s="4">
        <f t="shared" si="44"/>
        <v>8.4805653710247356E-2</v>
      </c>
      <c r="G743" t="s">
        <v>19</v>
      </c>
      <c r="H743" s="4">
        <f t="shared" si="45"/>
        <v>8.4805653710247356E-2</v>
      </c>
      <c r="I743">
        <v>130</v>
      </c>
      <c r="J743" t="s">
        <v>20</v>
      </c>
      <c r="K743" t="s">
        <v>21</v>
      </c>
      <c r="L743" s="4">
        <v>1274590800</v>
      </c>
      <c r="M743">
        <v>1274677200</v>
      </c>
      <c r="N743" t="b">
        <v>0</v>
      </c>
      <c r="O743" t="b">
        <v>0</v>
      </c>
      <c r="P743" t="s">
        <v>2012</v>
      </c>
      <c r="Q743" t="s">
        <v>2013</v>
      </c>
      <c r="R743" s="11">
        <f t="shared" si="46"/>
        <v>40321.208333333336</v>
      </c>
      <c r="S743" s="12">
        <f t="shared" si="47"/>
        <v>40322.208333333336</v>
      </c>
    </row>
    <row r="744" spans="1:19" ht="18.5" x14ac:dyDescent="0.55000000000000004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s="4">
        <f t="shared" si="44"/>
        <v>8.8803374528232074E-2</v>
      </c>
      <c r="G744" t="s">
        <v>19</v>
      </c>
      <c r="H744" s="4">
        <f t="shared" si="45"/>
        <v>8.8803374528232074E-2</v>
      </c>
      <c r="I744">
        <v>122</v>
      </c>
      <c r="J744" t="s">
        <v>20</v>
      </c>
      <c r="K744" t="s">
        <v>21</v>
      </c>
      <c r="L744" s="4">
        <v>1263880800</v>
      </c>
      <c r="M744">
        <v>1267509600</v>
      </c>
      <c r="N744" t="b">
        <v>0</v>
      </c>
      <c r="O744" t="b">
        <v>0</v>
      </c>
      <c r="P744" t="s">
        <v>2008</v>
      </c>
      <c r="Q744" t="s">
        <v>2016</v>
      </c>
      <c r="R744" s="11">
        <f t="shared" si="46"/>
        <v>40197.25</v>
      </c>
      <c r="S744" s="12">
        <f t="shared" si="47"/>
        <v>40239.25</v>
      </c>
    </row>
    <row r="745" spans="1:19" ht="33" x14ac:dyDescent="0.55000000000000004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s="4">
        <f t="shared" si="44"/>
        <v>7.7380952380952381</v>
      </c>
      <c r="G745" t="s">
        <v>14</v>
      </c>
      <c r="H745" s="4">
        <f t="shared" si="45"/>
        <v>7.7380952380952381</v>
      </c>
      <c r="I745">
        <v>17</v>
      </c>
      <c r="J745" t="s">
        <v>20</v>
      </c>
      <c r="K745" t="s">
        <v>21</v>
      </c>
      <c r="L745" s="4">
        <v>1445403600</v>
      </c>
      <c r="M745">
        <v>1445922000</v>
      </c>
      <c r="N745" t="b">
        <v>0</v>
      </c>
      <c r="O745" t="b">
        <v>1</v>
      </c>
      <c r="P745" t="s">
        <v>2012</v>
      </c>
      <c r="Q745" t="s">
        <v>2013</v>
      </c>
      <c r="R745" s="11">
        <f t="shared" si="46"/>
        <v>42298.208333333328</v>
      </c>
      <c r="S745" s="12">
        <f t="shared" si="47"/>
        <v>42304.208333333328</v>
      </c>
    </row>
    <row r="746" spans="1:19" ht="18.5" x14ac:dyDescent="0.55000000000000004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s="4">
        <f t="shared" si="44"/>
        <v>0.1404494382022472</v>
      </c>
      <c r="G746" t="s">
        <v>19</v>
      </c>
      <c r="H746" s="4">
        <f t="shared" si="45"/>
        <v>0.1404494382022472</v>
      </c>
      <c r="I746">
        <v>140</v>
      </c>
      <c r="J746" t="s">
        <v>20</v>
      </c>
      <c r="K746" t="s">
        <v>21</v>
      </c>
      <c r="L746" s="4">
        <v>1533877200</v>
      </c>
      <c r="M746">
        <v>1534050000</v>
      </c>
      <c r="N746" t="b">
        <v>0</v>
      </c>
      <c r="O746" t="b">
        <v>1</v>
      </c>
      <c r="P746" t="s">
        <v>2012</v>
      </c>
      <c r="Q746" t="s">
        <v>2013</v>
      </c>
      <c r="R746" s="11">
        <f t="shared" si="46"/>
        <v>43322.208333333328</v>
      </c>
      <c r="S746" s="12">
        <f t="shared" si="47"/>
        <v>43324.208333333328</v>
      </c>
    </row>
    <row r="747" spans="1:19" ht="33" x14ac:dyDescent="0.55000000000000004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s="4">
        <f t="shared" si="44"/>
        <v>3.2998565279770444</v>
      </c>
      <c r="G747" t="s">
        <v>14</v>
      </c>
      <c r="H747" s="4">
        <f t="shared" si="45"/>
        <v>3.2998565279770444</v>
      </c>
      <c r="I747">
        <v>34</v>
      </c>
      <c r="J747" t="s">
        <v>20</v>
      </c>
      <c r="K747" t="s">
        <v>21</v>
      </c>
      <c r="L747" s="4">
        <v>1275195600</v>
      </c>
      <c r="M747">
        <v>1277528400</v>
      </c>
      <c r="N747" t="b">
        <v>0</v>
      </c>
      <c r="O747" t="b">
        <v>0</v>
      </c>
      <c r="P747" t="s">
        <v>2010</v>
      </c>
      <c r="Q747" t="s">
        <v>2019</v>
      </c>
      <c r="R747" s="11">
        <f t="shared" si="46"/>
        <v>40328.208333333336</v>
      </c>
      <c r="S747" s="12">
        <f t="shared" si="47"/>
        <v>40355.208333333336</v>
      </c>
    </row>
    <row r="748" spans="1:19" ht="18.5" x14ac:dyDescent="0.55000000000000004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s="4">
        <f t="shared" si="44"/>
        <v>0.47056839264631473</v>
      </c>
      <c r="G748" t="s">
        <v>19</v>
      </c>
      <c r="H748" s="4">
        <f t="shared" si="45"/>
        <v>0.47056839264631473</v>
      </c>
      <c r="I748">
        <v>3388</v>
      </c>
      <c r="J748" t="s">
        <v>20</v>
      </c>
      <c r="K748" t="s">
        <v>21</v>
      </c>
      <c r="L748" s="4">
        <v>1318136400</v>
      </c>
      <c r="M748">
        <v>1318568400</v>
      </c>
      <c r="N748" t="b">
        <v>0</v>
      </c>
      <c r="O748" t="b">
        <v>0</v>
      </c>
      <c r="P748" t="s">
        <v>2010</v>
      </c>
      <c r="Q748" t="s">
        <v>2011</v>
      </c>
      <c r="R748" s="11">
        <f t="shared" si="46"/>
        <v>40825.208333333336</v>
      </c>
      <c r="S748" s="12">
        <f t="shared" si="47"/>
        <v>40830.208333333336</v>
      </c>
    </row>
    <row r="749" spans="1:19" ht="18.5" x14ac:dyDescent="0.55000000000000004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s="4">
        <f t="shared" si="44"/>
        <v>0.43695380774032461</v>
      </c>
      <c r="G749" t="s">
        <v>19</v>
      </c>
      <c r="H749" s="4">
        <f t="shared" si="45"/>
        <v>0.43695380774032461</v>
      </c>
      <c r="I749">
        <v>280</v>
      </c>
      <c r="J749" t="s">
        <v>20</v>
      </c>
      <c r="K749" t="s">
        <v>21</v>
      </c>
      <c r="L749" s="4">
        <v>1283403600</v>
      </c>
      <c r="M749">
        <v>1284354000</v>
      </c>
      <c r="N749" t="b">
        <v>0</v>
      </c>
      <c r="O749" t="b">
        <v>0</v>
      </c>
      <c r="P749" t="s">
        <v>2012</v>
      </c>
      <c r="Q749" t="s">
        <v>2013</v>
      </c>
      <c r="R749" s="11">
        <f t="shared" si="46"/>
        <v>40423.208333333336</v>
      </c>
      <c r="S749" s="12">
        <f t="shared" si="47"/>
        <v>40434.208333333336</v>
      </c>
    </row>
    <row r="750" spans="1:19" ht="18.5" x14ac:dyDescent="0.55000000000000004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s="4">
        <f t="shared" si="44"/>
        <v>2.8604135785256175</v>
      </c>
      <c r="G750" t="s">
        <v>63</v>
      </c>
      <c r="H750" s="4">
        <f t="shared" si="45"/>
        <v>2.8604135785256175</v>
      </c>
      <c r="I750">
        <v>614</v>
      </c>
      <c r="J750" t="s">
        <v>20</v>
      </c>
      <c r="K750" t="s">
        <v>21</v>
      </c>
      <c r="L750" s="4">
        <v>1267423200</v>
      </c>
      <c r="M750">
        <v>1269579600</v>
      </c>
      <c r="N750" t="b">
        <v>0</v>
      </c>
      <c r="O750" t="b">
        <v>1</v>
      </c>
      <c r="P750" t="s">
        <v>2014</v>
      </c>
      <c r="Q750" t="s">
        <v>2022</v>
      </c>
      <c r="R750" s="11">
        <f t="shared" si="46"/>
        <v>40238.25</v>
      </c>
      <c r="S750" s="12">
        <f t="shared" si="47"/>
        <v>40263.208333333336</v>
      </c>
    </row>
    <row r="751" spans="1:19" ht="18.5" x14ac:dyDescent="0.55000000000000004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s="4">
        <f t="shared" si="44"/>
        <v>0.63576550602498705</v>
      </c>
      <c r="G751" t="s">
        <v>19</v>
      </c>
      <c r="H751" s="4">
        <f t="shared" si="45"/>
        <v>0.63576550602498705</v>
      </c>
      <c r="I751">
        <v>366</v>
      </c>
      <c r="J751" t="s">
        <v>94</v>
      </c>
      <c r="K751" t="s">
        <v>95</v>
      </c>
      <c r="L751" s="4">
        <v>1412744400</v>
      </c>
      <c r="M751">
        <v>1413781200</v>
      </c>
      <c r="N751" t="b">
        <v>0</v>
      </c>
      <c r="O751" t="b">
        <v>1</v>
      </c>
      <c r="P751" t="s">
        <v>2010</v>
      </c>
      <c r="Q751" t="s">
        <v>2019</v>
      </c>
      <c r="R751" s="11">
        <f t="shared" si="46"/>
        <v>41920.208333333336</v>
      </c>
      <c r="S751" s="12">
        <f t="shared" si="47"/>
        <v>41932.208333333336</v>
      </c>
    </row>
    <row r="752" spans="1:19" ht="18.5" x14ac:dyDescent="0.55000000000000004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s="4">
        <f t="shared" si="44"/>
        <v>100</v>
      </c>
      <c r="G752" t="s">
        <v>14</v>
      </c>
      <c r="H752" s="4">
        <f t="shared" si="45"/>
        <v>100</v>
      </c>
      <c r="I752">
        <v>1</v>
      </c>
      <c r="J752" t="s">
        <v>36</v>
      </c>
      <c r="K752" t="s">
        <v>37</v>
      </c>
      <c r="L752" s="4">
        <v>1277960400</v>
      </c>
      <c r="M752">
        <v>1280120400</v>
      </c>
      <c r="N752" t="b">
        <v>0</v>
      </c>
      <c r="O752" t="b">
        <v>0</v>
      </c>
      <c r="P752" t="s">
        <v>2008</v>
      </c>
      <c r="Q752" t="s">
        <v>2016</v>
      </c>
      <c r="R752" s="11">
        <f t="shared" si="46"/>
        <v>40360.208333333336</v>
      </c>
      <c r="S752" s="12">
        <f t="shared" si="47"/>
        <v>40385.208333333336</v>
      </c>
    </row>
    <row r="753" spans="1:19" ht="18.5" x14ac:dyDescent="0.55000000000000004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s="4">
        <f t="shared" si="44"/>
        <v>0.43046753557335882</v>
      </c>
      <c r="G753" t="s">
        <v>19</v>
      </c>
      <c r="H753" s="4">
        <f t="shared" si="45"/>
        <v>0.43046753557335882</v>
      </c>
      <c r="I753">
        <v>270</v>
      </c>
      <c r="J753" t="s">
        <v>20</v>
      </c>
      <c r="K753" t="s">
        <v>21</v>
      </c>
      <c r="L753" s="4">
        <v>1458190800</v>
      </c>
      <c r="M753">
        <v>1459486800</v>
      </c>
      <c r="N753" t="b">
        <v>1</v>
      </c>
      <c r="O753" t="b">
        <v>1</v>
      </c>
      <c r="P753" t="s">
        <v>2020</v>
      </c>
      <c r="Q753" t="s">
        <v>2021</v>
      </c>
      <c r="R753" s="11">
        <f t="shared" si="46"/>
        <v>42446.208333333328</v>
      </c>
      <c r="S753" s="12">
        <f t="shared" si="47"/>
        <v>42461.208333333328</v>
      </c>
    </row>
    <row r="754" spans="1:19" ht="18.5" x14ac:dyDescent="0.55000000000000004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s="4">
        <f t="shared" si="44"/>
        <v>1.081685938082805</v>
      </c>
      <c r="G754" t="s">
        <v>63</v>
      </c>
      <c r="H754" s="4">
        <f t="shared" si="45"/>
        <v>1.081685938082805</v>
      </c>
      <c r="I754">
        <v>114</v>
      </c>
      <c r="J754" t="s">
        <v>20</v>
      </c>
      <c r="K754" t="s">
        <v>21</v>
      </c>
      <c r="L754" s="4">
        <v>1280984400</v>
      </c>
      <c r="M754">
        <v>1282539600</v>
      </c>
      <c r="N754" t="b">
        <v>0</v>
      </c>
      <c r="O754" t="b">
        <v>1</v>
      </c>
      <c r="P754" t="s">
        <v>2012</v>
      </c>
      <c r="Q754" t="s">
        <v>2013</v>
      </c>
      <c r="R754" s="11">
        <f t="shared" si="46"/>
        <v>40395.208333333336</v>
      </c>
      <c r="S754" s="12">
        <f t="shared" si="47"/>
        <v>40413.208333333336</v>
      </c>
    </row>
    <row r="755" spans="1:19" ht="18.5" x14ac:dyDescent="0.55000000000000004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s="4">
        <f t="shared" si="44"/>
        <v>0.38955656858682136</v>
      </c>
      <c r="G755" t="s">
        <v>19</v>
      </c>
      <c r="H755" s="4">
        <f t="shared" si="45"/>
        <v>0.38955656858682136</v>
      </c>
      <c r="I755">
        <v>137</v>
      </c>
      <c r="J755" t="s">
        <v>20</v>
      </c>
      <c r="K755" t="s">
        <v>21</v>
      </c>
      <c r="L755" s="4">
        <v>1274590800</v>
      </c>
      <c r="M755">
        <v>1275886800</v>
      </c>
      <c r="N755" t="b">
        <v>0</v>
      </c>
      <c r="O755" t="b">
        <v>0</v>
      </c>
      <c r="P755" t="s">
        <v>2027</v>
      </c>
      <c r="Q755" t="s">
        <v>2028</v>
      </c>
      <c r="R755" s="11">
        <f t="shared" si="46"/>
        <v>40321.208333333336</v>
      </c>
      <c r="S755" s="12">
        <f t="shared" si="47"/>
        <v>40336.208333333336</v>
      </c>
    </row>
    <row r="756" spans="1:19" ht="18.5" x14ac:dyDescent="0.55000000000000004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s="4">
        <f t="shared" si="44"/>
        <v>0.59357689097240374</v>
      </c>
      <c r="G756" t="s">
        <v>19</v>
      </c>
      <c r="H756" s="4">
        <f t="shared" si="45"/>
        <v>0.59357689097240374</v>
      </c>
      <c r="I756">
        <v>3205</v>
      </c>
      <c r="J756" t="s">
        <v>20</v>
      </c>
      <c r="K756" t="s">
        <v>21</v>
      </c>
      <c r="L756" s="4">
        <v>1351400400</v>
      </c>
      <c r="M756">
        <v>1355983200</v>
      </c>
      <c r="N756" t="b">
        <v>0</v>
      </c>
      <c r="O756" t="b">
        <v>0</v>
      </c>
      <c r="P756" t="s">
        <v>2012</v>
      </c>
      <c r="Q756" t="s">
        <v>2013</v>
      </c>
      <c r="R756" s="11">
        <f t="shared" si="46"/>
        <v>41210.208333333336</v>
      </c>
      <c r="S756" s="12">
        <f t="shared" si="47"/>
        <v>41263.25</v>
      </c>
    </row>
    <row r="757" spans="1:19" ht="18.5" x14ac:dyDescent="0.55000000000000004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s="4">
        <f t="shared" si="44"/>
        <v>0.60032017075773747</v>
      </c>
      <c r="G757" t="s">
        <v>19</v>
      </c>
      <c r="H757" s="4">
        <f t="shared" si="45"/>
        <v>0.60032017075773747</v>
      </c>
      <c r="I757">
        <v>288</v>
      </c>
      <c r="J757" t="s">
        <v>32</v>
      </c>
      <c r="K757" t="s">
        <v>33</v>
      </c>
      <c r="L757" s="4">
        <v>1514354400</v>
      </c>
      <c r="M757">
        <v>1515391200</v>
      </c>
      <c r="N757" t="b">
        <v>0</v>
      </c>
      <c r="O757" t="b">
        <v>1</v>
      </c>
      <c r="P757" t="s">
        <v>2012</v>
      </c>
      <c r="Q757" t="s">
        <v>2013</v>
      </c>
      <c r="R757" s="11">
        <f t="shared" si="46"/>
        <v>43096.25</v>
      </c>
      <c r="S757" s="12">
        <f t="shared" si="47"/>
        <v>43108.25</v>
      </c>
    </row>
    <row r="758" spans="1:19" ht="18.5" x14ac:dyDescent="0.55000000000000004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s="4">
        <f t="shared" si="44"/>
        <v>0.12952077313938429</v>
      </c>
      <c r="G758" t="s">
        <v>19</v>
      </c>
      <c r="H758" s="4">
        <f t="shared" si="45"/>
        <v>0.12952077313938429</v>
      </c>
      <c r="I758">
        <v>148</v>
      </c>
      <c r="J758" t="s">
        <v>20</v>
      </c>
      <c r="K758" t="s">
        <v>21</v>
      </c>
      <c r="L758" s="4">
        <v>1421733600</v>
      </c>
      <c r="M758">
        <v>1422252000</v>
      </c>
      <c r="N758" t="b">
        <v>0</v>
      </c>
      <c r="O758" t="b">
        <v>0</v>
      </c>
      <c r="P758" t="s">
        <v>2012</v>
      </c>
      <c r="Q758" t="s">
        <v>2013</v>
      </c>
      <c r="R758" s="11">
        <f t="shared" si="46"/>
        <v>42024.25</v>
      </c>
      <c r="S758" s="12">
        <f t="shared" si="47"/>
        <v>42030.25</v>
      </c>
    </row>
    <row r="759" spans="1:19" ht="18.5" x14ac:dyDescent="0.55000000000000004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s="4">
        <f t="shared" si="44"/>
        <v>0.24578651685393257</v>
      </c>
      <c r="G759" t="s">
        <v>19</v>
      </c>
      <c r="H759" s="4">
        <f t="shared" si="45"/>
        <v>0.24578651685393257</v>
      </c>
      <c r="I759">
        <v>114</v>
      </c>
      <c r="J759" t="s">
        <v>20</v>
      </c>
      <c r="K759" t="s">
        <v>21</v>
      </c>
      <c r="L759" s="4">
        <v>1305176400</v>
      </c>
      <c r="M759">
        <v>1305522000</v>
      </c>
      <c r="N759" t="b">
        <v>0</v>
      </c>
      <c r="O759" t="b">
        <v>0</v>
      </c>
      <c r="P759" t="s">
        <v>2014</v>
      </c>
      <c r="Q759" t="s">
        <v>2017</v>
      </c>
      <c r="R759" s="11">
        <f t="shared" si="46"/>
        <v>40675.208333333336</v>
      </c>
      <c r="S759" s="12">
        <f t="shared" si="47"/>
        <v>40679.208333333336</v>
      </c>
    </row>
    <row r="760" spans="1:19" ht="18.5" x14ac:dyDescent="0.55000000000000004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s="4">
        <f t="shared" si="44"/>
        <v>0.17724020238915003</v>
      </c>
      <c r="G760" t="s">
        <v>19</v>
      </c>
      <c r="H760" s="4">
        <f t="shared" si="45"/>
        <v>0.17724020238915003</v>
      </c>
      <c r="I760">
        <v>1518</v>
      </c>
      <c r="J760" t="s">
        <v>15</v>
      </c>
      <c r="K760" t="s">
        <v>16</v>
      </c>
      <c r="L760" s="4">
        <v>1414126800</v>
      </c>
      <c r="M760">
        <v>1414904400</v>
      </c>
      <c r="N760" t="b">
        <v>0</v>
      </c>
      <c r="O760" t="b">
        <v>0</v>
      </c>
      <c r="P760" t="s">
        <v>2008</v>
      </c>
      <c r="Q760" t="s">
        <v>2009</v>
      </c>
      <c r="R760" s="11">
        <f t="shared" si="46"/>
        <v>41936.208333333336</v>
      </c>
      <c r="S760" s="12">
        <f t="shared" si="47"/>
        <v>41945.208333333336</v>
      </c>
    </row>
    <row r="761" spans="1:19" ht="33" x14ac:dyDescent="0.55000000000000004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s="4">
        <f t="shared" si="44"/>
        <v>1.4614143000479867</v>
      </c>
      <c r="G761" t="s">
        <v>14</v>
      </c>
      <c r="H761" s="4">
        <f t="shared" si="45"/>
        <v>1.4614143000479867</v>
      </c>
      <c r="I761">
        <v>1274</v>
      </c>
      <c r="J761" t="s">
        <v>20</v>
      </c>
      <c r="K761" t="s">
        <v>21</v>
      </c>
      <c r="L761" s="4">
        <v>1517810400</v>
      </c>
      <c r="M761">
        <v>1520402400</v>
      </c>
      <c r="N761" t="b">
        <v>0</v>
      </c>
      <c r="O761" t="b">
        <v>0</v>
      </c>
      <c r="P761" t="s">
        <v>2008</v>
      </c>
      <c r="Q761" t="s">
        <v>2016</v>
      </c>
      <c r="R761" s="11">
        <f t="shared" si="46"/>
        <v>43136.25</v>
      </c>
      <c r="S761" s="12">
        <f t="shared" si="47"/>
        <v>43166.25</v>
      </c>
    </row>
    <row r="762" spans="1:19" ht="18.5" x14ac:dyDescent="0.55000000000000004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s="4">
        <f t="shared" si="44"/>
        <v>2.9110414657666346</v>
      </c>
      <c r="G762" t="s">
        <v>14</v>
      </c>
      <c r="H762" s="4">
        <f t="shared" si="45"/>
        <v>2.9110414657666346</v>
      </c>
      <c r="I762">
        <v>210</v>
      </c>
      <c r="J762" t="s">
        <v>94</v>
      </c>
      <c r="K762" t="s">
        <v>95</v>
      </c>
      <c r="L762" s="4">
        <v>1564635600</v>
      </c>
      <c r="M762">
        <v>1567141200</v>
      </c>
      <c r="N762" t="b">
        <v>0</v>
      </c>
      <c r="O762" t="b">
        <v>1</v>
      </c>
      <c r="P762" t="s">
        <v>2023</v>
      </c>
      <c r="Q762" t="s">
        <v>2024</v>
      </c>
      <c r="R762" s="11">
        <f t="shared" si="46"/>
        <v>43678.208333333328</v>
      </c>
      <c r="S762" s="12">
        <f t="shared" si="47"/>
        <v>43707.208333333328</v>
      </c>
    </row>
    <row r="763" spans="1:19" ht="18.5" x14ac:dyDescent="0.55000000000000004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s="4">
        <f t="shared" si="44"/>
        <v>0.15256588072122051</v>
      </c>
      <c r="G763" t="s">
        <v>19</v>
      </c>
      <c r="H763" s="4">
        <f t="shared" si="45"/>
        <v>0.15256588072122051</v>
      </c>
      <c r="I763">
        <v>166</v>
      </c>
      <c r="J763" t="s">
        <v>20</v>
      </c>
      <c r="K763" t="s">
        <v>21</v>
      </c>
      <c r="L763" s="4">
        <v>1500699600</v>
      </c>
      <c r="M763">
        <v>1501131600</v>
      </c>
      <c r="N763" t="b">
        <v>0</v>
      </c>
      <c r="O763" t="b">
        <v>0</v>
      </c>
      <c r="P763" t="s">
        <v>2008</v>
      </c>
      <c r="Q763" t="s">
        <v>2009</v>
      </c>
      <c r="R763" s="11">
        <f t="shared" si="46"/>
        <v>42938.208333333328</v>
      </c>
      <c r="S763" s="12">
        <f t="shared" si="47"/>
        <v>42943.208333333328</v>
      </c>
    </row>
    <row r="764" spans="1:19" ht="18.5" x14ac:dyDescent="0.55000000000000004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s="4">
        <f t="shared" si="44"/>
        <v>0.56415215989684075</v>
      </c>
      <c r="G764" t="s">
        <v>19</v>
      </c>
      <c r="H764" s="4">
        <f t="shared" si="45"/>
        <v>0.56415215989684075</v>
      </c>
      <c r="I764">
        <v>100</v>
      </c>
      <c r="J764" t="s">
        <v>24</v>
      </c>
      <c r="K764" t="s">
        <v>25</v>
      </c>
      <c r="L764" s="4">
        <v>1354082400</v>
      </c>
      <c r="M764">
        <v>1355032800</v>
      </c>
      <c r="N764" t="b">
        <v>0</v>
      </c>
      <c r="O764" t="b">
        <v>0</v>
      </c>
      <c r="P764" t="s">
        <v>2008</v>
      </c>
      <c r="Q764" t="s">
        <v>2031</v>
      </c>
      <c r="R764" s="11">
        <f t="shared" si="46"/>
        <v>41241.25</v>
      </c>
      <c r="S764" s="12">
        <f t="shared" si="47"/>
        <v>41252.25</v>
      </c>
    </row>
    <row r="765" spans="1:19" ht="18.5" x14ac:dyDescent="0.55000000000000004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s="4">
        <f t="shared" si="44"/>
        <v>0.88355948248658878</v>
      </c>
      <c r="G765" t="s">
        <v>19</v>
      </c>
      <c r="H765" s="4">
        <f t="shared" si="45"/>
        <v>0.88355948248658878</v>
      </c>
      <c r="I765">
        <v>235</v>
      </c>
      <c r="J765" t="s">
        <v>20</v>
      </c>
      <c r="K765" t="s">
        <v>21</v>
      </c>
      <c r="L765" s="4">
        <v>1336453200</v>
      </c>
      <c r="M765">
        <v>1339477200</v>
      </c>
      <c r="N765" t="b">
        <v>0</v>
      </c>
      <c r="O765" t="b">
        <v>1</v>
      </c>
      <c r="P765" t="s">
        <v>2012</v>
      </c>
      <c r="Q765" t="s">
        <v>2013</v>
      </c>
      <c r="R765" s="11">
        <f t="shared" si="46"/>
        <v>41037.208333333336</v>
      </c>
      <c r="S765" s="12">
        <f t="shared" si="47"/>
        <v>41072.208333333336</v>
      </c>
    </row>
    <row r="766" spans="1:19" ht="33" x14ac:dyDescent="0.55000000000000004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s="4">
        <f t="shared" si="44"/>
        <v>0.13732833957553059</v>
      </c>
      <c r="G766" t="s">
        <v>19</v>
      </c>
      <c r="H766" s="4">
        <f t="shared" si="45"/>
        <v>0.13732833957553059</v>
      </c>
      <c r="I766">
        <v>148</v>
      </c>
      <c r="J766" t="s">
        <v>20</v>
      </c>
      <c r="K766" t="s">
        <v>21</v>
      </c>
      <c r="L766" s="4">
        <v>1305262800</v>
      </c>
      <c r="M766">
        <v>1305954000</v>
      </c>
      <c r="N766" t="b">
        <v>0</v>
      </c>
      <c r="O766" t="b">
        <v>0</v>
      </c>
      <c r="P766" t="s">
        <v>2008</v>
      </c>
      <c r="Q766" t="s">
        <v>2009</v>
      </c>
      <c r="R766" s="11">
        <f t="shared" si="46"/>
        <v>40676.208333333336</v>
      </c>
      <c r="S766" s="12">
        <f t="shared" si="47"/>
        <v>40684.208333333336</v>
      </c>
    </row>
    <row r="767" spans="1:19" ht="18.5" x14ac:dyDescent="0.55000000000000004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s="4">
        <f t="shared" si="44"/>
        <v>0.48</v>
      </c>
      <c r="G767" t="s">
        <v>19</v>
      </c>
      <c r="H767" s="4">
        <f t="shared" si="45"/>
        <v>0.48</v>
      </c>
      <c r="I767">
        <v>198</v>
      </c>
      <c r="J767" t="s">
        <v>20</v>
      </c>
      <c r="K767" t="s">
        <v>21</v>
      </c>
      <c r="L767" s="4">
        <v>1492232400</v>
      </c>
      <c r="M767">
        <v>1494392400</v>
      </c>
      <c r="N767" t="b">
        <v>1</v>
      </c>
      <c r="O767" t="b">
        <v>1</v>
      </c>
      <c r="P767" t="s">
        <v>2008</v>
      </c>
      <c r="Q767" t="s">
        <v>2018</v>
      </c>
      <c r="R767" s="11">
        <f t="shared" si="46"/>
        <v>42840.208333333328</v>
      </c>
      <c r="S767" s="12">
        <f t="shared" si="47"/>
        <v>42865.208333333328</v>
      </c>
    </row>
    <row r="768" spans="1:19" ht="33" x14ac:dyDescent="0.55000000000000004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s="4">
        <f t="shared" si="44"/>
        <v>3.2080861349154031</v>
      </c>
      <c r="G768" t="s">
        <v>14</v>
      </c>
      <c r="H768" s="4">
        <f t="shared" si="45"/>
        <v>3.2080861349154031</v>
      </c>
      <c r="I768">
        <v>248</v>
      </c>
      <c r="J768" t="s">
        <v>24</v>
      </c>
      <c r="K768" t="s">
        <v>25</v>
      </c>
      <c r="L768" s="4">
        <v>1537333200</v>
      </c>
      <c r="M768">
        <v>1537419600</v>
      </c>
      <c r="N768" t="b">
        <v>0</v>
      </c>
      <c r="O768" t="b">
        <v>0</v>
      </c>
      <c r="P768" t="s">
        <v>2014</v>
      </c>
      <c r="Q768" t="s">
        <v>2036</v>
      </c>
      <c r="R768" s="11">
        <f t="shared" si="46"/>
        <v>43362.208333333328</v>
      </c>
      <c r="S768" s="12">
        <f t="shared" si="47"/>
        <v>43363.208333333328</v>
      </c>
    </row>
    <row r="769" spans="1:19" ht="18.5" x14ac:dyDescent="0.55000000000000004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s="4">
        <f t="shared" si="44"/>
        <v>1.7553998410749114</v>
      </c>
      <c r="G769" t="s">
        <v>14</v>
      </c>
      <c r="H769" s="4">
        <f t="shared" si="45"/>
        <v>1.7553998410749114</v>
      </c>
      <c r="I769">
        <v>513</v>
      </c>
      <c r="J769" t="s">
        <v>20</v>
      </c>
      <c r="K769" t="s">
        <v>21</v>
      </c>
      <c r="L769" s="4">
        <v>1444107600</v>
      </c>
      <c r="M769">
        <v>1447999200</v>
      </c>
      <c r="N769" t="b">
        <v>0</v>
      </c>
      <c r="O769" t="b">
        <v>0</v>
      </c>
      <c r="P769" t="s">
        <v>2020</v>
      </c>
      <c r="Q769" t="s">
        <v>2032</v>
      </c>
      <c r="R769" s="11">
        <f t="shared" si="46"/>
        <v>42283.208333333328</v>
      </c>
      <c r="S769" s="12">
        <f t="shared" si="47"/>
        <v>42328.25</v>
      </c>
    </row>
    <row r="770" spans="1:19" ht="18.5" x14ac:dyDescent="0.55000000000000004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s="4">
        <f t="shared" si="44"/>
        <v>0.4329004329004329</v>
      </c>
      <c r="G770" t="s">
        <v>19</v>
      </c>
      <c r="H770" s="4">
        <f t="shared" si="45"/>
        <v>0.4329004329004329</v>
      </c>
      <c r="I770">
        <v>150</v>
      </c>
      <c r="J770" t="s">
        <v>20</v>
      </c>
      <c r="K770" t="s">
        <v>21</v>
      </c>
      <c r="L770" s="4">
        <v>1386741600</v>
      </c>
      <c r="M770">
        <v>1388037600</v>
      </c>
      <c r="N770" t="b">
        <v>0</v>
      </c>
      <c r="O770" t="b">
        <v>0</v>
      </c>
      <c r="P770" t="s">
        <v>2012</v>
      </c>
      <c r="Q770" t="s">
        <v>2013</v>
      </c>
      <c r="R770" s="11">
        <f t="shared" si="46"/>
        <v>41619.25</v>
      </c>
      <c r="S770" s="12">
        <f t="shared" si="47"/>
        <v>41634.25</v>
      </c>
    </row>
    <row r="771" spans="1:19" ht="18.5" x14ac:dyDescent="0.55000000000000004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s="4">
        <f t="shared" ref="F771:F834" si="48">D771/E771</f>
        <v>1.1511740875845509</v>
      </c>
      <c r="G771" t="s">
        <v>14</v>
      </c>
      <c r="H771" s="4">
        <f t="shared" ref="H771:H834" si="49">AVERAGE(D771/E771)</f>
        <v>1.1511740875845509</v>
      </c>
      <c r="I771">
        <v>3410</v>
      </c>
      <c r="J771" t="s">
        <v>20</v>
      </c>
      <c r="K771" t="s">
        <v>21</v>
      </c>
      <c r="L771" s="4">
        <v>1376542800</v>
      </c>
      <c r="M771">
        <v>1378789200</v>
      </c>
      <c r="N771" t="b">
        <v>0</v>
      </c>
      <c r="O771" t="b">
        <v>0</v>
      </c>
      <c r="P771" t="s">
        <v>2023</v>
      </c>
      <c r="Q771" t="s">
        <v>2024</v>
      </c>
      <c r="R771" s="11">
        <f t="shared" ref="R771:R834" si="50">(((L771/60)/60)/24)+DATE(1970,1,1)</f>
        <v>41501.208333333336</v>
      </c>
      <c r="S771" s="12">
        <f t="shared" ref="S771:S834" si="51">(((M771/60)/60)/24)+DATE(1970,1,1)</f>
        <v>41527.208333333336</v>
      </c>
    </row>
    <row r="772" spans="1:19" ht="18.5" x14ac:dyDescent="0.55000000000000004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s="4">
        <f t="shared" si="48"/>
        <v>0.36935234495791103</v>
      </c>
      <c r="G772" t="s">
        <v>19</v>
      </c>
      <c r="H772" s="4">
        <f t="shared" si="49"/>
        <v>0.36935234495791103</v>
      </c>
      <c r="I772">
        <v>216</v>
      </c>
      <c r="J772" t="s">
        <v>94</v>
      </c>
      <c r="K772" t="s">
        <v>95</v>
      </c>
      <c r="L772" s="4">
        <v>1397451600</v>
      </c>
      <c r="M772">
        <v>1398056400</v>
      </c>
      <c r="N772" t="b">
        <v>0</v>
      </c>
      <c r="O772" t="b">
        <v>1</v>
      </c>
      <c r="P772" t="s">
        <v>2012</v>
      </c>
      <c r="Q772" t="s">
        <v>2013</v>
      </c>
      <c r="R772" s="11">
        <f t="shared" si="50"/>
        <v>41743.208333333336</v>
      </c>
      <c r="S772" s="12">
        <f t="shared" si="51"/>
        <v>41750.208333333336</v>
      </c>
    </row>
    <row r="773" spans="1:19" ht="18.5" x14ac:dyDescent="0.55000000000000004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s="4">
        <f t="shared" si="48"/>
        <v>2.0223907547851212</v>
      </c>
      <c r="G773" t="s">
        <v>63</v>
      </c>
      <c r="H773" s="4">
        <f t="shared" si="49"/>
        <v>2.0223907547851212</v>
      </c>
      <c r="I773">
        <v>26</v>
      </c>
      <c r="J773" t="s">
        <v>20</v>
      </c>
      <c r="K773" t="s">
        <v>21</v>
      </c>
      <c r="L773" s="4">
        <v>1548482400</v>
      </c>
      <c r="M773">
        <v>1550815200</v>
      </c>
      <c r="N773" t="b">
        <v>0</v>
      </c>
      <c r="O773" t="b">
        <v>0</v>
      </c>
      <c r="P773" t="s">
        <v>2012</v>
      </c>
      <c r="Q773" t="s">
        <v>2013</v>
      </c>
      <c r="R773" s="11">
        <f t="shared" si="50"/>
        <v>43491.25</v>
      </c>
      <c r="S773" s="12">
        <f t="shared" si="51"/>
        <v>43518.25</v>
      </c>
    </row>
    <row r="774" spans="1:19" ht="18.5" x14ac:dyDescent="0.55000000000000004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s="4">
        <f t="shared" si="48"/>
        <v>0.88214829054285138</v>
      </c>
      <c r="G774" t="s">
        <v>19</v>
      </c>
      <c r="H774" s="4">
        <f t="shared" si="49"/>
        <v>0.88214829054285138</v>
      </c>
      <c r="I774">
        <v>5139</v>
      </c>
      <c r="J774" t="s">
        <v>20</v>
      </c>
      <c r="K774" t="s">
        <v>21</v>
      </c>
      <c r="L774" s="4">
        <v>1549692000</v>
      </c>
      <c r="M774">
        <v>1550037600</v>
      </c>
      <c r="N774" t="b">
        <v>0</v>
      </c>
      <c r="O774" t="b">
        <v>0</v>
      </c>
      <c r="P774" t="s">
        <v>2008</v>
      </c>
      <c r="Q774" t="s">
        <v>2018</v>
      </c>
      <c r="R774" s="11">
        <f t="shared" si="50"/>
        <v>43505.25</v>
      </c>
      <c r="S774" s="12">
        <f t="shared" si="51"/>
        <v>43509.25</v>
      </c>
    </row>
    <row r="775" spans="1:19" ht="18.5" x14ac:dyDescent="0.55000000000000004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s="4">
        <f t="shared" si="48"/>
        <v>0.52478134110787167</v>
      </c>
      <c r="G775" t="s">
        <v>19</v>
      </c>
      <c r="H775" s="4">
        <f t="shared" si="49"/>
        <v>0.52478134110787167</v>
      </c>
      <c r="I775">
        <v>2353</v>
      </c>
      <c r="J775" t="s">
        <v>20</v>
      </c>
      <c r="K775" t="s">
        <v>21</v>
      </c>
      <c r="L775" s="4">
        <v>1492059600</v>
      </c>
      <c r="M775">
        <v>1492923600</v>
      </c>
      <c r="N775" t="b">
        <v>0</v>
      </c>
      <c r="O775" t="b">
        <v>0</v>
      </c>
      <c r="P775" t="s">
        <v>2012</v>
      </c>
      <c r="Q775" t="s">
        <v>2013</v>
      </c>
      <c r="R775" s="11">
        <f t="shared" si="50"/>
        <v>42838.208333333328</v>
      </c>
      <c r="S775" s="12">
        <f t="shared" si="51"/>
        <v>42848.208333333328</v>
      </c>
    </row>
    <row r="776" spans="1:19" ht="18.5" x14ac:dyDescent="0.55000000000000004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s="4">
        <f t="shared" si="48"/>
        <v>0.73800738007380073</v>
      </c>
      <c r="G776" t="s">
        <v>19</v>
      </c>
      <c r="H776" s="4">
        <f t="shared" si="49"/>
        <v>0.73800738007380073</v>
      </c>
      <c r="I776">
        <v>78</v>
      </c>
      <c r="J776" t="s">
        <v>94</v>
      </c>
      <c r="K776" t="s">
        <v>95</v>
      </c>
      <c r="L776" s="4">
        <v>1463979600</v>
      </c>
      <c r="M776">
        <v>1467522000</v>
      </c>
      <c r="N776" t="b">
        <v>0</v>
      </c>
      <c r="O776" t="b">
        <v>0</v>
      </c>
      <c r="P776" t="s">
        <v>2010</v>
      </c>
      <c r="Q776" t="s">
        <v>2011</v>
      </c>
      <c r="R776" s="11">
        <f t="shared" si="50"/>
        <v>42513.208333333328</v>
      </c>
      <c r="S776" s="12">
        <f t="shared" si="51"/>
        <v>42554.208333333328</v>
      </c>
    </row>
    <row r="777" spans="1:19" ht="33" x14ac:dyDescent="0.55000000000000004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s="4">
        <f t="shared" si="48"/>
        <v>9.7107438016528924</v>
      </c>
      <c r="G777" t="s">
        <v>14</v>
      </c>
      <c r="H777" s="4">
        <f t="shared" si="49"/>
        <v>9.7107438016528924</v>
      </c>
      <c r="I777">
        <v>10</v>
      </c>
      <c r="J777" t="s">
        <v>20</v>
      </c>
      <c r="K777" t="s">
        <v>21</v>
      </c>
      <c r="L777" s="4">
        <v>1415253600</v>
      </c>
      <c r="M777">
        <v>1416117600</v>
      </c>
      <c r="N777" t="b">
        <v>0</v>
      </c>
      <c r="O777" t="b">
        <v>0</v>
      </c>
      <c r="P777" t="s">
        <v>2008</v>
      </c>
      <c r="Q777" t="s">
        <v>2009</v>
      </c>
      <c r="R777" s="11">
        <f t="shared" si="50"/>
        <v>41949.25</v>
      </c>
      <c r="S777" s="12">
        <f t="shared" si="51"/>
        <v>41959.25</v>
      </c>
    </row>
    <row r="778" spans="1:19" ht="18.5" x14ac:dyDescent="0.55000000000000004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s="4">
        <f t="shared" si="48"/>
        <v>1.5256874543877283</v>
      </c>
      <c r="G778" t="s">
        <v>14</v>
      </c>
      <c r="H778" s="4">
        <f t="shared" si="49"/>
        <v>1.5256874543877283</v>
      </c>
      <c r="I778">
        <v>2201</v>
      </c>
      <c r="J778" t="s">
        <v>20</v>
      </c>
      <c r="K778" t="s">
        <v>21</v>
      </c>
      <c r="L778" s="4">
        <v>1562216400</v>
      </c>
      <c r="M778">
        <v>1563771600</v>
      </c>
      <c r="N778" t="b">
        <v>0</v>
      </c>
      <c r="O778" t="b">
        <v>0</v>
      </c>
      <c r="P778" t="s">
        <v>2012</v>
      </c>
      <c r="Q778" t="s">
        <v>2013</v>
      </c>
      <c r="R778" s="11">
        <f t="shared" si="50"/>
        <v>43650.208333333328</v>
      </c>
      <c r="S778" s="12">
        <f t="shared" si="51"/>
        <v>43668.208333333328</v>
      </c>
    </row>
    <row r="779" spans="1:19" ht="18.5" x14ac:dyDescent="0.55000000000000004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s="4">
        <f t="shared" si="48"/>
        <v>2.0397068736816926</v>
      </c>
      <c r="G779" t="s">
        <v>14</v>
      </c>
      <c r="H779" s="4">
        <f t="shared" si="49"/>
        <v>2.0397068736816926</v>
      </c>
      <c r="I779">
        <v>676</v>
      </c>
      <c r="J779" t="s">
        <v>20</v>
      </c>
      <c r="K779" t="s">
        <v>21</v>
      </c>
      <c r="L779" s="4">
        <v>1316754000</v>
      </c>
      <c r="M779">
        <v>1319259600</v>
      </c>
      <c r="N779" t="b">
        <v>0</v>
      </c>
      <c r="O779" t="b">
        <v>0</v>
      </c>
      <c r="P779" t="s">
        <v>2012</v>
      </c>
      <c r="Q779" t="s">
        <v>2013</v>
      </c>
      <c r="R779" s="11">
        <f t="shared" si="50"/>
        <v>40809.208333333336</v>
      </c>
      <c r="S779" s="12">
        <f t="shared" si="51"/>
        <v>40838.208333333336</v>
      </c>
    </row>
    <row r="780" spans="1:19" ht="18.5" x14ac:dyDescent="0.55000000000000004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s="4">
        <f t="shared" si="48"/>
        <v>0.12691594259494288</v>
      </c>
      <c r="G780" t="s">
        <v>19</v>
      </c>
      <c r="H780" s="4">
        <f t="shared" si="49"/>
        <v>0.12691594259494288</v>
      </c>
      <c r="I780">
        <v>174</v>
      </c>
      <c r="J780" t="s">
        <v>86</v>
      </c>
      <c r="K780" t="s">
        <v>87</v>
      </c>
      <c r="L780" s="4">
        <v>1313211600</v>
      </c>
      <c r="M780">
        <v>1313643600</v>
      </c>
      <c r="N780" t="b">
        <v>0</v>
      </c>
      <c r="O780" t="b">
        <v>0</v>
      </c>
      <c r="P780" t="s">
        <v>2014</v>
      </c>
      <c r="Q780" t="s">
        <v>2022</v>
      </c>
      <c r="R780" s="11">
        <f t="shared" si="50"/>
        <v>40768.208333333336</v>
      </c>
      <c r="S780" s="12">
        <f t="shared" si="51"/>
        <v>40773.208333333336</v>
      </c>
    </row>
    <row r="781" spans="1:19" ht="18.5" x14ac:dyDescent="0.55000000000000004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s="4">
        <f t="shared" si="48"/>
        <v>1.2452315764150619</v>
      </c>
      <c r="G781" t="s">
        <v>14</v>
      </c>
      <c r="H781" s="4">
        <f t="shared" si="49"/>
        <v>1.2452315764150619</v>
      </c>
      <c r="I781">
        <v>831</v>
      </c>
      <c r="J781" t="s">
        <v>20</v>
      </c>
      <c r="K781" t="s">
        <v>21</v>
      </c>
      <c r="L781" s="4">
        <v>1439528400</v>
      </c>
      <c r="M781">
        <v>1440306000</v>
      </c>
      <c r="N781" t="b">
        <v>0</v>
      </c>
      <c r="O781" t="b">
        <v>1</v>
      </c>
      <c r="P781" t="s">
        <v>2012</v>
      </c>
      <c r="Q781" t="s">
        <v>2013</v>
      </c>
      <c r="R781" s="11">
        <f t="shared" si="50"/>
        <v>42230.208333333328</v>
      </c>
      <c r="S781" s="12">
        <f t="shared" si="51"/>
        <v>42239.208333333328</v>
      </c>
    </row>
    <row r="782" spans="1:19" ht="18.5" x14ac:dyDescent="0.55000000000000004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s="4">
        <f t="shared" si="48"/>
        <v>0.94078583287216377</v>
      </c>
      <c r="G782" t="s">
        <v>19</v>
      </c>
      <c r="H782" s="4">
        <f t="shared" si="49"/>
        <v>0.94078583287216377</v>
      </c>
      <c r="I782">
        <v>164</v>
      </c>
      <c r="J782" t="s">
        <v>20</v>
      </c>
      <c r="K782" t="s">
        <v>21</v>
      </c>
      <c r="L782" s="4">
        <v>1469163600</v>
      </c>
      <c r="M782">
        <v>1470805200</v>
      </c>
      <c r="N782" t="b">
        <v>0</v>
      </c>
      <c r="O782" t="b">
        <v>1</v>
      </c>
      <c r="P782" t="s">
        <v>2014</v>
      </c>
      <c r="Q782" t="s">
        <v>2017</v>
      </c>
      <c r="R782" s="11">
        <f t="shared" si="50"/>
        <v>42573.208333333328</v>
      </c>
      <c r="S782" s="12">
        <f t="shared" si="51"/>
        <v>42592.208333333328</v>
      </c>
    </row>
    <row r="783" spans="1:19" ht="18.5" x14ac:dyDescent="0.55000000000000004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s="4">
        <f t="shared" si="48"/>
        <v>1.9710013593112823</v>
      </c>
      <c r="G783" t="s">
        <v>63</v>
      </c>
      <c r="H783" s="4">
        <f t="shared" si="49"/>
        <v>1.9710013593112823</v>
      </c>
      <c r="I783">
        <v>56</v>
      </c>
      <c r="J783" t="s">
        <v>86</v>
      </c>
      <c r="K783" t="s">
        <v>87</v>
      </c>
      <c r="L783" s="4">
        <v>1288501200</v>
      </c>
      <c r="M783">
        <v>1292911200</v>
      </c>
      <c r="N783" t="b">
        <v>0</v>
      </c>
      <c r="O783" t="b">
        <v>0</v>
      </c>
      <c r="P783" t="s">
        <v>2012</v>
      </c>
      <c r="Q783" t="s">
        <v>2013</v>
      </c>
      <c r="R783" s="11">
        <f t="shared" si="50"/>
        <v>40482.208333333336</v>
      </c>
      <c r="S783" s="12">
        <f t="shared" si="51"/>
        <v>40533.25</v>
      </c>
    </row>
    <row r="784" spans="1:19" ht="18.5" x14ac:dyDescent="0.55000000000000004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s="4">
        <f t="shared" si="48"/>
        <v>0.46443857572170111</v>
      </c>
      <c r="G784" t="s">
        <v>19</v>
      </c>
      <c r="H784" s="4">
        <f t="shared" si="49"/>
        <v>0.46443857572170111</v>
      </c>
      <c r="I784">
        <v>161</v>
      </c>
      <c r="J784" t="s">
        <v>20</v>
      </c>
      <c r="K784" t="s">
        <v>21</v>
      </c>
      <c r="L784" s="4">
        <v>1298959200</v>
      </c>
      <c r="M784">
        <v>1301374800</v>
      </c>
      <c r="N784" t="b">
        <v>0</v>
      </c>
      <c r="O784" t="b">
        <v>1</v>
      </c>
      <c r="P784" t="s">
        <v>2014</v>
      </c>
      <c r="Q784" t="s">
        <v>2022</v>
      </c>
      <c r="R784" s="11">
        <f t="shared" si="50"/>
        <v>40603.25</v>
      </c>
      <c r="S784" s="12">
        <f t="shared" si="51"/>
        <v>40631.208333333336</v>
      </c>
    </row>
    <row r="785" spans="1:19" ht="18.5" x14ac:dyDescent="0.55000000000000004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s="4">
        <f t="shared" si="48"/>
        <v>0.70806621375944889</v>
      </c>
      <c r="G785" t="s">
        <v>19</v>
      </c>
      <c r="H785" s="4">
        <f t="shared" si="49"/>
        <v>0.70806621375944889</v>
      </c>
      <c r="I785">
        <v>138</v>
      </c>
      <c r="J785" t="s">
        <v>20</v>
      </c>
      <c r="K785" t="s">
        <v>21</v>
      </c>
      <c r="L785" s="4">
        <v>1387260000</v>
      </c>
      <c r="M785">
        <v>1387864800</v>
      </c>
      <c r="N785" t="b">
        <v>0</v>
      </c>
      <c r="O785" t="b">
        <v>0</v>
      </c>
      <c r="P785" t="s">
        <v>2008</v>
      </c>
      <c r="Q785" t="s">
        <v>2009</v>
      </c>
      <c r="R785" s="11">
        <f t="shared" si="50"/>
        <v>41625.25</v>
      </c>
      <c r="S785" s="12">
        <f t="shared" si="51"/>
        <v>41632.25</v>
      </c>
    </row>
    <row r="786" spans="1:19" ht="18.5" x14ac:dyDescent="0.55000000000000004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s="4">
        <f t="shared" si="48"/>
        <v>0.86702101721363434</v>
      </c>
      <c r="G786" t="s">
        <v>19</v>
      </c>
      <c r="H786" s="4">
        <f t="shared" si="49"/>
        <v>0.86702101721363434</v>
      </c>
      <c r="I786">
        <v>3308</v>
      </c>
      <c r="J786" t="s">
        <v>20</v>
      </c>
      <c r="K786" t="s">
        <v>21</v>
      </c>
      <c r="L786" s="4">
        <v>1457244000</v>
      </c>
      <c r="M786">
        <v>1458190800</v>
      </c>
      <c r="N786" t="b">
        <v>0</v>
      </c>
      <c r="O786" t="b">
        <v>0</v>
      </c>
      <c r="P786" t="s">
        <v>2010</v>
      </c>
      <c r="Q786" t="s">
        <v>2011</v>
      </c>
      <c r="R786" s="11">
        <f t="shared" si="50"/>
        <v>42435.25</v>
      </c>
      <c r="S786" s="12">
        <f t="shared" si="51"/>
        <v>42446.208333333328</v>
      </c>
    </row>
    <row r="787" spans="1:19" ht="33" x14ac:dyDescent="0.55000000000000004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s="4">
        <f t="shared" si="48"/>
        <v>0.51781435968776568</v>
      </c>
      <c r="G787" t="s">
        <v>19</v>
      </c>
      <c r="H787" s="4">
        <f t="shared" si="49"/>
        <v>0.51781435968776568</v>
      </c>
      <c r="I787">
        <v>127</v>
      </c>
      <c r="J787" t="s">
        <v>24</v>
      </c>
      <c r="K787" t="s">
        <v>25</v>
      </c>
      <c r="L787" s="4">
        <v>1556341200</v>
      </c>
      <c r="M787">
        <v>1559278800</v>
      </c>
      <c r="N787" t="b">
        <v>0</v>
      </c>
      <c r="O787" t="b">
        <v>1</v>
      </c>
      <c r="P787" t="s">
        <v>2014</v>
      </c>
      <c r="Q787" t="s">
        <v>2022</v>
      </c>
      <c r="R787" s="11">
        <f t="shared" si="50"/>
        <v>43582.208333333328</v>
      </c>
      <c r="S787" s="12">
        <f t="shared" si="51"/>
        <v>43616.208333333328</v>
      </c>
    </row>
    <row r="788" spans="1:19" ht="18.5" x14ac:dyDescent="0.55000000000000004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s="4">
        <f t="shared" si="48"/>
        <v>0.13703636031427005</v>
      </c>
      <c r="G788" t="s">
        <v>19</v>
      </c>
      <c r="H788" s="4">
        <f t="shared" si="49"/>
        <v>0.13703636031427005</v>
      </c>
      <c r="I788">
        <v>207</v>
      </c>
      <c r="J788" t="s">
        <v>94</v>
      </c>
      <c r="K788" t="s">
        <v>95</v>
      </c>
      <c r="L788" s="4">
        <v>1522126800</v>
      </c>
      <c r="M788">
        <v>1522731600</v>
      </c>
      <c r="N788" t="b">
        <v>0</v>
      </c>
      <c r="O788" t="b">
        <v>1</v>
      </c>
      <c r="P788" t="s">
        <v>2008</v>
      </c>
      <c r="Q788" t="s">
        <v>2031</v>
      </c>
      <c r="R788" s="11">
        <f t="shared" si="50"/>
        <v>43186.208333333328</v>
      </c>
      <c r="S788" s="12">
        <f t="shared" si="51"/>
        <v>43193.208333333328</v>
      </c>
    </row>
    <row r="789" spans="1:19" ht="18.5" x14ac:dyDescent="0.55000000000000004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s="4">
        <f t="shared" si="48"/>
        <v>1.0033773813817752</v>
      </c>
      <c r="G789" t="s">
        <v>14</v>
      </c>
      <c r="H789" s="4">
        <f t="shared" si="49"/>
        <v>1.0033773813817752</v>
      </c>
      <c r="I789">
        <v>859</v>
      </c>
      <c r="J789" t="s">
        <v>15</v>
      </c>
      <c r="K789" t="s">
        <v>16</v>
      </c>
      <c r="L789" s="4">
        <v>1305954000</v>
      </c>
      <c r="M789">
        <v>1306731600</v>
      </c>
      <c r="N789" t="b">
        <v>0</v>
      </c>
      <c r="O789" t="b">
        <v>0</v>
      </c>
      <c r="P789" t="s">
        <v>2008</v>
      </c>
      <c r="Q789" t="s">
        <v>2009</v>
      </c>
      <c r="R789" s="11">
        <f t="shared" si="50"/>
        <v>40684.208333333336</v>
      </c>
      <c r="S789" s="12">
        <f t="shared" si="51"/>
        <v>40693.208333333336</v>
      </c>
    </row>
    <row r="790" spans="1:19" ht="18.5" x14ac:dyDescent="0.55000000000000004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s="4">
        <f t="shared" si="48"/>
        <v>1.1342155009451795</v>
      </c>
      <c r="G790" t="s">
        <v>42</v>
      </c>
      <c r="H790" s="4">
        <f t="shared" si="49"/>
        <v>1.1342155009451795</v>
      </c>
      <c r="I790">
        <v>31</v>
      </c>
      <c r="J790" t="s">
        <v>20</v>
      </c>
      <c r="K790" t="s">
        <v>21</v>
      </c>
      <c r="L790" s="4">
        <v>1350709200</v>
      </c>
      <c r="M790">
        <v>1352527200</v>
      </c>
      <c r="N790" t="b">
        <v>0</v>
      </c>
      <c r="O790" t="b">
        <v>0</v>
      </c>
      <c r="P790" t="s">
        <v>2014</v>
      </c>
      <c r="Q790" t="s">
        <v>2022</v>
      </c>
      <c r="R790" s="11">
        <f t="shared" si="50"/>
        <v>41202.208333333336</v>
      </c>
      <c r="S790" s="12">
        <f t="shared" si="51"/>
        <v>41223.25</v>
      </c>
    </row>
    <row r="791" spans="1:19" ht="18.5" x14ac:dyDescent="0.55000000000000004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s="4">
        <f t="shared" si="48"/>
        <v>2.6857654431512983</v>
      </c>
      <c r="G791" t="s">
        <v>14</v>
      </c>
      <c r="H791" s="4">
        <f t="shared" si="49"/>
        <v>2.6857654431512983</v>
      </c>
      <c r="I791">
        <v>45</v>
      </c>
      <c r="J791" t="s">
        <v>20</v>
      </c>
      <c r="K791" t="s">
        <v>21</v>
      </c>
      <c r="L791" s="4">
        <v>1401166800</v>
      </c>
      <c r="M791">
        <v>1404363600</v>
      </c>
      <c r="N791" t="b">
        <v>0</v>
      </c>
      <c r="O791" t="b">
        <v>0</v>
      </c>
      <c r="P791" t="s">
        <v>2012</v>
      </c>
      <c r="Q791" t="s">
        <v>2013</v>
      </c>
      <c r="R791" s="11">
        <f t="shared" si="50"/>
        <v>41786.208333333336</v>
      </c>
      <c r="S791" s="12">
        <f t="shared" si="51"/>
        <v>41823.208333333336</v>
      </c>
    </row>
    <row r="792" spans="1:19" ht="18.5" x14ac:dyDescent="0.55000000000000004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s="4">
        <f t="shared" si="48"/>
        <v>3.2743861626800999</v>
      </c>
      <c r="G792" t="s">
        <v>63</v>
      </c>
      <c r="H792" s="4">
        <f t="shared" si="49"/>
        <v>3.2743861626800999</v>
      </c>
      <c r="I792">
        <v>1113</v>
      </c>
      <c r="J792" t="s">
        <v>20</v>
      </c>
      <c r="K792" t="s">
        <v>21</v>
      </c>
      <c r="L792" s="4">
        <v>1266127200</v>
      </c>
      <c r="M792">
        <v>1266645600</v>
      </c>
      <c r="N792" t="b">
        <v>0</v>
      </c>
      <c r="O792" t="b">
        <v>0</v>
      </c>
      <c r="P792" t="s">
        <v>2012</v>
      </c>
      <c r="Q792" t="s">
        <v>2013</v>
      </c>
      <c r="R792" s="11">
        <f t="shared" si="50"/>
        <v>40223.25</v>
      </c>
      <c r="S792" s="12">
        <f t="shared" si="51"/>
        <v>40229.25</v>
      </c>
    </row>
    <row r="793" spans="1:19" ht="18.5" x14ac:dyDescent="0.55000000000000004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s="4">
        <f t="shared" si="48"/>
        <v>3.8888888888888888</v>
      </c>
      <c r="G793" t="s">
        <v>14</v>
      </c>
      <c r="H793" s="4">
        <f t="shared" si="49"/>
        <v>3.8888888888888888</v>
      </c>
      <c r="I793">
        <v>6</v>
      </c>
      <c r="J793" t="s">
        <v>20</v>
      </c>
      <c r="K793" t="s">
        <v>21</v>
      </c>
      <c r="L793" s="4">
        <v>1481436000</v>
      </c>
      <c r="M793">
        <v>1482818400</v>
      </c>
      <c r="N793" t="b">
        <v>0</v>
      </c>
      <c r="O793" t="b">
        <v>0</v>
      </c>
      <c r="P793" t="s">
        <v>2006</v>
      </c>
      <c r="Q793" t="s">
        <v>2007</v>
      </c>
      <c r="R793" s="11">
        <f t="shared" si="50"/>
        <v>42715.25</v>
      </c>
      <c r="S793" s="12">
        <f t="shared" si="51"/>
        <v>42731.25</v>
      </c>
    </row>
    <row r="794" spans="1:19" ht="18.5" x14ac:dyDescent="0.55000000000000004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s="4">
        <f t="shared" si="48"/>
        <v>2.9411764705882355</v>
      </c>
      <c r="G794" t="s">
        <v>14</v>
      </c>
      <c r="H794" s="4">
        <f t="shared" si="49"/>
        <v>2.9411764705882355</v>
      </c>
      <c r="I794">
        <v>7</v>
      </c>
      <c r="J794" t="s">
        <v>20</v>
      </c>
      <c r="K794" t="s">
        <v>21</v>
      </c>
      <c r="L794" s="4">
        <v>1372222800</v>
      </c>
      <c r="M794">
        <v>1374642000</v>
      </c>
      <c r="N794" t="b">
        <v>0</v>
      </c>
      <c r="O794" t="b">
        <v>1</v>
      </c>
      <c r="P794" t="s">
        <v>2012</v>
      </c>
      <c r="Q794" t="s">
        <v>2013</v>
      </c>
      <c r="R794" s="11">
        <f t="shared" si="50"/>
        <v>41451.208333333336</v>
      </c>
      <c r="S794" s="12">
        <f t="shared" si="51"/>
        <v>41479.208333333336</v>
      </c>
    </row>
    <row r="795" spans="1:19" ht="18.5" x14ac:dyDescent="0.55000000000000004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s="4">
        <f t="shared" si="48"/>
        <v>8.4323495592180914E-2</v>
      </c>
      <c r="G795" t="s">
        <v>19</v>
      </c>
      <c r="H795" s="4">
        <f t="shared" si="49"/>
        <v>8.4323495592180914E-2</v>
      </c>
      <c r="I795">
        <v>181</v>
      </c>
      <c r="J795" t="s">
        <v>86</v>
      </c>
      <c r="K795" t="s">
        <v>87</v>
      </c>
      <c r="L795" s="4">
        <v>1372136400</v>
      </c>
      <c r="M795">
        <v>1372482000</v>
      </c>
      <c r="N795" t="b">
        <v>0</v>
      </c>
      <c r="O795" t="b">
        <v>0</v>
      </c>
      <c r="P795" t="s">
        <v>2020</v>
      </c>
      <c r="Q795" t="s">
        <v>2021</v>
      </c>
      <c r="R795" s="11">
        <f t="shared" si="50"/>
        <v>41450.208333333336</v>
      </c>
      <c r="S795" s="12">
        <f t="shared" si="51"/>
        <v>41454.208333333336</v>
      </c>
    </row>
    <row r="796" spans="1:19" ht="18.5" x14ac:dyDescent="0.55000000000000004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s="4">
        <f t="shared" si="48"/>
        <v>0.79748670855485737</v>
      </c>
      <c r="G796" t="s">
        <v>19</v>
      </c>
      <c r="H796" s="4">
        <f t="shared" si="49"/>
        <v>0.79748670855485737</v>
      </c>
      <c r="I796">
        <v>110</v>
      </c>
      <c r="J796" t="s">
        <v>20</v>
      </c>
      <c r="K796" t="s">
        <v>21</v>
      </c>
      <c r="L796" s="4">
        <v>1513922400</v>
      </c>
      <c r="M796">
        <v>1514959200</v>
      </c>
      <c r="N796" t="b">
        <v>0</v>
      </c>
      <c r="O796" t="b">
        <v>0</v>
      </c>
      <c r="P796" t="s">
        <v>2008</v>
      </c>
      <c r="Q796" t="s">
        <v>2009</v>
      </c>
      <c r="R796" s="11">
        <f t="shared" si="50"/>
        <v>43091.25</v>
      </c>
      <c r="S796" s="12">
        <f t="shared" si="51"/>
        <v>43103.25</v>
      </c>
    </row>
    <row r="797" spans="1:19" ht="33" x14ac:dyDescent="0.55000000000000004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s="4">
        <f t="shared" si="48"/>
        <v>6.9471624266144811</v>
      </c>
      <c r="G797" t="s">
        <v>14</v>
      </c>
      <c r="H797" s="4">
        <f t="shared" si="49"/>
        <v>6.9471624266144811</v>
      </c>
      <c r="I797">
        <v>31</v>
      </c>
      <c r="J797" t="s">
        <v>20</v>
      </c>
      <c r="K797" t="s">
        <v>21</v>
      </c>
      <c r="L797" s="4">
        <v>1477976400</v>
      </c>
      <c r="M797">
        <v>1478235600</v>
      </c>
      <c r="N797" t="b">
        <v>0</v>
      </c>
      <c r="O797" t="b">
        <v>0</v>
      </c>
      <c r="P797" t="s">
        <v>2014</v>
      </c>
      <c r="Q797" t="s">
        <v>2017</v>
      </c>
      <c r="R797" s="11">
        <f t="shared" si="50"/>
        <v>42675.208333333328</v>
      </c>
      <c r="S797" s="12">
        <f t="shared" si="51"/>
        <v>42678.208333333328</v>
      </c>
    </row>
    <row r="798" spans="1:19" ht="18.5" x14ac:dyDescent="0.55000000000000004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s="4">
        <f t="shared" si="48"/>
        <v>1.8245614035087718</v>
      </c>
      <c r="G798" t="s">
        <v>14</v>
      </c>
      <c r="H798" s="4">
        <f t="shared" si="49"/>
        <v>1.8245614035087718</v>
      </c>
      <c r="I798">
        <v>78</v>
      </c>
      <c r="J798" t="s">
        <v>20</v>
      </c>
      <c r="K798" t="s">
        <v>21</v>
      </c>
      <c r="L798" s="4">
        <v>1407474000</v>
      </c>
      <c r="M798">
        <v>1408078800</v>
      </c>
      <c r="N798" t="b">
        <v>0</v>
      </c>
      <c r="O798" t="b">
        <v>1</v>
      </c>
      <c r="P798" t="s">
        <v>2023</v>
      </c>
      <c r="Q798" t="s">
        <v>2034</v>
      </c>
      <c r="R798" s="11">
        <f t="shared" si="50"/>
        <v>41859.208333333336</v>
      </c>
      <c r="S798" s="12">
        <f t="shared" si="51"/>
        <v>41866.208333333336</v>
      </c>
    </row>
    <row r="799" spans="1:19" ht="18.5" x14ac:dyDescent="0.55000000000000004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s="4">
        <f t="shared" si="48"/>
        <v>0.91214594335093613</v>
      </c>
      <c r="G799" t="s">
        <v>19</v>
      </c>
      <c r="H799" s="4">
        <f t="shared" si="49"/>
        <v>0.91214594335093613</v>
      </c>
      <c r="I799">
        <v>185</v>
      </c>
      <c r="J799" t="s">
        <v>20</v>
      </c>
      <c r="K799" t="s">
        <v>21</v>
      </c>
      <c r="L799" s="4">
        <v>1546149600</v>
      </c>
      <c r="M799">
        <v>1548136800</v>
      </c>
      <c r="N799" t="b">
        <v>0</v>
      </c>
      <c r="O799" t="b">
        <v>0</v>
      </c>
      <c r="P799" t="s">
        <v>2010</v>
      </c>
      <c r="Q799" t="s">
        <v>2011</v>
      </c>
      <c r="R799" s="11">
        <f t="shared" si="50"/>
        <v>43464.25</v>
      </c>
      <c r="S799" s="12">
        <f t="shared" si="51"/>
        <v>43487.25</v>
      </c>
    </row>
    <row r="800" spans="1:19" ht="18.5" x14ac:dyDescent="0.55000000000000004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s="4">
        <f t="shared" si="48"/>
        <v>0.53058676654182269</v>
      </c>
      <c r="G800" t="s">
        <v>19</v>
      </c>
      <c r="H800" s="4">
        <f t="shared" si="49"/>
        <v>0.53058676654182269</v>
      </c>
      <c r="I800">
        <v>121</v>
      </c>
      <c r="J800" t="s">
        <v>20</v>
      </c>
      <c r="K800" t="s">
        <v>21</v>
      </c>
      <c r="L800" s="4">
        <v>1338440400</v>
      </c>
      <c r="M800">
        <v>1340859600</v>
      </c>
      <c r="N800" t="b">
        <v>0</v>
      </c>
      <c r="O800" t="b">
        <v>1</v>
      </c>
      <c r="P800" t="s">
        <v>2012</v>
      </c>
      <c r="Q800" t="s">
        <v>2013</v>
      </c>
      <c r="R800" s="11">
        <f t="shared" si="50"/>
        <v>41060.208333333336</v>
      </c>
      <c r="S800" s="12">
        <f t="shared" si="51"/>
        <v>41088.208333333336</v>
      </c>
    </row>
    <row r="801" spans="1:19" ht="18.5" x14ac:dyDescent="0.55000000000000004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s="4">
        <f t="shared" si="48"/>
        <v>1.1493158510377846</v>
      </c>
      <c r="G801" t="s">
        <v>14</v>
      </c>
      <c r="H801" s="4">
        <f t="shared" si="49"/>
        <v>1.1493158510377846</v>
      </c>
      <c r="I801">
        <v>1225</v>
      </c>
      <c r="J801" t="s">
        <v>36</v>
      </c>
      <c r="K801" t="s">
        <v>37</v>
      </c>
      <c r="L801" s="4">
        <v>1454133600</v>
      </c>
      <c r="M801">
        <v>1454479200</v>
      </c>
      <c r="N801" t="b">
        <v>0</v>
      </c>
      <c r="O801" t="b">
        <v>0</v>
      </c>
      <c r="P801" t="s">
        <v>2012</v>
      </c>
      <c r="Q801" t="s">
        <v>2013</v>
      </c>
      <c r="R801" s="11">
        <f t="shared" si="50"/>
        <v>42399.25</v>
      </c>
      <c r="S801" s="12">
        <f t="shared" si="51"/>
        <v>42403.25</v>
      </c>
    </row>
    <row r="802" spans="1:19" ht="18.5" x14ac:dyDescent="0.55000000000000004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s="4">
        <f t="shared" si="48"/>
        <v>100</v>
      </c>
      <c r="G802" t="s">
        <v>14</v>
      </c>
      <c r="H802" s="4">
        <f t="shared" si="49"/>
        <v>100</v>
      </c>
      <c r="I802">
        <v>1</v>
      </c>
      <c r="J802" t="s">
        <v>86</v>
      </c>
      <c r="K802" t="s">
        <v>87</v>
      </c>
      <c r="L802" s="4">
        <v>1434085200</v>
      </c>
      <c r="M802">
        <v>1434430800</v>
      </c>
      <c r="N802" t="b">
        <v>0</v>
      </c>
      <c r="O802" t="b">
        <v>0</v>
      </c>
      <c r="P802" t="s">
        <v>2008</v>
      </c>
      <c r="Q802" t="s">
        <v>2009</v>
      </c>
      <c r="R802" s="11">
        <f t="shared" si="50"/>
        <v>42167.208333333328</v>
      </c>
      <c r="S802" s="12">
        <f t="shared" si="51"/>
        <v>42171.208333333328</v>
      </c>
    </row>
    <row r="803" spans="1:19" ht="18.5" x14ac:dyDescent="0.55000000000000004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s="4">
        <f t="shared" si="48"/>
        <v>0.49282194128990786</v>
      </c>
      <c r="G803" t="s">
        <v>19</v>
      </c>
      <c r="H803" s="4">
        <f t="shared" si="49"/>
        <v>0.49282194128990786</v>
      </c>
      <c r="I803">
        <v>106</v>
      </c>
      <c r="J803" t="s">
        <v>20</v>
      </c>
      <c r="K803" t="s">
        <v>21</v>
      </c>
      <c r="L803" s="4">
        <v>1577772000</v>
      </c>
      <c r="M803">
        <v>1579672800</v>
      </c>
      <c r="N803" t="b">
        <v>0</v>
      </c>
      <c r="O803" t="b">
        <v>1</v>
      </c>
      <c r="P803" t="s">
        <v>2027</v>
      </c>
      <c r="Q803" t="s">
        <v>2028</v>
      </c>
      <c r="R803" s="11">
        <f t="shared" si="50"/>
        <v>43830.25</v>
      </c>
      <c r="S803" s="12">
        <f t="shared" si="51"/>
        <v>43852.25</v>
      </c>
    </row>
    <row r="804" spans="1:19" ht="33" x14ac:dyDescent="0.55000000000000004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s="4">
        <f t="shared" si="48"/>
        <v>0.50753110674525215</v>
      </c>
      <c r="G804" t="s">
        <v>19</v>
      </c>
      <c r="H804" s="4">
        <f t="shared" si="49"/>
        <v>0.50753110674525215</v>
      </c>
      <c r="I804">
        <v>142</v>
      </c>
      <c r="J804" t="s">
        <v>20</v>
      </c>
      <c r="K804" t="s">
        <v>21</v>
      </c>
      <c r="L804" s="4">
        <v>1562216400</v>
      </c>
      <c r="M804">
        <v>1562389200</v>
      </c>
      <c r="N804" t="b">
        <v>0</v>
      </c>
      <c r="O804" t="b">
        <v>0</v>
      </c>
      <c r="P804" t="s">
        <v>2027</v>
      </c>
      <c r="Q804" t="s">
        <v>2028</v>
      </c>
      <c r="R804" s="11">
        <f t="shared" si="50"/>
        <v>43650.208333333328</v>
      </c>
      <c r="S804" s="12">
        <f t="shared" si="51"/>
        <v>43652.208333333328</v>
      </c>
    </row>
    <row r="805" spans="1:19" ht="33" x14ac:dyDescent="0.55000000000000004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s="4">
        <f t="shared" si="48"/>
        <v>0.93457943925233644</v>
      </c>
      <c r="G805" t="s">
        <v>19</v>
      </c>
      <c r="H805" s="4">
        <f t="shared" si="49"/>
        <v>0.93457943925233644</v>
      </c>
      <c r="I805">
        <v>233</v>
      </c>
      <c r="J805" t="s">
        <v>20</v>
      </c>
      <c r="K805" t="s">
        <v>21</v>
      </c>
      <c r="L805" s="4">
        <v>1548568800</v>
      </c>
      <c r="M805">
        <v>1551506400</v>
      </c>
      <c r="N805" t="b">
        <v>0</v>
      </c>
      <c r="O805" t="b">
        <v>0</v>
      </c>
      <c r="P805" t="s">
        <v>2012</v>
      </c>
      <c r="Q805" t="s">
        <v>2013</v>
      </c>
      <c r="R805" s="11">
        <f t="shared" si="50"/>
        <v>43492.25</v>
      </c>
      <c r="S805" s="12">
        <f t="shared" si="51"/>
        <v>43526.25</v>
      </c>
    </row>
    <row r="806" spans="1:19" ht="18.5" x14ac:dyDescent="0.55000000000000004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s="4">
        <f t="shared" si="48"/>
        <v>0.37211965078002002</v>
      </c>
      <c r="G806" t="s">
        <v>19</v>
      </c>
      <c r="H806" s="4">
        <f t="shared" si="49"/>
        <v>0.37211965078002002</v>
      </c>
      <c r="I806">
        <v>218</v>
      </c>
      <c r="J806" t="s">
        <v>20</v>
      </c>
      <c r="K806" t="s">
        <v>21</v>
      </c>
      <c r="L806" s="4">
        <v>1514872800</v>
      </c>
      <c r="M806">
        <v>1516600800</v>
      </c>
      <c r="N806" t="b">
        <v>0</v>
      </c>
      <c r="O806" t="b">
        <v>0</v>
      </c>
      <c r="P806" t="s">
        <v>2008</v>
      </c>
      <c r="Q806" t="s">
        <v>2009</v>
      </c>
      <c r="R806" s="11">
        <f t="shared" si="50"/>
        <v>43102.25</v>
      </c>
      <c r="S806" s="12">
        <f t="shared" si="51"/>
        <v>43122.25</v>
      </c>
    </row>
    <row r="807" spans="1:19" ht="33" x14ac:dyDescent="0.55000000000000004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s="4">
        <f t="shared" si="48"/>
        <v>1.9667477696674778</v>
      </c>
      <c r="G807" t="s">
        <v>14</v>
      </c>
      <c r="H807" s="4">
        <f t="shared" si="49"/>
        <v>1.9667477696674778</v>
      </c>
      <c r="I807">
        <v>67</v>
      </c>
      <c r="J807" t="s">
        <v>24</v>
      </c>
      <c r="K807" t="s">
        <v>25</v>
      </c>
      <c r="L807" s="4">
        <v>1416031200</v>
      </c>
      <c r="M807">
        <v>1420437600</v>
      </c>
      <c r="N807" t="b">
        <v>0</v>
      </c>
      <c r="O807" t="b">
        <v>0</v>
      </c>
      <c r="P807" t="s">
        <v>2014</v>
      </c>
      <c r="Q807" t="s">
        <v>2015</v>
      </c>
      <c r="R807" s="11">
        <f t="shared" si="50"/>
        <v>41958.25</v>
      </c>
      <c r="S807" s="12">
        <f t="shared" si="51"/>
        <v>42009.25</v>
      </c>
    </row>
    <row r="808" spans="1:19" ht="18.5" x14ac:dyDescent="0.55000000000000004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s="4">
        <f t="shared" si="48"/>
        <v>8.472524812394093E-2</v>
      </c>
      <c r="G808" t="s">
        <v>19</v>
      </c>
      <c r="H808" s="4">
        <f t="shared" si="49"/>
        <v>8.472524812394093E-2</v>
      </c>
      <c r="I808">
        <v>76</v>
      </c>
      <c r="J808" t="s">
        <v>20</v>
      </c>
      <c r="K808" t="s">
        <v>21</v>
      </c>
      <c r="L808" s="4">
        <v>1330927200</v>
      </c>
      <c r="M808">
        <v>1332997200</v>
      </c>
      <c r="N808" t="b">
        <v>0</v>
      </c>
      <c r="O808" t="b">
        <v>1</v>
      </c>
      <c r="P808" t="s">
        <v>2014</v>
      </c>
      <c r="Q808" t="s">
        <v>2017</v>
      </c>
      <c r="R808" s="11">
        <f t="shared" si="50"/>
        <v>40973.25</v>
      </c>
      <c r="S808" s="12">
        <f t="shared" si="51"/>
        <v>40997.208333333336</v>
      </c>
    </row>
    <row r="809" spans="1:19" ht="18.5" x14ac:dyDescent="0.55000000000000004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s="4">
        <f t="shared" si="48"/>
        <v>0.37878787878787878</v>
      </c>
      <c r="G809" t="s">
        <v>19</v>
      </c>
      <c r="H809" s="4">
        <f t="shared" si="49"/>
        <v>0.37878787878787878</v>
      </c>
      <c r="I809">
        <v>43</v>
      </c>
      <c r="J809" t="s">
        <v>20</v>
      </c>
      <c r="K809" t="s">
        <v>21</v>
      </c>
      <c r="L809" s="4">
        <v>1571115600</v>
      </c>
      <c r="M809">
        <v>1574920800</v>
      </c>
      <c r="N809" t="b">
        <v>0</v>
      </c>
      <c r="O809" t="b">
        <v>1</v>
      </c>
      <c r="P809" t="s">
        <v>2012</v>
      </c>
      <c r="Q809" t="s">
        <v>2013</v>
      </c>
      <c r="R809" s="11">
        <f t="shared" si="50"/>
        <v>43753.208333333328</v>
      </c>
      <c r="S809" s="12">
        <f t="shared" si="51"/>
        <v>43797.25</v>
      </c>
    </row>
    <row r="810" spans="1:19" ht="18.5" x14ac:dyDescent="0.55000000000000004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s="4">
        <f t="shared" si="48"/>
        <v>3.2849020846493997</v>
      </c>
      <c r="G810" t="s">
        <v>14</v>
      </c>
      <c r="H810" s="4">
        <f t="shared" si="49"/>
        <v>3.2849020846493997</v>
      </c>
      <c r="I810">
        <v>19</v>
      </c>
      <c r="J810" t="s">
        <v>20</v>
      </c>
      <c r="K810" t="s">
        <v>21</v>
      </c>
      <c r="L810" s="4">
        <v>1463461200</v>
      </c>
      <c r="M810">
        <v>1464930000</v>
      </c>
      <c r="N810" t="b">
        <v>0</v>
      </c>
      <c r="O810" t="b">
        <v>0</v>
      </c>
      <c r="P810" t="s">
        <v>2006</v>
      </c>
      <c r="Q810" t="s">
        <v>2007</v>
      </c>
      <c r="R810" s="11">
        <f t="shared" si="50"/>
        <v>42507.208333333328</v>
      </c>
      <c r="S810" s="12">
        <f t="shared" si="51"/>
        <v>42524.208333333328</v>
      </c>
    </row>
    <row r="811" spans="1:19" ht="18.5" x14ac:dyDescent="0.55000000000000004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s="4">
        <f t="shared" si="48"/>
        <v>1.5903135447727479</v>
      </c>
      <c r="G811" t="s">
        <v>14</v>
      </c>
      <c r="H811" s="4">
        <f t="shared" si="49"/>
        <v>1.5903135447727479</v>
      </c>
      <c r="I811">
        <v>2108</v>
      </c>
      <c r="J811" t="s">
        <v>86</v>
      </c>
      <c r="K811" t="s">
        <v>87</v>
      </c>
      <c r="L811" s="4">
        <v>1344920400</v>
      </c>
      <c r="M811">
        <v>1345006800</v>
      </c>
      <c r="N811" t="b">
        <v>0</v>
      </c>
      <c r="O811" t="b">
        <v>0</v>
      </c>
      <c r="P811" t="s">
        <v>2014</v>
      </c>
      <c r="Q811" t="s">
        <v>2015</v>
      </c>
      <c r="R811" s="11">
        <f t="shared" si="50"/>
        <v>41135.208333333336</v>
      </c>
      <c r="S811" s="12">
        <f t="shared" si="51"/>
        <v>41136.208333333336</v>
      </c>
    </row>
    <row r="812" spans="1:19" ht="18.5" x14ac:dyDescent="0.55000000000000004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s="4">
        <f t="shared" si="48"/>
        <v>0.51779935275080902</v>
      </c>
      <c r="G812" t="s">
        <v>19</v>
      </c>
      <c r="H812" s="4">
        <f t="shared" si="49"/>
        <v>0.51779935275080902</v>
      </c>
      <c r="I812">
        <v>221</v>
      </c>
      <c r="J812" t="s">
        <v>20</v>
      </c>
      <c r="K812" t="s">
        <v>21</v>
      </c>
      <c r="L812" s="4">
        <v>1511848800</v>
      </c>
      <c r="M812">
        <v>1512712800</v>
      </c>
      <c r="N812" t="b">
        <v>0</v>
      </c>
      <c r="O812" t="b">
        <v>1</v>
      </c>
      <c r="P812" t="s">
        <v>2012</v>
      </c>
      <c r="Q812" t="s">
        <v>2013</v>
      </c>
      <c r="R812" s="11">
        <f t="shared" si="50"/>
        <v>43067.25</v>
      </c>
      <c r="S812" s="12">
        <f t="shared" si="51"/>
        <v>43077.25</v>
      </c>
    </row>
    <row r="813" spans="1:19" ht="18.5" x14ac:dyDescent="0.55000000000000004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s="4">
        <f t="shared" si="48"/>
        <v>1.2969713965227145</v>
      </c>
      <c r="G813" t="s">
        <v>14</v>
      </c>
      <c r="H813" s="4">
        <f t="shared" si="49"/>
        <v>1.2969713965227145</v>
      </c>
      <c r="I813">
        <v>679</v>
      </c>
      <c r="J813" t="s">
        <v>20</v>
      </c>
      <c r="K813" t="s">
        <v>21</v>
      </c>
      <c r="L813" s="4">
        <v>1452319200</v>
      </c>
      <c r="M813">
        <v>1452492000</v>
      </c>
      <c r="N813" t="b">
        <v>0</v>
      </c>
      <c r="O813" t="b">
        <v>1</v>
      </c>
      <c r="P813" t="s">
        <v>2023</v>
      </c>
      <c r="Q813" t="s">
        <v>2024</v>
      </c>
      <c r="R813" s="11">
        <f t="shared" si="50"/>
        <v>42378.25</v>
      </c>
      <c r="S813" s="12">
        <f t="shared" si="51"/>
        <v>42380.25</v>
      </c>
    </row>
    <row r="814" spans="1:19" ht="18.5" x14ac:dyDescent="0.55000000000000004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s="4">
        <f t="shared" si="48"/>
        <v>0.44340463458110518</v>
      </c>
      <c r="G814" t="s">
        <v>19</v>
      </c>
      <c r="H814" s="4">
        <f t="shared" si="49"/>
        <v>0.44340463458110518</v>
      </c>
      <c r="I814">
        <v>2805</v>
      </c>
      <c r="J814" t="s">
        <v>15</v>
      </c>
      <c r="K814" t="s">
        <v>16</v>
      </c>
      <c r="L814" s="4">
        <v>1523854800</v>
      </c>
      <c r="M814">
        <v>1524286800</v>
      </c>
      <c r="N814" t="b">
        <v>0</v>
      </c>
      <c r="O814" t="b">
        <v>0</v>
      </c>
      <c r="P814" t="s">
        <v>2020</v>
      </c>
      <c r="Q814" t="s">
        <v>2021</v>
      </c>
      <c r="R814" s="11">
        <f t="shared" si="50"/>
        <v>43206.208333333328</v>
      </c>
      <c r="S814" s="12">
        <f t="shared" si="51"/>
        <v>43211.208333333328</v>
      </c>
    </row>
    <row r="815" spans="1:19" ht="18.5" x14ac:dyDescent="0.55000000000000004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s="4">
        <f t="shared" si="48"/>
        <v>0.41770003915937864</v>
      </c>
      <c r="G815" t="s">
        <v>19</v>
      </c>
      <c r="H815" s="4">
        <f t="shared" si="49"/>
        <v>0.41770003915937864</v>
      </c>
      <c r="I815">
        <v>68</v>
      </c>
      <c r="J815" t="s">
        <v>20</v>
      </c>
      <c r="K815" t="s">
        <v>21</v>
      </c>
      <c r="L815" s="4">
        <v>1346043600</v>
      </c>
      <c r="M815">
        <v>1346907600</v>
      </c>
      <c r="N815" t="b">
        <v>0</v>
      </c>
      <c r="O815" t="b">
        <v>0</v>
      </c>
      <c r="P815" t="s">
        <v>2023</v>
      </c>
      <c r="Q815" t="s">
        <v>2024</v>
      </c>
      <c r="R815" s="11">
        <f t="shared" si="50"/>
        <v>41148.208333333336</v>
      </c>
      <c r="S815" s="12">
        <f t="shared" si="51"/>
        <v>41158.208333333336</v>
      </c>
    </row>
    <row r="816" spans="1:19" ht="18.5" x14ac:dyDescent="0.55000000000000004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s="4">
        <f t="shared" si="48"/>
        <v>1.0847457627118644</v>
      </c>
      <c r="G816" t="s">
        <v>14</v>
      </c>
      <c r="H816" s="4">
        <f t="shared" si="49"/>
        <v>1.0847457627118644</v>
      </c>
      <c r="I816">
        <v>36</v>
      </c>
      <c r="J816" t="s">
        <v>32</v>
      </c>
      <c r="K816" t="s">
        <v>33</v>
      </c>
      <c r="L816" s="4">
        <v>1464325200</v>
      </c>
      <c r="M816">
        <v>1464498000</v>
      </c>
      <c r="N816" t="b">
        <v>0</v>
      </c>
      <c r="O816" t="b">
        <v>1</v>
      </c>
      <c r="P816" t="s">
        <v>2008</v>
      </c>
      <c r="Q816" t="s">
        <v>2009</v>
      </c>
      <c r="R816" s="11">
        <f t="shared" si="50"/>
        <v>42517.208333333328</v>
      </c>
      <c r="S816" s="12">
        <f t="shared" si="51"/>
        <v>42519.208333333328</v>
      </c>
    </row>
    <row r="817" spans="1:19" ht="33" x14ac:dyDescent="0.55000000000000004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s="4">
        <f t="shared" si="48"/>
        <v>0.76785257230611725</v>
      </c>
      <c r="G817" t="s">
        <v>19</v>
      </c>
      <c r="H817" s="4">
        <f t="shared" si="49"/>
        <v>0.76785257230611725</v>
      </c>
      <c r="I817">
        <v>183</v>
      </c>
      <c r="J817" t="s">
        <v>15</v>
      </c>
      <c r="K817" t="s">
        <v>16</v>
      </c>
      <c r="L817" s="4">
        <v>1511935200</v>
      </c>
      <c r="M817">
        <v>1514181600</v>
      </c>
      <c r="N817" t="b">
        <v>0</v>
      </c>
      <c r="O817" t="b">
        <v>0</v>
      </c>
      <c r="P817" t="s">
        <v>2008</v>
      </c>
      <c r="Q817" t="s">
        <v>2009</v>
      </c>
      <c r="R817" s="11">
        <f t="shared" si="50"/>
        <v>43068.25</v>
      </c>
      <c r="S817" s="12">
        <f t="shared" si="51"/>
        <v>43094.25</v>
      </c>
    </row>
    <row r="818" spans="1:19" ht="18.5" x14ac:dyDescent="0.55000000000000004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s="4">
        <f t="shared" si="48"/>
        <v>0.16254416961130741</v>
      </c>
      <c r="G818" t="s">
        <v>19</v>
      </c>
      <c r="H818" s="4">
        <f t="shared" si="49"/>
        <v>0.16254416961130741</v>
      </c>
      <c r="I818">
        <v>133</v>
      </c>
      <c r="J818" t="s">
        <v>20</v>
      </c>
      <c r="K818" t="s">
        <v>21</v>
      </c>
      <c r="L818" s="4">
        <v>1392012000</v>
      </c>
      <c r="M818">
        <v>1392184800</v>
      </c>
      <c r="N818" t="b">
        <v>1</v>
      </c>
      <c r="O818" t="b">
        <v>1</v>
      </c>
      <c r="P818" t="s">
        <v>2012</v>
      </c>
      <c r="Q818" t="s">
        <v>2013</v>
      </c>
      <c r="R818" s="11">
        <f t="shared" si="50"/>
        <v>41680.25</v>
      </c>
      <c r="S818" s="12">
        <f t="shared" si="51"/>
        <v>41682.25</v>
      </c>
    </row>
    <row r="819" spans="1:19" ht="18.5" x14ac:dyDescent="0.55000000000000004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s="4">
        <f t="shared" si="48"/>
        <v>0.27115311429658762</v>
      </c>
      <c r="G819" t="s">
        <v>19</v>
      </c>
      <c r="H819" s="4">
        <f t="shared" si="49"/>
        <v>0.27115311429658762</v>
      </c>
      <c r="I819">
        <v>2489</v>
      </c>
      <c r="J819" t="s">
        <v>94</v>
      </c>
      <c r="K819" t="s">
        <v>95</v>
      </c>
      <c r="L819" s="4">
        <v>1556946000</v>
      </c>
      <c r="M819">
        <v>1559365200</v>
      </c>
      <c r="N819" t="b">
        <v>0</v>
      </c>
      <c r="O819" t="b">
        <v>1</v>
      </c>
      <c r="P819" t="s">
        <v>2020</v>
      </c>
      <c r="Q819" t="s">
        <v>2021</v>
      </c>
      <c r="R819" s="11">
        <f t="shared" si="50"/>
        <v>43589.208333333328</v>
      </c>
      <c r="S819" s="12">
        <f t="shared" si="51"/>
        <v>43617.208333333328</v>
      </c>
    </row>
    <row r="820" spans="1:19" ht="18.5" x14ac:dyDescent="0.55000000000000004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s="4">
        <f t="shared" si="48"/>
        <v>9.1336116910229651E-2</v>
      </c>
      <c r="G820" t="s">
        <v>19</v>
      </c>
      <c r="H820" s="4">
        <f t="shared" si="49"/>
        <v>9.1336116910229651E-2</v>
      </c>
      <c r="I820">
        <v>69</v>
      </c>
      <c r="J820" t="s">
        <v>20</v>
      </c>
      <c r="K820" t="s">
        <v>21</v>
      </c>
      <c r="L820" s="4">
        <v>1548050400</v>
      </c>
      <c r="M820">
        <v>1549173600</v>
      </c>
      <c r="N820" t="b">
        <v>0</v>
      </c>
      <c r="O820" t="b">
        <v>1</v>
      </c>
      <c r="P820" t="s">
        <v>2012</v>
      </c>
      <c r="Q820" t="s">
        <v>2013</v>
      </c>
      <c r="R820" s="11">
        <f t="shared" si="50"/>
        <v>43486.25</v>
      </c>
      <c r="S820" s="12">
        <f t="shared" si="51"/>
        <v>43499.25</v>
      </c>
    </row>
    <row r="821" spans="1:19" ht="33" x14ac:dyDescent="0.55000000000000004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s="4">
        <f t="shared" si="48"/>
        <v>1.9738301175426924</v>
      </c>
      <c r="G821" t="s">
        <v>14</v>
      </c>
      <c r="H821" s="4">
        <f t="shared" si="49"/>
        <v>1.9738301175426924</v>
      </c>
      <c r="I821">
        <v>47</v>
      </c>
      <c r="J821" t="s">
        <v>20</v>
      </c>
      <c r="K821" t="s">
        <v>21</v>
      </c>
      <c r="L821" s="4">
        <v>1353736800</v>
      </c>
      <c r="M821">
        <v>1355032800</v>
      </c>
      <c r="N821" t="b">
        <v>1</v>
      </c>
      <c r="O821" t="b">
        <v>0</v>
      </c>
      <c r="P821" t="s">
        <v>2023</v>
      </c>
      <c r="Q821" t="s">
        <v>2024</v>
      </c>
      <c r="R821" s="11">
        <f t="shared" si="50"/>
        <v>41237.25</v>
      </c>
      <c r="S821" s="12">
        <f t="shared" si="51"/>
        <v>41252.25</v>
      </c>
    </row>
    <row r="822" spans="1:19" ht="18.5" x14ac:dyDescent="0.55000000000000004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s="4">
        <f t="shared" si="48"/>
        <v>0.12490632025980515</v>
      </c>
      <c r="G822" t="s">
        <v>19</v>
      </c>
      <c r="H822" s="4">
        <f t="shared" si="49"/>
        <v>0.12490632025980515</v>
      </c>
      <c r="I822">
        <v>279</v>
      </c>
      <c r="J822" t="s">
        <v>36</v>
      </c>
      <c r="K822" t="s">
        <v>37</v>
      </c>
      <c r="L822" s="4">
        <v>1532840400</v>
      </c>
      <c r="M822">
        <v>1533963600</v>
      </c>
      <c r="N822" t="b">
        <v>0</v>
      </c>
      <c r="O822" t="b">
        <v>1</v>
      </c>
      <c r="P822" t="s">
        <v>2008</v>
      </c>
      <c r="Q822" t="s">
        <v>2009</v>
      </c>
      <c r="R822" s="11">
        <f t="shared" si="50"/>
        <v>43310.208333333328</v>
      </c>
      <c r="S822" s="12">
        <f t="shared" si="51"/>
        <v>43323.208333333328</v>
      </c>
    </row>
    <row r="823" spans="1:19" ht="18.5" x14ac:dyDescent="0.55000000000000004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s="4">
        <f t="shared" si="48"/>
        <v>0.34330554193231977</v>
      </c>
      <c r="G823" t="s">
        <v>19</v>
      </c>
      <c r="H823" s="4">
        <f t="shared" si="49"/>
        <v>0.34330554193231977</v>
      </c>
      <c r="I823">
        <v>210</v>
      </c>
      <c r="J823" t="s">
        <v>20</v>
      </c>
      <c r="K823" t="s">
        <v>21</v>
      </c>
      <c r="L823" s="4">
        <v>1488261600</v>
      </c>
      <c r="M823">
        <v>1489381200</v>
      </c>
      <c r="N823" t="b">
        <v>0</v>
      </c>
      <c r="O823" t="b">
        <v>0</v>
      </c>
      <c r="P823" t="s">
        <v>2014</v>
      </c>
      <c r="Q823" t="s">
        <v>2015</v>
      </c>
      <c r="R823" s="11">
        <f t="shared" si="50"/>
        <v>42794.25</v>
      </c>
      <c r="S823" s="12">
        <f t="shared" si="51"/>
        <v>42807.208333333328</v>
      </c>
    </row>
    <row r="824" spans="1:19" ht="18.5" x14ac:dyDescent="0.55000000000000004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s="4">
        <f t="shared" si="48"/>
        <v>0.2857414991903991</v>
      </c>
      <c r="G824" t="s">
        <v>19</v>
      </c>
      <c r="H824" s="4">
        <f t="shared" si="49"/>
        <v>0.2857414991903991</v>
      </c>
      <c r="I824">
        <v>2100</v>
      </c>
      <c r="J824" t="s">
        <v>20</v>
      </c>
      <c r="K824" t="s">
        <v>21</v>
      </c>
      <c r="L824" s="4">
        <v>1393567200</v>
      </c>
      <c r="M824">
        <v>1395032400</v>
      </c>
      <c r="N824" t="b">
        <v>0</v>
      </c>
      <c r="O824" t="b">
        <v>0</v>
      </c>
      <c r="P824" t="s">
        <v>2008</v>
      </c>
      <c r="Q824" t="s">
        <v>2009</v>
      </c>
      <c r="R824" s="11">
        <f t="shared" si="50"/>
        <v>41698.25</v>
      </c>
      <c r="S824" s="12">
        <f t="shared" si="51"/>
        <v>41715.208333333336</v>
      </c>
    </row>
    <row r="825" spans="1:19" ht="18.5" x14ac:dyDescent="0.55000000000000004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s="4">
        <f t="shared" si="48"/>
        <v>0.28005464480874315</v>
      </c>
      <c r="G825" t="s">
        <v>19</v>
      </c>
      <c r="H825" s="4">
        <f t="shared" si="49"/>
        <v>0.28005464480874315</v>
      </c>
      <c r="I825">
        <v>252</v>
      </c>
      <c r="J825" t="s">
        <v>20</v>
      </c>
      <c r="K825" t="s">
        <v>21</v>
      </c>
      <c r="L825" s="4">
        <v>1410325200</v>
      </c>
      <c r="M825">
        <v>1412485200</v>
      </c>
      <c r="N825" t="b">
        <v>1</v>
      </c>
      <c r="O825" t="b">
        <v>1</v>
      </c>
      <c r="P825" t="s">
        <v>2008</v>
      </c>
      <c r="Q825" t="s">
        <v>2009</v>
      </c>
      <c r="R825" s="11">
        <f t="shared" si="50"/>
        <v>41892.208333333336</v>
      </c>
      <c r="S825" s="12">
        <f t="shared" si="51"/>
        <v>41917.208333333336</v>
      </c>
    </row>
    <row r="826" spans="1:19" ht="18.5" x14ac:dyDescent="0.55000000000000004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s="4">
        <f t="shared" si="48"/>
        <v>0.79058000669667772</v>
      </c>
      <c r="G826" t="s">
        <v>19</v>
      </c>
      <c r="H826" s="4">
        <f t="shared" si="49"/>
        <v>0.79058000669667772</v>
      </c>
      <c r="I826">
        <v>1280</v>
      </c>
      <c r="J826" t="s">
        <v>20</v>
      </c>
      <c r="K826" t="s">
        <v>21</v>
      </c>
      <c r="L826" s="4">
        <v>1276923600</v>
      </c>
      <c r="M826">
        <v>1279688400</v>
      </c>
      <c r="N826" t="b">
        <v>0</v>
      </c>
      <c r="O826" t="b">
        <v>1</v>
      </c>
      <c r="P826" t="s">
        <v>2020</v>
      </c>
      <c r="Q826" t="s">
        <v>2021</v>
      </c>
      <c r="R826" s="11">
        <f t="shared" si="50"/>
        <v>40348.208333333336</v>
      </c>
      <c r="S826" s="12">
        <f t="shared" si="51"/>
        <v>40380.208333333336</v>
      </c>
    </row>
    <row r="827" spans="1:19" ht="18.5" x14ac:dyDescent="0.55000000000000004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s="4">
        <f t="shared" si="48"/>
        <v>0.25806451612903225</v>
      </c>
      <c r="G827" t="s">
        <v>19</v>
      </c>
      <c r="H827" s="4">
        <f t="shared" si="49"/>
        <v>0.25806451612903225</v>
      </c>
      <c r="I827">
        <v>157</v>
      </c>
      <c r="J827" t="s">
        <v>36</v>
      </c>
      <c r="K827" t="s">
        <v>37</v>
      </c>
      <c r="L827" s="4">
        <v>1500958800</v>
      </c>
      <c r="M827">
        <v>1501995600</v>
      </c>
      <c r="N827" t="b">
        <v>0</v>
      </c>
      <c r="O827" t="b">
        <v>0</v>
      </c>
      <c r="P827" t="s">
        <v>2014</v>
      </c>
      <c r="Q827" t="s">
        <v>2025</v>
      </c>
      <c r="R827" s="11">
        <f t="shared" si="50"/>
        <v>42941.208333333328</v>
      </c>
      <c r="S827" s="12">
        <f t="shared" si="51"/>
        <v>42953.208333333328</v>
      </c>
    </row>
    <row r="828" spans="1:19" ht="33" x14ac:dyDescent="0.55000000000000004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s="4">
        <f t="shared" si="48"/>
        <v>0.21880128155036338</v>
      </c>
      <c r="G828" t="s">
        <v>19</v>
      </c>
      <c r="H828" s="4">
        <f t="shared" si="49"/>
        <v>0.21880128155036338</v>
      </c>
      <c r="I828">
        <v>194</v>
      </c>
      <c r="J828" t="s">
        <v>20</v>
      </c>
      <c r="K828" t="s">
        <v>21</v>
      </c>
      <c r="L828" s="4">
        <v>1292220000</v>
      </c>
      <c r="M828">
        <v>1294639200</v>
      </c>
      <c r="N828" t="b">
        <v>0</v>
      </c>
      <c r="O828" t="b">
        <v>1</v>
      </c>
      <c r="P828" t="s">
        <v>2012</v>
      </c>
      <c r="Q828" t="s">
        <v>2013</v>
      </c>
      <c r="R828" s="11">
        <f t="shared" si="50"/>
        <v>40525.25</v>
      </c>
      <c r="S828" s="12">
        <f t="shared" si="51"/>
        <v>40553.25</v>
      </c>
    </row>
    <row r="829" spans="1:19" ht="33" x14ac:dyDescent="0.55000000000000004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s="4">
        <f t="shared" si="48"/>
        <v>0.37495924356048255</v>
      </c>
      <c r="G829" t="s">
        <v>19</v>
      </c>
      <c r="H829" s="4">
        <f t="shared" si="49"/>
        <v>0.37495924356048255</v>
      </c>
      <c r="I829">
        <v>82</v>
      </c>
      <c r="J829" t="s">
        <v>24</v>
      </c>
      <c r="K829" t="s">
        <v>25</v>
      </c>
      <c r="L829" s="4">
        <v>1304398800</v>
      </c>
      <c r="M829">
        <v>1305435600</v>
      </c>
      <c r="N829" t="b">
        <v>0</v>
      </c>
      <c r="O829" t="b">
        <v>1</v>
      </c>
      <c r="P829" t="s">
        <v>2014</v>
      </c>
      <c r="Q829" t="s">
        <v>2017</v>
      </c>
      <c r="R829" s="11">
        <f t="shared" si="50"/>
        <v>40666.208333333336</v>
      </c>
      <c r="S829" s="12">
        <f t="shared" si="51"/>
        <v>40678.208333333336</v>
      </c>
    </row>
    <row r="830" spans="1:19" ht="33" x14ac:dyDescent="0.55000000000000004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s="4">
        <f t="shared" si="48"/>
        <v>1.4492753623188406</v>
      </c>
      <c r="G830" t="s">
        <v>14</v>
      </c>
      <c r="H830" s="4">
        <f t="shared" si="49"/>
        <v>1.4492753623188406</v>
      </c>
      <c r="I830">
        <v>70</v>
      </c>
      <c r="J830" t="s">
        <v>20</v>
      </c>
      <c r="K830" t="s">
        <v>21</v>
      </c>
      <c r="L830" s="4">
        <v>1535432400</v>
      </c>
      <c r="M830">
        <v>1537592400</v>
      </c>
      <c r="N830" t="b">
        <v>0</v>
      </c>
      <c r="O830" t="b">
        <v>0</v>
      </c>
      <c r="P830" t="s">
        <v>2012</v>
      </c>
      <c r="Q830" t="s">
        <v>2013</v>
      </c>
      <c r="R830" s="11">
        <f t="shared" si="50"/>
        <v>43340.208333333328</v>
      </c>
      <c r="S830" s="12">
        <f t="shared" si="51"/>
        <v>43365.208333333328</v>
      </c>
    </row>
    <row r="831" spans="1:19" ht="18.5" x14ac:dyDescent="0.55000000000000004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s="4">
        <f t="shared" si="48"/>
        <v>1.9476567255021302</v>
      </c>
      <c r="G831" t="s">
        <v>14</v>
      </c>
      <c r="H831" s="4">
        <f t="shared" si="49"/>
        <v>1.9476567255021302</v>
      </c>
      <c r="I831">
        <v>154</v>
      </c>
      <c r="J831" t="s">
        <v>20</v>
      </c>
      <c r="K831" t="s">
        <v>21</v>
      </c>
      <c r="L831" s="4">
        <v>1433826000</v>
      </c>
      <c r="M831">
        <v>1435122000</v>
      </c>
      <c r="N831" t="b">
        <v>0</v>
      </c>
      <c r="O831" t="b">
        <v>0</v>
      </c>
      <c r="P831" t="s">
        <v>2012</v>
      </c>
      <c r="Q831" t="s">
        <v>2013</v>
      </c>
      <c r="R831" s="11">
        <f t="shared" si="50"/>
        <v>42164.208333333328</v>
      </c>
      <c r="S831" s="12">
        <f t="shared" si="51"/>
        <v>42179.208333333328</v>
      </c>
    </row>
    <row r="832" spans="1:19" ht="33" x14ac:dyDescent="0.55000000000000004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s="4">
        <f t="shared" si="48"/>
        <v>85.393258426966298</v>
      </c>
      <c r="G832" t="s">
        <v>14</v>
      </c>
      <c r="H832" s="4">
        <f t="shared" si="49"/>
        <v>85.393258426966298</v>
      </c>
      <c r="I832">
        <v>22</v>
      </c>
      <c r="J832" t="s">
        <v>20</v>
      </c>
      <c r="K832" t="s">
        <v>21</v>
      </c>
      <c r="L832" s="4">
        <v>1514959200</v>
      </c>
      <c r="M832">
        <v>1520056800</v>
      </c>
      <c r="N832" t="b">
        <v>0</v>
      </c>
      <c r="O832" t="b">
        <v>0</v>
      </c>
      <c r="P832" t="s">
        <v>2012</v>
      </c>
      <c r="Q832" t="s">
        <v>2013</v>
      </c>
      <c r="R832" s="11">
        <f t="shared" si="50"/>
        <v>43103.25</v>
      </c>
      <c r="S832" s="12">
        <f t="shared" si="51"/>
        <v>43162.25</v>
      </c>
    </row>
    <row r="833" spans="1:19" ht="33" x14ac:dyDescent="0.55000000000000004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s="4">
        <f t="shared" si="48"/>
        <v>0.91762193220371013</v>
      </c>
      <c r="G833" t="s">
        <v>19</v>
      </c>
      <c r="H833" s="4">
        <f t="shared" si="49"/>
        <v>0.91762193220371013</v>
      </c>
      <c r="I833">
        <v>4233</v>
      </c>
      <c r="J833" t="s">
        <v>20</v>
      </c>
      <c r="K833" t="s">
        <v>21</v>
      </c>
      <c r="L833" s="4">
        <v>1332738000</v>
      </c>
      <c r="M833">
        <v>1335675600</v>
      </c>
      <c r="N833" t="b">
        <v>0</v>
      </c>
      <c r="O833" t="b">
        <v>0</v>
      </c>
      <c r="P833" t="s">
        <v>2027</v>
      </c>
      <c r="Q833" t="s">
        <v>2028</v>
      </c>
      <c r="R833" s="11">
        <f t="shared" si="50"/>
        <v>40994.208333333336</v>
      </c>
      <c r="S833" s="12">
        <f t="shared" si="51"/>
        <v>41028.208333333336</v>
      </c>
    </row>
    <row r="834" spans="1:19" ht="18.5" x14ac:dyDescent="0.55000000000000004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s="4">
        <f t="shared" si="48"/>
        <v>0.3172831164252769</v>
      </c>
      <c r="G834" t="s">
        <v>19</v>
      </c>
      <c r="H834" s="4">
        <f t="shared" si="49"/>
        <v>0.3172831164252769</v>
      </c>
      <c r="I834">
        <v>1297</v>
      </c>
      <c r="J834" t="s">
        <v>32</v>
      </c>
      <c r="K834" t="s">
        <v>33</v>
      </c>
      <c r="L834" s="4">
        <v>1445490000</v>
      </c>
      <c r="M834">
        <v>1448431200</v>
      </c>
      <c r="N834" t="b">
        <v>1</v>
      </c>
      <c r="O834" t="b">
        <v>0</v>
      </c>
      <c r="P834" t="s">
        <v>2020</v>
      </c>
      <c r="Q834" t="s">
        <v>2032</v>
      </c>
      <c r="R834" s="11">
        <f t="shared" si="50"/>
        <v>42299.208333333328</v>
      </c>
      <c r="S834" s="12">
        <f t="shared" si="51"/>
        <v>42333.25</v>
      </c>
    </row>
    <row r="835" spans="1:19" ht="18.5" x14ac:dyDescent="0.55000000000000004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s="4">
        <f t="shared" ref="F835:F898" si="52">D835/E835</f>
        <v>0.63415089060897134</v>
      </c>
      <c r="G835" t="s">
        <v>19</v>
      </c>
      <c r="H835" s="4">
        <f t="shared" ref="H835:H898" si="53">AVERAGE(D835/E835)</f>
        <v>0.63415089060897134</v>
      </c>
      <c r="I835">
        <v>165</v>
      </c>
      <c r="J835" t="s">
        <v>32</v>
      </c>
      <c r="K835" t="s">
        <v>33</v>
      </c>
      <c r="L835" s="4">
        <v>1297663200</v>
      </c>
      <c r="M835">
        <v>1298613600</v>
      </c>
      <c r="N835" t="b">
        <v>0</v>
      </c>
      <c r="O835" t="b">
        <v>0</v>
      </c>
      <c r="P835" t="s">
        <v>2020</v>
      </c>
      <c r="Q835" t="s">
        <v>2032</v>
      </c>
      <c r="R835" s="11">
        <f t="shared" ref="R835:R898" si="54">(((L835/60)/60)/24)+DATE(1970,1,1)</f>
        <v>40588.25</v>
      </c>
      <c r="S835" s="12">
        <f t="shared" ref="S835:S898" si="55">(((M835/60)/60)/24)+DATE(1970,1,1)</f>
        <v>40599.25</v>
      </c>
    </row>
    <row r="836" spans="1:19" ht="18.5" x14ac:dyDescent="0.55000000000000004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s="4">
        <f t="shared" si="52"/>
        <v>0.65016031350195935</v>
      </c>
      <c r="G836" t="s">
        <v>19</v>
      </c>
      <c r="H836" s="4">
        <f t="shared" si="53"/>
        <v>0.65016031350195935</v>
      </c>
      <c r="I836">
        <v>119</v>
      </c>
      <c r="J836" t="s">
        <v>20</v>
      </c>
      <c r="K836" t="s">
        <v>21</v>
      </c>
      <c r="L836" s="4">
        <v>1371963600</v>
      </c>
      <c r="M836">
        <v>1372482000</v>
      </c>
      <c r="N836" t="b">
        <v>0</v>
      </c>
      <c r="O836" t="b">
        <v>0</v>
      </c>
      <c r="P836" t="s">
        <v>2012</v>
      </c>
      <c r="Q836" t="s">
        <v>2013</v>
      </c>
      <c r="R836" s="11">
        <f t="shared" si="54"/>
        <v>41448.208333333336</v>
      </c>
      <c r="S836" s="12">
        <f t="shared" si="55"/>
        <v>41454.208333333336</v>
      </c>
    </row>
    <row r="837" spans="1:19" ht="18.5" x14ac:dyDescent="0.55000000000000004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s="4">
        <f t="shared" si="52"/>
        <v>1.1143429642557041</v>
      </c>
      <c r="G837" t="s">
        <v>14</v>
      </c>
      <c r="H837" s="4">
        <f t="shared" si="53"/>
        <v>1.1143429642557041</v>
      </c>
      <c r="I837">
        <v>1758</v>
      </c>
      <c r="J837" t="s">
        <v>20</v>
      </c>
      <c r="K837" t="s">
        <v>21</v>
      </c>
      <c r="L837" s="4">
        <v>1425103200</v>
      </c>
      <c r="M837">
        <v>1425621600</v>
      </c>
      <c r="N837" t="b">
        <v>0</v>
      </c>
      <c r="O837" t="b">
        <v>0</v>
      </c>
      <c r="P837" t="s">
        <v>2010</v>
      </c>
      <c r="Q837" t="s">
        <v>2011</v>
      </c>
      <c r="R837" s="11">
        <f t="shared" si="54"/>
        <v>42063.25</v>
      </c>
      <c r="S837" s="12">
        <f t="shared" si="55"/>
        <v>42069.25</v>
      </c>
    </row>
    <row r="838" spans="1:19" ht="18.5" x14ac:dyDescent="0.55000000000000004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s="4">
        <f t="shared" si="52"/>
        <v>1.3309234308248439</v>
      </c>
      <c r="G838" t="s">
        <v>14</v>
      </c>
      <c r="H838" s="4">
        <f t="shared" si="53"/>
        <v>1.3309234308248439</v>
      </c>
      <c r="I838">
        <v>94</v>
      </c>
      <c r="J838" t="s">
        <v>20</v>
      </c>
      <c r="K838" t="s">
        <v>21</v>
      </c>
      <c r="L838" s="4">
        <v>1265349600</v>
      </c>
      <c r="M838">
        <v>1266300000</v>
      </c>
      <c r="N838" t="b">
        <v>0</v>
      </c>
      <c r="O838" t="b">
        <v>0</v>
      </c>
      <c r="P838" t="s">
        <v>2008</v>
      </c>
      <c r="Q838" t="s">
        <v>2018</v>
      </c>
      <c r="R838" s="11">
        <f t="shared" si="54"/>
        <v>40214.25</v>
      </c>
      <c r="S838" s="12">
        <f t="shared" si="55"/>
        <v>40225.25</v>
      </c>
    </row>
    <row r="839" spans="1:19" ht="18.5" x14ac:dyDescent="0.55000000000000004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s="4">
        <f t="shared" si="52"/>
        <v>0.11724960254372019</v>
      </c>
      <c r="G839" t="s">
        <v>19</v>
      </c>
      <c r="H839" s="4">
        <f t="shared" si="53"/>
        <v>0.11724960254372019</v>
      </c>
      <c r="I839">
        <v>1797</v>
      </c>
      <c r="J839" t="s">
        <v>20</v>
      </c>
      <c r="K839" t="s">
        <v>21</v>
      </c>
      <c r="L839" s="4">
        <v>1301202000</v>
      </c>
      <c r="M839">
        <v>1305867600</v>
      </c>
      <c r="N839" t="b">
        <v>0</v>
      </c>
      <c r="O839" t="b">
        <v>0</v>
      </c>
      <c r="P839" t="s">
        <v>2008</v>
      </c>
      <c r="Q839" t="s">
        <v>2031</v>
      </c>
      <c r="R839" s="11">
        <f t="shared" si="54"/>
        <v>40629.208333333336</v>
      </c>
      <c r="S839" s="12">
        <f t="shared" si="55"/>
        <v>40683.208333333336</v>
      </c>
    </row>
    <row r="840" spans="1:19" ht="18.5" x14ac:dyDescent="0.55000000000000004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s="4">
        <f t="shared" si="52"/>
        <v>0.71991001124859388</v>
      </c>
      <c r="G840" t="s">
        <v>19</v>
      </c>
      <c r="H840" s="4">
        <f t="shared" si="53"/>
        <v>0.71991001124859388</v>
      </c>
      <c r="I840">
        <v>261</v>
      </c>
      <c r="J840" t="s">
        <v>20</v>
      </c>
      <c r="K840" t="s">
        <v>21</v>
      </c>
      <c r="L840" s="4">
        <v>1538024400</v>
      </c>
      <c r="M840">
        <v>1538802000</v>
      </c>
      <c r="N840" t="b">
        <v>0</v>
      </c>
      <c r="O840" t="b">
        <v>0</v>
      </c>
      <c r="P840" t="s">
        <v>2012</v>
      </c>
      <c r="Q840" t="s">
        <v>2013</v>
      </c>
      <c r="R840" s="11">
        <f t="shared" si="54"/>
        <v>43370.208333333328</v>
      </c>
      <c r="S840" s="12">
        <f t="shared" si="55"/>
        <v>43379.208333333328</v>
      </c>
    </row>
    <row r="841" spans="1:19" ht="18.5" x14ac:dyDescent="0.55000000000000004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s="4">
        <f t="shared" si="52"/>
        <v>0.52581261950286806</v>
      </c>
      <c r="G841" t="s">
        <v>19</v>
      </c>
      <c r="H841" s="4">
        <f t="shared" si="53"/>
        <v>0.52581261950286806</v>
      </c>
      <c r="I841">
        <v>157</v>
      </c>
      <c r="J841" t="s">
        <v>20</v>
      </c>
      <c r="K841" t="s">
        <v>21</v>
      </c>
      <c r="L841" s="4">
        <v>1395032400</v>
      </c>
      <c r="M841">
        <v>1398920400</v>
      </c>
      <c r="N841" t="b">
        <v>0</v>
      </c>
      <c r="O841" t="b">
        <v>1</v>
      </c>
      <c r="P841" t="s">
        <v>2014</v>
      </c>
      <c r="Q841" t="s">
        <v>2015</v>
      </c>
      <c r="R841" s="11">
        <f t="shared" si="54"/>
        <v>41715.208333333336</v>
      </c>
      <c r="S841" s="12">
        <f t="shared" si="55"/>
        <v>41760.208333333336</v>
      </c>
    </row>
    <row r="842" spans="1:19" ht="18.5" x14ac:dyDescent="0.55000000000000004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s="4">
        <f t="shared" si="52"/>
        <v>0.99757254488218694</v>
      </c>
      <c r="G842" t="s">
        <v>19</v>
      </c>
      <c r="H842" s="4">
        <f t="shared" si="53"/>
        <v>0.99757254488218694</v>
      </c>
      <c r="I842">
        <v>3533</v>
      </c>
      <c r="J842" t="s">
        <v>20</v>
      </c>
      <c r="K842" t="s">
        <v>21</v>
      </c>
      <c r="L842" s="4">
        <v>1405486800</v>
      </c>
      <c r="M842">
        <v>1405659600</v>
      </c>
      <c r="N842" t="b">
        <v>0</v>
      </c>
      <c r="O842" t="b">
        <v>1</v>
      </c>
      <c r="P842" t="s">
        <v>2012</v>
      </c>
      <c r="Q842" t="s">
        <v>2013</v>
      </c>
      <c r="R842" s="11">
        <f t="shared" si="54"/>
        <v>41836.208333333336</v>
      </c>
      <c r="S842" s="12">
        <f t="shared" si="55"/>
        <v>41838.208333333336</v>
      </c>
    </row>
    <row r="843" spans="1:19" ht="18.5" x14ac:dyDescent="0.55000000000000004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s="4">
        <f t="shared" si="52"/>
        <v>0.70048495112000619</v>
      </c>
      <c r="G843" t="s">
        <v>19</v>
      </c>
      <c r="H843" s="4">
        <f t="shared" si="53"/>
        <v>0.70048495112000619</v>
      </c>
      <c r="I843">
        <v>155</v>
      </c>
      <c r="J843" t="s">
        <v>20</v>
      </c>
      <c r="K843" t="s">
        <v>21</v>
      </c>
      <c r="L843" s="4">
        <v>1455861600</v>
      </c>
      <c r="M843">
        <v>1457244000</v>
      </c>
      <c r="N843" t="b">
        <v>0</v>
      </c>
      <c r="O843" t="b">
        <v>0</v>
      </c>
      <c r="P843" t="s">
        <v>2010</v>
      </c>
      <c r="Q843" t="s">
        <v>2011</v>
      </c>
      <c r="R843" s="11">
        <f t="shared" si="54"/>
        <v>42419.25</v>
      </c>
      <c r="S843" s="12">
        <f t="shared" si="55"/>
        <v>42435.25</v>
      </c>
    </row>
    <row r="844" spans="1:19" ht="33" x14ac:dyDescent="0.55000000000000004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s="4">
        <f t="shared" si="52"/>
        <v>0.17757783828578194</v>
      </c>
      <c r="G844" t="s">
        <v>19</v>
      </c>
      <c r="H844" s="4">
        <f t="shared" si="53"/>
        <v>0.17757783828578194</v>
      </c>
      <c r="I844">
        <v>132</v>
      </c>
      <c r="J844" t="s">
        <v>94</v>
      </c>
      <c r="K844" t="s">
        <v>95</v>
      </c>
      <c r="L844" s="4">
        <v>1529038800</v>
      </c>
      <c r="M844">
        <v>1529298000</v>
      </c>
      <c r="N844" t="b">
        <v>0</v>
      </c>
      <c r="O844" t="b">
        <v>0</v>
      </c>
      <c r="P844" t="s">
        <v>2010</v>
      </c>
      <c r="Q844" t="s">
        <v>2019</v>
      </c>
      <c r="R844" s="11">
        <f t="shared" si="54"/>
        <v>43266.208333333328</v>
      </c>
      <c r="S844" s="12">
        <f t="shared" si="55"/>
        <v>43269.208333333328</v>
      </c>
    </row>
    <row r="845" spans="1:19" ht="33" x14ac:dyDescent="0.55000000000000004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s="4">
        <f t="shared" si="52"/>
        <v>3.2556418793932669</v>
      </c>
      <c r="G845" t="s">
        <v>14</v>
      </c>
      <c r="H845" s="4">
        <f t="shared" si="53"/>
        <v>3.2556418793932669</v>
      </c>
      <c r="I845">
        <v>33</v>
      </c>
      <c r="J845" t="s">
        <v>20</v>
      </c>
      <c r="K845" t="s">
        <v>21</v>
      </c>
      <c r="L845" s="4">
        <v>1535259600</v>
      </c>
      <c r="M845">
        <v>1535778000</v>
      </c>
      <c r="N845" t="b">
        <v>0</v>
      </c>
      <c r="O845" t="b">
        <v>0</v>
      </c>
      <c r="P845" t="s">
        <v>2027</v>
      </c>
      <c r="Q845" t="s">
        <v>2028</v>
      </c>
      <c r="R845" s="11">
        <f t="shared" si="54"/>
        <v>43338.208333333328</v>
      </c>
      <c r="S845" s="12">
        <f t="shared" si="55"/>
        <v>43344.208333333328</v>
      </c>
    </row>
    <row r="846" spans="1:19" ht="18.5" x14ac:dyDescent="0.55000000000000004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s="4">
        <f t="shared" si="52"/>
        <v>1.0060592203041043</v>
      </c>
      <c r="G846" t="s">
        <v>63</v>
      </c>
      <c r="H846" s="4">
        <f t="shared" si="53"/>
        <v>1.0060592203041043</v>
      </c>
      <c r="I846">
        <v>94</v>
      </c>
      <c r="J846" t="s">
        <v>20</v>
      </c>
      <c r="K846" t="s">
        <v>21</v>
      </c>
      <c r="L846" s="4">
        <v>1327212000</v>
      </c>
      <c r="M846">
        <v>1327471200</v>
      </c>
      <c r="N846" t="b">
        <v>0</v>
      </c>
      <c r="O846" t="b">
        <v>0</v>
      </c>
      <c r="P846" t="s">
        <v>2014</v>
      </c>
      <c r="Q846" t="s">
        <v>2015</v>
      </c>
      <c r="R846" s="11">
        <f t="shared" si="54"/>
        <v>40930.25</v>
      </c>
      <c r="S846" s="12">
        <f t="shared" si="55"/>
        <v>40933.25</v>
      </c>
    </row>
    <row r="847" spans="1:19" ht="18.5" x14ac:dyDescent="0.55000000000000004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s="4">
        <f t="shared" si="52"/>
        <v>0.50620261139716261</v>
      </c>
      <c r="G847" t="s">
        <v>19</v>
      </c>
      <c r="H847" s="4">
        <f t="shared" si="53"/>
        <v>0.50620261139716261</v>
      </c>
      <c r="I847">
        <v>1354</v>
      </c>
      <c r="J847" t="s">
        <v>36</v>
      </c>
      <c r="K847" t="s">
        <v>37</v>
      </c>
      <c r="L847" s="4">
        <v>1526360400</v>
      </c>
      <c r="M847">
        <v>1529557200</v>
      </c>
      <c r="N847" t="b">
        <v>0</v>
      </c>
      <c r="O847" t="b">
        <v>0</v>
      </c>
      <c r="P847" t="s">
        <v>2010</v>
      </c>
      <c r="Q847" t="s">
        <v>2011</v>
      </c>
      <c r="R847" s="11">
        <f t="shared" si="54"/>
        <v>43235.208333333328</v>
      </c>
      <c r="S847" s="12">
        <f t="shared" si="55"/>
        <v>43272.208333333328</v>
      </c>
    </row>
    <row r="848" spans="1:19" ht="18.5" x14ac:dyDescent="0.55000000000000004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s="4">
        <f t="shared" si="52"/>
        <v>0.19665683382497542</v>
      </c>
      <c r="G848" t="s">
        <v>19</v>
      </c>
      <c r="H848" s="4">
        <f t="shared" si="53"/>
        <v>0.19665683382497542</v>
      </c>
      <c r="I848">
        <v>48</v>
      </c>
      <c r="J848" t="s">
        <v>20</v>
      </c>
      <c r="K848" t="s">
        <v>21</v>
      </c>
      <c r="L848" s="4">
        <v>1532149200</v>
      </c>
      <c r="M848">
        <v>1535259600</v>
      </c>
      <c r="N848" t="b">
        <v>1</v>
      </c>
      <c r="O848" t="b">
        <v>1</v>
      </c>
      <c r="P848" t="s">
        <v>2010</v>
      </c>
      <c r="Q848" t="s">
        <v>2011</v>
      </c>
      <c r="R848" s="11">
        <f t="shared" si="54"/>
        <v>43302.208333333328</v>
      </c>
      <c r="S848" s="12">
        <f t="shared" si="55"/>
        <v>43338.208333333328</v>
      </c>
    </row>
    <row r="849" spans="1:19" ht="18.5" x14ac:dyDescent="0.55000000000000004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s="4">
        <f t="shared" si="52"/>
        <v>0.42061929479148025</v>
      </c>
      <c r="G849" t="s">
        <v>19</v>
      </c>
      <c r="H849" s="4">
        <f t="shared" si="53"/>
        <v>0.42061929479148025</v>
      </c>
      <c r="I849">
        <v>110</v>
      </c>
      <c r="J849" t="s">
        <v>20</v>
      </c>
      <c r="K849" t="s">
        <v>21</v>
      </c>
      <c r="L849" s="4">
        <v>1515304800</v>
      </c>
      <c r="M849">
        <v>1515564000</v>
      </c>
      <c r="N849" t="b">
        <v>0</v>
      </c>
      <c r="O849" t="b">
        <v>0</v>
      </c>
      <c r="P849" t="s">
        <v>2006</v>
      </c>
      <c r="Q849" t="s">
        <v>2007</v>
      </c>
      <c r="R849" s="11">
        <f t="shared" si="54"/>
        <v>43107.25</v>
      </c>
      <c r="S849" s="12">
        <f t="shared" si="55"/>
        <v>43110.25</v>
      </c>
    </row>
    <row r="850" spans="1:19" ht="18.5" x14ac:dyDescent="0.55000000000000004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s="4">
        <f t="shared" si="52"/>
        <v>0.2954482503923922</v>
      </c>
      <c r="G850" t="s">
        <v>19</v>
      </c>
      <c r="H850" s="4">
        <f t="shared" si="53"/>
        <v>0.2954482503923922</v>
      </c>
      <c r="I850">
        <v>172</v>
      </c>
      <c r="J850" t="s">
        <v>20</v>
      </c>
      <c r="K850" t="s">
        <v>21</v>
      </c>
      <c r="L850" s="4">
        <v>1276318800</v>
      </c>
      <c r="M850">
        <v>1277096400</v>
      </c>
      <c r="N850" t="b">
        <v>0</v>
      </c>
      <c r="O850" t="b">
        <v>0</v>
      </c>
      <c r="P850" t="s">
        <v>2014</v>
      </c>
      <c r="Q850" t="s">
        <v>2017</v>
      </c>
      <c r="R850" s="11">
        <f t="shared" si="54"/>
        <v>40341.208333333336</v>
      </c>
      <c r="S850" s="12">
        <f t="shared" si="55"/>
        <v>40350.208333333336</v>
      </c>
    </row>
    <row r="851" spans="1:19" ht="18.5" x14ac:dyDescent="0.55000000000000004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s="4">
        <f t="shared" si="52"/>
        <v>0.7513737804194236</v>
      </c>
      <c r="G851" t="s">
        <v>19</v>
      </c>
      <c r="H851" s="4">
        <f t="shared" si="53"/>
        <v>0.7513737804194236</v>
      </c>
      <c r="I851">
        <v>307</v>
      </c>
      <c r="J851" t="s">
        <v>20</v>
      </c>
      <c r="K851" t="s">
        <v>21</v>
      </c>
      <c r="L851" s="4">
        <v>1328767200</v>
      </c>
      <c r="M851">
        <v>1329026400</v>
      </c>
      <c r="N851" t="b">
        <v>0</v>
      </c>
      <c r="O851" t="b">
        <v>1</v>
      </c>
      <c r="P851" t="s">
        <v>2008</v>
      </c>
      <c r="Q851" t="s">
        <v>2018</v>
      </c>
      <c r="R851" s="11">
        <f t="shared" si="54"/>
        <v>40948.25</v>
      </c>
      <c r="S851" s="12">
        <f t="shared" si="55"/>
        <v>40951.25</v>
      </c>
    </row>
    <row r="852" spans="1:19" ht="18.5" x14ac:dyDescent="0.55000000000000004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s="4">
        <f t="shared" si="52"/>
        <v>100</v>
      </c>
      <c r="G852" t="s">
        <v>14</v>
      </c>
      <c r="H852" s="4">
        <f t="shared" si="53"/>
        <v>100</v>
      </c>
      <c r="I852">
        <v>1</v>
      </c>
      <c r="J852" t="s">
        <v>20</v>
      </c>
      <c r="K852" t="s">
        <v>21</v>
      </c>
      <c r="L852" s="4">
        <v>1321682400</v>
      </c>
      <c r="M852">
        <v>1322978400</v>
      </c>
      <c r="N852" t="b">
        <v>1</v>
      </c>
      <c r="O852" t="b">
        <v>0</v>
      </c>
      <c r="P852" t="s">
        <v>2008</v>
      </c>
      <c r="Q852" t="s">
        <v>2009</v>
      </c>
      <c r="R852" s="11">
        <f t="shared" si="54"/>
        <v>40866.25</v>
      </c>
      <c r="S852" s="12">
        <f t="shared" si="55"/>
        <v>40881.25</v>
      </c>
    </row>
    <row r="853" spans="1:19" ht="33" x14ac:dyDescent="0.55000000000000004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s="4">
        <f t="shared" si="52"/>
        <v>0.48123195380173245</v>
      </c>
      <c r="G853" t="s">
        <v>19</v>
      </c>
      <c r="H853" s="4">
        <f t="shared" si="53"/>
        <v>0.48123195380173245</v>
      </c>
      <c r="I853">
        <v>160</v>
      </c>
      <c r="J853" t="s">
        <v>20</v>
      </c>
      <c r="K853" t="s">
        <v>21</v>
      </c>
      <c r="L853" s="4">
        <v>1335934800</v>
      </c>
      <c r="M853">
        <v>1338786000</v>
      </c>
      <c r="N853" t="b">
        <v>0</v>
      </c>
      <c r="O853" t="b">
        <v>0</v>
      </c>
      <c r="P853" t="s">
        <v>2008</v>
      </c>
      <c r="Q853" t="s">
        <v>2016</v>
      </c>
      <c r="R853" s="11">
        <f t="shared" si="54"/>
        <v>41031.208333333336</v>
      </c>
      <c r="S853" s="12">
        <f t="shared" si="55"/>
        <v>41064.208333333336</v>
      </c>
    </row>
    <row r="854" spans="1:19" ht="33" x14ac:dyDescent="0.55000000000000004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s="4">
        <f t="shared" si="52"/>
        <v>1.9560878243512974</v>
      </c>
      <c r="G854" t="s">
        <v>14</v>
      </c>
      <c r="H854" s="4">
        <f t="shared" si="53"/>
        <v>1.9560878243512974</v>
      </c>
      <c r="I854">
        <v>31</v>
      </c>
      <c r="J854" t="s">
        <v>20</v>
      </c>
      <c r="K854" t="s">
        <v>21</v>
      </c>
      <c r="L854" s="4">
        <v>1310792400</v>
      </c>
      <c r="M854">
        <v>1311656400</v>
      </c>
      <c r="N854" t="b">
        <v>0</v>
      </c>
      <c r="O854" t="b">
        <v>1</v>
      </c>
      <c r="P854" t="s">
        <v>2023</v>
      </c>
      <c r="Q854" t="s">
        <v>2024</v>
      </c>
      <c r="R854" s="11">
        <f t="shared" si="54"/>
        <v>40740.208333333336</v>
      </c>
      <c r="S854" s="12">
        <f t="shared" si="55"/>
        <v>40750.208333333336</v>
      </c>
    </row>
    <row r="855" spans="1:19" ht="18.5" x14ac:dyDescent="0.55000000000000004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s="4">
        <f t="shared" si="52"/>
        <v>0.15336047783896253</v>
      </c>
      <c r="G855" t="s">
        <v>19</v>
      </c>
      <c r="H855" s="4">
        <f t="shared" si="53"/>
        <v>0.15336047783896253</v>
      </c>
      <c r="I855">
        <v>1467</v>
      </c>
      <c r="J855" t="s">
        <v>15</v>
      </c>
      <c r="K855" t="s">
        <v>16</v>
      </c>
      <c r="L855" s="4">
        <v>1308546000</v>
      </c>
      <c r="M855">
        <v>1308978000</v>
      </c>
      <c r="N855" t="b">
        <v>0</v>
      </c>
      <c r="O855" t="b">
        <v>1</v>
      </c>
      <c r="P855" t="s">
        <v>2008</v>
      </c>
      <c r="Q855" t="s">
        <v>2018</v>
      </c>
      <c r="R855" s="11">
        <f t="shared" si="54"/>
        <v>40714.208333333336</v>
      </c>
      <c r="S855" s="12">
        <f t="shared" si="55"/>
        <v>40719.208333333336</v>
      </c>
    </row>
    <row r="856" spans="1:19" ht="33" x14ac:dyDescent="0.55000000000000004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s="4">
        <f t="shared" si="52"/>
        <v>0.88004158325141912</v>
      </c>
      <c r="G856" t="s">
        <v>19</v>
      </c>
      <c r="H856" s="4">
        <f t="shared" si="53"/>
        <v>0.88004158325141912</v>
      </c>
      <c r="I856">
        <v>2662</v>
      </c>
      <c r="J856" t="s">
        <v>15</v>
      </c>
      <c r="K856" t="s">
        <v>16</v>
      </c>
      <c r="L856" s="4">
        <v>1574056800</v>
      </c>
      <c r="M856">
        <v>1576389600</v>
      </c>
      <c r="N856" t="b">
        <v>0</v>
      </c>
      <c r="O856" t="b">
        <v>0</v>
      </c>
      <c r="P856" t="s">
        <v>2020</v>
      </c>
      <c r="Q856" t="s">
        <v>2026</v>
      </c>
      <c r="R856" s="11">
        <f t="shared" si="54"/>
        <v>43787.25</v>
      </c>
      <c r="S856" s="12">
        <f t="shared" si="55"/>
        <v>43814.25</v>
      </c>
    </row>
    <row r="857" spans="1:19" ht="18.5" x14ac:dyDescent="0.55000000000000004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s="4">
        <f t="shared" si="52"/>
        <v>0.97679078310235434</v>
      </c>
      <c r="G857" t="s">
        <v>19</v>
      </c>
      <c r="H857" s="4">
        <f t="shared" si="53"/>
        <v>0.97679078310235434</v>
      </c>
      <c r="I857">
        <v>452</v>
      </c>
      <c r="J857" t="s">
        <v>24</v>
      </c>
      <c r="K857" t="s">
        <v>25</v>
      </c>
      <c r="L857" s="4">
        <v>1308373200</v>
      </c>
      <c r="M857">
        <v>1311051600</v>
      </c>
      <c r="N857" t="b">
        <v>0</v>
      </c>
      <c r="O857" t="b">
        <v>0</v>
      </c>
      <c r="P857" t="s">
        <v>2012</v>
      </c>
      <c r="Q857" t="s">
        <v>2013</v>
      </c>
      <c r="R857" s="11">
        <f t="shared" si="54"/>
        <v>40712.208333333336</v>
      </c>
      <c r="S857" s="12">
        <f t="shared" si="55"/>
        <v>40743.208333333336</v>
      </c>
    </row>
    <row r="858" spans="1:19" ht="18.5" x14ac:dyDescent="0.55000000000000004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s="4">
        <f t="shared" si="52"/>
        <v>0.28043935498948352</v>
      </c>
      <c r="G858" t="s">
        <v>19</v>
      </c>
      <c r="H858" s="4">
        <f t="shared" si="53"/>
        <v>0.28043935498948352</v>
      </c>
      <c r="I858">
        <v>158</v>
      </c>
      <c r="J858" t="s">
        <v>20</v>
      </c>
      <c r="K858" t="s">
        <v>21</v>
      </c>
      <c r="L858" s="4">
        <v>1335243600</v>
      </c>
      <c r="M858">
        <v>1336712400</v>
      </c>
      <c r="N858" t="b">
        <v>0</v>
      </c>
      <c r="O858" t="b">
        <v>0</v>
      </c>
      <c r="P858" t="s">
        <v>2006</v>
      </c>
      <c r="Q858" t="s">
        <v>2007</v>
      </c>
      <c r="R858" s="11">
        <f t="shared" si="54"/>
        <v>41023.208333333336</v>
      </c>
      <c r="S858" s="12">
        <f t="shared" si="55"/>
        <v>41040.208333333336</v>
      </c>
    </row>
    <row r="859" spans="1:19" ht="33" x14ac:dyDescent="0.55000000000000004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s="4">
        <f t="shared" si="52"/>
        <v>0.71496020504519087</v>
      </c>
      <c r="G859" t="s">
        <v>19</v>
      </c>
      <c r="H859" s="4">
        <f t="shared" si="53"/>
        <v>0.71496020504519087</v>
      </c>
      <c r="I859">
        <v>225</v>
      </c>
      <c r="J859" t="s">
        <v>86</v>
      </c>
      <c r="K859" t="s">
        <v>87</v>
      </c>
      <c r="L859" s="4">
        <v>1328421600</v>
      </c>
      <c r="M859">
        <v>1330408800</v>
      </c>
      <c r="N859" t="b">
        <v>1</v>
      </c>
      <c r="O859" t="b">
        <v>0</v>
      </c>
      <c r="P859" t="s">
        <v>2014</v>
      </c>
      <c r="Q859" t="s">
        <v>2025</v>
      </c>
      <c r="R859" s="11">
        <f t="shared" si="54"/>
        <v>40944.25</v>
      </c>
      <c r="S859" s="12">
        <f t="shared" si="55"/>
        <v>40967.25</v>
      </c>
    </row>
    <row r="860" spans="1:19" ht="33" x14ac:dyDescent="0.55000000000000004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s="4">
        <f t="shared" si="52"/>
        <v>1.4398848092152627</v>
      </c>
      <c r="G860" t="s">
        <v>14</v>
      </c>
      <c r="H860" s="4">
        <f t="shared" si="53"/>
        <v>1.4398848092152627</v>
      </c>
      <c r="I860">
        <v>35</v>
      </c>
      <c r="J860" t="s">
        <v>20</v>
      </c>
      <c r="K860" t="s">
        <v>21</v>
      </c>
      <c r="L860" s="4">
        <v>1524286800</v>
      </c>
      <c r="M860">
        <v>1524891600</v>
      </c>
      <c r="N860" t="b">
        <v>1</v>
      </c>
      <c r="O860" t="b">
        <v>0</v>
      </c>
      <c r="P860" t="s">
        <v>2006</v>
      </c>
      <c r="Q860" t="s">
        <v>2007</v>
      </c>
      <c r="R860" s="11">
        <f t="shared" si="54"/>
        <v>43211.208333333328</v>
      </c>
      <c r="S860" s="12">
        <f t="shared" si="55"/>
        <v>43218.208333333328</v>
      </c>
    </row>
    <row r="861" spans="1:19" ht="33" x14ac:dyDescent="0.55000000000000004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s="4">
        <f t="shared" si="52"/>
        <v>2.8141865844255975</v>
      </c>
      <c r="G861" t="s">
        <v>14</v>
      </c>
      <c r="H861" s="4">
        <f t="shared" si="53"/>
        <v>2.8141865844255975</v>
      </c>
      <c r="I861">
        <v>63</v>
      </c>
      <c r="J861" t="s">
        <v>20</v>
      </c>
      <c r="K861" t="s">
        <v>21</v>
      </c>
      <c r="L861" s="4">
        <v>1362117600</v>
      </c>
      <c r="M861">
        <v>1363669200</v>
      </c>
      <c r="N861" t="b">
        <v>0</v>
      </c>
      <c r="O861" t="b">
        <v>1</v>
      </c>
      <c r="P861" t="s">
        <v>2012</v>
      </c>
      <c r="Q861" t="s">
        <v>2013</v>
      </c>
      <c r="R861" s="11">
        <f t="shared" si="54"/>
        <v>41334.25</v>
      </c>
      <c r="S861" s="12">
        <f t="shared" si="55"/>
        <v>41352.208333333336</v>
      </c>
    </row>
    <row r="862" spans="1:19" ht="33" x14ac:dyDescent="0.55000000000000004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s="4">
        <f t="shared" si="52"/>
        <v>0.39737730975561297</v>
      </c>
      <c r="G862" t="s">
        <v>19</v>
      </c>
      <c r="H862" s="4">
        <f t="shared" si="53"/>
        <v>0.39737730975561297</v>
      </c>
      <c r="I862">
        <v>65</v>
      </c>
      <c r="J862" t="s">
        <v>20</v>
      </c>
      <c r="K862" t="s">
        <v>21</v>
      </c>
      <c r="L862" s="4">
        <v>1550556000</v>
      </c>
      <c r="M862">
        <v>1551420000</v>
      </c>
      <c r="N862" t="b">
        <v>0</v>
      </c>
      <c r="O862" t="b">
        <v>1</v>
      </c>
      <c r="P862" t="s">
        <v>2010</v>
      </c>
      <c r="Q862" t="s">
        <v>2019</v>
      </c>
      <c r="R862" s="11">
        <f t="shared" si="54"/>
        <v>43515.25</v>
      </c>
      <c r="S862" s="12">
        <f t="shared" si="55"/>
        <v>43525.25</v>
      </c>
    </row>
    <row r="863" spans="1:19" ht="18.5" x14ac:dyDescent="0.55000000000000004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s="4">
        <f t="shared" si="52"/>
        <v>0.94451003541912637</v>
      </c>
      <c r="G863" t="s">
        <v>19</v>
      </c>
      <c r="H863" s="4">
        <f t="shared" si="53"/>
        <v>0.94451003541912637</v>
      </c>
      <c r="I863">
        <v>163</v>
      </c>
      <c r="J863" t="s">
        <v>20</v>
      </c>
      <c r="K863" t="s">
        <v>21</v>
      </c>
      <c r="L863" s="4">
        <v>1269147600</v>
      </c>
      <c r="M863">
        <v>1269838800</v>
      </c>
      <c r="N863" t="b">
        <v>0</v>
      </c>
      <c r="O863" t="b">
        <v>0</v>
      </c>
      <c r="P863" t="s">
        <v>2012</v>
      </c>
      <c r="Q863" t="s">
        <v>2013</v>
      </c>
      <c r="R863" s="11">
        <f t="shared" si="54"/>
        <v>40258.208333333336</v>
      </c>
      <c r="S863" s="12">
        <f t="shared" si="55"/>
        <v>40266.208333333336</v>
      </c>
    </row>
    <row r="864" spans="1:19" ht="18.5" x14ac:dyDescent="0.55000000000000004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s="4">
        <f t="shared" si="52"/>
        <v>0.53353658536585369</v>
      </c>
      <c r="G864" t="s">
        <v>19</v>
      </c>
      <c r="H864" s="4">
        <f t="shared" si="53"/>
        <v>0.53353658536585369</v>
      </c>
      <c r="I864">
        <v>85</v>
      </c>
      <c r="J864" t="s">
        <v>20</v>
      </c>
      <c r="K864" t="s">
        <v>21</v>
      </c>
      <c r="L864" s="4">
        <v>1312174800</v>
      </c>
      <c r="M864">
        <v>1312520400</v>
      </c>
      <c r="N864" t="b">
        <v>0</v>
      </c>
      <c r="O864" t="b">
        <v>0</v>
      </c>
      <c r="P864" t="s">
        <v>2012</v>
      </c>
      <c r="Q864" t="s">
        <v>2013</v>
      </c>
      <c r="R864" s="11">
        <f t="shared" si="54"/>
        <v>40756.208333333336</v>
      </c>
      <c r="S864" s="12">
        <f t="shared" si="55"/>
        <v>40760.208333333336</v>
      </c>
    </row>
    <row r="865" spans="1:19" ht="18.5" x14ac:dyDescent="0.55000000000000004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s="4">
        <f t="shared" si="52"/>
        <v>0.25854108956602029</v>
      </c>
      <c r="G865" t="s">
        <v>19</v>
      </c>
      <c r="H865" s="4">
        <f t="shared" si="53"/>
        <v>0.25854108956602029</v>
      </c>
      <c r="I865">
        <v>217</v>
      </c>
      <c r="J865" t="s">
        <v>20</v>
      </c>
      <c r="K865" t="s">
        <v>21</v>
      </c>
      <c r="L865" s="4">
        <v>1434517200</v>
      </c>
      <c r="M865">
        <v>1436504400</v>
      </c>
      <c r="N865" t="b">
        <v>0</v>
      </c>
      <c r="O865" t="b">
        <v>1</v>
      </c>
      <c r="P865" t="s">
        <v>2014</v>
      </c>
      <c r="Q865" t="s">
        <v>2033</v>
      </c>
      <c r="R865" s="11">
        <f t="shared" si="54"/>
        <v>42172.208333333328</v>
      </c>
      <c r="S865" s="12">
        <f t="shared" si="55"/>
        <v>42195.208333333328</v>
      </c>
    </row>
    <row r="866" spans="1:19" ht="18.5" x14ac:dyDescent="0.55000000000000004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s="4">
        <f t="shared" si="52"/>
        <v>0.28812512862728956</v>
      </c>
      <c r="G866" t="s">
        <v>19</v>
      </c>
      <c r="H866" s="4">
        <f t="shared" si="53"/>
        <v>0.28812512862728956</v>
      </c>
      <c r="I866">
        <v>150</v>
      </c>
      <c r="J866" t="s">
        <v>20</v>
      </c>
      <c r="K866" t="s">
        <v>21</v>
      </c>
      <c r="L866" s="4">
        <v>1471582800</v>
      </c>
      <c r="M866">
        <v>1472014800</v>
      </c>
      <c r="N866" t="b">
        <v>0</v>
      </c>
      <c r="O866" t="b">
        <v>0</v>
      </c>
      <c r="P866" t="s">
        <v>2014</v>
      </c>
      <c r="Q866" t="s">
        <v>2025</v>
      </c>
      <c r="R866" s="11">
        <f t="shared" si="54"/>
        <v>42601.208333333328</v>
      </c>
      <c r="S866" s="12">
        <f t="shared" si="55"/>
        <v>42606.208333333328</v>
      </c>
    </row>
    <row r="867" spans="1:19" ht="18.5" x14ac:dyDescent="0.55000000000000004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s="4">
        <f t="shared" si="52"/>
        <v>0.53815234362023723</v>
      </c>
      <c r="G867" t="s">
        <v>19</v>
      </c>
      <c r="H867" s="4">
        <f t="shared" si="53"/>
        <v>0.53815234362023723</v>
      </c>
      <c r="I867">
        <v>3272</v>
      </c>
      <c r="J867" t="s">
        <v>20</v>
      </c>
      <c r="K867" t="s">
        <v>21</v>
      </c>
      <c r="L867" s="4">
        <v>1410757200</v>
      </c>
      <c r="M867">
        <v>1411534800</v>
      </c>
      <c r="N867" t="b">
        <v>0</v>
      </c>
      <c r="O867" t="b">
        <v>0</v>
      </c>
      <c r="P867" t="s">
        <v>2012</v>
      </c>
      <c r="Q867" t="s">
        <v>2013</v>
      </c>
      <c r="R867" s="11">
        <f t="shared" si="54"/>
        <v>41897.208333333336</v>
      </c>
      <c r="S867" s="12">
        <f t="shared" si="55"/>
        <v>41906.208333333336</v>
      </c>
    </row>
    <row r="868" spans="1:19" ht="18.5" x14ac:dyDescent="0.55000000000000004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s="4">
        <f t="shared" si="52"/>
        <v>2.3126067429944968</v>
      </c>
      <c r="G868" t="s">
        <v>63</v>
      </c>
      <c r="H868" s="4">
        <f t="shared" si="53"/>
        <v>2.3126067429944968</v>
      </c>
      <c r="I868">
        <v>898</v>
      </c>
      <c r="J868" t="s">
        <v>20</v>
      </c>
      <c r="K868" t="s">
        <v>21</v>
      </c>
      <c r="L868" s="4">
        <v>1304830800</v>
      </c>
      <c r="M868">
        <v>1304917200</v>
      </c>
      <c r="N868" t="b">
        <v>0</v>
      </c>
      <c r="O868" t="b">
        <v>0</v>
      </c>
      <c r="P868" t="s">
        <v>2027</v>
      </c>
      <c r="Q868" t="s">
        <v>2028</v>
      </c>
      <c r="R868" s="11">
        <f t="shared" si="54"/>
        <v>40671.208333333336</v>
      </c>
      <c r="S868" s="12">
        <f t="shared" si="55"/>
        <v>40672.208333333336</v>
      </c>
    </row>
    <row r="869" spans="1:19" ht="33" x14ac:dyDescent="0.55000000000000004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s="4">
        <f t="shared" si="52"/>
        <v>0.61562139284340134</v>
      </c>
      <c r="G869" t="s">
        <v>19</v>
      </c>
      <c r="H869" s="4">
        <f t="shared" si="53"/>
        <v>0.61562139284340134</v>
      </c>
      <c r="I869">
        <v>300</v>
      </c>
      <c r="J869" t="s">
        <v>20</v>
      </c>
      <c r="K869" t="s">
        <v>21</v>
      </c>
      <c r="L869" s="4">
        <v>1539061200</v>
      </c>
      <c r="M869">
        <v>1539579600</v>
      </c>
      <c r="N869" t="b">
        <v>0</v>
      </c>
      <c r="O869" t="b">
        <v>0</v>
      </c>
      <c r="P869" t="s">
        <v>2006</v>
      </c>
      <c r="Q869" t="s">
        <v>2007</v>
      </c>
      <c r="R869" s="11">
        <f t="shared" si="54"/>
        <v>43382.208333333328</v>
      </c>
      <c r="S869" s="12">
        <f t="shared" si="55"/>
        <v>43388.208333333328</v>
      </c>
    </row>
    <row r="870" spans="1:19" ht="18.5" x14ac:dyDescent="0.55000000000000004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s="4">
        <f t="shared" si="52"/>
        <v>0.5410000772857253</v>
      </c>
      <c r="G870" t="s">
        <v>19</v>
      </c>
      <c r="H870" s="4">
        <f t="shared" si="53"/>
        <v>0.5410000772857253</v>
      </c>
      <c r="I870">
        <v>126</v>
      </c>
      <c r="J870" t="s">
        <v>20</v>
      </c>
      <c r="K870" t="s">
        <v>21</v>
      </c>
      <c r="L870" s="4">
        <v>1381554000</v>
      </c>
      <c r="M870">
        <v>1382504400</v>
      </c>
      <c r="N870" t="b">
        <v>0</v>
      </c>
      <c r="O870" t="b">
        <v>0</v>
      </c>
      <c r="P870" t="s">
        <v>2012</v>
      </c>
      <c r="Q870" t="s">
        <v>2013</v>
      </c>
      <c r="R870" s="11">
        <f t="shared" si="54"/>
        <v>41559.208333333336</v>
      </c>
      <c r="S870" s="12">
        <f t="shared" si="55"/>
        <v>41570.208333333336</v>
      </c>
    </row>
    <row r="871" spans="1:19" ht="18.5" x14ac:dyDescent="0.55000000000000004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s="4">
        <f t="shared" si="52"/>
        <v>4.2187825724411088</v>
      </c>
      <c r="G871" t="s">
        <v>14</v>
      </c>
      <c r="H871" s="4">
        <f t="shared" si="53"/>
        <v>4.2187825724411088</v>
      </c>
      <c r="I871">
        <v>526</v>
      </c>
      <c r="J871" t="s">
        <v>20</v>
      </c>
      <c r="K871" t="s">
        <v>21</v>
      </c>
      <c r="L871" s="4">
        <v>1277096400</v>
      </c>
      <c r="M871">
        <v>1278306000</v>
      </c>
      <c r="N871" t="b">
        <v>0</v>
      </c>
      <c r="O871" t="b">
        <v>0</v>
      </c>
      <c r="P871" t="s">
        <v>2014</v>
      </c>
      <c r="Q871" t="s">
        <v>2017</v>
      </c>
      <c r="R871" s="11">
        <f t="shared" si="54"/>
        <v>40350.208333333336</v>
      </c>
      <c r="S871" s="12">
        <f t="shared" si="55"/>
        <v>40364.208333333336</v>
      </c>
    </row>
    <row r="872" spans="1:19" ht="18.5" x14ac:dyDescent="0.55000000000000004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s="4">
        <f t="shared" si="52"/>
        <v>1.1127167630057804</v>
      </c>
      <c r="G872" t="s">
        <v>14</v>
      </c>
      <c r="H872" s="4">
        <f t="shared" si="53"/>
        <v>1.1127167630057804</v>
      </c>
      <c r="I872">
        <v>121</v>
      </c>
      <c r="J872" t="s">
        <v>20</v>
      </c>
      <c r="K872" t="s">
        <v>21</v>
      </c>
      <c r="L872" s="4">
        <v>1440392400</v>
      </c>
      <c r="M872">
        <v>1442552400</v>
      </c>
      <c r="N872" t="b">
        <v>0</v>
      </c>
      <c r="O872" t="b">
        <v>0</v>
      </c>
      <c r="P872" t="s">
        <v>2012</v>
      </c>
      <c r="Q872" t="s">
        <v>2013</v>
      </c>
      <c r="R872" s="11">
        <f t="shared" si="54"/>
        <v>42240.208333333328</v>
      </c>
      <c r="S872" s="12">
        <f t="shared" si="55"/>
        <v>42265.208333333328</v>
      </c>
    </row>
    <row r="873" spans="1:19" ht="33" x14ac:dyDescent="0.55000000000000004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s="4">
        <f t="shared" si="52"/>
        <v>0.36683221145953043</v>
      </c>
      <c r="G873" t="s">
        <v>19</v>
      </c>
      <c r="H873" s="4">
        <f t="shared" si="53"/>
        <v>0.36683221145953043</v>
      </c>
      <c r="I873">
        <v>2320</v>
      </c>
      <c r="J873" t="s">
        <v>20</v>
      </c>
      <c r="K873" t="s">
        <v>21</v>
      </c>
      <c r="L873" s="4">
        <v>1509512400</v>
      </c>
      <c r="M873">
        <v>1511071200</v>
      </c>
      <c r="N873" t="b">
        <v>0</v>
      </c>
      <c r="O873" t="b">
        <v>1</v>
      </c>
      <c r="P873" t="s">
        <v>2012</v>
      </c>
      <c r="Q873" t="s">
        <v>2013</v>
      </c>
      <c r="R873" s="11">
        <f t="shared" si="54"/>
        <v>43040.208333333328</v>
      </c>
      <c r="S873" s="12">
        <f t="shared" si="55"/>
        <v>43058.25</v>
      </c>
    </row>
    <row r="874" spans="1:19" ht="18.5" x14ac:dyDescent="0.55000000000000004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s="4">
        <f t="shared" si="52"/>
        <v>0.5880880880880881</v>
      </c>
      <c r="G874" t="s">
        <v>19</v>
      </c>
      <c r="H874" s="4">
        <f t="shared" si="53"/>
        <v>0.5880880880880881</v>
      </c>
      <c r="I874">
        <v>81</v>
      </c>
      <c r="J874" t="s">
        <v>24</v>
      </c>
      <c r="K874" t="s">
        <v>25</v>
      </c>
      <c r="L874" s="4">
        <v>1535950800</v>
      </c>
      <c r="M874">
        <v>1536382800</v>
      </c>
      <c r="N874" t="b">
        <v>0</v>
      </c>
      <c r="O874" t="b">
        <v>0</v>
      </c>
      <c r="P874" t="s">
        <v>2014</v>
      </c>
      <c r="Q874" t="s">
        <v>2036</v>
      </c>
      <c r="R874" s="11">
        <f t="shared" si="54"/>
        <v>43346.208333333328</v>
      </c>
      <c r="S874" s="12">
        <f t="shared" si="55"/>
        <v>43351.208333333328</v>
      </c>
    </row>
    <row r="875" spans="1:19" ht="18.5" x14ac:dyDescent="0.55000000000000004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s="4">
        <f t="shared" si="52"/>
        <v>0.53110965332795079</v>
      </c>
      <c r="G875" t="s">
        <v>19</v>
      </c>
      <c r="H875" s="4">
        <f t="shared" si="53"/>
        <v>0.53110965332795079</v>
      </c>
      <c r="I875">
        <v>1887</v>
      </c>
      <c r="J875" t="s">
        <v>20</v>
      </c>
      <c r="K875" t="s">
        <v>21</v>
      </c>
      <c r="L875" s="4">
        <v>1389160800</v>
      </c>
      <c r="M875">
        <v>1389592800</v>
      </c>
      <c r="N875" t="b">
        <v>0</v>
      </c>
      <c r="O875" t="b">
        <v>0</v>
      </c>
      <c r="P875" t="s">
        <v>2027</v>
      </c>
      <c r="Q875" t="s">
        <v>2028</v>
      </c>
      <c r="R875" s="11">
        <f t="shared" si="54"/>
        <v>41647.25</v>
      </c>
      <c r="S875" s="12">
        <f t="shared" si="55"/>
        <v>41652.25</v>
      </c>
    </row>
    <row r="876" spans="1:19" ht="18.5" x14ac:dyDescent="0.55000000000000004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s="4">
        <f t="shared" si="52"/>
        <v>0.28823816215906156</v>
      </c>
      <c r="G876" t="s">
        <v>19</v>
      </c>
      <c r="H876" s="4">
        <f t="shared" si="53"/>
        <v>0.28823816215906156</v>
      </c>
      <c r="I876">
        <v>4358</v>
      </c>
      <c r="J876" t="s">
        <v>20</v>
      </c>
      <c r="K876" t="s">
        <v>21</v>
      </c>
      <c r="L876" s="4">
        <v>1271998800</v>
      </c>
      <c r="M876">
        <v>1275282000</v>
      </c>
      <c r="N876" t="b">
        <v>0</v>
      </c>
      <c r="O876" t="b">
        <v>1</v>
      </c>
      <c r="P876" t="s">
        <v>2027</v>
      </c>
      <c r="Q876" t="s">
        <v>2028</v>
      </c>
      <c r="R876" s="11">
        <f t="shared" si="54"/>
        <v>40291.208333333336</v>
      </c>
      <c r="S876" s="12">
        <f t="shared" si="55"/>
        <v>40329.208333333336</v>
      </c>
    </row>
    <row r="877" spans="1:19" ht="18.5" x14ac:dyDescent="0.55000000000000004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s="4">
        <f t="shared" si="52"/>
        <v>1.4455626715462031</v>
      </c>
      <c r="G877" t="s">
        <v>14</v>
      </c>
      <c r="H877" s="4">
        <f t="shared" si="53"/>
        <v>1.4455626715462031</v>
      </c>
      <c r="I877">
        <v>67</v>
      </c>
      <c r="J877" t="s">
        <v>20</v>
      </c>
      <c r="K877" t="s">
        <v>21</v>
      </c>
      <c r="L877" s="4">
        <v>1294898400</v>
      </c>
      <c r="M877">
        <v>1294984800</v>
      </c>
      <c r="N877" t="b">
        <v>0</v>
      </c>
      <c r="O877" t="b">
        <v>0</v>
      </c>
      <c r="P877" t="s">
        <v>2008</v>
      </c>
      <c r="Q877" t="s">
        <v>2009</v>
      </c>
      <c r="R877" s="11">
        <f t="shared" si="54"/>
        <v>40556.25</v>
      </c>
      <c r="S877" s="12">
        <f t="shared" si="55"/>
        <v>40557.25</v>
      </c>
    </row>
    <row r="878" spans="1:19" ht="33" x14ac:dyDescent="0.55000000000000004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s="4">
        <f t="shared" si="52"/>
        <v>3.9317858834675508</v>
      </c>
      <c r="G878" t="s">
        <v>14</v>
      </c>
      <c r="H878" s="4">
        <f t="shared" si="53"/>
        <v>3.9317858834675508</v>
      </c>
      <c r="I878">
        <v>57</v>
      </c>
      <c r="J878" t="s">
        <v>15</v>
      </c>
      <c r="K878" t="s">
        <v>16</v>
      </c>
      <c r="L878" s="4">
        <v>1559970000</v>
      </c>
      <c r="M878">
        <v>1562043600</v>
      </c>
      <c r="N878" t="b">
        <v>0</v>
      </c>
      <c r="O878" t="b">
        <v>0</v>
      </c>
      <c r="P878" t="s">
        <v>2027</v>
      </c>
      <c r="Q878" t="s">
        <v>2028</v>
      </c>
      <c r="R878" s="11">
        <f t="shared" si="54"/>
        <v>43624.208333333328</v>
      </c>
      <c r="S878" s="12">
        <f t="shared" si="55"/>
        <v>43648.208333333328</v>
      </c>
    </row>
    <row r="879" spans="1:19" ht="18.5" x14ac:dyDescent="0.55000000000000004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s="4">
        <f t="shared" si="52"/>
        <v>1.2919733392298702</v>
      </c>
      <c r="G879" t="s">
        <v>14</v>
      </c>
      <c r="H879" s="4">
        <f t="shared" si="53"/>
        <v>1.2919733392298702</v>
      </c>
      <c r="I879">
        <v>1229</v>
      </c>
      <c r="J879" t="s">
        <v>20</v>
      </c>
      <c r="K879" t="s">
        <v>21</v>
      </c>
      <c r="L879" s="4">
        <v>1469509200</v>
      </c>
      <c r="M879">
        <v>1469595600</v>
      </c>
      <c r="N879" t="b">
        <v>0</v>
      </c>
      <c r="O879" t="b">
        <v>0</v>
      </c>
      <c r="P879" t="s">
        <v>2006</v>
      </c>
      <c r="Q879" t="s">
        <v>2007</v>
      </c>
      <c r="R879" s="11">
        <f t="shared" si="54"/>
        <v>42577.208333333328</v>
      </c>
      <c r="S879" s="12">
        <f t="shared" si="55"/>
        <v>42578.208333333328</v>
      </c>
    </row>
    <row r="880" spans="1:19" ht="18.5" x14ac:dyDescent="0.55000000000000004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s="4">
        <f t="shared" si="52"/>
        <v>2.6679841897233203</v>
      </c>
      <c r="G880" t="s">
        <v>14</v>
      </c>
      <c r="H880" s="4">
        <f t="shared" si="53"/>
        <v>2.6679841897233203</v>
      </c>
      <c r="I880">
        <v>12</v>
      </c>
      <c r="J880" t="s">
        <v>94</v>
      </c>
      <c r="K880" t="s">
        <v>95</v>
      </c>
      <c r="L880" s="4">
        <v>1579068000</v>
      </c>
      <c r="M880">
        <v>1581141600</v>
      </c>
      <c r="N880" t="b">
        <v>0</v>
      </c>
      <c r="O880" t="b">
        <v>0</v>
      </c>
      <c r="P880" t="s">
        <v>2008</v>
      </c>
      <c r="Q880" t="s">
        <v>2030</v>
      </c>
      <c r="R880" s="11">
        <f t="shared" si="54"/>
        <v>43845.25</v>
      </c>
      <c r="S880" s="12">
        <f t="shared" si="55"/>
        <v>43869.25</v>
      </c>
    </row>
    <row r="881" spans="1:19" ht="18.5" x14ac:dyDescent="0.55000000000000004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s="4">
        <f t="shared" si="52"/>
        <v>0.18389113644722324</v>
      </c>
      <c r="G881" t="s">
        <v>19</v>
      </c>
      <c r="H881" s="4">
        <f t="shared" si="53"/>
        <v>0.18389113644722324</v>
      </c>
      <c r="I881">
        <v>53</v>
      </c>
      <c r="J881" t="s">
        <v>20</v>
      </c>
      <c r="K881" t="s">
        <v>21</v>
      </c>
      <c r="L881" s="4">
        <v>1487743200</v>
      </c>
      <c r="M881">
        <v>1488520800</v>
      </c>
      <c r="N881" t="b">
        <v>0</v>
      </c>
      <c r="O881" t="b">
        <v>0</v>
      </c>
      <c r="P881" t="s">
        <v>2020</v>
      </c>
      <c r="Q881" t="s">
        <v>2021</v>
      </c>
      <c r="R881" s="11">
        <f t="shared" si="54"/>
        <v>42788.25</v>
      </c>
      <c r="S881" s="12">
        <f t="shared" si="55"/>
        <v>42797.25</v>
      </c>
    </row>
    <row r="882" spans="1:19" ht="18.5" x14ac:dyDescent="0.55000000000000004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s="4">
        <f t="shared" si="52"/>
        <v>0.43759483379164271</v>
      </c>
      <c r="G882" t="s">
        <v>19</v>
      </c>
      <c r="H882" s="4">
        <f t="shared" si="53"/>
        <v>0.43759483379164271</v>
      </c>
      <c r="I882">
        <v>2414</v>
      </c>
      <c r="J882" t="s">
        <v>20</v>
      </c>
      <c r="K882" t="s">
        <v>21</v>
      </c>
      <c r="L882" s="4">
        <v>1563685200</v>
      </c>
      <c r="M882">
        <v>1563858000</v>
      </c>
      <c r="N882" t="b">
        <v>0</v>
      </c>
      <c r="O882" t="b">
        <v>0</v>
      </c>
      <c r="P882" t="s">
        <v>2008</v>
      </c>
      <c r="Q882" t="s">
        <v>2016</v>
      </c>
      <c r="R882" s="11">
        <f t="shared" si="54"/>
        <v>43667.208333333328</v>
      </c>
      <c r="S882" s="12">
        <f t="shared" si="55"/>
        <v>43669.208333333328</v>
      </c>
    </row>
    <row r="883" spans="1:19" ht="18.5" x14ac:dyDescent="0.55000000000000004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s="4">
        <f t="shared" si="52"/>
        <v>2.5675035528185695</v>
      </c>
      <c r="G883" t="s">
        <v>14</v>
      </c>
      <c r="H883" s="4">
        <f t="shared" si="53"/>
        <v>2.5675035528185695</v>
      </c>
      <c r="I883">
        <v>452</v>
      </c>
      <c r="J883" t="s">
        <v>20</v>
      </c>
      <c r="K883" t="s">
        <v>21</v>
      </c>
      <c r="L883" s="4">
        <v>1436418000</v>
      </c>
      <c r="M883">
        <v>1438923600</v>
      </c>
      <c r="N883" t="b">
        <v>0</v>
      </c>
      <c r="O883" t="b">
        <v>1</v>
      </c>
      <c r="P883" t="s">
        <v>2012</v>
      </c>
      <c r="Q883" t="s">
        <v>2013</v>
      </c>
      <c r="R883" s="11">
        <f t="shared" si="54"/>
        <v>42194.208333333328</v>
      </c>
      <c r="S883" s="12">
        <f t="shared" si="55"/>
        <v>42223.208333333328</v>
      </c>
    </row>
    <row r="884" spans="1:19" ht="18.5" x14ac:dyDescent="0.55000000000000004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s="4">
        <f t="shared" si="52"/>
        <v>0.27027027027027029</v>
      </c>
      <c r="G884" t="s">
        <v>19</v>
      </c>
      <c r="H884" s="4">
        <f t="shared" si="53"/>
        <v>0.27027027027027029</v>
      </c>
      <c r="I884">
        <v>80</v>
      </c>
      <c r="J884" t="s">
        <v>20</v>
      </c>
      <c r="K884" t="s">
        <v>21</v>
      </c>
      <c r="L884" s="4">
        <v>1421820000</v>
      </c>
      <c r="M884">
        <v>1422165600</v>
      </c>
      <c r="N884" t="b">
        <v>0</v>
      </c>
      <c r="O884" t="b">
        <v>0</v>
      </c>
      <c r="P884" t="s">
        <v>2012</v>
      </c>
      <c r="Q884" t="s">
        <v>2013</v>
      </c>
      <c r="R884" s="11">
        <f t="shared" si="54"/>
        <v>42025.25</v>
      </c>
      <c r="S884" s="12">
        <f t="shared" si="55"/>
        <v>42029.25</v>
      </c>
    </row>
    <row r="885" spans="1:19" ht="33" x14ac:dyDescent="0.55000000000000004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s="4">
        <f t="shared" si="52"/>
        <v>0.42032389664977127</v>
      </c>
      <c r="G885" t="s">
        <v>19</v>
      </c>
      <c r="H885" s="4">
        <f t="shared" si="53"/>
        <v>0.42032389664977127</v>
      </c>
      <c r="I885">
        <v>193</v>
      </c>
      <c r="J885" t="s">
        <v>20</v>
      </c>
      <c r="K885" t="s">
        <v>21</v>
      </c>
      <c r="L885" s="4">
        <v>1274763600</v>
      </c>
      <c r="M885">
        <v>1277874000</v>
      </c>
      <c r="N885" t="b">
        <v>0</v>
      </c>
      <c r="O885" t="b">
        <v>0</v>
      </c>
      <c r="P885" t="s">
        <v>2014</v>
      </c>
      <c r="Q885" t="s">
        <v>2025</v>
      </c>
      <c r="R885" s="11">
        <f t="shared" si="54"/>
        <v>40323.208333333336</v>
      </c>
      <c r="S885" s="12">
        <f t="shared" si="55"/>
        <v>40359.208333333336</v>
      </c>
    </row>
    <row r="886" spans="1:19" ht="18.5" x14ac:dyDescent="0.55000000000000004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s="4">
        <f t="shared" si="52"/>
        <v>1.5616142776162525</v>
      </c>
      <c r="G886" t="s">
        <v>14</v>
      </c>
      <c r="H886" s="4">
        <f t="shared" si="53"/>
        <v>1.5616142776162525</v>
      </c>
      <c r="I886">
        <v>1886</v>
      </c>
      <c r="J886" t="s">
        <v>20</v>
      </c>
      <c r="K886" t="s">
        <v>21</v>
      </c>
      <c r="L886" s="4">
        <v>1399179600</v>
      </c>
      <c r="M886">
        <v>1399352400</v>
      </c>
      <c r="N886" t="b">
        <v>0</v>
      </c>
      <c r="O886" t="b">
        <v>1</v>
      </c>
      <c r="P886" t="s">
        <v>2012</v>
      </c>
      <c r="Q886" t="s">
        <v>2013</v>
      </c>
      <c r="R886" s="11">
        <f t="shared" si="54"/>
        <v>41763.208333333336</v>
      </c>
      <c r="S886" s="12">
        <f t="shared" si="55"/>
        <v>41765.208333333336</v>
      </c>
    </row>
    <row r="887" spans="1:19" ht="18.5" x14ac:dyDescent="0.55000000000000004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s="4">
        <f t="shared" si="52"/>
        <v>0.84546735556599339</v>
      </c>
      <c r="G887" t="s">
        <v>19</v>
      </c>
      <c r="H887" s="4">
        <f t="shared" si="53"/>
        <v>0.84546735556599339</v>
      </c>
      <c r="I887">
        <v>52</v>
      </c>
      <c r="J887" t="s">
        <v>20</v>
      </c>
      <c r="K887" t="s">
        <v>21</v>
      </c>
      <c r="L887" s="4">
        <v>1275800400</v>
      </c>
      <c r="M887">
        <v>1279083600</v>
      </c>
      <c r="N887" t="b">
        <v>0</v>
      </c>
      <c r="O887" t="b">
        <v>0</v>
      </c>
      <c r="P887" t="s">
        <v>2012</v>
      </c>
      <c r="Q887" t="s">
        <v>2013</v>
      </c>
      <c r="R887" s="11">
        <f t="shared" si="54"/>
        <v>40335.208333333336</v>
      </c>
      <c r="S887" s="12">
        <f t="shared" si="55"/>
        <v>40373.208333333336</v>
      </c>
    </row>
    <row r="888" spans="1:19" ht="18.5" x14ac:dyDescent="0.55000000000000004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s="4">
        <f t="shared" si="52"/>
        <v>1.1789111119808995</v>
      </c>
      <c r="G888" t="s">
        <v>14</v>
      </c>
      <c r="H888" s="4">
        <f t="shared" si="53"/>
        <v>1.1789111119808995</v>
      </c>
      <c r="I888">
        <v>1825</v>
      </c>
      <c r="J888" t="s">
        <v>20</v>
      </c>
      <c r="K888" t="s">
        <v>21</v>
      </c>
      <c r="L888" s="4">
        <v>1282798800</v>
      </c>
      <c r="M888">
        <v>1284354000</v>
      </c>
      <c r="N888" t="b">
        <v>0</v>
      </c>
      <c r="O888" t="b">
        <v>0</v>
      </c>
      <c r="P888" t="s">
        <v>2008</v>
      </c>
      <c r="Q888" t="s">
        <v>2018</v>
      </c>
      <c r="R888" s="11">
        <f t="shared" si="54"/>
        <v>40416.208333333336</v>
      </c>
      <c r="S888" s="12">
        <f t="shared" si="55"/>
        <v>40434.208333333336</v>
      </c>
    </row>
    <row r="889" spans="1:19" ht="33" x14ac:dyDescent="0.55000000000000004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s="4">
        <f t="shared" si="52"/>
        <v>3.4076015727391873</v>
      </c>
      <c r="G889" t="s">
        <v>14</v>
      </c>
      <c r="H889" s="4">
        <f t="shared" si="53"/>
        <v>3.4076015727391873</v>
      </c>
      <c r="I889">
        <v>31</v>
      </c>
      <c r="J889" t="s">
        <v>20</v>
      </c>
      <c r="K889" t="s">
        <v>21</v>
      </c>
      <c r="L889" s="4">
        <v>1437109200</v>
      </c>
      <c r="M889">
        <v>1441170000</v>
      </c>
      <c r="N889" t="b">
        <v>0</v>
      </c>
      <c r="O889" t="b">
        <v>1</v>
      </c>
      <c r="P889" t="s">
        <v>2012</v>
      </c>
      <c r="Q889" t="s">
        <v>2013</v>
      </c>
      <c r="R889" s="11">
        <f t="shared" si="54"/>
        <v>42202.208333333328</v>
      </c>
      <c r="S889" s="12">
        <f t="shared" si="55"/>
        <v>42249.208333333328</v>
      </c>
    </row>
    <row r="890" spans="1:19" ht="33" x14ac:dyDescent="0.55000000000000004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s="4">
        <f t="shared" si="52"/>
        <v>0.47642516839165433</v>
      </c>
      <c r="G890" t="s">
        <v>19</v>
      </c>
      <c r="H890" s="4">
        <f t="shared" si="53"/>
        <v>0.47642516839165433</v>
      </c>
      <c r="I890">
        <v>290</v>
      </c>
      <c r="J890" t="s">
        <v>20</v>
      </c>
      <c r="K890" t="s">
        <v>21</v>
      </c>
      <c r="L890" s="4">
        <v>1491886800</v>
      </c>
      <c r="M890">
        <v>1493528400</v>
      </c>
      <c r="N890" t="b">
        <v>0</v>
      </c>
      <c r="O890" t="b">
        <v>0</v>
      </c>
      <c r="P890" t="s">
        <v>2012</v>
      </c>
      <c r="Q890" t="s">
        <v>2013</v>
      </c>
      <c r="R890" s="11">
        <f t="shared" si="54"/>
        <v>42836.208333333328</v>
      </c>
      <c r="S890" s="12">
        <f t="shared" si="55"/>
        <v>42855.208333333328</v>
      </c>
    </row>
    <row r="891" spans="1:19" ht="18.5" x14ac:dyDescent="0.55000000000000004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s="4">
        <f t="shared" si="52"/>
        <v>0.5889777029869584</v>
      </c>
      <c r="G891" t="s">
        <v>19</v>
      </c>
      <c r="H891" s="4">
        <f t="shared" si="53"/>
        <v>0.5889777029869584</v>
      </c>
      <c r="I891">
        <v>122</v>
      </c>
      <c r="J891" t="s">
        <v>20</v>
      </c>
      <c r="K891" t="s">
        <v>21</v>
      </c>
      <c r="L891" s="4">
        <v>1394600400</v>
      </c>
      <c r="M891">
        <v>1395205200</v>
      </c>
      <c r="N891" t="b">
        <v>0</v>
      </c>
      <c r="O891" t="b">
        <v>1</v>
      </c>
      <c r="P891" t="s">
        <v>2008</v>
      </c>
      <c r="Q891" t="s">
        <v>2016</v>
      </c>
      <c r="R891" s="11">
        <f t="shared" si="54"/>
        <v>41710.208333333336</v>
      </c>
      <c r="S891" s="12">
        <f t="shared" si="55"/>
        <v>41717.208333333336</v>
      </c>
    </row>
    <row r="892" spans="1:19" ht="18.5" x14ac:dyDescent="0.55000000000000004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s="4">
        <f t="shared" si="52"/>
        <v>0.86237319456653561</v>
      </c>
      <c r="G892" t="s">
        <v>19</v>
      </c>
      <c r="H892" s="4">
        <f t="shared" si="53"/>
        <v>0.86237319456653561</v>
      </c>
      <c r="I892">
        <v>1470</v>
      </c>
      <c r="J892" t="s">
        <v>20</v>
      </c>
      <c r="K892" t="s">
        <v>21</v>
      </c>
      <c r="L892" s="4">
        <v>1561352400</v>
      </c>
      <c r="M892">
        <v>1561438800</v>
      </c>
      <c r="N892" t="b">
        <v>0</v>
      </c>
      <c r="O892" t="b">
        <v>0</v>
      </c>
      <c r="P892" t="s">
        <v>2008</v>
      </c>
      <c r="Q892" t="s">
        <v>2018</v>
      </c>
      <c r="R892" s="11">
        <f t="shared" si="54"/>
        <v>43640.208333333328</v>
      </c>
      <c r="S892" s="12">
        <f t="shared" si="55"/>
        <v>43641.208333333328</v>
      </c>
    </row>
    <row r="893" spans="1:19" ht="33" x14ac:dyDescent="0.55000000000000004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s="4">
        <f t="shared" si="52"/>
        <v>0.38669760247486468</v>
      </c>
      <c r="G893" t="s">
        <v>19</v>
      </c>
      <c r="H893" s="4">
        <f t="shared" si="53"/>
        <v>0.38669760247486468</v>
      </c>
      <c r="I893">
        <v>165</v>
      </c>
      <c r="J893" t="s">
        <v>15</v>
      </c>
      <c r="K893" t="s">
        <v>16</v>
      </c>
      <c r="L893" s="4">
        <v>1322892000</v>
      </c>
      <c r="M893">
        <v>1326693600</v>
      </c>
      <c r="N893" t="b">
        <v>0</v>
      </c>
      <c r="O893" t="b">
        <v>0</v>
      </c>
      <c r="P893" t="s">
        <v>2014</v>
      </c>
      <c r="Q893" t="s">
        <v>2015</v>
      </c>
      <c r="R893" s="11">
        <f t="shared" si="54"/>
        <v>40880.25</v>
      </c>
      <c r="S893" s="12">
        <f t="shared" si="55"/>
        <v>40924.25</v>
      </c>
    </row>
    <row r="894" spans="1:19" ht="18.5" x14ac:dyDescent="0.55000000000000004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s="4">
        <f t="shared" si="52"/>
        <v>0.43368268883267075</v>
      </c>
      <c r="G894" t="s">
        <v>19</v>
      </c>
      <c r="H894" s="4">
        <f t="shared" si="53"/>
        <v>0.43368268883267075</v>
      </c>
      <c r="I894">
        <v>182</v>
      </c>
      <c r="J894" t="s">
        <v>20</v>
      </c>
      <c r="K894" t="s">
        <v>21</v>
      </c>
      <c r="L894" s="4">
        <v>1274418000</v>
      </c>
      <c r="M894">
        <v>1277960400</v>
      </c>
      <c r="N894" t="b">
        <v>0</v>
      </c>
      <c r="O894" t="b">
        <v>0</v>
      </c>
      <c r="P894" t="s">
        <v>2020</v>
      </c>
      <c r="Q894" t="s">
        <v>2032</v>
      </c>
      <c r="R894" s="11">
        <f t="shared" si="54"/>
        <v>40319.208333333336</v>
      </c>
      <c r="S894" s="12">
        <f t="shared" si="55"/>
        <v>40360.208333333336</v>
      </c>
    </row>
    <row r="895" spans="1:19" ht="18.5" x14ac:dyDescent="0.55000000000000004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s="4">
        <f t="shared" si="52"/>
        <v>0.77994428969359331</v>
      </c>
      <c r="G895" t="s">
        <v>19</v>
      </c>
      <c r="H895" s="4">
        <f t="shared" si="53"/>
        <v>0.77994428969359331</v>
      </c>
      <c r="I895">
        <v>199</v>
      </c>
      <c r="J895" t="s">
        <v>94</v>
      </c>
      <c r="K895" t="s">
        <v>95</v>
      </c>
      <c r="L895" s="4">
        <v>1434344400</v>
      </c>
      <c r="M895">
        <v>1434690000</v>
      </c>
      <c r="N895" t="b">
        <v>0</v>
      </c>
      <c r="O895" t="b">
        <v>1</v>
      </c>
      <c r="P895" t="s">
        <v>2014</v>
      </c>
      <c r="Q895" t="s">
        <v>2015</v>
      </c>
      <c r="R895" s="11">
        <f t="shared" si="54"/>
        <v>42170.208333333328</v>
      </c>
      <c r="S895" s="12">
        <f t="shared" si="55"/>
        <v>42174.208333333328</v>
      </c>
    </row>
    <row r="896" spans="1:19" ht="18.5" x14ac:dyDescent="0.55000000000000004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s="4">
        <f t="shared" si="52"/>
        <v>0.52992518703241898</v>
      </c>
      <c r="G896" t="s">
        <v>19</v>
      </c>
      <c r="H896" s="4">
        <f t="shared" si="53"/>
        <v>0.52992518703241898</v>
      </c>
      <c r="I896">
        <v>56</v>
      </c>
      <c r="J896" t="s">
        <v>36</v>
      </c>
      <c r="K896" t="s">
        <v>37</v>
      </c>
      <c r="L896" s="4">
        <v>1373518800</v>
      </c>
      <c r="M896">
        <v>1376110800</v>
      </c>
      <c r="N896" t="b">
        <v>0</v>
      </c>
      <c r="O896" t="b">
        <v>1</v>
      </c>
      <c r="P896" t="s">
        <v>2014</v>
      </c>
      <c r="Q896" t="s">
        <v>2033</v>
      </c>
      <c r="R896" s="11">
        <f t="shared" si="54"/>
        <v>41466.208333333336</v>
      </c>
      <c r="S896" s="12">
        <f t="shared" si="55"/>
        <v>41496.208333333336</v>
      </c>
    </row>
    <row r="897" spans="1:19" ht="33" x14ac:dyDescent="0.55000000000000004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s="4">
        <f t="shared" si="52"/>
        <v>14.386028087864602</v>
      </c>
      <c r="G897" t="s">
        <v>14</v>
      </c>
      <c r="H897" s="4">
        <f t="shared" si="53"/>
        <v>14.386028087864602</v>
      </c>
      <c r="I897">
        <v>107</v>
      </c>
      <c r="J897" t="s">
        <v>20</v>
      </c>
      <c r="K897" t="s">
        <v>21</v>
      </c>
      <c r="L897" s="4">
        <v>1517637600</v>
      </c>
      <c r="M897">
        <v>1518415200</v>
      </c>
      <c r="N897" t="b">
        <v>0</v>
      </c>
      <c r="O897" t="b">
        <v>0</v>
      </c>
      <c r="P897" t="s">
        <v>2012</v>
      </c>
      <c r="Q897" t="s">
        <v>2013</v>
      </c>
      <c r="R897" s="11">
        <f t="shared" si="54"/>
        <v>43134.25</v>
      </c>
      <c r="S897" s="12">
        <f t="shared" si="55"/>
        <v>43143.25</v>
      </c>
    </row>
    <row r="898" spans="1:19" ht="33" x14ac:dyDescent="0.55000000000000004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s="4">
        <f t="shared" si="52"/>
        <v>0.1291265048455047</v>
      </c>
      <c r="G898" t="s">
        <v>19</v>
      </c>
      <c r="H898" s="4">
        <f t="shared" si="53"/>
        <v>0.1291265048455047</v>
      </c>
      <c r="I898">
        <v>1460</v>
      </c>
      <c r="J898" t="s">
        <v>24</v>
      </c>
      <c r="K898" t="s">
        <v>25</v>
      </c>
      <c r="L898" s="4">
        <v>1310619600</v>
      </c>
      <c r="M898">
        <v>1310878800</v>
      </c>
      <c r="N898" t="b">
        <v>0</v>
      </c>
      <c r="O898" t="b">
        <v>1</v>
      </c>
      <c r="P898" t="s">
        <v>2006</v>
      </c>
      <c r="Q898" t="s">
        <v>2007</v>
      </c>
      <c r="R898" s="11">
        <f t="shared" si="54"/>
        <v>40738.208333333336</v>
      </c>
      <c r="S898" s="12">
        <f t="shared" si="55"/>
        <v>40741.208333333336</v>
      </c>
    </row>
    <row r="899" spans="1:19" ht="18.5" x14ac:dyDescent="0.55000000000000004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s="4">
        <f t="shared" ref="F899:F962" si="56">D899/E899</f>
        <v>3.6109971276159212</v>
      </c>
      <c r="G899" t="s">
        <v>14</v>
      </c>
      <c r="H899" s="4">
        <f t="shared" ref="H899:H962" si="57">AVERAGE(D899/E899)</f>
        <v>3.6109971276159212</v>
      </c>
      <c r="I899">
        <v>27</v>
      </c>
      <c r="J899" t="s">
        <v>20</v>
      </c>
      <c r="K899" t="s">
        <v>21</v>
      </c>
      <c r="L899" s="4">
        <v>1556427600</v>
      </c>
      <c r="M899">
        <v>1556600400</v>
      </c>
      <c r="N899" t="b">
        <v>0</v>
      </c>
      <c r="O899" t="b">
        <v>0</v>
      </c>
      <c r="P899" t="s">
        <v>2012</v>
      </c>
      <c r="Q899" t="s">
        <v>2013</v>
      </c>
      <c r="R899" s="11">
        <f t="shared" ref="R899:R962" si="58">(((L899/60)/60)/24)+DATE(1970,1,1)</f>
        <v>43583.208333333328</v>
      </c>
      <c r="S899" s="12">
        <f t="shared" ref="S899:S962" si="59">(((M899/60)/60)/24)+DATE(1970,1,1)</f>
        <v>43585.208333333328</v>
      </c>
    </row>
    <row r="900" spans="1:19" ht="18.5" x14ac:dyDescent="0.55000000000000004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s="4">
        <f t="shared" si="56"/>
        <v>1.9055015905778212</v>
      </c>
      <c r="G900" t="s">
        <v>14</v>
      </c>
      <c r="H900" s="4">
        <f t="shared" si="57"/>
        <v>1.9055015905778212</v>
      </c>
      <c r="I900">
        <v>1221</v>
      </c>
      <c r="J900" t="s">
        <v>20</v>
      </c>
      <c r="K900" t="s">
        <v>21</v>
      </c>
      <c r="L900" s="4">
        <v>1576476000</v>
      </c>
      <c r="M900">
        <v>1576994400</v>
      </c>
      <c r="N900" t="b">
        <v>0</v>
      </c>
      <c r="O900" t="b">
        <v>0</v>
      </c>
      <c r="P900" t="s">
        <v>2014</v>
      </c>
      <c r="Q900" t="s">
        <v>2015</v>
      </c>
      <c r="R900" s="11">
        <f t="shared" si="58"/>
        <v>43815.25</v>
      </c>
      <c r="S900" s="12">
        <f t="shared" si="59"/>
        <v>43821.25</v>
      </c>
    </row>
    <row r="901" spans="1:19" ht="18.5" x14ac:dyDescent="0.55000000000000004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s="4">
        <f t="shared" si="56"/>
        <v>0.24564183835182252</v>
      </c>
      <c r="G901" t="s">
        <v>19</v>
      </c>
      <c r="H901" s="4">
        <f t="shared" si="57"/>
        <v>0.24564183835182252</v>
      </c>
      <c r="I901">
        <v>123</v>
      </c>
      <c r="J901" t="s">
        <v>86</v>
      </c>
      <c r="K901" t="s">
        <v>87</v>
      </c>
      <c r="L901" s="4">
        <v>1381122000</v>
      </c>
      <c r="M901">
        <v>1382677200</v>
      </c>
      <c r="N901" t="b">
        <v>0</v>
      </c>
      <c r="O901" t="b">
        <v>0</v>
      </c>
      <c r="P901" t="s">
        <v>2008</v>
      </c>
      <c r="Q901" t="s">
        <v>2031</v>
      </c>
      <c r="R901" s="11">
        <f t="shared" si="58"/>
        <v>41554.208333333336</v>
      </c>
      <c r="S901" s="12">
        <f t="shared" si="59"/>
        <v>41572.208333333336</v>
      </c>
    </row>
    <row r="902" spans="1:19" ht="18.5" x14ac:dyDescent="0.55000000000000004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s="4">
        <f t="shared" si="56"/>
        <v>50</v>
      </c>
      <c r="G902" t="s">
        <v>14</v>
      </c>
      <c r="H902" s="4">
        <f t="shared" si="57"/>
        <v>50</v>
      </c>
      <c r="I902">
        <v>1</v>
      </c>
      <c r="J902" t="s">
        <v>20</v>
      </c>
      <c r="K902" t="s">
        <v>21</v>
      </c>
      <c r="L902" s="4">
        <v>1411102800</v>
      </c>
      <c r="M902">
        <v>1411189200</v>
      </c>
      <c r="N902" t="b">
        <v>0</v>
      </c>
      <c r="O902" t="b">
        <v>1</v>
      </c>
      <c r="P902" t="s">
        <v>2010</v>
      </c>
      <c r="Q902" t="s">
        <v>2011</v>
      </c>
      <c r="R902" s="11">
        <f t="shared" si="58"/>
        <v>41901.208333333336</v>
      </c>
      <c r="S902" s="12">
        <f t="shared" si="59"/>
        <v>41902.208333333336</v>
      </c>
    </row>
    <row r="903" spans="1:19" ht="18.5" x14ac:dyDescent="0.55000000000000004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s="4">
        <f t="shared" si="56"/>
        <v>0.64029270523667958</v>
      </c>
      <c r="G903" t="s">
        <v>19</v>
      </c>
      <c r="H903" s="4">
        <f t="shared" si="57"/>
        <v>0.64029270523667958</v>
      </c>
      <c r="I903">
        <v>159</v>
      </c>
      <c r="J903" t="s">
        <v>20</v>
      </c>
      <c r="K903" t="s">
        <v>21</v>
      </c>
      <c r="L903" s="4">
        <v>1531803600</v>
      </c>
      <c r="M903">
        <v>1534654800</v>
      </c>
      <c r="N903" t="b">
        <v>0</v>
      </c>
      <c r="O903" t="b">
        <v>1</v>
      </c>
      <c r="P903" t="s">
        <v>2008</v>
      </c>
      <c r="Q903" t="s">
        <v>2009</v>
      </c>
      <c r="R903" s="11">
        <f t="shared" si="58"/>
        <v>43298.208333333328</v>
      </c>
      <c r="S903" s="12">
        <f t="shared" si="59"/>
        <v>43331.208333333328</v>
      </c>
    </row>
    <row r="904" spans="1:19" ht="18.5" x14ac:dyDescent="0.55000000000000004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s="4">
        <f t="shared" si="56"/>
        <v>0.39615166949632147</v>
      </c>
      <c r="G904" t="s">
        <v>19</v>
      </c>
      <c r="H904" s="4">
        <f t="shared" si="57"/>
        <v>0.39615166949632147</v>
      </c>
      <c r="I904">
        <v>110</v>
      </c>
      <c r="J904" t="s">
        <v>20</v>
      </c>
      <c r="K904" t="s">
        <v>21</v>
      </c>
      <c r="L904" s="4">
        <v>1454133600</v>
      </c>
      <c r="M904">
        <v>1457762400</v>
      </c>
      <c r="N904" t="b">
        <v>0</v>
      </c>
      <c r="O904" t="b">
        <v>0</v>
      </c>
      <c r="P904" t="s">
        <v>2010</v>
      </c>
      <c r="Q904" t="s">
        <v>2011</v>
      </c>
      <c r="R904" s="11">
        <f t="shared" si="58"/>
        <v>42399.25</v>
      </c>
      <c r="S904" s="12">
        <f t="shared" si="59"/>
        <v>42441.25</v>
      </c>
    </row>
    <row r="905" spans="1:19" ht="33" x14ac:dyDescent="0.55000000000000004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s="4">
        <f t="shared" si="56"/>
        <v>57.827926657263752</v>
      </c>
      <c r="G905" t="s">
        <v>42</v>
      </c>
      <c r="H905" s="4">
        <f t="shared" si="57"/>
        <v>57.827926657263752</v>
      </c>
      <c r="I905">
        <v>14</v>
      </c>
      <c r="J905" t="s">
        <v>20</v>
      </c>
      <c r="K905" t="s">
        <v>21</v>
      </c>
      <c r="L905" s="4">
        <v>1336194000</v>
      </c>
      <c r="M905">
        <v>1337490000</v>
      </c>
      <c r="N905" t="b">
        <v>0</v>
      </c>
      <c r="O905" t="b">
        <v>1</v>
      </c>
      <c r="P905" t="s">
        <v>2020</v>
      </c>
      <c r="Q905" t="s">
        <v>2021</v>
      </c>
      <c r="R905" s="11">
        <f t="shared" si="58"/>
        <v>41034.208333333336</v>
      </c>
      <c r="S905" s="12">
        <f t="shared" si="59"/>
        <v>41049.208333333336</v>
      </c>
    </row>
    <row r="906" spans="1:19" ht="18.5" x14ac:dyDescent="0.55000000000000004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s="4">
        <f t="shared" si="56"/>
        <v>8.1761006289308185</v>
      </c>
      <c r="G906" t="s">
        <v>14</v>
      </c>
      <c r="H906" s="4">
        <f t="shared" si="57"/>
        <v>8.1761006289308185</v>
      </c>
      <c r="I906">
        <v>16</v>
      </c>
      <c r="J906" t="s">
        <v>20</v>
      </c>
      <c r="K906" t="s">
        <v>21</v>
      </c>
      <c r="L906" s="4">
        <v>1349326800</v>
      </c>
      <c r="M906">
        <v>1349672400</v>
      </c>
      <c r="N906" t="b">
        <v>0</v>
      </c>
      <c r="O906" t="b">
        <v>0</v>
      </c>
      <c r="P906" t="s">
        <v>2020</v>
      </c>
      <c r="Q906" t="s">
        <v>2029</v>
      </c>
      <c r="R906" s="11">
        <f t="shared" si="58"/>
        <v>41186.208333333336</v>
      </c>
      <c r="S906" s="12">
        <f t="shared" si="59"/>
        <v>41190.208333333336</v>
      </c>
    </row>
    <row r="907" spans="1:19" ht="18.5" x14ac:dyDescent="0.55000000000000004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s="4">
        <f t="shared" si="56"/>
        <v>0.60980316480123509</v>
      </c>
      <c r="G907" t="s">
        <v>19</v>
      </c>
      <c r="H907" s="4">
        <f t="shared" si="57"/>
        <v>0.60980316480123509</v>
      </c>
      <c r="I907">
        <v>236</v>
      </c>
      <c r="J907" t="s">
        <v>20</v>
      </c>
      <c r="K907" t="s">
        <v>21</v>
      </c>
      <c r="L907" s="4">
        <v>1379566800</v>
      </c>
      <c r="M907">
        <v>1379826000</v>
      </c>
      <c r="N907" t="b">
        <v>0</v>
      </c>
      <c r="O907" t="b">
        <v>0</v>
      </c>
      <c r="P907" t="s">
        <v>2012</v>
      </c>
      <c r="Q907" t="s">
        <v>2013</v>
      </c>
      <c r="R907" s="11">
        <f t="shared" si="58"/>
        <v>41536.208333333336</v>
      </c>
      <c r="S907" s="12">
        <f t="shared" si="59"/>
        <v>41539.208333333336</v>
      </c>
    </row>
    <row r="908" spans="1:19" ht="33" x14ac:dyDescent="0.55000000000000004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s="4">
        <f t="shared" si="56"/>
        <v>0.61356537260151722</v>
      </c>
      <c r="G908" t="s">
        <v>19</v>
      </c>
      <c r="H908" s="4">
        <f t="shared" si="57"/>
        <v>0.61356537260151722</v>
      </c>
      <c r="I908">
        <v>191</v>
      </c>
      <c r="J908" t="s">
        <v>20</v>
      </c>
      <c r="K908" t="s">
        <v>21</v>
      </c>
      <c r="L908" s="4">
        <v>1494651600</v>
      </c>
      <c r="M908">
        <v>1497762000</v>
      </c>
      <c r="N908" t="b">
        <v>1</v>
      </c>
      <c r="O908" t="b">
        <v>1</v>
      </c>
      <c r="P908" t="s">
        <v>2014</v>
      </c>
      <c r="Q908" t="s">
        <v>2015</v>
      </c>
      <c r="R908" s="11">
        <f t="shared" si="58"/>
        <v>42868.208333333328</v>
      </c>
      <c r="S908" s="12">
        <f t="shared" si="59"/>
        <v>42904.208333333328</v>
      </c>
    </row>
    <row r="909" spans="1:19" ht="18.5" x14ac:dyDescent="0.55000000000000004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s="4">
        <f t="shared" si="56"/>
        <v>4.9376017362995119</v>
      </c>
      <c r="G909" t="s">
        <v>14</v>
      </c>
      <c r="H909" s="4">
        <f t="shared" si="57"/>
        <v>4.9376017362995119</v>
      </c>
      <c r="I909">
        <v>41</v>
      </c>
      <c r="J909" t="s">
        <v>20</v>
      </c>
      <c r="K909" t="s">
        <v>21</v>
      </c>
      <c r="L909" s="4">
        <v>1303880400</v>
      </c>
      <c r="M909">
        <v>1304485200</v>
      </c>
      <c r="N909" t="b">
        <v>0</v>
      </c>
      <c r="O909" t="b">
        <v>0</v>
      </c>
      <c r="P909" t="s">
        <v>2012</v>
      </c>
      <c r="Q909" t="s">
        <v>2013</v>
      </c>
      <c r="R909" s="11">
        <f t="shared" si="58"/>
        <v>40660.208333333336</v>
      </c>
      <c r="S909" s="12">
        <f t="shared" si="59"/>
        <v>40667.208333333336</v>
      </c>
    </row>
    <row r="910" spans="1:19" ht="18.5" x14ac:dyDescent="0.55000000000000004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s="4">
        <f t="shared" si="56"/>
        <v>0.31324313243132429</v>
      </c>
      <c r="G910" t="s">
        <v>19</v>
      </c>
      <c r="H910" s="4">
        <f t="shared" si="57"/>
        <v>0.31324313243132429</v>
      </c>
      <c r="I910">
        <v>3934</v>
      </c>
      <c r="J910" t="s">
        <v>20</v>
      </c>
      <c r="K910" t="s">
        <v>21</v>
      </c>
      <c r="L910" s="4">
        <v>1335934800</v>
      </c>
      <c r="M910">
        <v>1336885200</v>
      </c>
      <c r="N910" t="b">
        <v>0</v>
      </c>
      <c r="O910" t="b">
        <v>0</v>
      </c>
      <c r="P910" t="s">
        <v>2023</v>
      </c>
      <c r="Q910" t="s">
        <v>2024</v>
      </c>
      <c r="R910" s="11">
        <f t="shared" si="58"/>
        <v>41031.208333333336</v>
      </c>
      <c r="S910" s="12">
        <f t="shared" si="59"/>
        <v>41042.208333333336</v>
      </c>
    </row>
    <row r="911" spans="1:19" ht="18.5" x14ac:dyDescent="0.55000000000000004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s="4">
        <f t="shared" si="56"/>
        <v>0.20879248347059506</v>
      </c>
      <c r="G911" t="s">
        <v>19</v>
      </c>
      <c r="H911" s="4">
        <f t="shared" si="57"/>
        <v>0.20879248347059506</v>
      </c>
      <c r="I911">
        <v>80</v>
      </c>
      <c r="J911" t="s">
        <v>15</v>
      </c>
      <c r="K911" t="s">
        <v>16</v>
      </c>
      <c r="L911" s="4">
        <v>1528088400</v>
      </c>
      <c r="M911">
        <v>1530421200</v>
      </c>
      <c r="N911" t="b">
        <v>0</v>
      </c>
      <c r="O911" t="b">
        <v>1</v>
      </c>
      <c r="P911" t="s">
        <v>2012</v>
      </c>
      <c r="Q911" t="s">
        <v>2013</v>
      </c>
      <c r="R911" s="11">
        <f t="shared" si="58"/>
        <v>43255.208333333328</v>
      </c>
      <c r="S911" s="12">
        <f t="shared" si="59"/>
        <v>43282.208333333328</v>
      </c>
    </row>
    <row r="912" spans="1:19" ht="18.5" x14ac:dyDescent="0.55000000000000004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s="4">
        <f t="shared" si="56"/>
        <v>5.113354294224723</v>
      </c>
      <c r="G912" t="s">
        <v>63</v>
      </c>
      <c r="H912" s="4">
        <f t="shared" si="57"/>
        <v>5.113354294224723</v>
      </c>
      <c r="I912">
        <v>296</v>
      </c>
      <c r="J912" t="s">
        <v>20</v>
      </c>
      <c r="K912" t="s">
        <v>21</v>
      </c>
      <c r="L912" s="4">
        <v>1421906400</v>
      </c>
      <c r="M912">
        <v>1421992800</v>
      </c>
      <c r="N912" t="b">
        <v>0</v>
      </c>
      <c r="O912" t="b">
        <v>0</v>
      </c>
      <c r="P912" t="s">
        <v>2012</v>
      </c>
      <c r="Q912" t="s">
        <v>2013</v>
      </c>
      <c r="R912" s="11">
        <f t="shared" si="58"/>
        <v>42026.25</v>
      </c>
      <c r="S912" s="12">
        <f t="shared" si="59"/>
        <v>42027.25</v>
      </c>
    </row>
    <row r="913" spans="1:19" ht="18.5" x14ac:dyDescent="0.55000000000000004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s="4">
        <f t="shared" si="56"/>
        <v>0.50264320998353407</v>
      </c>
      <c r="G913" t="s">
        <v>19</v>
      </c>
      <c r="H913" s="4">
        <f t="shared" si="57"/>
        <v>0.50264320998353407</v>
      </c>
      <c r="I913">
        <v>462</v>
      </c>
      <c r="J913" t="s">
        <v>20</v>
      </c>
      <c r="K913" t="s">
        <v>21</v>
      </c>
      <c r="L913" s="4">
        <v>1568005200</v>
      </c>
      <c r="M913">
        <v>1568178000</v>
      </c>
      <c r="N913" t="b">
        <v>1</v>
      </c>
      <c r="O913" t="b">
        <v>0</v>
      </c>
      <c r="P913" t="s">
        <v>2010</v>
      </c>
      <c r="Q913" t="s">
        <v>2011</v>
      </c>
      <c r="R913" s="11">
        <f t="shared" si="58"/>
        <v>43717.208333333328</v>
      </c>
      <c r="S913" s="12">
        <f t="shared" si="59"/>
        <v>43719.208333333328</v>
      </c>
    </row>
    <row r="914" spans="1:19" ht="18.5" x14ac:dyDescent="0.55000000000000004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s="4">
        <f t="shared" si="56"/>
        <v>0.12578616352201258</v>
      </c>
      <c r="G914" t="s">
        <v>19</v>
      </c>
      <c r="H914" s="4">
        <f t="shared" si="57"/>
        <v>0.12578616352201258</v>
      </c>
      <c r="I914">
        <v>179</v>
      </c>
      <c r="J914" t="s">
        <v>20</v>
      </c>
      <c r="K914" t="s">
        <v>21</v>
      </c>
      <c r="L914" s="4">
        <v>1346821200</v>
      </c>
      <c r="M914">
        <v>1347944400</v>
      </c>
      <c r="N914" t="b">
        <v>1</v>
      </c>
      <c r="O914" t="b">
        <v>0</v>
      </c>
      <c r="P914" t="s">
        <v>2014</v>
      </c>
      <c r="Q914" t="s">
        <v>2017</v>
      </c>
      <c r="R914" s="11">
        <f t="shared" si="58"/>
        <v>41157.208333333336</v>
      </c>
      <c r="S914" s="12">
        <f t="shared" si="59"/>
        <v>41170.208333333336</v>
      </c>
    </row>
    <row r="915" spans="1:19" ht="18.5" x14ac:dyDescent="0.55000000000000004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s="4">
        <f t="shared" si="56"/>
        <v>1.9754615038271048</v>
      </c>
      <c r="G915" t="s">
        <v>14</v>
      </c>
      <c r="H915" s="4">
        <f t="shared" si="57"/>
        <v>1.9754615038271048</v>
      </c>
      <c r="I915">
        <v>523</v>
      </c>
      <c r="J915" t="s">
        <v>24</v>
      </c>
      <c r="K915" t="s">
        <v>25</v>
      </c>
      <c r="L915" s="4">
        <v>1557637200</v>
      </c>
      <c r="M915">
        <v>1558760400</v>
      </c>
      <c r="N915" t="b">
        <v>0</v>
      </c>
      <c r="O915" t="b">
        <v>0</v>
      </c>
      <c r="P915" t="s">
        <v>2014</v>
      </c>
      <c r="Q915" t="s">
        <v>2017</v>
      </c>
      <c r="R915" s="11">
        <f t="shared" si="58"/>
        <v>43597.208333333328</v>
      </c>
      <c r="S915" s="12">
        <f t="shared" si="59"/>
        <v>43610.208333333328</v>
      </c>
    </row>
    <row r="916" spans="1:19" ht="18.5" x14ac:dyDescent="0.55000000000000004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s="4">
        <f t="shared" si="56"/>
        <v>1.7410228509249184</v>
      </c>
      <c r="G916" t="s">
        <v>14</v>
      </c>
      <c r="H916" s="4">
        <f t="shared" si="57"/>
        <v>1.7410228509249184</v>
      </c>
      <c r="I916">
        <v>141</v>
      </c>
      <c r="J916" t="s">
        <v>36</v>
      </c>
      <c r="K916" t="s">
        <v>37</v>
      </c>
      <c r="L916" s="4">
        <v>1375592400</v>
      </c>
      <c r="M916">
        <v>1376629200</v>
      </c>
      <c r="N916" t="b">
        <v>0</v>
      </c>
      <c r="O916" t="b">
        <v>0</v>
      </c>
      <c r="P916" t="s">
        <v>2012</v>
      </c>
      <c r="Q916" t="s">
        <v>2013</v>
      </c>
      <c r="R916" s="11">
        <f t="shared" si="58"/>
        <v>41490.208333333336</v>
      </c>
      <c r="S916" s="12">
        <f t="shared" si="59"/>
        <v>41502.208333333336</v>
      </c>
    </row>
    <row r="917" spans="1:19" ht="18.5" x14ac:dyDescent="0.55000000000000004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s="4">
        <f t="shared" si="56"/>
        <v>0.64255675322554306</v>
      </c>
      <c r="G917" t="s">
        <v>19</v>
      </c>
      <c r="H917" s="4">
        <f t="shared" si="57"/>
        <v>0.64255675322554306</v>
      </c>
      <c r="I917">
        <v>1866</v>
      </c>
      <c r="J917" t="s">
        <v>36</v>
      </c>
      <c r="K917" t="s">
        <v>37</v>
      </c>
      <c r="L917" s="4">
        <v>1503982800</v>
      </c>
      <c r="M917">
        <v>1504760400</v>
      </c>
      <c r="N917" t="b">
        <v>0</v>
      </c>
      <c r="O917" t="b">
        <v>0</v>
      </c>
      <c r="P917" t="s">
        <v>2014</v>
      </c>
      <c r="Q917" t="s">
        <v>2033</v>
      </c>
      <c r="R917" s="11">
        <f t="shared" si="58"/>
        <v>42976.208333333328</v>
      </c>
      <c r="S917" s="12">
        <f t="shared" si="59"/>
        <v>42985.208333333328</v>
      </c>
    </row>
    <row r="918" spans="1:19" ht="33" x14ac:dyDescent="0.55000000000000004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s="4">
        <f t="shared" si="56"/>
        <v>2.7550260610573343</v>
      </c>
      <c r="G918" t="s">
        <v>14</v>
      </c>
      <c r="H918" s="4">
        <f t="shared" si="57"/>
        <v>2.7550260610573343</v>
      </c>
      <c r="I918">
        <v>52</v>
      </c>
      <c r="J918" t="s">
        <v>20</v>
      </c>
      <c r="K918" t="s">
        <v>21</v>
      </c>
      <c r="L918" s="4">
        <v>1418882400</v>
      </c>
      <c r="M918">
        <v>1419660000</v>
      </c>
      <c r="N918" t="b">
        <v>0</v>
      </c>
      <c r="O918" t="b">
        <v>0</v>
      </c>
      <c r="P918" t="s">
        <v>2027</v>
      </c>
      <c r="Q918" t="s">
        <v>2028</v>
      </c>
      <c r="R918" s="11">
        <f t="shared" si="58"/>
        <v>41991.25</v>
      </c>
      <c r="S918" s="12">
        <f t="shared" si="59"/>
        <v>42000.25</v>
      </c>
    </row>
    <row r="919" spans="1:19" ht="18.5" x14ac:dyDescent="0.55000000000000004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s="4">
        <f t="shared" si="56"/>
        <v>1.7167381974248928</v>
      </c>
      <c r="G919" t="s">
        <v>42</v>
      </c>
      <c r="H919" s="4">
        <f t="shared" si="57"/>
        <v>1.7167381974248928</v>
      </c>
      <c r="I919">
        <v>27</v>
      </c>
      <c r="J919" t="s">
        <v>36</v>
      </c>
      <c r="K919" t="s">
        <v>37</v>
      </c>
      <c r="L919" s="4">
        <v>1309237200</v>
      </c>
      <c r="M919">
        <v>1311310800</v>
      </c>
      <c r="N919" t="b">
        <v>0</v>
      </c>
      <c r="O919" t="b">
        <v>1</v>
      </c>
      <c r="P919" t="s">
        <v>2014</v>
      </c>
      <c r="Q919" t="s">
        <v>2025</v>
      </c>
      <c r="R919" s="11">
        <f t="shared" si="58"/>
        <v>40722.208333333336</v>
      </c>
      <c r="S919" s="12">
        <f t="shared" si="59"/>
        <v>40746.208333333336</v>
      </c>
    </row>
    <row r="920" spans="1:19" ht="18.5" x14ac:dyDescent="0.55000000000000004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s="4">
        <f t="shared" si="56"/>
        <v>0.42123933045116951</v>
      </c>
      <c r="G920" t="s">
        <v>19</v>
      </c>
      <c r="H920" s="4">
        <f t="shared" si="57"/>
        <v>0.42123933045116951</v>
      </c>
      <c r="I920">
        <v>156</v>
      </c>
      <c r="J920" t="s">
        <v>86</v>
      </c>
      <c r="K920" t="s">
        <v>87</v>
      </c>
      <c r="L920" s="4">
        <v>1343365200</v>
      </c>
      <c r="M920">
        <v>1344315600</v>
      </c>
      <c r="N920" t="b">
        <v>0</v>
      </c>
      <c r="O920" t="b">
        <v>0</v>
      </c>
      <c r="P920" t="s">
        <v>2020</v>
      </c>
      <c r="Q920" t="s">
        <v>2029</v>
      </c>
      <c r="R920" s="11">
        <f t="shared" si="58"/>
        <v>41117.208333333336</v>
      </c>
      <c r="S920" s="12">
        <f t="shared" si="59"/>
        <v>41128.208333333336</v>
      </c>
    </row>
    <row r="921" spans="1:19" ht="18.5" x14ac:dyDescent="0.55000000000000004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s="4">
        <f t="shared" si="56"/>
        <v>1.7021276595744681</v>
      </c>
      <c r="G921" t="s">
        <v>14</v>
      </c>
      <c r="H921" s="4">
        <f t="shared" si="57"/>
        <v>1.7021276595744681</v>
      </c>
      <c r="I921">
        <v>225</v>
      </c>
      <c r="J921" t="s">
        <v>24</v>
      </c>
      <c r="K921" t="s">
        <v>25</v>
      </c>
      <c r="L921" s="4">
        <v>1507957200</v>
      </c>
      <c r="M921">
        <v>1510725600</v>
      </c>
      <c r="N921" t="b">
        <v>0</v>
      </c>
      <c r="O921" t="b">
        <v>1</v>
      </c>
      <c r="P921" t="s">
        <v>2012</v>
      </c>
      <c r="Q921" t="s">
        <v>2013</v>
      </c>
      <c r="R921" s="11">
        <f t="shared" si="58"/>
        <v>43022.208333333328</v>
      </c>
      <c r="S921" s="12">
        <f t="shared" si="59"/>
        <v>43054.25</v>
      </c>
    </row>
    <row r="922" spans="1:19" ht="18.5" x14ac:dyDescent="0.55000000000000004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s="4">
        <f t="shared" si="56"/>
        <v>0.54774700289375777</v>
      </c>
      <c r="G922" t="s">
        <v>19</v>
      </c>
      <c r="H922" s="4">
        <f t="shared" si="57"/>
        <v>0.54774700289375777</v>
      </c>
      <c r="I922">
        <v>255</v>
      </c>
      <c r="J922" t="s">
        <v>20</v>
      </c>
      <c r="K922" t="s">
        <v>21</v>
      </c>
      <c r="L922" s="4">
        <v>1549519200</v>
      </c>
      <c r="M922">
        <v>1551247200</v>
      </c>
      <c r="N922" t="b">
        <v>1</v>
      </c>
      <c r="O922" t="b">
        <v>0</v>
      </c>
      <c r="P922" t="s">
        <v>2014</v>
      </c>
      <c r="Q922" t="s">
        <v>2022</v>
      </c>
      <c r="R922" s="11">
        <f t="shared" si="58"/>
        <v>43503.25</v>
      </c>
      <c r="S922" s="12">
        <f t="shared" si="59"/>
        <v>43523.25</v>
      </c>
    </row>
    <row r="923" spans="1:19" ht="18.5" x14ac:dyDescent="0.55000000000000004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s="4">
        <f t="shared" si="56"/>
        <v>132.56198347107437</v>
      </c>
      <c r="G923" t="s">
        <v>14</v>
      </c>
      <c r="H923" s="4">
        <f t="shared" si="57"/>
        <v>132.56198347107437</v>
      </c>
      <c r="I923">
        <v>38</v>
      </c>
      <c r="J923" t="s">
        <v>20</v>
      </c>
      <c r="K923" t="s">
        <v>21</v>
      </c>
      <c r="L923" s="4">
        <v>1329026400</v>
      </c>
      <c r="M923">
        <v>1330236000</v>
      </c>
      <c r="N923" t="b">
        <v>0</v>
      </c>
      <c r="O923" t="b">
        <v>0</v>
      </c>
      <c r="P923" t="s">
        <v>2010</v>
      </c>
      <c r="Q923" t="s">
        <v>2011</v>
      </c>
      <c r="R923" s="11">
        <f t="shared" si="58"/>
        <v>40951.25</v>
      </c>
      <c r="S923" s="12">
        <f t="shared" si="59"/>
        <v>40965.25</v>
      </c>
    </row>
    <row r="924" spans="1:19" ht="18.5" x14ac:dyDescent="0.55000000000000004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s="4">
        <f t="shared" si="56"/>
        <v>0.56833259619637333</v>
      </c>
      <c r="G924" t="s">
        <v>19</v>
      </c>
      <c r="H924" s="4">
        <f t="shared" si="57"/>
        <v>0.56833259619637333</v>
      </c>
      <c r="I924">
        <v>2261</v>
      </c>
      <c r="J924" t="s">
        <v>20</v>
      </c>
      <c r="K924" t="s">
        <v>21</v>
      </c>
      <c r="L924" s="4">
        <v>1544335200</v>
      </c>
      <c r="M924">
        <v>1545112800</v>
      </c>
      <c r="N924" t="b">
        <v>0</v>
      </c>
      <c r="O924" t="b">
        <v>1</v>
      </c>
      <c r="P924" t="s">
        <v>2008</v>
      </c>
      <c r="Q924" t="s">
        <v>2035</v>
      </c>
      <c r="R924" s="11">
        <f t="shared" si="58"/>
        <v>43443.25</v>
      </c>
      <c r="S924" s="12">
        <f t="shared" si="59"/>
        <v>43452.25</v>
      </c>
    </row>
    <row r="925" spans="1:19" ht="18.5" x14ac:dyDescent="0.55000000000000004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s="4">
        <f t="shared" si="56"/>
        <v>0.42037586547972305</v>
      </c>
      <c r="G925" t="s">
        <v>19</v>
      </c>
      <c r="H925" s="4">
        <f t="shared" si="57"/>
        <v>0.42037586547972305</v>
      </c>
      <c r="I925">
        <v>40</v>
      </c>
      <c r="J925" t="s">
        <v>20</v>
      </c>
      <c r="K925" t="s">
        <v>21</v>
      </c>
      <c r="L925" s="4">
        <v>1279083600</v>
      </c>
      <c r="M925">
        <v>1279170000</v>
      </c>
      <c r="N925" t="b">
        <v>0</v>
      </c>
      <c r="O925" t="b">
        <v>0</v>
      </c>
      <c r="P925" t="s">
        <v>2012</v>
      </c>
      <c r="Q925" t="s">
        <v>2013</v>
      </c>
      <c r="R925" s="11">
        <f t="shared" si="58"/>
        <v>40373.208333333336</v>
      </c>
      <c r="S925" s="12">
        <f t="shared" si="59"/>
        <v>40374.208333333336</v>
      </c>
    </row>
    <row r="926" spans="1:19" ht="18.5" x14ac:dyDescent="0.55000000000000004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s="4">
        <f t="shared" si="56"/>
        <v>0.20489671957231709</v>
      </c>
      <c r="G926" t="s">
        <v>19</v>
      </c>
      <c r="H926" s="4">
        <f t="shared" si="57"/>
        <v>0.20489671957231709</v>
      </c>
      <c r="I926">
        <v>2289</v>
      </c>
      <c r="J926" t="s">
        <v>94</v>
      </c>
      <c r="K926" t="s">
        <v>95</v>
      </c>
      <c r="L926" s="4">
        <v>1572498000</v>
      </c>
      <c r="M926">
        <v>1573452000</v>
      </c>
      <c r="N926" t="b">
        <v>0</v>
      </c>
      <c r="O926" t="b">
        <v>0</v>
      </c>
      <c r="P926" t="s">
        <v>2012</v>
      </c>
      <c r="Q926" t="s">
        <v>2013</v>
      </c>
      <c r="R926" s="11">
        <f t="shared" si="58"/>
        <v>43769.208333333328</v>
      </c>
      <c r="S926" s="12">
        <f t="shared" si="59"/>
        <v>43780.25</v>
      </c>
    </row>
    <row r="927" spans="1:19" ht="33" x14ac:dyDescent="0.55000000000000004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s="4">
        <f t="shared" si="56"/>
        <v>0.44629574531389465</v>
      </c>
      <c r="G927" t="s">
        <v>19</v>
      </c>
      <c r="H927" s="4">
        <f t="shared" si="57"/>
        <v>0.44629574531389465</v>
      </c>
      <c r="I927">
        <v>65</v>
      </c>
      <c r="J927" t="s">
        <v>20</v>
      </c>
      <c r="K927" t="s">
        <v>21</v>
      </c>
      <c r="L927" s="4">
        <v>1506056400</v>
      </c>
      <c r="M927">
        <v>1507093200</v>
      </c>
      <c r="N927" t="b">
        <v>0</v>
      </c>
      <c r="O927" t="b">
        <v>0</v>
      </c>
      <c r="P927" t="s">
        <v>2012</v>
      </c>
      <c r="Q927" t="s">
        <v>2013</v>
      </c>
      <c r="R927" s="11">
        <f t="shared" si="58"/>
        <v>43000.208333333328</v>
      </c>
      <c r="S927" s="12">
        <f t="shared" si="59"/>
        <v>43012.208333333328</v>
      </c>
    </row>
    <row r="928" spans="1:19" ht="18.5" x14ac:dyDescent="0.55000000000000004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s="4">
        <f t="shared" si="56"/>
        <v>5.516804058338618</v>
      </c>
      <c r="G928" t="s">
        <v>14</v>
      </c>
      <c r="H928" s="4">
        <f t="shared" si="57"/>
        <v>5.516804058338618</v>
      </c>
      <c r="I928">
        <v>15</v>
      </c>
      <c r="J928" t="s">
        <v>20</v>
      </c>
      <c r="K928" t="s">
        <v>21</v>
      </c>
      <c r="L928" s="4">
        <v>1463029200</v>
      </c>
      <c r="M928">
        <v>1463374800</v>
      </c>
      <c r="N928" t="b">
        <v>0</v>
      </c>
      <c r="O928" t="b">
        <v>0</v>
      </c>
      <c r="P928" t="s">
        <v>2006</v>
      </c>
      <c r="Q928" t="s">
        <v>2007</v>
      </c>
      <c r="R928" s="11">
        <f t="shared" si="58"/>
        <v>42502.208333333328</v>
      </c>
      <c r="S928" s="12">
        <f t="shared" si="59"/>
        <v>42506.208333333328</v>
      </c>
    </row>
    <row r="929" spans="1:19" ht="18.5" x14ac:dyDescent="0.55000000000000004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s="4">
        <f t="shared" si="56"/>
        <v>2.1811572250833082</v>
      </c>
      <c r="G929" t="s">
        <v>14</v>
      </c>
      <c r="H929" s="4">
        <f t="shared" si="57"/>
        <v>2.1811572250833082</v>
      </c>
      <c r="I929">
        <v>37</v>
      </c>
      <c r="J929" t="s">
        <v>20</v>
      </c>
      <c r="K929" t="s">
        <v>21</v>
      </c>
      <c r="L929" s="4">
        <v>1342069200</v>
      </c>
      <c r="M929">
        <v>1344574800</v>
      </c>
      <c r="N929" t="b">
        <v>0</v>
      </c>
      <c r="O929" t="b">
        <v>0</v>
      </c>
      <c r="P929" t="s">
        <v>2012</v>
      </c>
      <c r="Q929" t="s">
        <v>2013</v>
      </c>
      <c r="R929" s="11">
        <f t="shared" si="58"/>
        <v>41102.208333333336</v>
      </c>
      <c r="S929" s="12">
        <f t="shared" si="59"/>
        <v>41131.208333333336</v>
      </c>
    </row>
    <row r="930" spans="1:19" ht="18.5" x14ac:dyDescent="0.55000000000000004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s="4">
        <f t="shared" si="56"/>
        <v>0.85240292077846691</v>
      </c>
      <c r="G930" t="s">
        <v>19</v>
      </c>
      <c r="H930" s="4">
        <f t="shared" si="57"/>
        <v>0.85240292077846691</v>
      </c>
      <c r="I930">
        <v>3777</v>
      </c>
      <c r="J930" t="s">
        <v>94</v>
      </c>
      <c r="K930" t="s">
        <v>95</v>
      </c>
      <c r="L930" s="4">
        <v>1388296800</v>
      </c>
      <c r="M930">
        <v>1389074400</v>
      </c>
      <c r="N930" t="b">
        <v>0</v>
      </c>
      <c r="O930" t="b">
        <v>0</v>
      </c>
      <c r="P930" t="s">
        <v>2010</v>
      </c>
      <c r="Q930" t="s">
        <v>2011</v>
      </c>
      <c r="R930" s="11">
        <f t="shared" si="58"/>
        <v>41637.25</v>
      </c>
      <c r="S930" s="12">
        <f t="shared" si="59"/>
        <v>41646.25</v>
      </c>
    </row>
    <row r="931" spans="1:19" ht="18.5" x14ac:dyDescent="0.55000000000000004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s="4">
        <f t="shared" si="56"/>
        <v>0.46017402945113789</v>
      </c>
      <c r="G931" t="s">
        <v>19</v>
      </c>
      <c r="H931" s="4">
        <f t="shared" si="57"/>
        <v>0.46017402945113789</v>
      </c>
      <c r="I931">
        <v>184</v>
      </c>
      <c r="J931" t="s">
        <v>36</v>
      </c>
      <c r="K931" t="s">
        <v>37</v>
      </c>
      <c r="L931" s="4">
        <v>1493787600</v>
      </c>
      <c r="M931">
        <v>1494997200</v>
      </c>
      <c r="N931" t="b">
        <v>0</v>
      </c>
      <c r="O931" t="b">
        <v>0</v>
      </c>
      <c r="P931" t="s">
        <v>2012</v>
      </c>
      <c r="Q931" t="s">
        <v>2013</v>
      </c>
      <c r="R931" s="11">
        <f t="shared" si="58"/>
        <v>42858.208333333328</v>
      </c>
      <c r="S931" s="12">
        <f t="shared" si="59"/>
        <v>42872.208333333328</v>
      </c>
    </row>
    <row r="932" spans="1:19" ht="18.5" x14ac:dyDescent="0.55000000000000004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s="4">
        <f t="shared" si="56"/>
        <v>0.89058524173027986</v>
      </c>
      <c r="G932" t="s">
        <v>19</v>
      </c>
      <c r="H932" s="4">
        <f t="shared" si="57"/>
        <v>0.89058524173027986</v>
      </c>
      <c r="I932">
        <v>85</v>
      </c>
      <c r="J932" t="s">
        <v>20</v>
      </c>
      <c r="K932" t="s">
        <v>21</v>
      </c>
      <c r="L932" s="4">
        <v>1424844000</v>
      </c>
      <c r="M932">
        <v>1425448800</v>
      </c>
      <c r="N932" t="b">
        <v>0</v>
      </c>
      <c r="O932" t="b">
        <v>1</v>
      </c>
      <c r="P932" t="s">
        <v>2012</v>
      </c>
      <c r="Q932" t="s">
        <v>2013</v>
      </c>
      <c r="R932" s="11">
        <f t="shared" si="58"/>
        <v>42060.25</v>
      </c>
      <c r="S932" s="12">
        <f t="shared" si="59"/>
        <v>42067.25</v>
      </c>
    </row>
    <row r="933" spans="1:19" ht="18.5" x14ac:dyDescent="0.55000000000000004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s="4">
        <f t="shared" si="56"/>
        <v>1.3789492057950776</v>
      </c>
      <c r="G933" t="s">
        <v>14</v>
      </c>
      <c r="H933" s="4">
        <f t="shared" si="57"/>
        <v>1.3789492057950776</v>
      </c>
      <c r="I933">
        <v>112</v>
      </c>
      <c r="J933" t="s">
        <v>20</v>
      </c>
      <c r="K933" t="s">
        <v>21</v>
      </c>
      <c r="L933" s="4">
        <v>1403931600</v>
      </c>
      <c r="M933">
        <v>1404104400</v>
      </c>
      <c r="N933" t="b">
        <v>0</v>
      </c>
      <c r="O933" t="b">
        <v>1</v>
      </c>
      <c r="P933" t="s">
        <v>2012</v>
      </c>
      <c r="Q933" t="s">
        <v>2013</v>
      </c>
      <c r="R933" s="11">
        <f t="shared" si="58"/>
        <v>41818.208333333336</v>
      </c>
      <c r="S933" s="12">
        <f t="shared" si="59"/>
        <v>41820.208333333336</v>
      </c>
    </row>
    <row r="934" spans="1:19" ht="18.5" x14ac:dyDescent="0.55000000000000004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s="4">
        <f t="shared" si="56"/>
        <v>0.4710219127585501</v>
      </c>
      <c r="G934" t="s">
        <v>19</v>
      </c>
      <c r="H934" s="4">
        <f t="shared" si="57"/>
        <v>0.4710219127585501</v>
      </c>
      <c r="I934">
        <v>144</v>
      </c>
      <c r="J934" t="s">
        <v>20</v>
      </c>
      <c r="K934" t="s">
        <v>21</v>
      </c>
      <c r="L934" s="4">
        <v>1394514000</v>
      </c>
      <c r="M934">
        <v>1394773200</v>
      </c>
      <c r="N934" t="b">
        <v>0</v>
      </c>
      <c r="O934" t="b">
        <v>0</v>
      </c>
      <c r="P934" t="s">
        <v>2008</v>
      </c>
      <c r="Q934" t="s">
        <v>2009</v>
      </c>
      <c r="R934" s="11">
        <f t="shared" si="58"/>
        <v>41709.208333333336</v>
      </c>
      <c r="S934" s="12">
        <f t="shared" si="59"/>
        <v>41712.208333333336</v>
      </c>
    </row>
    <row r="935" spans="1:19" ht="18.5" x14ac:dyDescent="0.55000000000000004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s="4">
        <f t="shared" si="56"/>
        <v>0.41710710510527671</v>
      </c>
      <c r="G935" t="s">
        <v>19</v>
      </c>
      <c r="H935" s="4">
        <f t="shared" si="57"/>
        <v>0.41710710510527671</v>
      </c>
      <c r="I935">
        <v>1902</v>
      </c>
      <c r="J935" t="s">
        <v>20</v>
      </c>
      <c r="K935" t="s">
        <v>21</v>
      </c>
      <c r="L935" s="4">
        <v>1365397200</v>
      </c>
      <c r="M935">
        <v>1366520400</v>
      </c>
      <c r="N935" t="b">
        <v>0</v>
      </c>
      <c r="O935" t="b">
        <v>0</v>
      </c>
      <c r="P935" t="s">
        <v>2012</v>
      </c>
      <c r="Q935" t="s">
        <v>2013</v>
      </c>
      <c r="R935" s="11">
        <f t="shared" si="58"/>
        <v>41372.208333333336</v>
      </c>
      <c r="S935" s="12">
        <f t="shared" si="59"/>
        <v>41385.208333333336</v>
      </c>
    </row>
    <row r="936" spans="1:19" ht="18.5" x14ac:dyDescent="0.55000000000000004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s="4">
        <f t="shared" si="56"/>
        <v>0.54964539007092195</v>
      </c>
      <c r="G936" t="s">
        <v>19</v>
      </c>
      <c r="H936" s="4">
        <f t="shared" si="57"/>
        <v>0.54964539007092195</v>
      </c>
      <c r="I936">
        <v>105</v>
      </c>
      <c r="J936" t="s">
        <v>20</v>
      </c>
      <c r="K936" t="s">
        <v>21</v>
      </c>
      <c r="L936" s="4">
        <v>1456120800</v>
      </c>
      <c r="M936">
        <v>1456639200</v>
      </c>
      <c r="N936" t="b">
        <v>0</v>
      </c>
      <c r="O936" t="b">
        <v>0</v>
      </c>
      <c r="P936" t="s">
        <v>2012</v>
      </c>
      <c r="Q936" t="s">
        <v>2013</v>
      </c>
      <c r="R936" s="11">
        <f t="shared" si="58"/>
        <v>42422.25</v>
      </c>
      <c r="S936" s="12">
        <f t="shared" si="59"/>
        <v>42428.25</v>
      </c>
    </row>
    <row r="937" spans="1:19" ht="33" x14ac:dyDescent="0.55000000000000004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s="4">
        <f t="shared" si="56"/>
        <v>0.60926887734718338</v>
      </c>
      <c r="G937" t="s">
        <v>19</v>
      </c>
      <c r="H937" s="4">
        <f t="shared" si="57"/>
        <v>0.60926887734718338</v>
      </c>
      <c r="I937">
        <v>132</v>
      </c>
      <c r="J937" t="s">
        <v>20</v>
      </c>
      <c r="K937" t="s">
        <v>21</v>
      </c>
      <c r="L937" s="4">
        <v>1437714000</v>
      </c>
      <c r="M937">
        <v>1438318800</v>
      </c>
      <c r="N937" t="b">
        <v>0</v>
      </c>
      <c r="O937" t="b">
        <v>0</v>
      </c>
      <c r="P937" t="s">
        <v>2012</v>
      </c>
      <c r="Q937" t="s">
        <v>2013</v>
      </c>
      <c r="R937" s="11">
        <f t="shared" si="58"/>
        <v>42209.208333333328</v>
      </c>
      <c r="S937" s="12">
        <f t="shared" si="59"/>
        <v>42216.208333333328</v>
      </c>
    </row>
    <row r="938" spans="1:19" ht="18.5" x14ac:dyDescent="0.55000000000000004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s="4">
        <f t="shared" si="56"/>
        <v>61.065088757396452</v>
      </c>
      <c r="G938" t="s">
        <v>14</v>
      </c>
      <c r="H938" s="4">
        <f t="shared" si="57"/>
        <v>61.065088757396452</v>
      </c>
      <c r="I938">
        <v>21</v>
      </c>
      <c r="J938" t="s">
        <v>20</v>
      </c>
      <c r="K938" t="s">
        <v>21</v>
      </c>
      <c r="L938" s="4">
        <v>1563771600</v>
      </c>
      <c r="M938">
        <v>1564030800</v>
      </c>
      <c r="N938" t="b">
        <v>1</v>
      </c>
      <c r="O938" t="b">
        <v>0</v>
      </c>
      <c r="P938" t="s">
        <v>2012</v>
      </c>
      <c r="Q938" t="s">
        <v>2013</v>
      </c>
      <c r="R938" s="11">
        <f t="shared" si="58"/>
        <v>43668.208333333328</v>
      </c>
      <c r="S938" s="12">
        <f t="shared" si="59"/>
        <v>43671.208333333328</v>
      </c>
    </row>
    <row r="939" spans="1:19" ht="18.5" x14ac:dyDescent="0.55000000000000004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s="4">
        <f t="shared" si="56"/>
        <v>2.0143478107219845</v>
      </c>
      <c r="G939" t="s">
        <v>63</v>
      </c>
      <c r="H939" s="4">
        <f t="shared" si="57"/>
        <v>2.0143478107219845</v>
      </c>
      <c r="I939">
        <v>976</v>
      </c>
      <c r="J939" t="s">
        <v>20</v>
      </c>
      <c r="K939" t="s">
        <v>21</v>
      </c>
      <c r="L939" s="4">
        <v>1448517600</v>
      </c>
      <c r="M939">
        <v>1449295200</v>
      </c>
      <c r="N939" t="b">
        <v>0</v>
      </c>
      <c r="O939" t="b">
        <v>0</v>
      </c>
      <c r="P939" t="s">
        <v>2014</v>
      </c>
      <c r="Q939" t="s">
        <v>2015</v>
      </c>
      <c r="R939" s="11">
        <f t="shared" si="58"/>
        <v>42334.25</v>
      </c>
      <c r="S939" s="12">
        <f t="shared" si="59"/>
        <v>42343.25</v>
      </c>
    </row>
    <row r="940" spans="1:19" ht="18.5" x14ac:dyDescent="0.55000000000000004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s="4">
        <f t="shared" si="56"/>
        <v>0.9115228376102249</v>
      </c>
      <c r="G940" t="s">
        <v>19</v>
      </c>
      <c r="H940" s="4">
        <f t="shared" si="57"/>
        <v>0.9115228376102249</v>
      </c>
      <c r="I940">
        <v>96</v>
      </c>
      <c r="J940" t="s">
        <v>20</v>
      </c>
      <c r="K940" t="s">
        <v>21</v>
      </c>
      <c r="L940" s="4">
        <v>1528779600</v>
      </c>
      <c r="M940">
        <v>1531890000</v>
      </c>
      <c r="N940" t="b">
        <v>0</v>
      </c>
      <c r="O940" t="b">
        <v>1</v>
      </c>
      <c r="P940" t="s">
        <v>2020</v>
      </c>
      <c r="Q940" t="s">
        <v>2026</v>
      </c>
      <c r="R940" s="11">
        <f t="shared" si="58"/>
        <v>43263.208333333328</v>
      </c>
      <c r="S940" s="12">
        <f t="shared" si="59"/>
        <v>43299.208333333328</v>
      </c>
    </row>
    <row r="941" spans="1:19" ht="33" x14ac:dyDescent="0.55000000000000004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s="4">
        <f t="shared" si="56"/>
        <v>2.031779109143006</v>
      </c>
      <c r="G941" t="s">
        <v>14</v>
      </c>
      <c r="H941" s="4">
        <f t="shared" si="57"/>
        <v>2.031779109143006</v>
      </c>
      <c r="I941">
        <v>67</v>
      </c>
      <c r="J941" t="s">
        <v>20</v>
      </c>
      <c r="K941" t="s">
        <v>21</v>
      </c>
      <c r="L941" s="4">
        <v>1304744400</v>
      </c>
      <c r="M941">
        <v>1306213200</v>
      </c>
      <c r="N941" t="b">
        <v>0</v>
      </c>
      <c r="O941" t="b">
        <v>1</v>
      </c>
      <c r="P941" t="s">
        <v>2023</v>
      </c>
      <c r="Q941" t="s">
        <v>2024</v>
      </c>
      <c r="R941" s="11">
        <f t="shared" si="58"/>
        <v>40670.208333333336</v>
      </c>
      <c r="S941" s="12">
        <f t="shared" si="59"/>
        <v>40687.208333333336</v>
      </c>
    </row>
    <row r="942" spans="1:19" ht="18.5" x14ac:dyDescent="0.55000000000000004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s="4">
        <f t="shared" si="56"/>
        <v>1.6068819996753774</v>
      </c>
      <c r="G942" t="s">
        <v>42</v>
      </c>
      <c r="H942" s="4">
        <f t="shared" si="57"/>
        <v>1.6068819996753774</v>
      </c>
      <c r="I942">
        <v>66</v>
      </c>
      <c r="J942" t="s">
        <v>15</v>
      </c>
      <c r="K942" t="s">
        <v>16</v>
      </c>
      <c r="L942" s="4">
        <v>1354341600</v>
      </c>
      <c r="M942">
        <v>1356242400</v>
      </c>
      <c r="N942" t="b">
        <v>0</v>
      </c>
      <c r="O942" t="b">
        <v>0</v>
      </c>
      <c r="P942" t="s">
        <v>2010</v>
      </c>
      <c r="Q942" t="s">
        <v>2011</v>
      </c>
      <c r="R942" s="11">
        <f t="shared" si="58"/>
        <v>41244.25</v>
      </c>
      <c r="S942" s="12">
        <f t="shared" si="59"/>
        <v>41266.25</v>
      </c>
    </row>
    <row r="943" spans="1:19" ht="18.5" x14ac:dyDescent="0.55000000000000004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s="4">
        <f t="shared" si="56"/>
        <v>7.6580587711487089</v>
      </c>
      <c r="G943" t="s">
        <v>14</v>
      </c>
      <c r="H943" s="4">
        <f t="shared" si="57"/>
        <v>7.6580587711487089</v>
      </c>
      <c r="I943">
        <v>78</v>
      </c>
      <c r="J943" t="s">
        <v>20</v>
      </c>
      <c r="K943" t="s">
        <v>21</v>
      </c>
      <c r="L943" s="4">
        <v>1294552800</v>
      </c>
      <c r="M943">
        <v>1297576800</v>
      </c>
      <c r="N943" t="b">
        <v>1</v>
      </c>
      <c r="O943" t="b">
        <v>0</v>
      </c>
      <c r="P943" t="s">
        <v>2012</v>
      </c>
      <c r="Q943" t="s">
        <v>2013</v>
      </c>
      <c r="R943" s="11">
        <f t="shared" si="58"/>
        <v>40552.25</v>
      </c>
      <c r="S943" s="12">
        <f t="shared" si="59"/>
        <v>40587.25</v>
      </c>
    </row>
    <row r="944" spans="1:19" ht="18.5" x14ac:dyDescent="0.55000000000000004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s="4">
        <f t="shared" si="56"/>
        <v>1.5471394037066881</v>
      </c>
      <c r="G944" t="s">
        <v>14</v>
      </c>
      <c r="H944" s="4">
        <f t="shared" si="57"/>
        <v>1.5471394037066881</v>
      </c>
      <c r="I944">
        <v>67</v>
      </c>
      <c r="J944" t="s">
        <v>24</v>
      </c>
      <c r="K944" t="s">
        <v>25</v>
      </c>
      <c r="L944" s="4">
        <v>1295935200</v>
      </c>
      <c r="M944">
        <v>1296194400</v>
      </c>
      <c r="N944" t="b">
        <v>0</v>
      </c>
      <c r="O944" t="b">
        <v>0</v>
      </c>
      <c r="P944" t="s">
        <v>2012</v>
      </c>
      <c r="Q944" t="s">
        <v>2013</v>
      </c>
      <c r="R944" s="11">
        <f t="shared" si="58"/>
        <v>40568.25</v>
      </c>
      <c r="S944" s="12">
        <f t="shared" si="59"/>
        <v>40571.25</v>
      </c>
    </row>
    <row r="945" spans="1:19" ht="18.5" x14ac:dyDescent="0.55000000000000004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s="4">
        <f t="shared" si="56"/>
        <v>0.62661876514328685</v>
      </c>
      <c r="G945" t="s">
        <v>19</v>
      </c>
      <c r="H945" s="4">
        <f t="shared" si="57"/>
        <v>0.62661876514328685</v>
      </c>
      <c r="I945">
        <v>114</v>
      </c>
      <c r="J945" t="s">
        <v>20</v>
      </c>
      <c r="K945" t="s">
        <v>21</v>
      </c>
      <c r="L945" s="4">
        <v>1411534800</v>
      </c>
      <c r="M945">
        <v>1414558800</v>
      </c>
      <c r="N945" t="b">
        <v>0</v>
      </c>
      <c r="O945" t="b">
        <v>0</v>
      </c>
      <c r="P945" t="s">
        <v>2006</v>
      </c>
      <c r="Q945" t="s">
        <v>2007</v>
      </c>
      <c r="R945" s="11">
        <f t="shared" si="58"/>
        <v>41906.208333333336</v>
      </c>
      <c r="S945" s="12">
        <f t="shared" si="59"/>
        <v>41941.208333333336</v>
      </c>
    </row>
    <row r="946" spans="1:19" ht="18.5" x14ac:dyDescent="0.55000000000000004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s="4">
        <f t="shared" si="56"/>
        <v>1.2281994595922379</v>
      </c>
      <c r="G946" t="s">
        <v>14</v>
      </c>
      <c r="H946" s="4">
        <f t="shared" si="57"/>
        <v>1.2281994595922379</v>
      </c>
      <c r="I946">
        <v>263</v>
      </c>
      <c r="J946" t="s">
        <v>24</v>
      </c>
      <c r="K946" t="s">
        <v>25</v>
      </c>
      <c r="L946" s="4">
        <v>1486706400</v>
      </c>
      <c r="M946">
        <v>1488348000</v>
      </c>
      <c r="N946" t="b">
        <v>0</v>
      </c>
      <c r="O946" t="b">
        <v>0</v>
      </c>
      <c r="P946" t="s">
        <v>2027</v>
      </c>
      <c r="Q946" t="s">
        <v>2028</v>
      </c>
      <c r="R946" s="11">
        <f t="shared" si="58"/>
        <v>42776.25</v>
      </c>
      <c r="S946" s="12">
        <f t="shared" si="59"/>
        <v>42795.25</v>
      </c>
    </row>
    <row r="947" spans="1:19" ht="18.5" x14ac:dyDescent="0.55000000000000004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s="4">
        <f t="shared" si="56"/>
        <v>3.0821610966759252</v>
      </c>
      <c r="G947" t="s">
        <v>14</v>
      </c>
      <c r="H947" s="4">
        <f t="shared" si="57"/>
        <v>3.0821610966759252</v>
      </c>
      <c r="I947">
        <v>1691</v>
      </c>
      <c r="J947" t="s">
        <v>20</v>
      </c>
      <c r="K947" t="s">
        <v>21</v>
      </c>
      <c r="L947" s="4">
        <v>1333602000</v>
      </c>
      <c r="M947">
        <v>1334898000</v>
      </c>
      <c r="N947" t="b">
        <v>1</v>
      </c>
      <c r="O947" t="b">
        <v>0</v>
      </c>
      <c r="P947" t="s">
        <v>2027</v>
      </c>
      <c r="Q947" t="s">
        <v>2028</v>
      </c>
      <c r="R947" s="11">
        <f t="shared" si="58"/>
        <v>41004.208333333336</v>
      </c>
      <c r="S947" s="12">
        <f t="shared" si="59"/>
        <v>41019.208333333336</v>
      </c>
    </row>
    <row r="948" spans="1:19" ht="33" x14ac:dyDescent="0.55000000000000004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s="4">
        <f t="shared" si="56"/>
        <v>10.086625541409633</v>
      </c>
      <c r="G948" t="s">
        <v>14</v>
      </c>
      <c r="H948" s="4">
        <f t="shared" si="57"/>
        <v>10.086625541409633</v>
      </c>
      <c r="I948">
        <v>181</v>
      </c>
      <c r="J948" t="s">
        <v>20</v>
      </c>
      <c r="K948" t="s">
        <v>21</v>
      </c>
      <c r="L948" s="4">
        <v>1308200400</v>
      </c>
      <c r="M948">
        <v>1308373200</v>
      </c>
      <c r="N948" t="b">
        <v>0</v>
      </c>
      <c r="O948" t="b">
        <v>0</v>
      </c>
      <c r="P948" t="s">
        <v>2012</v>
      </c>
      <c r="Q948" t="s">
        <v>2013</v>
      </c>
      <c r="R948" s="11">
        <f t="shared" si="58"/>
        <v>40710.208333333336</v>
      </c>
      <c r="S948" s="12">
        <f t="shared" si="59"/>
        <v>40712.208333333336</v>
      </c>
    </row>
    <row r="949" spans="1:19" ht="18.5" x14ac:dyDescent="0.55000000000000004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s="4">
        <f t="shared" si="56"/>
        <v>3.7460978147762747</v>
      </c>
      <c r="G949" t="s">
        <v>14</v>
      </c>
      <c r="H949" s="4">
        <f t="shared" si="57"/>
        <v>3.7460978147762747</v>
      </c>
      <c r="I949">
        <v>13</v>
      </c>
      <c r="J949" t="s">
        <v>20</v>
      </c>
      <c r="K949" t="s">
        <v>21</v>
      </c>
      <c r="L949" s="4">
        <v>1411707600</v>
      </c>
      <c r="M949">
        <v>1412312400</v>
      </c>
      <c r="N949" t="b">
        <v>0</v>
      </c>
      <c r="O949" t="b">
        <v>0</v>
      </c>
      <c r="P949" t="s">
        <v>2012</v>
      </c>
      <c r="Q949" t="s">
        <v>2013</v>
      </c>
      <c r="R949" s="11">
        <f t="shared" si="58"/>
        <v>41908.208333333336</v>
      </c>
      <c r="S949" s="12">
        <f t="shared" si="59"/>
        <v>41915.208333333336</v>
      </c>
    </row>
    <row r="950" spans="1:19" ht="18.5" x14ac:dyDescent="0.55000000000000004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s="4">
        <f t="shared" si="56"/>
        <v>1.5883744508279825</v>
      </c>
      <c r="G950" t="s">
        <v>63</v>
      </c>
      <c r="H950" s="4">
        <f t="shared" si="57"/>
        <v>1.5883744508279825</v>
      </c>
      <c r="I950">
        <v>160</v>
      </c>
      <c r="J950" t="s">
        <v>20</v>
      </c>
      <c r="K950" t="s">
        <v>21</v>
      </c>
      <c r="L950" s="4">
        <v>1418364000</v>
      </c>
      <c r="M950">
        <v>1419228000</v>
      </c>
      <c r="N950" t="b">
        <v>1</v>
      </c>
      <c r="O950" t="b">
        <v>1</v>
      </c>
      <c r="P950" t="s">
        <v>2014</v>
      </c>
      <c r="Q950" t="s">
        <v>2015</v>
      </c>
      <c r="R950" s="11">
        <f t="shared" si="58"/>
        <v>41985.25</v>
      </c>
      <c r="S950" s="12">
        <f t="shared" si="59"/>
        <v>41995.25</v>
      </c>
    </row>
    <row r="951" spans="1:19" ht="33" x14ac:dyDescent="0.55000000000000004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s="4">
        <f t="shared" si="56"/>
        <v>0.61974789915966388</v>
      </c>
      <c r="G951" t="s">
        <v>19</v>
      </c>
      <c r="H951" s="4">
        <f t="shared" si="57"/>
        <v>0.61974789915966388</v>
      </c>
      <c r="I951">
        <v>203</v>
      </c>
      <c r="J951" t="s">
        <v>20</v>
      </c>
      <c r="K951" t="s">
        <v>21</v>
      </c>
      <c r="L951" s="4">
        <v>1429333200</v>
      </c>
      <c r="M951">
        <v>1430974800</v>
      </c>
      <c r="N951" t="b">
        <v>0</v>
      </c>
      <c r="O951" t="b">
        <v>0</v>
      </c>
      <c r="P951" t="s">
        <v>2010</v>
      </c>
      <c r="Q951" t="s">
        <v>2011</v>
      </c>
      <c r="R951" s="11">
        <f t="shared" si="58"/>
        <v>42112.208333333328</v>
      </c>
      <c r="S951" s="12">
        <f t="shared" si="59"/>
        <v>42131.208333333328</v>
      </c>
    </row>
    <row r="952" spans="1:19" ht="18.5" x14ac:dyDescent="0.55000000000000004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s="4">
        <f t="shared" si="56"/>
        <v>20</v>
      </c>
      <c r="G952" t="s">
        <v>14</v>
      </c>
      <c r="H952" s="4">
        <f t="shared" si="57"/>
        <v>20</v>
      </c>
      <c r="I952">
        <v>1</v>
      </c>
      <c r="J952" t="s">
        <v>20</v>
      </c>
      <c r="K952" t="s">
        <v>21</v>
      </c>
      <c r="L952" s="4">
        <v>1555390800</v>
      </c>
      <c r="M952">
        <v>1555822800</v>
      </c>
      <c r="N952" t="b">
        <v>0</v>
      </c>
      <c r="O952" t="b">
        <v>1</v>
      </c>
      <c r="P952" t="s">
        <v>2012</v>
      </c>
      <c r="Q952" t="s">
        <v>2013</v>
      </c>
      <c r="R952" s="11">
        <f t="shared" si="58"/>
        <v>43571.208333333328</v>
      </c>
      <c r="S952" s="12">
        <f t="shared" si="59"/>
        <v>43576.208333333328</v>
      </c>
    </row>
    <row r="953" spans="1:19" ht="18.5" x14ac:dyDescent="0.55000000000000004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s="4">
        <f t="shared" si="56"/>
        <v>9.1162860879187207E-2</v>
      </c>
      <c r="G953" t="s">
        <v>19</v>
      </c>
      <c r="H953" s="4">
        <f t="shared" si="57"/>
        <v>9.1162860879187207E-2</v>
      </c>
      <c r="I953">
        <v>1559</v>
      </c>
      <c r="J953" t="s">
        <v>20</v>
      </c>
      <c r="K953" t="s">
        <v>21</v>
      </c>
      <c r="L953" s="4">
        <v>1482732000</v>
      </c>
      <c r="M953">
        <v>1482818400</v>
      </c>
      <c r="N953" t="b">
        <v>0</v>
      </c>
      <c r="O953" t="b">
        <v>1</v>
      </c>
      <c r="P953" t="s">
        <v>2008</v>
      </c>
      <c r="Q953" t="s">
        <v>2009</v>
      </c>
      <c r="R953" s="11">
        <f t="shared" si="58"/>
        <v>42730.25</v>
      </c>
      <c r="S953" s="12">
        <f t="shared" si="59"/>
        <v>42731.25</v>
      </c>
    </row>
    <row r="954" spans="1:19" ht="18.5" x14ac:dyDescent="0.55000000000000004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s="4">
        <f t="shared" si="56"/>
        <v>1.4266524164844538</v>
      </c>
      <c r="G954" t="s">
        <v>63</v>
      </c>
      <c r="H954" s="4">
        <f t="shared" si="57"/>
        <v>1.4266524164844538</v>
      </c>
      <c r="I954">
        <v>2266</v>
      </c>
      <c r="J954" t="s">
        <v>20</v>
      </c>
      <c r="K954" t="s">
        <v>21</v>
      </c>
      <c r="L954" s="4">
        <v>1470718800</v>
      </c>
      <c r="M954">
        <v>1471928400</v>
      </c>
      <c r="N954" t="b">
        <v>0</v>
      </c>
      <c r="O954" t="b">
        <v>0</v>
      </c>
      <c r="P954" t="s">
        <v>2014</v>
      </c>
      <c r="Q954" t="s">
        <v>2015</v>
      </c>
      <c r="R954" s="11">
        <f t="shared" si="58"/>
        <v>42591.208333333328</v>
      </c>
      <c r="S954" s="12">
        <f t="shared" si="59"/>
        <v>42605.208333333328</v>
      </c>
    </row>
    <row r="955" spans="1:19" ht="33" x14ac:dyDescent="0.55000000000000004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s="4">
        <f t="shared" si="56"/>
        <v>1.6666666666666667</v>
      </c>
      <c r="G955" t="s">
        <v>14</v>
      </c>
      <c r="H955" s="4">
        <f t="shared" si="57"/>
        <v>1.6666666666666667</v>
      </c>
      <c r="I955">
        <v>21</v>
      </c>
      <c r="J955" t="s">
        <v>20</v>
      </c>
      <c r="K955" t="s">
        <v>21</v>
      </c>
      <c r="L955" s="4">
        <v>1450591200</v>
      </c>
      <c r="M955">
        <v>1453701600</v>
      </c>
      <c r="N955" t="b">
        <v>0</v>
      </c>
      <c r="O955" t="b">
        <v>1</v>
      </c>
      <c r="P955" t="s">
        <v>2014</v>
      </c>
      <c r="Q955" t="s">
        <v>2036</v>
      </c>
      <c r="R955" s="11">
        <f t="shared" si="58"/>
        <v>42358.25</v>
      </c>
      <c r="S955" s="12">
        <f t="shared" si="59"/>
        <v>42394.25</v>
      </c>
    </row>
    <row r="956" spans="1:19" ht="18.5" x14ac:dyDescent="0.55000000000000004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s="4">
        <f t="shared" si="56"/>
        <v>0.27240638428483732</v>
      </c>
      <c r="G956" t="s">
        <v>19</v>
      </c>
      <c r="H956" s="4">
        <f t="shared" si="57"/>
        <v>0.27240638428483732</v>
      </c>
      <c r="I956">
        <v>1548</v>
      </c>
      <c r="J956" t="s">
        <v>24</v>
      </c>
      <c r="K956" t="s">
        <v>25</v>
      </c>
      <c r="L956" s="4">
        <v>1348290000</v>
      </c>
      <c r="M956">
        <v>1350363600</v>
      </c>
      <c r="N956" t="b">
        <v>0</v>
      </c>
      <c r="O956" t="b">
        <v>0</v>
      </c>
      <c r="P956" t="s">
        <v>2010</v>
      </c>
      <c r="Q956" t="s">
        <v>2011</v>
      </c>
      <c r="R956" s="11">
        <f t="shared" si="58"/>
        <v>41174.208333333336</v>
      </c>
      <c r="S956" s="12">
        <f t="shared" si="59"/>
        <v>41198.208333333336</v>
      </c>
    </row>
    <row r="957" spans="1:19" ht="33" x14ac:dyDescent="0.55000000000000004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s="4">
        <f t="shared" si="56"/>
        <v>9.0171325518485126E-2</v>
      </c>
      <c r="G957" t="s">
        <v>19</v>
      </c>
      <c r="H957" s="4">
        <f t="shared" si="57"/>
        <v>9.0171325518485126E-2</v>
      </c>
      <c r="I957">
        <v>80</v>
      </c>
      <c r="J957" t="s">
        <v>20</v>
      </c>
      <c r="K957" t="s">
        <v>21</v>
      </c>
      <c r="L957" s="4">
        <v>1353823200</v>
      </c>
      <c r="M957">
        <v>1353996000</v>
      </c>
      <c r="N957" t="b">
        <v>0</v>
      </c>
      <c r="O957" t="b">
        <v>0</v>
      </c>
      <c r="P957" t="s">
        <v>2012</v>
      </c>
      <c r="Q957" t="s">
        <v>2013</v>
      </c>
      <c r="R957" s="11">
        <f t="shared" si="58"/>
        <v>41238.25</v>
      </c>
      <c r="S957" s="12">
        <f t="shared" si="59"/>
        <v>41240.25</v>
      </c>
    </row>
    <row r="958" spans="1:19" ht="18.5" x14ac:dyDescent="0.55000000000000004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s="4">
        <f t="shared" si="56"/>
        <v>5.2551963695445121</v>
      </c>
      <c r="G958" t="s">
        <v>14</v>
      </c>
      <c r="H958" s="4">
        <f t="shared" si="57"/>
        <v>5.2551963695445121</v>
      </c>
      <c r="I958">
        <v>830</v>
      </c>
      <c r="J958" t="s">
        <v>20</v>
      </c>
      <c r="K958" t="s">
        <v>21</v>
      </c>
      <c r="L958" s="4">
        <v>1450764000</v>
      </c>
      <c r="M958">
        <v>1451109600</v>
      </c>
      <c r="N958" t="b">
        <v>0</v>
      </c>
      <c r="O958" t="b">
        <v>0</v>
      </c>
      <c r="P958" t="s">
        <v>2014</v>
      </c>
      <c r="Q958" t="s">
        <v>2036</v>
      </c>
      <c r="R958" s="11">
        <f t="shared" si="58"/>
        <v>42360.25</v>
      </c>
      <c r="S958" s="12">
        <f t="shared" si="59"/>
        <v>42364.25</v>
      </c>
    </row>
    <row r="959" spans="1:19" ht="18.5" x14ac:dyDescent="0.55000000000000004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s="4">
        <f t="shared" si="56"/>
        <v>0.7881614926813576</v>
      </c>
      <c r="G959" t="s">
        <v>19</v>
      </c>
      <c r="H959" s="4">
        <f t="shared" si="57"/>
        <v>0.7881614926813576</v>
      </c>
      <c r="I959">
        <v>131</v>
      </c>
      <c r="J959" t="s">
        <v>20</v>
      </c>
      <c r="K959" t="s">
        <v>21</v>
      </c>
      <c r="L959" s="4">
        <v>1329372000</v>
      </c>
      <c r="M959">
        <v>1329631200</v>
      </c>
      <c r="N959" t="b">
        <v>0</v>
      </c>
      <c r="O959" t="b">
        <v>0</v>
      </c>
      <c r="P959" t="s">
        <v>2012</v>
      </c>
      <c r="Q959" t="s">
        <v>2013</v>
      </c>
      <c r="R959" s="11">
        <f t="shared" si="58"/>
        <v>40955.25</v>
      </c>
      <c r="S959" s="12">
        <f t="shared" si="59"/>
        <v>40958.25</v>
      </c>
    </row>
    <row r="960" spans="1:19" ht="33" x14ac:dyDescent="0.55000000000000004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s="4">
        <f t="shared" si="56"/>
        <v>0.13612176710803117</v>
      </c>
      <c r="G960" t="s">
        <v>19</v>
      </c>
      <c r="H960" s="4">
        <f t="shared" si="57"/>
        <v>0.13612176710803117</v>
      </c>
      <c r="I960">
        <v>112</v>
      </c>
      <c r="J960" t="s">
        <v>20</v>
      </c>
      <c r="K960" t="s">
        <v>21</v>
      </c>
      <c r="L960" s="4">
        <v>1277096400</v>
      </c>
      <c r="M960">
        <v>1278997200</v>
      </c>
      <c r="N960" t="b">
        <v>0</v>
      </c>
      <c r="O960" t="b">
        <v>0</v>
      </c>
      <c r="P960" t="s">
        <v>2014</v>
      </c>
      <c r="Q960" t="s">
        <v>2022</v>
      </c>
      <c r="R960" s="11">
        <f t="shared" si="58"/>
        <v>40350.208333333336</v>
      </c>
      <c r="S960" s="12">
        <f t="shared" si="59"/>
        <v>40372.208333333336</v>
      </c>
    </row>
    <row r="961" spans="1:19" ht="18.5" x14ac:dyDescent="0.55000000000000004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s="4">
        <f t="shared" si="56"/>
        <v>21.866988387875132</v>
      </c>
      <c r="G961" t="s">
        <v>14</v>
      </c>
      <c r="H961" s="4">
        <f t="shared" si="57"/>
        <v>21.866988387875132</v>
      </c>
      <c r="I961">
        <v>130</v>
      </c>
      <c r="J961" t="s">
        <v>20</v>
      </c>
      <c r="K961" t="s">
        <v>21</v>
      </c>
      <c r="L961" s="4">
        <v>1277701200</v>
      </c>
      <c r="M961">
        <v>1280120400</v>
      </c>
      <c r="N961" t="b">
        <v>0</v>
      </c>
      <c r="O961" t="b">
        <v>0</v>
      </c>
      <c r="P961" t="s">
        <v>2020</v>
      </c>
      <c r="Q961" t="s">
        <v>2032</v>
      </c>
      <c r="R961" s="11">
        <f t="shared" si="58"/>
        <v>40357.208333333336</v>
      </c>
      <c r="S961" s="12">
        <f t="shared" si="59"/>
        <v>40385.208333333336</v>
      </c>
    </row>
    <row r="962" spans="1:19" ht="18.5" x14ac:dyDescent="0.55000000000000004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s="4">
        <f t="shared" si="56"/>
        <v>1.1757161179991449</v>
      </c>
      <c r="G962" t="s">
        <v>14</v>
      </c>
      <c r="H962" s="4">
        <f t="shared" si="57"/>
        <v>1.1757161179991449</v>
      </c>
      <c r="I962">
        <v>55</v>
      </c>
      <c r="J962" t="s">
        <v>20</v>
      </c>
      <c r="K962" t="s">
        <v>21</v>
      </c>
      <c r="L962" s="4">
        <v>1454911200</v>
      </c>
      <c r="M962">
        <v>1458104400</v>
      </c>
      <c r="N962" t="b">
        <v>0</v>
      </c>
      <c r="O962" t="b">
        <v>0</v>
      </c>
      <c r="P962" t="s">
        <v>2010</v>
      </c>
      <c r="Q962" t="s">
        <v>2011</v>
      </c>
      <c r="R962" s="11">
        <f t="shared" si="58"/>
        <v>42408.25</v>
      </c>
      <c r="S962" s="12">
        <f t="shared" si="59"/>
        <v>42445.208333333328</v>
      </c>
    </row>
    <row r="963" spans="1:19" ht="33" x14ac:dyDescent="0.55000000000000004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s="4">
        <f t="shared" ref="F963:F1001" si="60">D963/E963</f>
        <v>0.83823529411764708</v>
      </c>
      <c r="G963" t="s">
        <v>19</v>
      </c>
      <c r="H963" s="4">
        <f t="shared" ref="H963:H1001" si="61">AVERAGE(D963/E963)</f>
        <v>0.83823529411764708</v>
      </c>
      <c r="I963">
        <v>155</v>
      </c>
      <c r="J963" t="s">
        <v>20</v>
      </c>
      <c r="K963" t="s">
        <v>21</v>
      </c>
      <c r="L963" s="4">
        <v>1297922400</v>
      </c>
      <c r="M963">
        <v>1298268000</v>
      </c>
      <c r="N963" t="b">
        <v>0</v>
      </c>
      <c r="O963" t="b">
        <v>0</v>
      </c>
      <c r="P963" t="s">
        <v>2020</v>
      </c>
      <c r="Q963" t="s">
        <v>2032</v>
      </c>
      <c r="R963" s="11">
        <f t="shared" ref="R963:R1001" si="62">(((L963/60)/60)/24)+DATE(1970,1,1)</f>
        <v>40591.25</v>
      </c>
      <c r="S963" s="12">
        <f t="shared" ref="S963:S1001" si="63">(((M963/60)/60)/24)+DATE(1970,1,1)</f>
        <v>40595.25</v>
      </c>
    </row>
    <row r="964" spans="1:19" ht="18.5" x14ac:dyDescent="0.55000000000000004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s="4">
        <f t="shared" si="60"/>
        <v>0.33780613681148541</v>
      </c>
      <c r="G964" t="s">
        <v>19</v>
      </c>
      <c r="H964" s="4">
        <f t="shared" si="61"/>
        <v>0.33780613681148541</v>
      </c>
      <c r="I964">
        <v>266</v>
      </c>
      <c r="J964" t="s">
        <v>20</v>
      </c>
      <c r="K964" t="s">
        <v>21</v>
      </c>
      <c r="L964" s="4">
        <v>1384408800</v>
      </c>
      <c r="M964">
        <v>1386223200</v>
      </c>
      <c r="N964" t="b">
        <v>0</v>
      </c>
      <c r="O964" t="b">
        <v>0</v>
      </c>
      <c r="P964" t="s">
        <v>2006</v>
      </c>
      <c r="Q964" t="s">
        <v>2007</v>
      </c>
      <c r="R964" s="11">
        <f t="shared" si="62"/>
        <v>41592.25</v>
      </c>
      <c r="S964" s="12">
        <f t="shared" si="63"/>
        <v>41613.25</v>
      </c>
    </row>
    <row r="965" spans="1:19" ht="18.5" x14ac:dyDescent="0.55000000000000004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s="4">
        <f t="shared" si="60"/>
        <v>1.180708425055033</v>
      </c>
      <c r="G965" t="s">
        <v>14</v>
      </c>
      <c r="H965" s="4">
        <f t="shared" si="61"/>
        <v>1.180708425055033</v>
      </c>
      <c r="I965">
        <v>114</v>
      </c>
      <c r="J965" t="s">
        <v>94</v>
      </c>
      <c r="K965" t="s">
        <v>95</v>
      </c>
      <c r="L965" s="4">
        <v>1299304800</v>
      </c>
      <c r="M965">
        <v>1299823200</v>
      </c>
      <c r="N965" t="b">
        <v>0</v>
      </c>
      <c r="O965" t="b">
        <v>1</v>
      </c>
      <c r="P965" t="s">
        <v>2027</v>
      </c>
      <c r="Q965" t="s">
        <v>2028</v>
      </c>
      <c r="R965" s="11">
        <f t="shared" si="62"/>
        <v>40607.25</v>
      </c>
      <c r="S965" s="12">
        <f t="shared" si="63"/>
        <v>40613.25</v>
      </c>
    </row>
    <row r="966" spans="1:19" ht="18.5" x14ac:dyDescent="0.55000000000000004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s="4">
        <f t="shared" si="60"/>
        <v>0.2810695837131571</v>
      </c>
      <c r="G966" t="s">
        <v>19</v>
      </c>
      <c r="H966" s="4">
        <f t="shared" si="61"/>
        <v>0.2810695837131571</v>
      </c>
      <c r="I966">
        <v>155</v>
      </c>
      <c r="J966" t="s">
        <v>20</v>
      </c>
      <c r="K966" t="s">
        <v>21</v>
      </c>
      <c r="L966" s="4">
        <v>1431320400</v>
      </c>
      <c r="M966">
        <v>1431752400</v>
      </c>
      <c r="N966" t="b">
        <v>0</v>
      </c>
      <c r="O966" t="b">
        <v>0</v>
      </c>
      <c r="P966" t="s">
        <v>2012</v>
      </c>
      <c r="Q966" t="s">
        <v>2013</v>
      </c>
      <c r="R966" s="11">
        <f t="shared" si="62"/>
        <v>42135.208333333328</v>
      </c>
      <c r="S966" s="12">
        <f t="shared" si="63"/>
        <v>42140.208333333328</v>
      </c>
    </row>
    <row r="967" spans="1:19" ht="18.5" x14ac:dyDescent="0.55000000000000004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s="4">
        <f t="shared" si="60"/>
        <v>0.25879308316668626</v>
      </c>
      <c r="G967" t="s">
        <v>19</v>
      </c>
      <c r="H967" s="4">
        <f t="shared" si="61"/>
        <v>0.25879308316668626</v>
      </c>
      <c r="I967">
        <v>207</v>
      </c>
      <c r="J967" t="s">
        <v>36</v>
      </c>
      <c r="K967" t="s">
        <v>37</v>
      </c>
      <c r="L967" s="4">
        <v>1264399200</v>
      </c>
      <c r="M967">
        <v>1267855200</v>
      </c>
      <c r="N967" t="b">
        <v>0</v>
      </c>
      <c r="O967" t="b">
        <v>0</v>
      </c>
      <c r="P967" t="s">
        <v>2008</v>
      </c>
      <c r="Q967" t="s">
        <v>2009</v>
      </c>
      <c r="R967" s="11">
        <f t="shared" si="62"/>
        <v>40203.25</v>
      </c>
      <c r="S967" s="12">
        <f t="shared" si="63"/>
        <v>40243.25</v>
      </c>
    </row>
    <row r="968" spans="1:19" ht="18.5" x14ac:dyDescent="0.55000000000000004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s="4">
        <f t="shared" si="60"/>
        <v>0.12622512622512622</v>
      </c>
      <c r="G968" t="s">
        <v>19</v>
      </c>
      <c r="H968" s="4">
        <f t="shared" si="61"/>
        <v>0.12622512622512622</v>
      </c>
      <c r="I968">
        <v>245</v>
      </c>
      <c r="J968" t="s">
        <v>20</v>
      </c>
      <c r="K968" t="s">
        <v>21</v>
      </c>
      <c r="L968" s="4">
        <v>1497502800</v>
      </c>
      <c r="M968">
        <v>1497675600</v>
      </c>
      <c r="N968" t="b">
        <v>0</v>
      </c>
      <c r="O968" t="b">
        <v>0</v>
      </c>
      <c r="P968" t="s">
        <v>2012</v>
      </c>
      <c r="Q968" t="s">
        <v>2013</v>
      </c>
      <c r="R968" s="11">
        <f t="shared" si="62"/>
        <v>42901.208333333328</v>
      </c>
      <c r="S968" s="12">
        <f t="shared" si="63"/>
        <v>42903.208333333328</v>
      </c>
    </row>
    <row r="969" spans="1:19" ht="18.5" x14ac:dyDescent="0.55000000000000004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s="4">
        <f t="shared" si="60"/>
        <v>0.72974623982565334</v>
      </c>
      <c r="G969" t="s">
        <v>19</v>
      </c>
      <c r="H969" s="4">
        <f t="shared" si="61"/>
        <v>0.72974623982565334</v>
      </c>
      <c r="I969">
        <v>1573</v>
      </c>
      <c r="J969" t="s">
        <v>20</v>
      </c>
      <c r="K969" t="s">
        <v>21</v>
      </c>
      <c r="L969" s="4">
        <v>1333688400</v>
      </c>
      <c r="M969">
        <v>1336885200</v>
      </c>
      <c r="N969" t="b">
        <v>0</v>
      </c>
      <c r="O969" t="b">
        <v>0</v>
      </c>
      <c r="P969" t="s">
        <v>2008</v>
      </c>
      <c r="Q969" t="s">
        <v>2035</v>
      </c>
      <c r="R969" s="11">
        <f t="shared" si="62"/>
        <v>41005.208333333336</v>
      </c>
      <c r="S969" s="12">
        <f t="shared" si="63"/>
        <v>41042.208333333336</v>
      </c>
    </row>
    <row r="970" spans="1:19" ht="33" x14ac:dyDescent="0.55000000000000004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s="4">
        <f t="shared" si="60"/>
        <v>0.29567574226931131</v>
      </c>
      <c r="G970" t="s">
        <v>19</v>
      </c>
      <c r="H970" s="4">
        <f t="shared" si="61"/>
        <v>0.29567574226931131</v>
      </c>
      <c r="I970">
        <v>114</v>
      </c>
      <c r="J970" t="s">
        <v>20</v>
      </c>
      <c r="K970" t="s">
        <v>21</v>
      </c>
      <c r="L970" s="4">
        <v>1293861600</v>
      </c>
      <c r="M970">
        <v>1295157600</v>
      </c>
      <c r="N970" t="b">
        <v>0</v>
      </c>
      <c r="O970" t="b">
        <v>0</v>
      </c>
      <c r="P970" t="s">
        <v>2006</v>
      </c>
      <c r="Q970" t="s">
        <v>2007</v>
      </c>
      <c r="R970" s="11">
        <f t="shared" si="62"/>
        <v>40544.25</v>
      </c>
      <c r="S970" s="12">
        <f t="shared" si="63"/>
        <v>40559.25</v>
      </c>
    </row>
    <row r="971" spans="1:19" ht="18.5" x14ac:dyDescent="0.55000000000000004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s="4">
        <f t="shared" si="60"/>
        <v>0.92397660818713445</v>
      </c>
      <c r="G971" t="s">
        <v>19</v>
      </c>
      <c r="H971" s="4">
        <f t="shared" si="61"/>
        <v>0.92397660818713445</v>
      </c>
      <c r="I971">
        <v>93</v>
      </c>
      <c r="J971" t="s">
        <v>20</v>
      </c>
      <c r="K971" t="s">
        <v>21</v>
      </c>
      <c r="L971" s="4">
        <v>1576994400</v>
      </c>
      <c r="M971">
        <v>1577599200</v>
      </c>
      <c r="N971" t="b">
        <v>0</v>
      </c>
      <c r="O971" t="b">
        <v>0</v>
      </c>
      <c r="P971" t="s">
        <v>2012</v>
      </c>
      <c r="Q971" t="s">
        <v>2013</v>
      </c>
      <c r="R971" s="11">
        <f t="shared" si="62"/>
        <v>43821.25</v>
      </c>
      <c r="S971" s="12">
        <f t="shared" si="63"/>
        <v>43828.25</v>
      </c>
    </row>
    <row r="972" spans="1:19" ht="33" x14ac:dyDescent="0.55000000000000004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s="4">
        <f t="shared" si="60"/>
        <v>1.6458835567734438</v>
      </c>
      <c r="G972" t="s">
        <v>14</v>
      </c>
      <c r="H972" s="4">
        <f t="shared" si="61"/>
        <v>1.6458835567734438</v>
      </c>
      <c r="I972">
        <v>594</v>
      </c>
      <c r="J972" t="s">
        <v>20</v>
      </c>
      <c r="K972" t="s">
        <v>21</v>
      </c>
      <c r="L972" s="4">
        <v>1304917200</v>
      </c>
      <c r="M972">
        <v>1305003600</v>
      </c>
      <c r="N972" t="b">
        <v>0</v>
      </c>
      <c r="O972" t="b">
        <v>0</v>
      </c>
      <c r="P972" t="s">
        <v>2012</v>
      </c>
      <c r="Q972" t="s">
        <v>2013</v>
      </c>
      <c r="R972" s="11">
        <f t="shared" si="62"/>
        <v>40672.208333333336</v>
      </c>
      <c r="S972" s="12">
        <f t="shared" si="63"/>
        <v>40673.208333333336</v>
      </c>
    </row>
    <row r="973" spans="1:19" ht="18.5" x14ac:dyDescent="0.55000000000000004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s="4">
        <f t="shared" si="60"/>
        <v>3.6067892503536068</v>
      </c>
      <c r="G973" t="s">
        <v>14</v>
      </c>
      <c r="H973" s="4">
        <f t="shared" si="61"/>
        <v>3.6067892503536068</v>
      </c>
      <c r="I973">
        <v>24</v>
      </c>
      <c r="J973" t="s">
        <v>20</v>
      </c>
      <c r="K973" t="s">
        <v>21</v>
      </c>
      <c r="L973" s="4">
        <v>1381208400</v>
      </c>
      <c r="M973">
        <v>1381726800</v>
      </c>
      <c r="N973" t="b">
        <v>0</v>
      </c>
      <c r="O973" t="b">
        <v>0</v>
      </c>
      <c r="P973" t="s">
        <v>2014</v>
      </c>
      <c r="Q973" t="s">
        <v>2033</v>
      </c>
      <c r="R973" s="11">
        <f t="shared" si="62"/>
        <v>41555.208333333336</v>
      </c>
      <c r="S973" s="12">
        <f t="shared" si="63"/>
        <v>41561.208333333336</v>
      </c>
    </row>
    <row r="974" spans="1:19" ht="33" x14ac:dyDescent="0.55000000000000004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s="4">
        <f t="shared" si="60"/>
        <v>0.43784094171691074</v>
      </c>
      <c r="G974" t="s">
        <v>19</v>
      </c>
      <c r="H974" s="4">
        <f t="shared" si="61"/>
        <v>0.43784094171691074</v>
      </c>
      <c r="I974">
        <v>1681</v>
      </c>
      <c r="J974" t="s">
        <v>20</v>
      </c>
      <c r="K974" t="s">
        <v>21</v>
      </c>
      <c r="L974" s="4">
        <v>1401685200</v>
      </c>
      <c r="M974">
        <v>1402462800</v>
      </c>
      <c r="N974" t="b">
        <v>0</v>
      </c>
      <c r="O974" t="b">
        <v>1</v>
      </c>
      <c r="P974" t="s">
        <v>2010</v>
      </c>
      <c r="Q974" t="s">
        <v>2011</v>
      </c>
      <c r="R974" s="11">
        <f t="shared" si="62"/>
        <v>41792.208333333336</v>
      </c>
      <c r="S974" s="12">
        <f t="shared" si="63"/>
        <v>41801.208333333336</v>
      </c>
    </row>
    <row r="975" spans="1:19" ht="18.5" x14ac:dyDescent="0.55000000000000004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s="4">
        <f t="shared" si="60"/>
        <v>4.6263753056234718</v>
      </c>
      <c r="G975" t="s">
        <v>14</v>
      </c>
      <c r="H975" s="4">
        <f t="shared" si="61"/>
        <v>4.6263753056234718</v>
      </c>
      <c r="I975">
        <v>252</v>
      </c>
      <c r="J975" t="s">
        <v>20</v>
      </c>
      <c r="K975" t="s">
        <v>21</v>
      </c>
      <c r="L975" s="4">
        <v>1291960800</v>
      </c>
      <c r="M975">
        <v>1292133600</v>
      </c>
      <c r="N975" t="b">
        <v>0</v>
      </c>
      <c r="O975" t="b">
        <v>1</v>
      </c>
      <c r="P975" t="s">
        <v>2012</v>
      </c>
      <c r="Q975" t="s">
        <v>2013</v>
      </c>
      <c r="R975" s="11">
        <f t="shared" si="62"/>
        <v>40522.25</v>
      </c>
      <c r="S975" s="12">
        <f t="shared" si="63"/>
        <v>40524.25</v>
      </c>
    </row>
    <row r="976" spans="1:19" ht="18.5" x14ac:dyDescent="0.55000000000000004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s="4">
        <f t="shared" si="60"/>
        <v>0.26746907388833169</v>
      </c>
      <c r="G976" t="s">
        <v>19</v>
      </c>
      <c r="H976" s="4">
        <f t="shared" si="61"/>
        <v>0.26746907388833169</v>
      </c>
      <c r="I976">
        <v>32</v>
      </c>
      <c r="J976" t="s">
        <v>20</v>
      </c>
      <c r="K976" t="s">
        <v>21</v>
      </c>
      <c r="L976" s="4">
        <v>1368853200</v>
      </c>
      <c r="M976">
        <v>1368939600</v>
      </c>
      <c r="N976" t="b">
        <v>0</v>
      </c>
      <c r="O976" t="b">
        <v>0</v>
      </c>
      <c r="P976" t="s">
        <v>2008</v>
      </c>
      <c r="Q976" t="s">
        <v>2018</v>
      </c>
      <c r="R976" s="11">
        <f t="shared" si="62"/>
        <v>41412.208333333336</v>
      </c>
      <c r="S976" s="12">
        <f t="shared" si="63"/>
        <v>41413.208333333336</v>
      </c>
    </row>
    <row r="977" spans="1:19" ht="18.5" x14ac:dyDescent="0.55000000000000004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s="4">
        <f t="shared" si="60"/>
        <v>0.64546975854649769</v>
      </c>
      <c r="G977" t="s">
        <v>19</v>
      </c>
      <c r="H977" s="4">
        <f t="shared" si="61"/>
        <v>0.64546975854649769</v>
      </c>
      <c r="I977">
        <v>135</v>
      </c>
      <c r="J977" t="s">
        <v>20</v>
      </c>
      <c r="K977" t="s">
        <v>21</v>
      </c>
      <c r="L977" s="4">
        <v>1448776800</v>
      </c>
      <c r="M977">
        <v>1452146400</v>
      </c>
      <c r="N977" t="b">
        <v>0</v>
      </c>
      <c r="O977" t="b">
        <v>1</v>
      </c>
      <c r="P977" t="s">
        <v>2012</v>
      </c>
      <c r="Q977" t="s">
        <v>2013</v>
      </c>
      <c r="R977" s="11">
        <f t="shared" si="62"/>
        <v>42337.25</v>
      </c>
      <c r="S977" s="12">
        <f t="shared" si="63"/>
        <v>42376.25</v>
      </c>
    </row>
    <row r="978" spans="1:19" ht="33" x14ac:dyDescent="0.55000000000000004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s="4">
        <f t="shared" si="60"/>
        <v>0.31041440322830982</v>
      </c>
      <c r="G978" t="s">
        <v>19</v>
      </c>
      <c r="H978" s="4">
        <f t="shared" si="61"/>
        <v>0.31041440322830982</v>
      </c>
      <c r="I978">
        <v>140</v>
      </c>
      <c r="J978" t="s">
        <v>20</v>
      </c>
      <c r="K978" t="s">
        <v>21</v>
      </c>
      <c r="L978" s="4">
        <v>1296194400</v>
      </c>
      <c r="M978">
        <v>1296712800</v>
      </c>
      <c r="N978" t="b">
        <v>0</v>
      </c>
      <c r="O978" t="b">
        <v>1</v>
      </c>
      <c r="P978" t="s">
        <v>2012</v>
      </c>
      <c r="Q978" t="s">
        <v>2013</v>
      </c>
      <c r="R978" s="11">
        <f t="shared" si="62"/>
        <v>40571.25</v>
      </c>
      <c r="S978" s="12">
        <f t="shared" si="63"/>
        <v>40577.25</v>
      </c>
    </row>
    <row r="979" spans="1:19" ht="18.5" x14ac:dyDescent="0.55000000000000004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s="4">
        <f t="shared" si="60"/>
        <v>1.3521344407958278</v>
      </c>
      <c r="G979" t="s">
        <v>14</v>
      </c>
      <c r="H979" s="4">
        <f t="shared" si="61"/>
        <v>1.3521344407958278</v>
      </c>
      <c r="I979">
        <v>67</v>
      </c>
      <c r="J979" t="s">
        <v>20</v>
      </c>
      <c r="K979" t="s">
        <v>21</v>
      </c>
      <c r="L979" s="4">
        <v>1517983200</v>
      </c>
      <c r="M979">
        <v>1520748000</v>
      </c>
      <c r="N979" t="b">
        <v>0</v>
      </c>
      <c r="O979" t="b">
        <v>0</v>
      </c>
      <c r="P979" t="s">
        <v>2006</v>
      </c>
      <c r="Q979" t="s">
        <v>2007</v>
      </c>
      <c r="R979" s="11">
        <f t="shared" si="62"/>
        <v>43138.25</v>
      </c>
      <c r="S979" s="12">
        <f t="shared" si="63"/>
        <v>43170.25</v>
      </c>
    </row>
    <row r="980" spans="1:19" ht="18.5" x14ac:dyDescent="0.55000000000000004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s="4">
        <f t="shared" si="60"/>
        <v>0.11572734637194769</v>
      </c>
      <c r="G980" t="s">
        <v>19</v>
      </c>
      <c r="H980" s="4">
        <f t="shared" si="61"/>
        <v>0.11572734637194769</v>
      </c>
      <c r="I980">
        <v>92</v>
      </c>
      <c r="J980" t="s">
        <v>20</v>
      </c>
      <c r="K980" t="s">
        <v>21</v>
      </c>
      <c r="L980" s="4">
        <v>1478930400</v>
      </c>
      <c r="M980">
        <v>1480831200</v>
      </c>
      <c r="N980" t="b">
        <v>0</v>
      </c>
      <c r="O980" t="b">
        <v>0</v>
      </c>
      <c r="P980" t="s">
        <v>2023</v>
      </c>
      <c r="Q980" t="s">
        <v>2024</v>
      </c>
      <c r="R980" s="11">
        <f t="shared" si="62"/>
        <v>42686.25</v>
      </c>
      <c r="S980" s="12">
        <f t="shared" si="63"/>
        <v>42708.25</v>
      </c>
    </row>
    <row r="981" spans="1:19" ht="18.5" x14ac:dyDescent="0.55000000000000004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s="4">
        <f t="shared" si="60"/>
        <v>0.69801957237604939</v>
      </c>
      <c r="G981" t="s">
        <v>19</v>
      </c>
      <c r="H981" s="4">
        <f t="shared" si="61"/>
        <v>0.69801957237604939</v>
      </c>
      <c r="I981">
        <v>1015</v>
      </c>
      <c r="J981" t="s">
        <v>36</v>
      </c>
      <c r="K981" t="s">
        <v>37</v>
      </c>
      <c r="L981" s="4">
        <v>1426395600</v>
      </c>
      <c r="M981">
        <v>1426914000</v>
      </c>
      <c r="N981" t="b">
        <v>0</v>
      </c>
      <c r="O981" t="b">
        <v>0</v>
      </c>
      <c r="P981" t="s">
        <v>2012</v>
      </c>
      <c r="Q981" t="s">
        <v>2013</v>
      </c>
      <c r="R981" s="11">
        <f t="shared" si="62"/>
        <v>42078.208333333328</v>
      </c>
      <c r="S981" s="12">
        <f t="shared" si="63"/>
        <v>42084.208333333328</v>
      </c>
    </row>
    <row r="982" spans="1:19" ht="18.5" x14ac:dyDescent="0.55000000000000004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s="4">
        <f t="shared" si="60"/>
        <v>2.482513035736996</v>
      </c>
      <c r="G982" t="s">
        <v>14</v>
      </c>
      <c r="H982" s="4">
        <f t="shared" si="61"/>
        <v>2.482513035736996</v>
      </c>
      <c r="I982">
        <v>742</v>
      </c>
      <c r="J982" t="s">
        <v>20</v>
      </c>
      <c r="K982" t="s">
        <v>21</v>
      </c>
      <c r="L982" s="4">
        <v>1446181200</v>
      </c>
      <c r="M982">
        <v>1446616800</v>
      </c>
      <c r="N982" t="b">
        <v>1</v>
      </c>
      <c r="O982" t="b">
        <v>0</v>
      </c>
      <c r="P982" t="s">
        <v>2020</v>
      </c>
      <c r="Q982" t="s">
        <v>2021</v>
      </c>
      <c r="R982" s="11">
        <f t="shared" si="62"/>
        <v>42307.208333333328</v>
      </c>
      <c r="S982" s="12">
        <f t="shared" si="63"/>
        <v>42312.25</v>
      </c>
    </row>
    <row r="983" spans="1:19" ht="18.5" x14ac:dyDescent="0.55000000000000004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s="4">
        <f t="shared" si="60"/>
        <v>0.56109203584289424</v>
      </c>
      <c r="G983" t="s">
        <v>19</v>
      </c>
      <c r="H983" s="4">
        <f t="shared" si="61"/>
        <v>0.56109203584289424</v>
      </c>
      <c r="I983">
        <v>323</v>
      </c>
      <c r="J983" t="s">
        <v>20</v>
      </c>
      <c r="K983" t="s">
        <v>21</v>
      </c>
      <c r="L983" s="4">
        <v>1514181600</v>
      </c>
      <c r="M983">
        <v>1517032800</v>
      </c>
      <c r="N983" t="b">
        <v>0</v>
      </c>
      <c r="O983" t="b">
        <v>0</v>
      </c>
      <c r="P983" t="s">
        <v>2010</v>
      </c>
      <c r="Q983" t="s">
        <v>2011</v>
      </c>
      <c r="R983" s="11">
        <f t="shared" si="62"/>
        <v>43094.25</v>
      </c>
      <c r="S983" s="12">
        <f t="shared" si="63"/>
        <v>43127.25</v>
      </c>
    </row>
    <row r="984" spans="1:19" ht="18.5" x14ac:dyDescent="0.55000000000000004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s="4">
        <f t="shared" si="60"/>
        <v>1.1774325429272281</v>
      </c>
      <c r="G984" t="s">
        <v>14</v>
      </c>
      <c r="H984" s="4">
        <f t="shared" si="61"/>
        <v>1.1774325429272281</v>
      </c>
      <c r="I984">
        <v>75</v>
      </c>
      <c r="J984" t="s">
        <v>20</v>
      </c>
      <c r="K984" t="s">
        <v>21</v>
      </c>
      <c r="L984" s="4">
        <v>1311051600</v>
      </c>
      <c r="M984">
        <v>1311224400</v>
      </c>
      <c r="N984" t="b">
        <v>0</v>
      </c>
      <c r="O984" t="b">
        <v>1</v>
      </c>
      <c r="P984" t="s">
        <v>2014</v>
      </c>
      <c r="Q984" t="s">
        <v>2015</v>
      </c>
      <c r="R984" s="11">
        <f t="shared" si="62"/>
        <v>40743.208333333336</v>
      </c>
      <c r="S984" s="12">
        <f t="shared" si="63"/>
        <v>40745.208333333336</v>
      </c>
    </row>
    <row r="985" spans="1:19" ht="18.5" x14ac:dyDescent="0.55000000000000004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s="4">
        <f t="shared" si="60"/>
        <v>0.68522961295938511</v>
      </c>
      <c r="G985" t="s">
        <v>19</v>
      </c>
      <c r="H985" s="4">
        <f t="shared" si="61"/>
        <v>0.68522961295938511</v>
      </c>
      <c r="I985">
        <v>2326</v>
      </c>
      <c r="J985" t="s">
        <v>20</v>
      </c>
      <c r="K985" t="s">
        <v>21</v>
      </c>
      <c r="L985" s="4">
        <v>1564894800</v>
      </c>
      <c r="M985">
        <v>1566190800</v>
      </c>
      <c r="N985" t="b">
        <v>0</v>
      </c>
      <c r="O985" t="b">
        <v>0</v>
      </c>
      <c r="P985" t="s">
        <v>2014</v>
      </c>
      <c r="Q985" t="s">
        <v>2015</v>
      </c>
      <c r="R985" s="11">
        <f t="shared" si="62"/>
        <v>43681.208333333328</v>
      </c>
      <c r="S985" s="12">
        <f t="shared" si="63"/>
        <v>43696.208333333328</v>
      </c>
    </row>
    <row r="986" spans="1:19" ht="33" x14ac:dyDescent="0.55000000000000004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s="4">
        <f t="shared" si="60"/>
        <v>0.65590312815338048</v>
      </c>
      <c r="G986" t="s">
        <v>19</v>
      </c>
      <c r="H986" s="4">
        <f t="shared" si="61"/>
        <v>0.65590312815338048</v>
      </c>
      <c r="I986">
        <v>381</v>
      </c>
      <c r="J986" t="s">
        <v>20</v>
      </c>
      <c r="K986" t="s">
        <v>21</v>
      </c>
      <c r="L986" s="4">
        <v>1567918800</v>
      </c>
      <c r="M986">
        <v>1570165200</v>
      </c>
      <c r="N986" t="b">
        <v>0</v>
      </c>
      <c r="O986" t="b">
        <v>0</v>
      </c>
      <c r="P986" t="s">
        <v>2012</v>
      </c>
      <c r="Q986" t="s">
        <v>2013</v>
      </c>
      <c r="R986" s="11">
        <f t="shared" si="62"/>
        <v>43716.208333333328</v>
      </c>
      <c r="S986" s="12">
        <f t="shared" si="63"/>
        <v>43742.208333333328</v>
      </c>
    </row>
    <row r="987" spans="1:19" ht="18.5" x14ac:dyDescent="0.55000000000000004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s="4">
        <f t="shared" si="60"/>
        <v>1.4896570994472726</v>
      </c>
      <c r="G987" t="s">
        <v>14</v>
      </c>
      <c r="H987" s="4">
        <f t="shared" si="61"/>
        <v>1.4896570994472726</v>
      </c>
      <c r="I987">
        <v>4405</v>
      </c>
      <c r="J987" t="s">
        <v>20</v>
      </c>
      <c r="K987" t="s">
        <v>21</v>
      </c>
      <c r="L987" s="4">
        <v>1386309600</v>
      </c>
      <c r="M987">
        <v>1388556000</v>
      </c>
      <c r="N987" t="b">
        <v>0</v>
      </c>
      <c r="O987" t="b">
        <v>1</v>
      </c>
      <c r="P987" t="s">
        <v>2008</v>
      </c>
      <c r="Q987" t="s">
        <v>2009</v>
      </c>
      <c r="R987" s="11">
        <f t="shared" si="62"/>
        <v>41614.25</v>
      </c>
      <c r="S987" s="12">
        <f t="shared" si="63"/>
        <v>41640.25</v>
      </c>
    </row>
    <row r="988" spans="1:19" ht="33" x14ac:dyDescent="0.55000000000000004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s="4">
        <f t="shared" si="60"/>
        <v>2.4809160305343512</v>
      </c>
      <c r="G988" t="s">
        <v>14</v>
      </c>
      <c r="H988" s="4">
        <f t="shared" si="61"/>
        <v>2.4809160305343512</v>
      </c>
      <c r="I988">
        <v>92</v>
      </c>
      <c r="J988" t="s">
        <v>20</v>
      </c>
      <c r="K988" t="s">
        <v>21</v>
      </c>
      <c r="L988" s="4">
        <v>1301979600</v>
      </c>
      <c r="M988">
        <v>1303189200</v>
      </c>
      <c r="N988" t="b">
        <v>0</v>
      </c>
      <c r="O988" t="b">
        <v>0</v>
      </c>
      <c r="P988" t="s">
        <v>2008</v>
      </c>
      <c r="Q988" t="s">
        <v>2009</v>
      </c>
      <c r="R988" s="11">
        <f t="shared" si="62"/>
        <v>40638.208333333336</v>
      </c>
      <c r="S988" s="12">
        <f t="shared" si="63"/>
        <v>40652.208333333336</v>
      </c>
    </row>
    <row r="989" spans="1:19" ht="18.5" x14ac:dyDescent="0.55000000000000004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s="4">
        <f t="shared" si="60"/>
        <v>0.46127520273789152</v>
      </c>
      <c r="G989" t="s">
        <v>19</v>
      </c>
      <c r="H989" s="4">
        <f t="shared" si="61"/>
        <v>0.46127520273789152</v>
      </c>
      <c r="I989">
        <v>480</v>
      </c>
      <c r="J989" t="s">
        <v>20</v>
      </c>
      <c r="K989" t="s">
        <v>21</v>
      </c>
      <c r="L989" s="4">
        <v>1493269200</v>
      </c>
      <c r="M989">
        <v>1494478800</v>
      </c>
      <c r="N989" t="b">
        <v>0</v>
      </c>
      <c r="O989" t="b">
        <v>0</v>
      </c>
      <c r="P989" t="s">
        <v>2014</v>
      </c>
      <c r="Q989" t="s">
        <v>2015</v>
      </c>
      <c r="R989" s="11">
        <f t="shared" si="62"/>
        <v>42852.208333333328</v>
      </c>
      <c r="S989" s="12">
        <f t="shared" si="63"/>
        <v>42866.208333333328</v>
      </c>
    </row>
    <row r="990" spans="1:19" ht="18.5" x14ac:dyDescent="0.55000000000000004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s="4">
        <f t="shared" si="60"/>
        <v>1.9187589303939578</v>
      </c>
      <c r="G990" t="s">
        <v>14</v>
      </c>
      <c r="H990" s="4">
        <f t="shared" si="61"/>
        <v>1.9187589303939578</v>
      </c>
      <c r="I990">
        <v>64</v>
      </c>
      <c r="J990" t="s">
        <v>20</v>
      </c>
      <c r="K990" t="s">
        <v>21</v>
      </c>
      <c r="L990" s="4">
        <v>1478930400</v>
      </c>
      <c r="M990">
        <v>1480744800</v>
      </c>
      <c r="N990" t="b">
        <v>0</v>
      </c>
      <c r="O990" t="b">
        <v>0</v>
      </c>
      <c r="P990" t="s">
        <v>2020</v>
      </c>
      <c r="Q990" t="s">
        <v>2029</v>
      </c>
      <c r="R990" s="11">
        <f t="shared" si="62"/>
        <v>42686.25</v>
      </c>
      <c r="S990" s="12">
        <f t="shared" si="63"/>
        <v>42707.25</v>
      </c>
    </row>
    <row r="991" spans="1:19" ht="18.5" x14ac:dyDescent="0.55000000000000004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s="4">
        <f t="shared" si="60"/>
        <v>0.20016680567139283</v>
      </c>
      <c r="G991" t="s">
        <v>19</v>
      </c>
      <c r="H991" s="4">
        <f t="shared" si="61"/>
        <v>0.20016680567139283</v>
      </c>
      <c r="I991">
        <v>226</v>
      </c>
      <c r="J991" t="s">
        <v>20</v>
      </c>
      <c r="K991" t="s">
        <v>21</v>
      </c>
      <c r="L991" s="4">
        <v>1555390800</v>
      </c>
      <c r="M991">
        <v>1555822800</v>
      </c>
      <c r="N991" t="b">
        <v>0</v>
      </c>
      <c r="O991" t="b">
        <v>0</v>
      </c>
      <c r="P991" t="s">
        <v>2020</v>
      </c>
      <c r="Q991" t="s">
        <v>2032</v>
      </c>
      <c r="R991" s="11">
        <f t="shared" si="62"/>
        <v>43571.208333333328</v>
      </c>
      <c r="S991" s="12">
        <f t="shared" si="63"/>
        <v>43576.208333333328</v>
      </c>
    </row>
    <row r="992" spans="1:19" ht="18.5" x14ac:dyDescent="0.55000000000000004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s="4">
        <f t="shared" si="60"/>
        <v>1.1405176195350197</v>
      </c>
      <c r="G992" t="s">
        <v>14</v>
      </c>
      <c r="H992" s="4">
        <f t="shared" si="61"/>
        <v>1.1405176195350197</v>
      </c>
      <c r="I992">
        <v>64</v>
      </c>
      <c r="J992" t="s">
        <v>20</v>
      </c>
      <c r="K992" t="s">
        <v>21</v>
      </c>
      <c r="L992" s="4">
        <v>1456984800</v>
      </c>
      <c r="M992">
        <v>1458882000</v>
      </c>
      <c r="N992" t="b">
        <v>0</v>
      </c>
      <c r="O992" t="b">
        <v>1</v>
      </c>
      <c r="P992" t="s">
        <v>2014</v>
      </c>
      <c r="Q992" t="s">
        <v>2017</v>
      </c>
      <c r="R992" s="11">
        <f t="shared" si="62"/>
        <v>42432.25</v>
      </c>
      <c r="S992" s="12">
        <f t="shared" si="63"/>
        <v>42454.208333333328</v>
      </c>
    </row>
    <row r="993" spans="1:19" ht="18.5" x14ac:dyDescent="0.55000000000000004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s="4">
        <f t="shared" si="60"/>
        <v>0.88359931475971509</v>
      </c>
      <c r="G993" t="s">
        <v>19</v>
      </c>
      <c r="H993" s="4">
        <f t="shared" si="61"/>
        <v>0.88359931475971509</v>
      </c>
      <c r="I993">
        <v>241</v>
      </c>
      <c r="J993" t="s">
        <v>20</v>
      </c>
      <c r="K993" t="s">
        <v>21</v>
      </c>
      <c r="L993" s="4">
        <v>1411621200</v>
      </c>
      <c r="M993">
        <v>1411966800</v>
      </c>
      <c r="N993" t="b">
        <v>0</v>
      </c>
      <c r="O993" t="b">
        <v>1</v>
      </c>
      <c r="P993" t="s">
        <v>2008</v>
      </c>
      <c r="Q993" t="s">
        <v>2009</v>
      </c>
      <c r="R993" s="11">
        <f t="shared" si="62"/>
        <v>41907.208333333336</v>
      </c>
      <c r="S993" s="12">
        <f t="shared" si="63"/>
        <v>41911.208333333336</v>
      </c>
    </row>
    <row r="994" spans="1:19" ht="18.5" x14ac:dyDescent="0.55000000000000004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s="4">
        <f t="shared" si="60"/>
        <v>0.23443999092490359</v>
      </c>
      <c r="G994" t="s">
        <v>19</v>
      </c>
      <c r="H994" s="4">
        <f t="shared" si="61"/>
        <v>0.23443999092490359</v>
      </c>
      <c r="I994">
        <v>132</v>
      </c>
      <c r="J994" t="s">
        <v>20</v>
      </c>
      <c r="K994" t="s">
        <v>21</v>
      </c>
      <c r="L994" s="4">
        <v>1525669200</v>
      </c>
      <c r="M994">
        <v>1526878800</v>
      </c>
      <c r="N994" t="b">
        <v>0</v>
      </c>
      <c r="O994" t="b">
        <v>1</v>
      </c>
      <c r="P994" t="s">
        <v>2014</v>
      </c>
      <c r="Q994" t="s">
        <v>2017</v>
      </c>
      <c r="R994" s="11">
        <f t="shared" si="62"/>
        <v>43227.208333333328</v>
      </c>
      <c r="S994" s="12">
        <f t="shared" si="63"/>
        <v>43241.208333333328</v>
      </c>
    </row>
    <row r="995" spans="1:19" ht="18.5" x14ac:dyDescent="0.55000000000000004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s="4">
        <f t="shared" si="60"/>
        <v>1.288117770767613</v>
      </c>
      <c r="G995" t="s">
        <v>63</v>
      </c>
      <c r="H995" s="4">
        <f t="shared" si="61"/>
        <v>1.288117770767613</v>
      </c>
      <c r="I995">
        <v>75</v>
      </c>
      <c r="J995" t="s">
        <v>94</v>
      </c>
      <c r="K995" t="s">
        <v>95</v>
      </c>
      <c r="L995" s="4">
        <v>1450936800</v>
      </c>
      <c r="M995">
        <v>1452405600</v>
      </c>
      <c r="N995" t="b">
        <v>0</v>
      </c>
      <c r="O995" t="b">
        <v>1</v>
      </c>
      <c r="P995" t="s">
        <v>2027</v>
      </c>
      <c r="Q995" t="s">
        <v>2028</v>
      </c>
      <c r="R995" s="11">
        <f t="shared" si="62"/>
        <v>42362.25</v>
      </c>
      <c r="S995" s="12">
        <f t="shared" si="63"/>
        <v>42379.25</v>
      </c>
    </row>
    <row r="996" spans="1:19" ht="18.5" x14ac:dyDescent="0.55000000000000004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s="4">
        <f t="shared" si="60"/>
        <v>1.9048776207255005</v>
      </c>
      <c r="G996" t="s">
        <v>14</v>
      </c>
      <c r="H996" s="4">
        <f t="shared" si="61"/>
        <v>1.9048776207255005</v>
      </c>
      <c r="I996">
        <v>842</v>
      </c>
      <c r="J996" t="s">
        <v>20</v>
      </c>
      <c r="K996" t="s">
        <v>21</v>
      </c>
      <c r="L996" s="4">
        <v>1413522000</v>
      </c>
      <c r="M996">
        <v>1414040400</v>
      </c>
      <c r="N996" t="b">
        <v>0</v>
      </c>
      <c r="O996" t="b">
        <v>1</v>
      </c>
      <c r="P996" t="s">
        <v>2020</v>
      </c>
      <c r="Q996" t="s">
        <v>2032</v>
      </c>
      <c r="R996" s="11">
        <f t="shared" si="62"/>
        <v>41929.208333333336</v>
      </c>
      <c r="S996" s="12">
        <f t="shared" si="63"/>
        <v>41935.208333333336</v>
      </c>
    </row>
    <row r="997" spans="1:19" ht="18.5" x14ac:dyDescent="0.55000000000000004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s="4">
        <f t="shared" si="60"/>
        <v>0.63505116959064323</v>
      </c>
      <c r="G997" t="s">
        <v>19</v>
      </c>
      <c r="H997" s="4">
        <f t="shared" si="61"/>
        <v>0.63505116959064323</v>
      </c>
      <c r="I997">
        <v>2043</v>
      </c>
      <c r="J997" t="s">
        <v>20</v>
      </c>
      <c r="K997" t="s">
        <v>21</v>
      </c>
      <c r="L997" s="4">
        <v>1541307600</v>
      </c>
      <c r="M997">
        <v>1543816800</v>
      </c>
      <c r="N997" t="b">
        <v>0</v>
      </c>
      <c r="O997" t="b">
        <v>1</v>
      </c>
      <c r="P997" t="s">
        <v>2006</v>
      </c>
      <c r="Q997" t="s">
        <v>2007</v>
      </c>
      <c r="R997" s="11">
        <f t="shared" si="62"/>
        <v>43408.208333333328</v>
      </c>
      <c r="S997" s="12">
        <f t="shared" si="63"/>
        <v>43437.25</v>
      </c>
    </row>
    <row r="998" spans="1:19" ht="33" x14ac:dyDescent="0.55000000000000004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s="4">
        <f t="shared" si="60"/>
        <v>1.3710012463647694</v>
      </c>
      <c r="G998" t="s">
        <v>14</v>
      </c>
      <c r="H998" s="4">
        <f t="shared" si="61"/>
        <v>1.3710012463647694</v>
      </c>
      <c r="I998">
        <v>112</v>
      </c>
      <c r="J998" t="s">
        <v>20</v>
      </c>
      <c r="K998" t="s">
        <v>21</v>
      </c>
      <c r="L998" s="4">
        <v>1357106400</v>
      </c>
      <c r="M998">
        <v>1359698400</v>
      </c>
      <c r="N998" t="b">
        <v>0</v>
      </c>
      <c r="O998" t="b">
        <v>0</v>
      </c>
      <c r="P998" t="s">
        <v>2012</v>
      </c>
      <c r="Q998" t="s">
        <v>2013</v>
      </c>
      <c r="R998" s="11">
        <f t="shared" si="62"/>
        <v>41276.25</v>
      </c>
      <c r="S998" s="12">
        <f t="shared" si="63"/>
        <v>41306.25</v>
      </c>
    </row>
    <row r="999" spans="1:19" ht="18.5" x14ac:dyDescent="0.55000000000000004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s="4">
        <f t="shared" si="60"/>
        <v>1.6510971105800565</v>
      </c>
      <c r="G999" t="s">
        <v>63</v>
      </c>
      <c r="H999" s="4">
        <f t="shared" si="61"/>
        <v>1.6510971105800565</v>
      </c>
      <c r="I999">
        <v>139</v>
      </c>
      <c r="J999" t="s">
        <v>94</v>
      </c>
      <c r="K999" t="s">
        <v>95</v>
      </c>
      <c r="L999" s="4">
        <v>1390197600</v>
      </c>
      <c r="M999">
        <v>1390629600</v>
      </c>
      <c r="N999" t="b">
        <v>0</v>
      </c>
      <c r="O999" t="b">
        <v>0</v>
      </c>
      <c r="P999" t="s">
        <v>2012</v>
      </c>
      <c r="Q999" t="s">
        <v>2013</v>
      </c>
      <c r="R999" s="11">
        <f t="shared" si="62"/>
        <v>41659.25</v>
      </c>
      <c r="S999" s="12">
        <f t="shared" si="63"/>
        <v>41664.25</v>
      </c>
    </row>
    <row r="1000" spans="1:19" ht="18.5" x14ac:dyDescent="0.55000000000000004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s="4">
        <f t="shared" si="60"/>
        <v>1.7608333553657827</v>
      </c>
      <c r="G1000" t="s">
        <v>14</v>
      </c>
      <c r="H1000" s="4">
        <f t="shared" si="61"/>
        <v>1.7608333553657827</v>
      </c>
      <c r="I1000">
        <v>374</v>
      </c>
      <c r="J1000" t="s">
        <v>20</v>
      </c>
      <c r="K1000" t="s">
        <v>21</v>
      </c>
      <c r="L1000" s="4">
        <v>1265868000</v>
      </c>
      <c r="M1000">
        <v>1267077600</v>
      </c>
      <c r="N1000" t="b">
        <v>0</v>
      </c>
      <c r="O1000" t="b">
        <v>1</v>
      </c>
      <c r="P1000" t="s">
        <v>2008</v>
      </c>
      <c r="Q1000" t="s">
        <v>2018</v>
      </c>
      <c r="R1000" s="11">
        <f t="shared" si="62"/>
        <v>40220.25</v>
      </c>
      <c r="S1000" s="12">
        <f t="shared" si="63"/>
        <v>40234.25</v>
      </c>
    </row>
    <row r="1001" spans="1:19" ht="18.5" x14ac:dyDescent="0.55000000000000004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s="4">
        <f t="shared" si="60"/>
        <v>1.7685732023750775</v>
      </c>
      <c r="G1001" t="s">
        <v>63</v>
      </c>
      <c r="H1001" s="4">
        <f t="shared" si="61"/>
        <v>1.7685732023750775</v>
      </c>
      <c r="I1001">
        <v>1122</v>
      </c>
      <c r="J1001" t="s">
        <v>20</v>
      </c>
      <c r="K1001" t="s">
        <v>21</v>
      </c>
      <c r="L1001" s="4">
        <v>1467176400</v>
      </c>
      <c r="M1001">
        <v>1467781200</v>
      </c>
      <c r="N1001" t="b">
        <v>0</v>
      </c>
      <c r="O1001" t="b">
        <v>0</v>
      </c>
      <c r="P1001" t="s">
        <v>2006</v>
      </c>
      <c r="Q1001" t="s">
        <v>2007</v>
      </c>
      <c r="R1001" s="11">
        <f t="shared" si="62"/>
        <v>42550.208333333328</v>
      </c>
      <c r="S1001" s="12">
        <f t="shared" si="63"/>
        <v>42557.208333333328</v>
      </c>
    </row>
  </sheetData>
  <conditionalFormatting sqref="F1:F1001">
    <cfRule type="colorScale" priority="1">
      <colorScale>
        <cfvo type="num" val="0"/>
        <cfvo type="num" val="1"/>
        <cfvo type="num" val="2"/>
        <color rgb="FFF8696B"/>
        <color rgb="FF00B050"/>
        <color rgb="FF0070C0"/>
      </colorScale>
    </cfRule>
    <cfRule type="cellIs" dxfId="16" priority="2" operator="lessThan">
      <formula>1</formula>
    </cfRule>
    <cfRule type="cellIs" dxfId="15" priority="3" operator="lessThan">
      <formula>0</formula>
    </cfRule>
  </conditionalFormatting>
  <conditionalFormatting sqref="G1:H1048576">
    <cfRule type="cellIs" dxfId="14" priority="4" operator="equal">
      <formula>"live"</formula>
    </cfRule>
    <cfRule type="cellIs" dxfId="13" priority="5" operator="equal">
      <formula>"live"</formula>
    </cfRule>
    <cfRule type="cellIs" dxfId="12" priority="6" operator="equal">
      <formula>"canceled"</formula>
    </cfRule>
    <cfRule type="cellIs" dxfId="11" priority="7" operator="equal">
      <formula>"successful"</formula>
    </cfRule>
    <cfRule type="cellIs" dxfId="10" priority="8" operator="equal">
      <formula>"failed"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11EB-2196-4857-8C62-EEB2119B1243}">
  <dimension ref="A1:E16"/>
  <sheetViews>
    <sheetView tabSelected="1" zoomScale="87" zoomScaleNormal="104" workbookViewId="0">
      <selection activeCell="J7" sqref="J7"/>
    </sheetView>
  </sheetViews>
  <sheetFormatPr defaultRowHeight="15.5" x14ac:dyDescent="0.35"/>
  <cols>
    <col min="1" max="1" width="16.4140625" style="19" bestFit="1" customWidth="1"/>
    <col min="2" max="2" width="14.6640625" bestFit="1" customWidth="1"/>
    <col min="3" max="3" width="14.6640625" customWidth="1"/>
    <col min="4" max="4" width="16.58203125" style="19" bestFit="1" customWidth="1"/>
    <col min="5" max="5" width="14.6640625" bestFit="1" customWidth="1"/>
  </cols>
  <sheetData>
    <row r="1" spans="1:5" x14ac:dyDescent="0.35">
      <c r="A1" s="13" t="s">
        <v>4</v>
      </c>
      <c r="B1" s="13" t="s">
        <v>2083</v>
      </c>
      <c r="C1" s="13"/>
      <c r="D1" s="13" t="s">
        <v>4</v>
      </c>
      <c r="E1" s="13" t="s">
        <v>2083</v>
      </c>
    </row>
    <row r="2" spans="1:5" x14ac:dyDescent="0.35">
      <c r="A2" s="19" t="s">
        <v>19</v>
      </c>
      <c r="B2">
        <v>158</v>
      </c>
      <c r="D2" s="19" t="s">
        <v>14</v>
      </c>
      <c r="E2">
        <v>0</v>
      </c>
    </row>
    <row r="3" spans="1:5" x14ac:dyDescent="0.35">
      <c r="A3" s="19" t="s">
        <v>19</v>
      </c>
      <c r="B3">
        <v>1425</v>
      </c>
      <c r="D3" s="19" t="s">
        <v>14</v>
      </c>
      <c r="E3">
        <v>24</v>
      </c>
    </row>
    <row r="4" spans="1:5" x14ac:dyDescent="0.35">
      <c r="A4" s="19" t="s">
        <v>19</v>
      </c>
      <c r="B4">
        <v>174</v>
      </c>
      <c r="D4" s="19" t="s">
        <v>14</v>
      </c>
      <c r="E4">
        <v>53</v>
      </c>
    </row>
    <row r="5" spans="1:5" x14ac:dyDescent="0.35">
      <c r="A5" s="19" t="s">
        <v>19</v>
      </c>
      <c r="B5">
        <v>227</v>
      </c>
      <c r="D5" s="19" t="s">
        <v>14</v>
      </c>
      <c r="E5">
        <v>18</v>
      </c>
    </row>
    <row r="6" spans="1:5" x14ac:dyDescent="0.35">
      <c r="A6" s="19" t="s">
        <v>19</v>
      </c>
      <c r="B6">
        <v>220</v>
      </c>
      <c r="D6" s="19" t="s">
        <v>14</v>
      </c>
      <c r="E6">
        <v>44</v>
      </c>
    </row>
    <row r="7" spans="1:5" x14ac:dyDescent="0.35">
      <c r="A7" s="19" t="s">
        <v>19</v>
      </c>
      <c r="B7">
        <v>98</v>
      </c>
      <c r="D7" s="19" t="s">
        <v>14</v>
      </c>
      <c r="E7">
        <v>27</v>
      </c>
    </row>
    <row r="8" spans="1:5" x14ac:dyDescent="0.35">
      <c r="A8" s="19" t="s">
        <v>19</v>
      </c>
      <c r="B8">
        <v>100</v>
      </c>
      <c r="D8" s="19" t="s">
        <v>14</v>
      </c>
      <c r="E8">
        <v>55</v>
      </c>
    </row>
    <row r="9" spans="1:5" x14ac:dyDescent="0.35">
      <c r="A9" s="19" t="s">
        <v>19</v>
      </c>
      <c r="B9">
        <v>1249</v>
      </c>
      <c r="D9" s="19" t="s">
        <v>14</v>
      </c>
      <c r="E9">
        <v>200</v>
      </c>
    </row>
    <row r="10" spans="1:5" x14ac:dyDescent="0.35">
      <c r="A10" s="19" t="s">
        <v>19</v>
      </c>
      <c r="B10">
        <v>1396</v>
      </c>
      <c r="D10" s="19" t="s">
        <v>14</v>
      </c>
      <c r="E10">
        <v>452</v>
      </c>
    </row>
    <row r="11" spans="1:5" x14ac:dyDescent="0.35">
      <c r="A11" s="13" t="s">
        <v>2084</v>
      </c>
      <c r="B11">
        <f>AVERAGE(B2:B10)</f>
        <v>560.77777777777783</v>
      </c>
      <c r="D11" s="13" t="s">
        <v>2084</v>
      </c>
      <c r="E11">
        <f>AVERAGE(E2:E10)</f>
        <v>97</v>
      </c>
    </row>
    <row r="12" spans="1:5" x14ac:dyDescent="0.35">
      <c r="A12" s="13" t="s">
        <v>2085</v>
      </c>
      <c r="B12">
        <f>MEDIAN(B2:B10)</f>
        <v>220</v>
      </c>
      <c r="D12" s="13" t="s">
        <v>2085</v>
      </c>
      <c r="E12">
        <f>MEDIAN(E2:E11)</f>
        <v>48.5</v>
      </c>
    </row>
    <row r="13" spans="1:5" x14ac:dyDescent="0.35">
      <c r="A13" s="13" t="s">
        <v>2086</v>
      </c>
      <c r="B13">
        <f>MIN(B2:B10)</f>
        <v>98</v>
      </c>
      <c r="D13" s="13" t="s">
        <v>2086</v>
      </c>
      <c r="E13">
        <f>MIN(E2:E10)</f>
        <v>0</v>
      </c>
    </row>
    <row r="14" spans="1:5" x14ac:dyDescent="0.35">
      <c r="A14" s="13" t="s">
        <v>2087</v>
      </c>
      <c r="B14">
        <f>MAX(B2:B10)</f>
        <v>1425</v>
      </c>
      <c r="D14" s="13" t="s">
        <v>2087</v>
      </c>
      <c r="E14">
        <f>MAX(E2:E10)</f>
        <v>452</v>
      </c>
    </row>
    <row r="15" spans="1:5" x14ac:dyDescent="0.35">
      <c r="A15" s="13" t="s">
        <v>2088</v>
      </c>
      <c r="B15">
        <f>_xlfn.VAR.S(B2:B10)</f>
        <v>360496.19444444444</v>
      </c>
      <c r="D15" s="13" t="s">
        <v>2088</v>
      </c>
      <c r="E15">
        <f>_xlfn.VAR.S(E2:E10)</f>
        <v>21127.75</v>
      </c>
    </row>
    <row r="16" spans="1:5" x14ac:dyDescent="0.35">
      <c r="A16" s="13" t="s">
        <v>2089</v>
      </c>
      <c r="B16">
        <f>_xlfn.STDEV.P(B2:B10)</f>
        <v>566.07513788223821</v>
      </c>
      <c r="D16" s="13" t="s">
        <v>2089</v>
      </c>
      <c r="E16">
        <f>_xlfn.STDEV.P(E2:E10)</f>
        <v>137.04095089505992</v>
      </c>
    </row>
  </sheetData>
  <conditionalFormatting sqref="A1:A10">
    <cfRule type="cellIs" dxfId="6" priority="4" operator="equal">
      <formula>$A$2</formula>
    </cfRule>
    <cfRule type="cellIs" dxfId="5" priority="3" operator="equal">
      <formula>$A$1</formula>
    </cfRule>
  </conditionalFormatting>
  <conditionalFormatting sqref="D1:D10">
    <cfRule type="cellIs" dxfId="0" priority="2" operator="equal">
      <formula>$D$1</formula>
    </cfRule>
    <cfRule type="cellIs" dxfId="1" priority="1" operator="equal">
      <formula>$D$10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Sheet4</vt:lpstr>
      <vt:lpstr>Sheet5</vt:lpstr>
      <vt:lpstr>Sheet6</vt:lpstr>
      <vt:lpstr>Sheet10</vt:lpstr>
      <vt:lpstr>Sheet8</vt:lpstr>
      <vt:lpstr>Crowdfunding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Zilan YILDIZ</cp:lastModifiedBy>
  <dcterms:created xsi:type="dcterms:W3CDTF">2021-09-29T18:52:28Z</dcterms:created>
  <dcterms:modified xsi:type="dcterms:W3CDTF">2024-10-24T00:05:58Z</dcterms:modified>
</cp:coreProperties>
</file>