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uvsandorj\OneDrive - Bunnings\Desktop\blog\48. Introduction to causal inference with DoWhy\"/>
    </mc:Choice>
  </mc:AlternateContent>
  <xr:revisionPtr revIDLastSave="0" documentId="8_{1E56FEC8-2A68-4659-959F-E410157BA822}" xr6:coauthVersionLast="45" xr6:coauthVersionMax="45" xr10:uidLastSave="{00000000-0000-0000-0000-000000000000}"/>
  <bookViews>
    <workbookView xWindow="-120" yWindow="-120" windowWidth="29040" windowHeight="15840"/>
  </bookViews>
  <sheets>
    <sheet name="ATE" sheetId="3" r:id="rId1"/>
    <sheet name="ATT" sheetId="1" r:id="rId2"/>
    <sheet name="ATC" sheetId="2" r:id="rId3"/>
  </sheets>
  <definedNames>
    <definedName name="_xlnm._FilterDatabase" localSheetId="2" hidden="1">ATC!$A$1:$K$28</definedName>
    <definedName name="_xlnm._FilterDatabase" localSheetId="0" hidden="1">ATE!$A$1:$K$28</definedName>
    <definedName name="_xlnm._FilterDatabase" localSheetId="1" hidden="1">ATT!$A$1:$K$28</definedName>
  </definedNames>
  <calcPr calcId="0"/>
</workbook>
</file>

<file path=xl/calcChain.xml><?xml version="1.0" encoding="utf-8"?>
<calcChain xmlns="http://schemas.openxmlformats.org/spreadsheetml/2006/main">
  <c r="L2" i="3" l="1"/>
  <c r="M2" i="3"/>
  <c r="N2" i="3"/>
  <c r="O2" i="3"/>
  <c r="L3" i="3"/>
  <c r="M3" i="3"/>
  <c r="P3" i="3" s="1"/>
  <c r="Q3" i="3" s="1"/>
  <c r="N3" i="3"/>
  <c r="O3" i="3"/>
  <c r="L4" i="3"/>
  <c r="M4" i="3"/>
  <c r="N4" i="3"/>
  <c r="O4" i="3"/>
  <c r="L5" i="3"/>
  <c r="M5" i="3"/>
  <c r="N5" i="3"/>
  <c r="O5" i="3"/>
  <c r="P5" i="3"/>
  <c r="Q5" i="3" s="1"/>
  <c r="L6" i="3"/>
  <c r="M6" i="3"/>
  <c r="N6" i="3"/>
  <c r="O6" i="3"/>
  <c r="L7" i="3"/>
  <c r="P7" i="3" s="1"/>
  <c r="Q7" i="3" s="1"/>
  <c r="M7" i="3"/>
  <c r="N7" i="3"/>
  <c r="O7" i="3"/>
  <c r="L8" i="3"/>
  <c r="P8" i="3" s="1"/>
  <c r="Q8" i="3" s="1"/>
  <c r="M8" i="3"/>
  <c r="N8" i="3"/>
  <c r="O8" i="3"/>
  <c r="L9" i="3"/>
  <c r="M9" i="3"/>
  <c r="N9" i="3"/>
  <c r="O9" i="3"/>
  <c r="P9" i="3"/>
  <c r="Q9" i="3" s="1"/>
  <c r="L10" i="3"/>
  <c r="M10" i="3"/>
  <c r="N10" i="3"/>
  <c r="O10" i="3"/>
  <c r="L11" i="3"/>
  <c r="M11" i="3"/>
  <c r="N11" i="3"/>
  <c r="O11" i="3"/>
  <c r="L12" i="3"/>
  <c r="M12" i="3"/>
  <c r="N12" i="3"/>
  <c r="O12" i="3"/>
  <c r="L13" i="3"/>
  <c r="M13" i="3"/>
  <c r="P13" i="3" s="1"/>
  <c r="Q13" i="3" s="1"/>
  <c r="N13" i="3"/>
  <c r="O13" i="3"/>
  <c r="L14" i="3"/>
  <c r="M14" i="3"/>
  <c r="N14" i="3"/>
  <c r="O14" i="3"/>
  <c r="L15" i="3"/>
  <c r="M15" i="3"/>
  <c r="N15" i="3"/>
  <c r="O15" i="3"/>
  <c r="L16" i="3"/>
  <c r="M16" i="3"/>
  <c r="N16" i="3"/>
  <c r="O16" i="3"/>
  <c r="L17" i="3"/>
  <c r="P17" i="3" s="1"/>
  <c r="Q17" i="3" s="1"/>
  <c r="M17" i="3"/>
  <c r="N17" i="3"/>
  <c r="O17" i="3"/>
  <c r="L18" i="3"/>
  <c r="M18" i="3"/>
  <c r="N18" i="3"/>
  <c r="O18" i="3"/>
  <c r="L19" i="3"/>
  <c r="M19" i="3"/>
  <c r="N19" i="3"/>
  <c r="O19" i="3"/>
  <c r="L20" i="3"/>
  <c r="M20" i="3"/>
  <c r="N20" i="3"/>
  <c r="O20" i="3"/>
  <c r="L21" i="3"/>
  <c r="M21" i="3"/>
  <c r="N21" i="3"/>
  <c r="O21" i="3"/>
  <c r="L22" i="3"/>
  <c r="M22" i="3"/>
  <c r="N22" i="3"/>
  <c r="O22" i="3"/>
  <c r="L23" i="3"/>
  <c r="M23" i="3"/>
  <c r="N23" i="3"/>
  <c r="O23" i="3"/>
  <c r="L24" i="3"/>
  <c r="P24" i="3" s="1"/>
  <c r="Q24" i="3" s="1"/>
  <c r="M24" i="3"/>
  <c r="N24" i="3"/>
  <c r="O24" i="3"/>
  <c r="L25" i="3"/>
  <c r="M25" i="3"/>
  <c r="N25" i="3"/>
  <c r="O25" i="3"/>
  <c r="L26" i="3"/>
  <c r="M26" i="3"/>
  <c r="P26" i="3" s="1"/>
  <c r="Q26" i="3" s="1"/>
  <c r="N26" i="3"/>
  <c r="O26" i="3"/>
  <c r="L27" i="3"/>
  <c r="M27" i="3"/>
  <c r="P27" i="3" s="1"/>
  <c r="Q27" i="3" s="1"/>
  <c r="N27" i="3"/>
  <c r="O27" i="3"/>
  <c r="L28" i="3"/>
  <c r="M28" i="3"/>
  <c r="N28" i="3"/>
  <c r="O28" i="3"/>
  <c r="O28" i="2"/>
  <c r="N28" i="2"/>
  <c r="M28" i="2"/>
  <c r="P28" i="2" s="1"/>
  <c r="Q28" i="2" s="1"/>
  <c r="L28" i="2"/>
  <c r="P27" i="2"/>
  <c r="Q27" i="2" s="1"/>
  <c r="O27" i="2"/>
  <c r="N27" i="2"/>
  <c r="M27" i="2"/>
  <c r="L27" i="2"/>
  <c r="Q26" i="2"/>
  <c r="P26" i="2"/>
  <c r="O26" i="2"/>
  <c r="N26" i="2"/>
  <c r="M26" i="2"/>
  <c r="L26" i="2"/>
  <c r="P25" i="2"/>
  <c r="Q25" i="2" s="1"/>
  <c r="O25" i="2"/>
  <c r="N25" i="2"/>
  <c r="M25" i="2"/>
  <c r="L25" i="2"/>
  <c r="O24" i="2"/>
  <c r="N24" i="2"/>
  <c r="M24" i="2"/>
  <c r="P24" i="2" s="1"/>
  <c r="Q24" i="2" s="1"/>
  <c r="L24" i="2"/>
  <c r="O23" i="2"/>
  <c r="N23" i="2"/>
  <c r="M23" i="2"/>
  <c r="P23" i="2" s="1"/>
  <c r="Q23" i="2" s="1"/>
  <c r="L23" i="2"/>
  <c r="O22" i="2"/>
  <c r="N22" i="2"/>
  <c r="M22" i="2"/>
  <c r="P22" i="2" s="1"/>
  <c r="Q22" i="2" s="1"/>
  <c r="L22" i="2"/>
  <c r="O21" i="2"/>
  <c r="N21" i="2"/>
  <c r="M21" i="2"/>
  <c r="P21" i="2" s="1"/>
  <c r="Q21" i="2" s="1"/>
  <c r="L21" i="2"/>
  <c r="P20" i="2"/>
  <c r="Q20" i="2" s="1"/>
  <c r="O20" i="2"/>
  <c r="N20" i="2"/>
  <c r="M20" i="2"/>
  <c r="L20" i="2"/>
  <c r="P19" i="2"/>
  <c r="Q19" i="2" s="1"/>
  <c r="O19" i="2"/>
  <c r="N19" i="2"/>
  <c r="M19" i="2"/>
  <c r="L19" i="2"/>
  <c r="O18" i="2"/>
  <c r="N18" i="2"/>
  <c r="M18" i="2"/>
  <c r="P18" i="2" s="1"/>
  <c r="Q18" i="2" s="1"/>
  <c r="L18" i="2"/>
  <c r="O17" i="2"/>
  <c r="N17" i="2"/>
  <c r="M17" i="2"/>
  <c r="P17" i="2" s="1"/>
  <c r="Q17" i="2" s="1"/>
  <c r="L17" i="2"/>
  <c r="O16" i="2"/>
  <c r="N16" i="2"/>
  <c r="M16" i="2"/>
  <c r="P16" i="2" s="1"/>
  <c r="Q16" i="2" s="1"/>
  <c r="L16" i="2"/>
  <c r="P15" i="2"/>
  <c r="Q15" i="2" s="1"/>
  <c r="O15" i="2"/>
  <c r="N15" i="2"/>
  <c r="M15" i="2"/>
  <c r="L15" i="2"/>
  <c r="Q14" i="2"/>
  <c r="P14" i="2"/>
  <c r="O14" i="2"/>
  <c r="N14" i="2"/>
  <c r="M14" i="2"/>
  <c r="L14" i="2"/>
  <c r="P13" i="2"/>
  <c r="Q13" i="2" s="1"/>
  <c r="O13" i="2"/>
  <c r="N13" i="2"/>
  <c r="M13" i="2"/>
  <c r="L13" i="2"/>
  <c r="P12" i="2"/>
  <c r="Q12" i="2" s="1"/>
  <c r="O12" i="2"/>
  <c r="N12" i="2"/>
  <c r="M12" i="2"/>
  <c r="L12" i="2"/>
  <c r="P11" i="2"/>
  <c r="Q11" i="2" s="1"/>
  <c r="O11" i="2"/>
  <c r="N11" i="2"/>
  <c r="M11" i="2"/>
  <c r="L11" i="2"/>
  <c r="Q10" i="2"/>
  <c r="P10" i="2"/>
  <c r="O10" i="2"/>
  <c r="N10" i="2"/>
  <c r="M10" i="2"/>
  <c r="L10" i="2"/>
  <c r="O9" i="2"/>
  <c r="N9" i="2"/>
  <c r="M9" i="2"/>
  <c r="P9" i="2" s="1"/>
  <c r="Q9" i="2" s="1"/>
  <c r="L9" i="2"/>
  <c r="O8" i="2"/>
  <c r="N8" i="2"/>
  <c r="M8" i="2"/>
  <c r="P8" i="2" s="1"/>
  <c r="Q8" i="2" s="1"/>
  <c r="L8" i="2"/>
  <c r="O7" i="2"/>
  <c r="N7" i="2"/>
  <c r="M7" i="2"/>
  <c r="P7" i="2" s="1"/>
  <c r="Q7" i="2" s="1"/>
  <c r="L7" i="2"/>
  <c r="Q6" i="2"/>
  <c r="P6" i="2"/>
  <c r="O6" i="2"/>
  <c r="N6" i="2"/>
  <c r="M6" i="2"/>
  <c r="L6" i="2"/>
  <c r="Q5" i="2"/>
  <c r="P5" i="2"/>
  <c r="O5" i="2"/>
  <c r="N5" i="2"/>
  <c r="M5" i="2"/>
  <c r="L5" i="2"/>
  <c r="P4" i="2"/>
  <c r="Q4" i="2" s="1"/>
  <c r="O4" i="2"/>
  <c r="N4" i="2"/>
  <c r="M4" i="2"/>
  <c r="L4" i="2"/>
  <c r="Q3" i="2"/>
  <c r="P3" i="2"/>
  <c r="O3" i="2"/>
  <c r="N3" i="2"/>
  <c r="M3" i="2"/>
  <c r="L3" i="2"/>
  <c r="P2" i="2"/>
  <c r="Q2" i="2" s="1"/>
  <c r="O2" i="2"/>
  <c r="N2" i="2"/>
  <c r="M2" i="2"/>
  <c r="L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" i="1"/>
  <c r="P7" i="1"/>
  <c r="P8" i="1"/>
  <c r="P9" i="1"/>
  <c r="P16" i="1"/>
  <c r="P17" i="1"/>
  <c r="P18" i="1"/>
  <c r="P21" i="1"/>
  <c r="P22" i="1"/>
  <c r="P23" i="1"/>
  <c r="P24" i="1"/>
  <c r="P28" i="1"/>
  <c r="L3" i="1"/>
  <c r="P3" i="1" s="1"/>
  <c r="M3" i="1"/>
  <c r="N3" i="1"/>
  <c r="O3" i="1"/>
  <c r="L4" i="1"/>
  <c r="P4" i="1" s="1"/>
  <c r="M4" i="1"/>
  <c r="N4" i="1"/>
  <c r="O4" i="1"/>
  <c r="L5" i="1"/>
  <c r="P5" i="1" s="1"/>
  <c r="M5" i="1"/>
  <c r="N5" i="1"/>
  <c r="O5" i="1"/>
  <c r="L6" i="1"/>
  <c r="P6" i="1" s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P10" i="1" s="1"/>
  <c r="M10" i="1"/>
  <c r="N10" i="1"/>
  <c r="O10" i="1"/>
  <c r="L11" i="1"/>
  <c r="P11" i="1" s="1"/>
  <c r="M11" i="1"/>
  <c r="N11" i="1"/>
  <c r="O11" i="1"/>
  <c r="L12" i="1"/>
  <c r="P12" i="1" s="1"/>
  <c r="M12" i="1"/>
  <c r="N12" i="1"/>
  <c r="O12" i="1"/>
  <c r="L13" i="1"/>
  <c r="P13" i="1" s="1"/>
  <c r="M13" i="1"/>
  <c r="N13" i="1"/>
  <c r="O13" i="1"/>
  <c r="L14" i="1"/>
  <c r="P14" i="1" s="1"/>
  <c r="M14" i="1"/>
  <c r="N14" i="1"/>
  <c r="O14" i="1"/>
  <c r="L15" i="1"/>
  <c r="P15" i="1" s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P19" i="1" s="1"/>
  <c r="M19" i="1"/>
  <c r="N19" i="1"/>
  <c r="O19" i="1"/>
  <c r="L20" i="1"/>
  <c r="P20" i="1" s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P25" i="1" s="1"/>
  <c r="M25" i="1"/>
  <c r="N25" i="1"/>
  <c r="O25" i="1"/>
  <c r="L26" i="1"/>
  <c r="P26" i="1" s="1"/>
  <c r="M26" i="1"/>
  <c r="N26" i="1"/>
  <c r="O26" i="1"/>
  <c r="L27" i="1"/>
  <c r="P27" i="1" s="1"/>
  <c r="M27" i="1"/>
  <c r="N27" i="1"/>
  <c r="O27" i="1"/>
  <c r="L28" i="1"/>
  <c r="M28" i="1"/>
  <c r="N28" i="1"/>
  <c r="O28" i="1"/>
  <c r="O2" i="1"/>
  <c r="N2" i="1"/>
  <c r="M2" i="1"/>
  <c r="L2" i="1"/>
  <c r="P2" i="1" s="1"/>
  <c r="P22" i="3" l="1"/>
  <c r="Q22" i="3" s="1"/>
  <c r="P18" i="3"/>
  <c r="Q18" i="3" s="1"/>
  <c r="P14" i="3"/>
  <c r="Q14" i="3" s="1"/>
  <c r="P12" i="3"/>
  <c r="Q12" i="3" s="1"/>
  <c r="P25" i="3"/>
  <c r="Q25" i="3" s="1"/>
  <c r="P19" i="3"/>
  <c r="Q19" i="3" s="1"/>
  <c r="P10" i="3"/>
  <c r="Q10" i="3" s="1"/>
  <c r="P23" i="3"/>
  <c r="Q23" i="3" s="1"/>
  <c r="P21" i="3"/>
  <c r="Q21" i="3" s="1"/>
  <c r="P28" i="3"/>
  <c r="Q28" i="3" s="1"/>
  <c r="P20" i="3"/>
  <c r="Q20" i="3" s="1"/>
  <c r="P15" i="3"/>
  <c r="Q15" i="3" s="1"/>
  <c r="P6" i="3"/>
  <c r="Q6" i="3" s="1"/>
  <c r="P4" i="3"/>
  <c r="Q4" i="3" s="1"/>
  <c r="P2" i="3"/>
  <c r="Q2" i="3" s="1"/>
  <c r="P16" i="3"/>
  <c r="Q16" i="3" s="1"/>
  <c r="P11" i="3"/>
  <c r="Q11" i="3" s="1"/>
</calcChain>
</file>

<file path=xl/sharedStrings.xml><?xml version="1.0" encoding="utf-8"?>
<sst xmlns="http://schemas.openxmlformats.org/spreadsheetml/2006/main" count="126" uniqueCount="18">
  <si>
    <t>treat</t>
  </si>
  <si>
    <t>age</t>
  </si>
  <si>
    <t>educ</t>
  </si>
  <si>
    <t>race</t>
  </si>
  <si>
    <t>married</t>
  </si>
  <si>
    <t>nodegree</t>
  </si>
  <si>
    <t>re74</t>
  </si>
  <si>
    <t>re75</t>
  </si>
  <si>
    <t>re78</t>
  </si>
  <si>
    <t>weights</t>
  </si>
  <si>
    <t>subclass</t>
  </si>
  <si>
    <t>white</t>
  </si>
  <si>
    <t>hispan</t>
  </si>
  <si>
    <t>black</t>
  </si>
  <si>
    <t>n_t</t>
  </si>
  <si>
    <t>n_c</t>
  </si>
  <si>
    <t>N_t</t>
  </si>
  <si>
    <t>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</si>
</sst>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M17" sqref="M17"/>
    </sheetView>
  </sheetViews>
  <sheetFormatPr defaultRowHeight="15" x14ac:dyDescent="0.25"/>
  <cols>
    <col min="10" max="10" width="12" bestFit="1" customWidth="1"/>
    <col min="12" max="15" width="9.140625" style="1"/>
    <col min="23" max="23" width="10.7109375" bestFit="1" customWidth="1"/>
    <col min="24" max="24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7" x14ac:dyDescent="0.25">
      <c r="A2">
        <v>0</v>
      </c>
      <c r="B2">
        <v>16</v>
      </c>
      <c r="C2">
        <v>10</v>
      </c>
      <c r="D2" t="s">
        <v>11</v>
      </c>
      <c r="E2">
        <v>0</v>
      </c>
      <c r="F2">
        <v>1</v>
      </c>
      <c r="G2">
        <v>1026.6559999999999</v>
      </c>
      <c r="H2">
        <v>1224.5809999999999</v>
      </c>
      <c r="I2">
        <v>6847.7849999999999</v>
      </c>
      <c r="J2">
        <v>0.94814814814814796</v>
      </c>
      <c r="K2">
        <v>1</v>
      </c>
      <c r="L2" s="1">
        <f>COUNTIFS($K:$K,$K2,$A:$A,1)</f>
        <v>3</v>
      </c>
      <c r="M2" s="1">
        <f>COUNTIFS($K:$K,$K2,$A:$A,0)</f>
        <v>5</v>
      </c>
      <c r="N2" s="1">
        <f>COUNTIF(A:A,1)</f>
        <v>11</v>
      </c>
      <c r="O2" s="1">
        <f>COUNTIF(A:A,0)</f>
        <v>16</v>
      </c>
      <c r="P2">
        <f>IF(A2=1,((L2+M2)/(O2/N2+1))/L2, ((M2+L2)/(N2/O2+1))/M2)</f>
        <v>0.94814814814814807</v>
      </c>
      <c r="Q2" s="2">
        <f>P2-J2</f>
        <v>0</v>
      </c>
    </row>
    <row r="3" spans="1:17" x14ac:dyDescent="0.25">
      <c r="A3">
        <v>0</v>
      </c>
      <c r="B3">
        <v>20</v>
      </c>
      <c r="C3">
        <v>9</v>
      </c>
      <c r="D3" t="s">
        <v>12</v>
      </c>
      <c r="E3">
        <v>0</v>
      </c>
      <c r="F3">
        <v>1</v>
      </c>
      <c r="G3">
        <v>1500.798</v>
      </c>
      <c r="H3">
        <v>0</v>
      </c>
      <c r="I3">
        <v>12618.31</v>
      </c>
      <c r="J3">
        <v>0.94814814814814796</v>
      </c>
      <c r="K3">
        <v>1</v>
      </c>
      <c r="L3" s="1">
        <f>COUNTIFS($K:$K,$K3,$A:$A,1)</f>
        <v>3</v>
      </c>
      <c r="M3" s="1">
        <f>COUNTIFS($K:$K,$K3,$A:$A,0)</f>
        <v>5</v>
      </c>
      <c r="N3" s="1">
        <f>COUNTIF(A:A,1)</f>
        <v>11</v>
      </c>
      <c r="O3" s="1">
        <f>COUNTIF(A:A,0)</f>
        <v>16</v>
      </c>
      <c r="P3">
        <f>IF(A3=1,((L3+M3)/(O3/N3+1))/L3, ((M3+L3)/(N3/O3+1))/M3)</f>
        <v>0.94814814814814807</v>
      </c>
      <c r="Q3" s="2">
        <f>P3-J3</f>
        <v>0</v>
      </c>
    </row>
    <row r="4" spans="1:17" x14ac:dyDescent="0.25">
      <c r="A4">
        <v>0</v>
      </c>
      <c r="B4">
        <v>53</v>
      </c>
      <c r="C4">
        <v>10</v>
      </c>
      <c r="D4" t="s">
        <v>12</v>
      </c>
      <c r="E4">
        <v>0</v>
      </c>
      <c r="F4">
        <v>1</v>
      </c>
      <c r="G4">
        <v>7878.2120000000004</v>
      </c>
      <c r="H4">
        <v>1489.548</v>
      </c>
      <c r="I4">
        <v>13170.98</v>
      </c>
      <c r="J4">
        <v>0.94814814814814796</v>
      </c>
      <c r="K4">
        <v>1</v>
      </c>
      <c r="L4" s="1">
        <f>COUNTIFS($K:$K,$K4,$A:$A,1)</f>
        <v>3</v>
      </c>
      <c r="M4" s="1">
        <f>COUNTIFS($K:$K,$K4,$A:$A,0)</f>
        <v>5</v>
      </c>
      <c r="N4" s="1">
        <f>COUNTIF(A:A,1)</f>
        <v>11</v>
      </c>
      <c r="O4" s="1">
        <f>COUNTIF(A:A,0)</f>
        <v>16</v>
      </c>
      <c r="P4">
        <f>IF(A4=1,((L4+M4)/(O4/N4+1))/L4, ((M4+L4)/(N4/O4+1))/M4)</f>
        <v>0.94814814814814807</v>
      </c>
      <c r="Q4" s="2">
        <f>P4-J4</f>
        <v>0</v>
      </c>
    </row>
    <row r="5" spans="1:17" x14ac:dyDescent="0.25">
      <c r="A5">
        <v>0</v>
      </c>
      <c r="B5">
        <v>16</v>
      </c>
      <c r="C5">
        <v>10</v>
      </c>
      <c r="D5" t="s">
        <v>11</v>
      </c>
      <c r="E5">
        <v>0</v>
      </c>
      <c r="F5">
        <v>1</v>
      </c>
      <c r="G5">
        <v>0</v>
      </c>
      <c r="H5">
        <v>189.77420000000001</v>
      </c>
      <c r="I5">
        <v>2136.7930000000001</v>
      </c>
      <c r="J5">
        <v>0.94814814814814796</v>
      </c>
      <c r="K5">
        <v>1</v>
      </c>
      <c r="L5" s="1">
        <f>COUNTIFS($K:$K,$K5,$A:$A,1)</f>
        <v>3</v>
      </c>
      <c r="M5" s="1">
        <f>COUNTIFS($K:$K,$K5,$A:$A,0)</f>
        <v>5</v>
      </c>
      <c r="N5" s="1">
        <f>COUNTIF(A:A,1)</f>
        <v>11</v>
      </c>
      <c r="O5" s="1">
        <f>COUNTIF(A:A,0)</f>
        <v>16</v>
      </c>
      <c r="P5">
        <f>IF(A5=1,((L5+M5)/(O5/N5+1))/L5, ((M5+L5)/(N5/O5+1))/M5)</f>
        <v>0.94814814814814807</v>
      </c>
      <c r="Q5" s="2">
        <f>P5-J5</f>
        <v>0</v>
      </c>
    </row>
    <row r="6" spans="1:17" x14ac:dyDescent="0.25">
      <c r="A6">
        <v>0</v>
      </c>
      <c r="B6">
        <v>20</v>
      </c>
      <c r="C6">
        <v>9</v>
      </c>
      <c r="D6" t="s">
        <v>13</v>
      </c>
      <c r="E6">
        <v>0</v>
      </c>
      <c r="F6">
        <v>1</v>
      </c>
      <c r="G6">
        <v>0</v>
      </c>
      <c r="H6">
        <v>0</v>
      </c>
      <c r="I6">
        <v>6083.8</v>
      </c>
      <c r="J6">
        <v>0.94814814814814796</v>
      </c>
      <c r="K6">
        <v>1</v>
      </c>
      <c r="L6" s="1">
        <f>COUNTIFS($K:$K,$K6,$A:$A,1)</f>
        <v>3</v>
      </c>
      <c r="M6" s="1">
        <f>COUNTIFS($K:$K,$K6,$A:$A,0)</f>
        <v>5</v>
      </c>
      <c r="N6" s="1">
        <f>COUNTIF(A:A,1)</f>
        <v>11</v>
      </c>
      <c r="O6" s="1">
        <f>COUNTIF(A:A,0)</f>
        <v>16</v>
      </c>
      <c r="P6">
        <f>IF(A6=1,((L6+M6)/(O6/N6+1))/L6, ((M6+L6)/(N6/O6+1))/M6)</f>
        <v>0.94814814814814807</v>
      </c>
      <c r="Q6" s="2">
        <f>P6-J6</f>
        <v>0</v>
      </c>
    </row>
    <row r="7" spans="1:17" x14ac:dyDescent="0.25">
      <c r="A7">
        <v>1</v>
      </c>
      <c r="B7">
        <v>17</v>
      </c>
      <c r="C7">
        <v>10</v>
      </c>
      <c r="D7" t="s">
        <v>13</v>
      </c>
      <c r="E7">
        <v>0</v>
      </c>
      <c r="F7">
        <v>1</v>
      </c>
      <c r="G7">
        <v>0</v>
      </c>
      <c r="H7">
        <v>0</v>
      </c>
      <c r="I7">
        <v>16218.04</v>
      </c>
      <c r="J7">
        <v>1.0864197530864099</v>
      </c>
      <c r="K7">
        <v>1</v>
      </c>
      <c r="L7" s="1">
        <f>COUNTIFS($K:$K,$K7,$A:$A,1)</f>
        <v>3</v>
      </c>
      <c r="M7" s="1">
        <f>COUNTIFS($K:$K,$K7,$A:$A,0)</f>
        <v>5</v>
      </c>
      <c r="N7" s="1">
        <f>COUNTIF(A:A,1)</f>
        <v>11</v>
      </c>
      <c r="O7" s="1">
        <f>COUNTIF(A:A,0)</f>
        <v>16</v>
      </c>
      <c r="P7">
        <f>IF(A7=1,((L7+M7)/(O7/N7+1))/L7, ((M7+L7)/(N7/O7+1))/M7)</f>
        <v>1.0864197530864197</v>
      </c>
      <c r="Q7" s="2">
        <f>P7-J7</f>
        <v>9.7699626167013776E-15</v>
      </c>
    </row>
    <row r="8" spans="1:17" x14ac:dyDescent="0.25">
      <c r="A8">
        <v>1</v>
      </c>
      <c r="B8">
        <v>24</v>
      </c>
      <c r="C8">
        <v>9</v>
      </c>
      <c r="D8" t="s">
        <v>13</v>
      </c>
      <c r="E8">
        <v>0</v>
      </c>
      <c r="F8">
        <v>1</v>
      </c>
      <c r="G8">
        <v>9154.7000000000007</v>
      </c>
      <c r="H8">
        <v>2288.6750000000002</v>
      </c>
      <c r="I8">
        <v>4849.5590000000002</v>
      </c>
      <c r="J8">
        <v>1.0864197530864099</v>
      </c>
      <c r="K8">
        <v>1</v>
      </c>
      <c r="L8" s="1">
        <f>COUNTIFS($K:$K,$K8,$A:$A,1)</f>
        <v>3</v>
      </c>
      <c r="M8" s="1">
        <f>COUNTIFS($K:$K,$K8,$A:$A,0)</f>
        <v>5</v>
      </c>
      <c r="N8" s="1">
        <f>COUNTIF(A:A,1)</f>
        <v>11</v>
      </c>
      <c r="O8" s="1">
        <f>COUNTIF(A:A,0)</f>
        <v>16</v>
      </c>
      <c r="P8">
        <f>IF(A8=1,((L8+M8)/(O8/N8+1))/L8, ((M8+L8)/(N8/O8+1))/M8)</f>
        <v>1.0864197530864197</v>
      </c>
      <c r="Q8" s="2">
        <f>P8-J8</f>
        <v>9.7699626167013776E-15</v>
      </c>
    </row>
    <row r="9" spans="1:17" x14ac:dyDescent="0.25">
      <c r="A9">
        <v>1</v>
      </c>
      <c r="B9">
        <v>24</v>
      </c>
      <c r="C9">
        <v>10</v>
      </c>
      <c r="D9" t="s">
        <v>13</v>
      </c>
      <c r="E9">
        <v>0</v>
      </c>
      <c r="F9">
        <v>1</v>
      </c>
      <c r="G9">
        <v>4250.402</v>
      </c>
      <c r="H9">
        <v>2421.9470000000001</v>
      </c>
      <c r="I9">
        <v>1660.508</v>
      </c>
      <c r="J9">
        <v>1.0864197530864099</v>
      </c>
      <c r="K9">
        <v>1</v>
      </c>
      <c r="L9" s="1">
        <f>COUNTIFS($K:$K,$K9,$A:$A,1)</f>
        <v>3</v>
      </c>
      <c r="M9" s="1">
        <f>COUNTIFS($K:$K,$K9,$A:$A,0)</f>
        <v>5</v>
      </c>
      <c r="N9" s="1">
        <f>COUNTIF(A:A,1)</f>
        <v>11</v>
      </c>
      <c r="O9" s="1">
        <f>COUNTIF(A:A,0)</f>
        <v>16</v>
      </c>
      <c r="P9">
        <f>IF(A9=1,((L9+M9)/(O9/N9+1))/L9, ((M9+L9)/(N9/O9+1))/M9)</f>
        <v>1.0864197530864197</v>
      </c>
      <c r="Q9" s="2">
        <f>P9-J9</f>
        <v>9.7699626167013776E-15</v>
      </c>
    </row>
    <row r="10" spans="1:17" x14ac:dyDescent="0.25">
      <c r="A10">
        <v>0</v>
      </c>
      <c r="B10">
        <v>20</v>
      </c>
      <c r="C10">
        <v>12</v>
      </c>
      <c r="D10" t="s">
        <v>13</v>
      </c>
      <c r="E10">
        <v>0</v>
      </c>
      <c r="F10">
        <v>0</v>
      </c>
      <c r="G10">
        <v>7392.3140000000003</v>
      </c>
      <c r="H10">
        <v>12396.19</v>
      </c>
      <c r="I10">
        <v>17765.23</v>
      </c>
      <c r="J10">
        <v>0.88888888888888795</v>
      </c>
      <c r="K10">
        <v>2</v>
      </c>
      <c r="L10" s="1">
        <f>COUNTIFS($K:$K,$K10,$A:$A,1)</f>
        <v>3</v>
      </c>
      <c r="M10" s="1">
        <f>COUNTIFS($K:$K,$K10,$A:$A,0)</f>
        <v>6</v>
      </c>
      <c r="N10" s="1">
        <f>COUNTIF(A:A,1)</f>
        <v>11</v>
      </c>
      <c r="O10" s="1">
        <f>COUNTIF(A:A,0)</f>
        <v>16</v>
      </c>
      <c r="P10">
        <f>IF(A10=1,((L10+M10)/(O10/N10+1))/L10, ((M10+L10)/(N10/O10+1))/M10)</f>
        <v>0.88888888888888884</v>
      </c>
      <c r="Q10" s="2">
        <f>P10-J10</f>
        <v>8.8817841970012523E-16</v>
      </c>
    </row>
    <row r="11" spans="1:17" x14ac:dyDescent="0.25">
      <c r="A11">
        <v>0</v>
      </c>
      <c r="B11">
        <v>23</v>
      </c>
      <c r="C11">
        <v>12</v>
      </c>
      <c r="D11" t="s">
        <v>11</v>
      </c>
      <c r="E11">
        <v>0</v>
      </c>
      <c r="F11">
        <v>0</v>
      </c>
      <c r="G11">
        <v>1504.7170000000001</v>
      </c>
      <c r="H11">
        <v>0</v>
      </c>
      <c r="I11">
        <v>0</v>
      </c>
      <c r="J11">
        <v>0.88888888888888795</v>
      </c>
      <c r="K11">
        <v>2</v>
      </c>
      <c r="L11" s="1">
        <f>COUNTIFS($K:$K,$K11,$A:$A,1)</f>
        <v>3</v>
      </c>
      <c r="M11" s="1">
        <f>COUNTIFS($K:$K,$K11,$A:$A,0)</f>
        <v>6</v>
      </c>
      <c r="N11" s="1">
        <f>COUNTIF(A:A,1)</f>
        <v>11</v>
      </c>
      <c r="O11" s="1">
        <f>COUNTIF(A:A,0)</f>
        <v>16</v>
      </c>
      <c r="P11">
        <f>IF(A11=1,((L11+M11)/(O11/N11+1))/L11, ((M11+L11)/(N11/O11+1))/M11)</f>
        <v>0.88888888888888884</v>
      </c>
      <c r="Q11" s="2">
        <f>P11-J11</f>
        <v>8.8817841970012523E-16</v>
      </c>
    </row>
    <row r="12" spans="1:17" x14ac:dyDescent="0.25">
      <c r="A12">
        <v>0</v>
      </c>
      <c r="B12">
        <v>18</v>
      </c>
      <c r="C12">
        <v>12</v>
      </c>
      <c r="D12" t="s">
        <v>11</v>
      </c>
      <c r="E12">
        <v>0</v>
      </c>
      <c r="F12">
        <v>0</v>
      </c>
      <c r="G12">
        <v>2217.89</v>
      </c>
      <c r="H12">
        <v>4191.1450000000004</v>
      </c>
      <c r="I12">
        <v>8957.9779999999992</v>
      </c>
      <c r="J12">
        <v>0.88888888888888795</v>
      </c>
      <c r="K12">
        <v>2</v>
      </c>
      <c r="L12" s="1">
        <f>COUNTIFS($K:$K,$K12,$A:$A,1)</f>
        <v>3</v>
      </c>
      <c r="M12" s="1">
        <f>COUNTIFS($K:$K,$K12,$A:$A,0)</f>
        <v>6</v>
      </c>
      <c r="N12" s="1">
        <f>COUNTIF(A:A,1)</f>
        <v>11</v>
      </c>
      <c r="O12" s="1">
        <f>COUNTIF(A:A,0)</f>
        <v>16</v>
      </c>
      <c r="P12">
        <f>IF(A12=1,((L12+M12)/(O12/N12+1))/L12, ((M12+L12)/(N12/O12+1))/M12)</f>
        <v>0.88888888888888884</v>
      </c>
      <c r="Q12" s="2">
        <f>P12-J12</f>
        <v>8.8817841970012523E-16</v>
      </c>
    </row>
    <row r="13" spans="1:17" x14ac:dyDescent="0.25">
      <c r="A13">
        <v>0</v>
      </c>
      <c r="B13">
        <v>34</v>
      </c>
      <c r="C13">
        <v>12</v>
      </c>
      <c r="D13" t="s">
        <v>11</v>
      </c>
      <c r="E13">
        <v>0</v>
      </c>
      <c r="F13">
        <v>0</v>
      </c>
      <c r="G13">
        <v>8125.0789999999997</v>
      </c>
      <c r="H13">
        <v>0</v>
      </c>
      <c r="I13">
        <v>6032.08</v>
      </c>
      <c r="J13">
        <v>0.88888888888888795</v>
      </c>
      <c r="K13">
        <v>2</v>
      </c>
      <c r="L13" s="1">
        <f>COUNTIFS($K:$K,$K13,$A:$A,1)</f>
        <v>3</v>
      </c>
      <c r="M13" s="1">
        <f>COUNTIFS($K:$K,$K13,$A:$A,0)</f>
        <v>6</v>
      </c>
      <c r="N13" s="1">
        <f>COUNTIF(A:A,1)</f>
        <v>11</v>
      </c>
      <c r="O13" s="1">
        <f>COUNTIF(A:A,0)</f>
        <v>16</v>
      </c>
      <c r="P13">
        <f>IF(A13=1,((L13+M13)/(O13/N13+1))/L13, ((M13+L13)/(N13/O13+1))/M13)</f>
        <v>0.88888888888888884</v>
      </c>
      <c r="Q13" s="2">
        <f>P13-J13</f>
        <v>8.8817841970012523E-16</v>
      </c>
    </row>
    <row r="14" spans="1:17" x14ac:dyDescent="0.25">
      <c r="A14">
        <v>0</v>
      </c>
      <c r="B14">
        <v>19</v>
      </c>
      <c r="C14">
        <v>12</v>
      </c>
      <c r="D14" t="s">
        <v>11</v>
      </c>
      <c r="E14">
        <v>0</v>
      </c>
      <c r="F14">
        <v>0</v>
      </c>
      <c r="G14">
        <v>99.922610000000006</v>
      </c>
      <c r="H14">
        <v>3172.4520000000002</v>
      </c>
      <c r="I14">
        <v>15436.33</v>
      </c>
      <c r="J14">
        <v>0.88888888888888795</v>
      </c>
      <c r="K14">
        <v>2</v>
      </c>
      <c r="L14" s="1">
        <f>COUNTIFS($K:$K,$K14,$A:$A,1)</f>
        <v>3</v>
      </c>
      <c r="M14" s="1">
        <f>COUNTIFS($K:$K,$K14,$A:$A,0)</f>
        <v>6</v>
      </c>
      <c r="N14" s="1">
        <f>COUNTIF(A:A,1)</f>
        <v>11</v>
      </c>
      <c r="O14" s="1">
        <f>COUNTIF(A:A,0)</f>
        <v>16</v>
      </c>
      <c r="P14">
        <f>IF(A14=1,((L14+M14)/(O14/N14+1))/L14, ((M14+L14)/(N14/O14+1))/M14)</f>
        <v>0.88888888888888884</v>
      </c>
      <c r="Q14" s="2">
        <f>P14-J14</f>
        <v>8.8817841970012523E-16</v>
      </c>
    </row>
    <row r="15" spans="1:17" x14ac:dyDescent="0.25">
      <c r="A15">
        <v>0</v>
      </c>
      <c r="B15">
        <v>21</v>
      </c>
      <c r="C15">
        <v>12</v>
      </c>
      <c r="D15" t="s">
        <v>11</v>
      </c>
      <c r="E15">
        <v>0</v>
      </c>
      <c r="F15">
        <v>0</v>
      </c>
      <c r="G15">
        <v>2827.2220000000002</v>
      </c>
      <c r="H15">
        <v>4056.8710000000001</v>
      </c>
      <c r="I15">
        <v>5937.5050000000001</v>
      </c>
      <c r="J15">
        <v>0.88888888888888795</v>
      </c>
      <c r="K15">
        <v>2</v>
      </c>
      <c r="L15" s="1">
        <f>COUNTIFS($K:$K,$K15,$A:$A,1)</f>
        <v>3</v>
      </c>
      <c r="M15" s="1">
        <f>COUNTIFS($K:$K,$K15,$A:$A,0)</f>
        <v>6</v>
      </c>
      <c r="N15" s="1">
        <f>COUNTIF(A:A,1)</f>
        <v>11</v>
      </c>
      <c r="O15" s="1">
        <f>COUNTIF(A:A,0)</f>
        <v>16</v>
      </c>
      <c r="P15">
        <f>IF(A15=1,((L15+M15)/(O15/N15+1))/L15, ((M15+L15)/(N15/O15+1))/M15)</f>
        <v>0.88888888888888884</v>
      </c>
      <c r="Q15" s="2">
        <f>P15-J15</f>
        <v>8.8817841970012523E-16</v>
      </c>
    </row>
    <row r="16" spans="1:17" x14ac:dyDescent="0.25">
      <c r="A16">
        <v>1</v>
      </c>
      <c r="B16">
        <v>27</v>
      </c>
      <c r="C16">
        <v>13</v>
      </c>
      <c r="D16" t="s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1.2222222222222201</v>
      </c>
      <c r="K16">
        <v>2</v>
      </c>
      <c r="L16" s="1">
        <f>COUNTIFS($K:$K,$K16,$A:$A,1)</f>
        <v>3</v>
      </c>
      <c r="M16" s="1">
        <f>COUNTIFS($K:$K,$K16,$A:$A,0)</f>
        <v>6</v>
      </c>
      <c r="N16" s="1">
        <f>COUNTIF(A:A,1)</f>
        <v>11</v>
      </c>
      <c r="O16" s="1">
        <f>COUNTIF(A:A,0)</f>
        <v>16</v>
      </c>
      <c r="P16">
        <f>IF(A16=1,((L16+M16)/(O16/N16+1))/L16, ((M16+L16)/(N16/O16+1))/M16)</f>
        <v>1.2222222222222221</v>
      </c>
      <c r="Q16" s="2">
        <f>P16-J16</f>
        <v>1.9984014443252818E-15</v>
      </c>
    </row>
    <row r="17" spans="1:17" x14ac:dyDescent="0.25">
      <c r="A17">
        <v>1</v>
      </c>
      <c r="B17">
        <v>31</v>
      </c>
      <c r="C17">
        <v>12</v>
      </c>
      <c r="D17" t="s">
        <v>11</v>
      </c>
      <c r="E17">
        <v>0</v>
      </c>
      <c r="F17">
        <v>0</v>
      </c>
      <c r="G17">
        <v>0</v>
      </c>
      <c r="H17">
        <v>2611.2179999999998</v>
      </c>
      <c r="I17">
        <v>2484.549</v>
      </c>
      <c r="J17">
        <v>1.2222222222222201</v>
      </c>
      <c r="K17">
        <v>2</v>
      </c>
      <c r="L17" s="1">
        <f>COUNTIFS($K:$K,$K17,$A:$A,1)</f>
        <v>3</v>
      </c>
      <c r="M17" s="1">
        <f>COUNTIFS($K:$K,$K17,$A:$A,0)</f>
        <v>6</v>
      </c>
      <c r="N17" s="1">
        <f>COUNTIF(A:A,1)</f>
        <v>11</v>
      </c>
      <c r="O17" s="1">
        <f>COUNTIF(A:A,0)</f>
        <v>16</v>
      </c>
      <c r="P17">
        <f>IF(A17=1,((L17+M17)/(O17/N17+1))/L17, ((M17+L17)/(N17/O17+1))/M17)</f>
        <v>1.2222222222222221</v>
      </c>
      <c r="Q17" s="2">
        <f>P17-J17</f>
        <v>1.9984014443252818E-15</v>
      </c>
    </row>
    <row r="18" spans="1:17" x14ac:dyDescent="0.25">
      <c r="A18">
        <v>1</v>
      </c>
      <c r="B18">
        <v>23</v>
      </c>
      <c r="C18">
        <v>12</v>
      </c>
      <c r="D18" t="s">
        <v>12</v>
      </c>
      <c r="E18">
        <v>0</v>
      </c>
      <c r="F18">
        <v>0</v>
      </c>
      <c r="G18">
        <v>9385.74</v>
      </c>
      <c r="H18">
        <v>1117.4390000000001</v>
      </c>
      <c r="I18">
        <v>559.44320000000005</v>
      </c>
      <c r="J18">
        <v>1.2222222222222201</v>
      </c>
      <c r="K18">
        <v>2</v>
      </c>
      <c r="L18" s="1">
        <f>COUNTIFS($K:$K,$K18,$A:$A,1)</f>
        <v>3</v>
      </c>
      <c r="M18" s="1">
        <f>COUNTIFS($K:$K,$K18,$A:$A,0)</f>
        <v>6</v>
      </c>
      <c r="N18" s="1">
        <f>COUNTIF(A:A,1)</f>
        <v>11</v>
      </c>
      <c r="O18" s="1">
        <f>COUNTIF(A:A,0)</f>
        <v>16</v>
      </c>
      <c r="P18">
        <f>IF(A18=1,((L18+M18)/(O18/N18+1))/L18, ((M18+L18)/(N18/O18+1))/M18)</f>
        <v>1.2222222222222221</v>
      </c>
      <c r="Q18" s="2">
        <f>P18-J18</f>
        <v>1.9984014443252818E-15</v>
      </c>
    </row>
    <row r="19" spans="1:17" x14ac:dyDescent="0.25">
      <c r="A19">
        <v>0</v>
      </c>
      <c r="B19">
        <v>22</v>
      </c>
      <c r="C19">
        <v>11</v>
      </c>
      <c r="D19" t="s">
        <v>11</v>
      </c>
      <c r="E19">
        <v>0</v>
      </c>
      <c r="F19">
        <v>1</v>
      </c>
      <c r="G19">
        <v>8013.4009999999998</v>
      </c>
      <c r="H19">
        <v>0</v>
      </c>
      <c r="I19">
        <v>5748.3559999999998</v>
      </c>
      <c r="J19">
        <v>1.7777777777777699</v>
      </c>
      <c r="K19">
        <v>3</v>
      </c>
      <c r="L19" s="1">
        <f>COUNTIFS($K:$K,$K19,$A:$A,1)</f>
        <v>4</v>
      </c>
      <c r="M19" s="1">
        <f>COUNTIFS($K:$K,$K19,$A:$A,0)</f>
        <v>2</v>
      </c>
      <c r="N19" s="1">
        <f>COUNTIF(A:A,1)</f>
        <v>11</v>
      </c>
      <c r="O19" s="1">
        <f>COUNTIF(A:A,0)</f>
        <v>16</v>
      </c>
      <c r="P19">
        <f>IF(A19=1,((L19+M19)/(O19/N19+1))/L19, ((M19+L19)/(N19/O19+1))/M19)</f>
        <v>1.7777777777777777</v>
      </c>
      <c r="Q19" s="2">
        <f>P19-J19</f>
        <v>7.7715611723760958E-15</v>
      </c>
    </row>
    <row r="20" spans="1:17" x14ac:dyDescent="0.25">
      <c r="A20">
        <v>0</v>
      </c>
      <c r="B20">
        <v>47</v>
      </c>
      <c r="C20">
        <v>11</v>
      </c>
      <c r="D20" t="s">
        <v>11</v>
      </c>
      <c r="E20">
        <v>0</v>
      </c>
      <c r="F20">
        <v>1</v>
      </c>
      <c r="G20">
        <v>8060.424</v>
      </c>
      <c r="H20">
        <v>4232.3230000000003</v>
      </c>
      <c r="I20">
        <v>3358.873</v>
      </c>
      <c r="J20">
        <v>1.7777777777777699</v>
      </c>
      <c r="K20">
        <v>3</v>
      </c>
      <c r="L20" s="1">
        <f>COUNTIFS($K:$K,$K20,$A:$A,1)</f>
        <v>4</v>
      </c>
      <c r="M20" s="1">
        <f>COUNTIFS($K:$K,$K20,$A:$A,0)</f>
        <v>2</v>
      </c>
      <c r="N20" s="1">
        <f>COUNTIF(A:A,1)</f>
        <v>11</v>
      </c>
      <c r="O20" s="1">
        <f>COUNTIF(A:A,0)</f>
        <v>16</v>
      </c>
      <c r="P20">
        <f>IF(A20=1,((L20+M20)/(O20/N20+1))/L20, ((M20+L20)/(N20/O20+1))/M20)</f>
        <v>1.7777777777777777</v>
      </c>
      <c r="Q20" s="2">
        <f>P20-J20</f>
        <v>7.7715611723760958E-15</v>
      </c>
    </row>
    <row r="21" spans="1:17" x14ac:dyDescent="0.25">
      <c r="A21">
        <v>1</v>
      </c>
      <c r="B21">
        <v>20</v>
      </c>
      <c r="C21">
        <v>11</v>
      </c>
      <c r="D21" t="s">
        <v>13</v>
      </c>
      <c r="E21">
        <v>0</v>
      </c>
      <c r="F21">
        <v>1</v>
      </c>
      <c r="G21">
        <v>0</v>
      </c>
      <c r="H21">
        <v>0</v>
      </c>
      <c r="I21">
        <v>3972.54</v>
      </c>
      <c r="J21">
        <v>0.61111111111111105</v>
      </c>
      <c r="K21">
        <v>3</v>
      </c>
      <c r="L21" s="1">
        <f>COUNTIFS($K:$K,$K21,$A:$A,1)</f>
        <v>4</v>
      </c>
      <c r="M21" s="1">
        <f>COUNTIFS($K:$K,$K21,$A:$A,0)</f>
        <v>2</v>
      </c>
      <c r="N21" s="1">
        <f>COUNTIF(A:A,1)</f>
        <v>11</v>
      </c>
      <c r="O21" s="1">
        <f>COUNTIF(A:A,0)</f>
        <v>16</v>
      </c>
      <c r="P21">
        <f>IF(A21=1,((L21+M21)/(O21/N21+1))/L21, ((M21+L21)/(N21/O21+1))/M21)</f>
        <v>0.61111111111111105</v>
      </c>
      <c r="Q21" s="2">
        <f>P21-J21</f>
        <v>0</v>
      </c>
    </row>
    <row r="22" spans="1:17" x14ac:dyDescent="0.25">
      <c r="A22">
        <v>1</v>
      </c>
      <c r="B22">
        <v>18</v>
      </c>
      <c r="C22">
        <v>11</v>
      </c>
      <c r="D22" t="s">
        <v>13</v>
      </c>
      <c r="E22">
        <v>0</v>
      </c>
      <c r="F22">
        <v>1</v>
      </c>
      <c r="G22">
        <v>0</v>
      </c>
      <c r="H22">
        <v>0</v>
      </c>
      <c r="I22">
        <v>4814.6270000000004</v>
      </c>
      <c r="J22">
        <v>0.61111111111111105</v>
      </c>
      <c r="K22">
        <v>3</v>
      </c>
      <c r="L22" s="1">
        <f>COUNTIFS($K:$K,$K22,$A:$A,1)</f>
        <v>4</v>
      </c>
      <c r="M22" s="1">
        <f>COUNTIFS($K:$K,$K22,$A:$A,0)</f>
        <v>2</v>
      </c>
      <c r="N22" s="1">
        <f>COUNTIF(A:A,1)</f>
        <v>11</v>
      </c>
      <c r="O22" s="1">
        <f>COUNTIF(A:A,0)</f>
        <v>16</v>
      </c>
      <c r="P22">
        <f>IF(A22=1,((L22+M22)/(O22/N22+1))/L22, ((M22+L22)/(N22/O22+1))/M22)</f>
        <v>0.61111111111111105</v>
      </c>
      <c r="Q22" s="2">
        <f>P22-J22</f>
        <v>0</v>
      </c>
    </row>
    <row r="23" spans="1:17" x14ac:dyDescent="0.25">
      <c r="A23">
        <v>1</v>
      </c>
      <c r="B23">
        <v>28</v>
      </c>
      <c r="C23">
        <v>11</v>
      </c>
      <c r="D23" t="s">
        <v>13</v>
      </c>
      <c r="E23">
        <v>0</v>
      </c>
      <c r="F23">
        <v>1</v>
      </c>
      <c r="G23">
        <v>1929.029</v>
      </c>
      <c r="H23">
        <v>6871.8559999999998</v>
      </c>
      <c r="I23">
        <v>0</v>
      </c>
      <c r="J23">
        <v>0.61111111111111105</v>
      </c>
      <c r="K23">
        <v>3</v>
      </c>
      <c r="L23" s="1">
        <f>COUNTIFS($K:$K,$K23,$A:$A,1)</f>
        <v>4</v>
      </c>
      <c r="M23" s="1">
        <f>COUNTIFS($K:$K,$K23,$A:$A,0)</f>
        <v>2</v>
      </c>
      <c r="N23" s="1">
        <f>COUNTIF(A:A,1)</f>
        <v>11</v>
      </c>
      <c r="O23" s="1">
        <f>COUNTIF(A:A,0)</f>
        <v>16</v>
      </c>
      <c r="P23">
        <f>IF(A23=1,((L23+M23)/(O23/N23+1))/L23, ((M23+L23)/(N23/O23+1))/M23)</f>
        <v>0.61111111111111105</v>
      </c>
      <c r="Q23" s="2">
        <f>P23-J23</f>
        <v>0</v>
      </c>
    </row>
    <row r="24" spans="1:17" x14ac:dyDescent="0.25">
      <c r="A24">
        <v>1</v>
      </c>
      <c r="B24">
        <v>25</v>
      </c>
      <c r="C24">
        <v>11</v>
      </c>
      <c r="D24" t="s">
        <v>13</v>
      </c>
      <c r="E24">
        <v>0</v>
      </c>
      <c r="F24">
        <v>1</v>
      </c>
      <c r="G24">
        <v>0</v>
      </c>
      <c r="H24">
        <v>0</v>
      </c>
      <c r="I24">
        <v>485.22980000000001</v>
      </c>
      <c r="J24">
        <v>0.61111111111111105</v>
      </c>
      <c r="K24">
        <v>3</v>
      </c>
      <c r="L24" s="1">
        <f>COUNTIFS($K:$K,$K24,$A:$A,1)</f>
        <v>4</v>
      </c>
      <c r="M24" s="1">
        <f>COUNTIFS($K:$K,$K24,$A:$A,0)</f>
        <v>2</v>
      </c>
      <c r="N24" s="1">
        <f>COUNTIF(A:A,1)</f>
        <v>11</v>
      </c>
      <c r="O24" s="1">
        <f>COUNTIF(A:A,0)</f>
        <v>16</v>
      </c>
      <c r="P24">
        <f>IF(A24=1,((L24+M24)/(O24/N24+1))/L24, ((M24+L24)/(N24/O24+1))/M24)</f>
        <v>0.61111111111111105</v>
      </c>
      <c r="Q24" s="2">
        <f>P24-J24</f>
        <v>0</v>
      </c>
    </row>
    <row r="25" spans="1:17" x14ac:dyDescent="0.25">
      <c r="A25">
        <v>0</v>
      </c>
      <c r="B25">
        <v>30</v>
      </c>
      <c r="C25">
        <v>10</v>
      </c>
      <c r="D25" t="s">
        <v>11</v>
      </c>
      <c r="E25">
        <v>1</v>
      </c>
      <c r="F25">
        <v>1</v>
      </c>
      <c r="G25">
        <v>14913.94</v>
      </c>
      <c r="H25">
        <v>0</v>
      </c>
      <c r="I25">
        <v>11563.21</v>
      </c>
      <c r="J25">
        <v>0.79012345679012297</v>
      </c>
      <c r="K25">
        <v>4</v>
      </c>
      <c r="L25" s="1">
        <f>COUNTIFS($K:$K,$K25,$A:$A,1)</f>
        <v>1</v>
      </c>
      <c r="M25" s="1">
        <f>COUNTIFS($K:$K,$K25,$A:$A,0)</f>
        <v>3</v>
      </c>
      <c r="N25" s="1">
        <f>COUNTIF(A:A,1)</f>
        <v>11</v>
      </c>
      <c r="O25" s="1">
        <f>COUNTIF(A:A,0)</f>
        <v>16</v>
      </c>
      <c r="P25">
        <f>IF(A25=1,((L25+M25)/(O25/N25+1))/L25, ((M25+L25)/(N25/O25+1))/M25)</f>
        <v>0.79012345679012341</v>
      </c>
      <c r="Q25" s="2">
        <f>P25-J25</f>
        <v>0</v>
      </c>
    </row>
    <row r="26" spans="1:17" x14ac:dyDescent="0.25">
      <c r="A26">
        <v>0</v>
      </c>
      <c r="B26">
        <v>16</v>
      </c>
      <c r="C26">
        <v>9</v>
      </c>
      <c r="D26" t="s">
        <v>12</v>
      </c>
      <c r="E26">
        <v>1</v>
      </c>
      <c r="F26">
        <v>1</v>
      </c>
      <c r="G26">
        <v>0</v>
      </c>
      <c r="H26">
        <v>0</v>
      </c>
      <c r="I26">
        <v>6821.1859999999997</v>
      </c>
      <c r="J26">
        <v>0.79012345679012297</v>
      </c>
      <c r="K26">
        <v>4</v>
      </c>
      <c r="L26" s="1">
        <f>COUNTIFS($K:$K,$K26,$A:$A,1)</f>
        <v>1</v>
      </c>
      <c r="M26" s="1">
        <f>COUNTIFS($K:$K,$K26,$A:$A,0)</f>
        <v>3</v>
      </c>
      <c r="N26" s="1">
        <f>COUNTIF(A:A,1)</f>
        <v>11</v>
      </c>
      <c r="O26" s="1">
        <f>COUNTIF(A:A,0)</f>
        <v>16</v>
      </c>
      <c r="P26">
        <f>IF(A26=1,((L26+M26)/(O26/N26+1))/L26, ((M26+L26)/(N26/O26+1))/M26)</f>
        <v>0.79012345679012341</v>
      </c>
      <c r="Q26" s="2">
        <f>P26-J26</f>
        <v>0</v>
      </c>
    </row>
    <row r="27" spans="1:17" x14ac:dyDescent="0.25">
      <c r="A27">
        <v>0</v>
      </c>
      <c r="B27">
        <v>27</v>
      </c>
      <c r="C27">
        <v>9</v>
      </c>
      <c r="D27" t="s">
        <v>12</v>
      </c>
      <c r="E27">
        <v>1</v>
      </c>
      <c r="F27">
        <v>1</v>
      </c>
      <c r="G27">
        <v>12829.28</v>
      </c>
      <c r="H27">
        <v>0</v>
      </c>
      <c r="I27">
        <v>0</v>
      </c>
      <c r="J27">
        <v>0.79012345679012297</v>
      </c>
      <c r="K27">
        <v>4</v>
      </c>
      <c r="L27" s="1">
        <f>COUNTIFS($K:$K,$K27,$A:$A,1)</f>
        <v>1</v>
      </c>
      <c r="M27" s="1">
        <f>COUNTIFS($K:$K,$K27,$A:$A,0)</f>
        <v>3</v>
      </c>
      <c r="N27" s="1">
        <f>COUNTIF(A:A,1)</f>
        <v>11</v>
      </c>
      <c r="O27" s="1">
        <f>COUNTIF(A:A,0)</f>
        <v>16</v>
      </c>
      <c r="P27">
        <f>IF(A27=1,((L27+M27)/(O27/N27+1))/L27, ((M27+L27)/(N27/O27+1))/M27)</f>
        <v>0.79012345679012341</v>
      </c>
      <c r="Q27" s="2">
        <f>P27-J27</f>
        <v>0</v>
      </c>
    </row>
    <row r="28" spans="1:17" x14ac:dyDescent="0.25">
      <c r="A28">
        <v>1</v>
      </c>
      <c r="B28">
        <v>26</v>
      </c>
      <c r="C28">
        <v>10</v>
      </c>
      <c r="D28" t="s">
        <v>13</v>
      </c>
      <c r="E28">
        <v>1</v>
      </c>
      <c r="F28">
        <v>1</v>
      </c>
      <c r="G28">
        <v>2027.999</v>
      </c>
      <c r="H28">
        <v>0</v>
      </c>
      <c r="I28">
        <v>0</v>
      </c>
      <c r="J28">
        <v>1.62962962962962</v>
      </c>
      <c r="K28">
        <v>4</v>
      </c>
      <c r="L28" s="1">
        <f>COUNTIFS($K:$K,$K28,$A:$A,1)</f>
        <v>1</v>
      </c>
      <c r="M28" s="1">
        <f>COUNTIFS($K:$K,$K28,$A:$A,0)</f>
        <v>3</v>
      </c>
      <c r="N28" s="1">
        <f>COUNTIF(A:A,1)</f>
        <v>11</v>
      </c>
      <c r="O28" s="1">
        <f>COUNTIF(A:A,0)</f>
        <v>16</v>
      </c>
      <c r="P28">
        <f>IF(A28=1,((L28+M28)/(O28/N28+1))/L28, ((M28+L28)/(N28/O28+1))/M28)</f>
        <v>1.6296296296296295</v>
      </c>
      <c r="Q28" s="2">
        <f>P28-J28</f>
        <v>9.5479180117763462E-15</v>
      </c>
    </row>
  </sheetData>
  <autoFilter ref="A1:K28">
    <sortState xmlns:xlrd2="http://schemas.microsoft.com/office/spreadsheetml/2017/richdata2" ref="A2:K28">
      <sortCondition ref="K1:K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L1" sqref="L1:O1048576"/>
    </sheetView>
  </sheetViews>
  <sheetFormatPr defaultRowHeight="15" x14ac:dyDescent="0.25"/>
  <cols>
    <col min="15" max="17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s="1" t="s">
        <v>17</v>
      </c>
    </row>
    <row r="2" spans="1:17" x14ac:dyDescent="0.25">
      <c r="A2">
        <v>0</v>
      </c>
      <c r="B2">
        <v>16</v>
      </c>
      <c r="C2">
        <v>10</v>
      </c>
      <c r="D2" t="s">
        <v>11</v>
      </c>
      <c r="E2">
        <v>0</v>
      </c>
      <c r="F2">
        <v>1</v>
      </c>
      <c r="G2">
        <v>1026.6559999999999</v>
      </c>
      <c r="H2">
        <v>1224.5809999999999</v>
      </c>
      <c r="I2">
        <v>6847.7849999999999</v>
      </c>
      <c r="J2">
        <v>0.87272727272727202</v>
      </c>
      <c r="K2">
        <v>1</v>
      </c>
      <c r="L2">
        <f>COUNTIFS($K:$K,$K2,$A:$A,1)</f>
        <v>3</v>
      </c>
      <c r="M2">
        <f>COUNTIFS($K:$K,$K2,$A:$A,0)</f>
        <v>5</v>
      </c>
      <c r="N2">
        <f>COUNTIF(A:A,1)</f>
        <v>11</v>
      </c>
      <c r="O2" s="1">
        <f>COUNTIF(A:A,0)</f>
        <v>16</v>
      </c>
      <c r="P2" s="1">
        <f>IF(A2=1,1,(L2/M2)*(O2/N2))</f>
        <v>0.87272727272727268</v>
      </c>
      <c r="Q2" s="3">
        <f>P2-J2</f>
        <v>0</v>
      </c>
    </row>
    <row r="3" spans="1:17" x14ac:dyDescent="0.25">
      <c r="A3">
        <v>0</v>
      </c>
      <c r="B3">
        <v>20</v>
      </c>
      <c r="C3">
        <v>9</v>
      </c>
      <c r="D3" t="s">
        <v>12</v>
      </c>
      <c r="E3">
        <v>0</v>
      </c>
      <c r="F3">
        <v>1</v>
      </c>
      <c r="G3">
        <v>1500.798</v>
      </c>
      <c r="H3">
        <v>0</v>
      </c>
      <c r="I3">
        <v>12618.31</v>
      </c>
      <c r="J3">
        <v>0.87272727272727202</v>
      </c>
      <c r="K3">
        <v>1</v>
      </c>
      <c r="L3">
        <f t="shared" ref="L3:L28" si="0">COUNTIFS($K:$K,$K3,$A:$A,1)</f>
        <v>3</v>
      </c>
      <c r="M3">
        <f t="shared" ref="M3:M28" si="1">COUNTIFS($K:$K,$K3,$A:$A,0)</f>
        <v>5</v>
      </c>
      <c r="N3">
        <f t="shared" ref="N3:N28" si="2">COUNTIF(A:A,1)</f>
        <v>11</v>
      </c>
      <c r="O3" s="1">
        <f t="shared" ref="O3:O28" si="3">COUNTIF(A:A,0)</f>
        <v>16</v>
      </c>
      <c r="P3" s="1">
        <f t="shared" ref="P3:P28" si="4">IF(A3=1,1,(L3/M3)*(O3/N3))</f>
        <v>0.87272727272727268</v>
      </c>
      <c r="Q3" s="3">
        <f t="shared" ref="Q3:Q28" si="5">P3-J3</f>
        <v>0</v>
      </c>
    </row>
    <row r="4" spans="1:17" x14ac:dyDescent="0.25">
      <c r="A4">
        <v>0</v>
      </c>
      <c r="B4">
        <v>53</v>
      </c>
      <c r="C4">
        <v>10</v>
      </c>
      <c r="D4" t="s">
        <v>12</v>
      </c>
      <c r="E4">
        <v>0</v>
      </c>
      <c r="F4">
        <v>1</v>
      </c>
      <c r="G4">
        <v>7878.2120000000004</v>
      </c>
      <c r="H4">
        <v>1489.548</v>
      </c>
      <c r="I4">
        <v>13170.98</v>
      </c>
      <c r="J4">
        <v>0.87272727272727202</v>
      </c>
      <c r="K4">
        <v>1</v>
      </c>
      <c r="L4">
        <f t="shared" si="0"/>
        <v>3</v>
      </c>
      <c r="M4">
        <f t="shared" si="1"/>
        <v>5</v>
      </c>
      <c r="N4">
        <f t="shared" si="2"/>
        <v>11</v>
      </c>
      <c r="O4" s="1">
        <f t="shared" si="3"/>
        <v>16</v>
      </c>
      <c r="P4" s="1">
        <f t="shared" si="4"/>
        <v>0.87272727272727268</v>
      </c>
      <c r="Q4" s="3">
        <f t="shared" si="5"/>
        <v>0</v>
      </c>
    </row>
    <row r="5" spans="1:17" x14ac:dyDescent="0.25">
      <c r="A5">
        <v>0</v>
      </c>
      <c r="B5">
        <v>16</v>
      </c>
      <c r="C5">
        <v>10</v>
      </c>
      <c r="D5" t="s">
        <v>11</v>
      </c>
      <c r="E5">
        <v>0</v>
      </c>
      <c r="F5">
        <v>1</v>
      </c>
      <c r="G5">
        <v>0</v>
      </c>
      <c r="H5">
        <v>189.77420000000001</v>
      </c>
      <c r="I5">
        <v>2136.7930000000001</v>
      </c>
      <c r="J5">
        <v>0.87272727272727202</v>
      </c>
      <c r="K5">
        <v>1</v>
      </c>
      <c r="L5">
        <f t="shared" si="0"/>
        <v>3</v>
      </c>
      <c r="M5">
        <f t="shared" si="1"/>
        <v>5</v>
      </c>
      <c r="N5">
        <f t="shared" si="2"/>
        <v>11</v>
      </c>
      <c r="O5" s="1">
        <f t="shared" si="3"/>
        <v>16</v>
      </c>
      <c r="P5" s="1">
        <f t="shared" si="4"/>
        <v>0.87272727272727268</v>
      </c>
      <c r="Q5" s="3">
        <f t="shared" si="5"/>
        <v>0</v>
      </c>
    </row>
    <row r="6" spans="1:17" x14ac:dyDescent="0.25">
      <c r="A6">
        <v>0</v>
      </c>
      <c r="B6">
        <v>20</v>
      </c>
      <c r="C6">
        <v>9</v>
      </c>
      <c r="D6" t="s">
        <v>13</v>
      </c>
      <c r="E6">
        <v>0</v>
      </c>
      <c r="F6">
        <v>1</v>
      </c>
      <c r="G6">
        <v>0</v>
      </c>
      <c r="H6">
        <v>0</v>
      </c>
      <c r="I6">
        <v>6083.8</v>
      </c>
      <c r="J6">
        <v>0.87272727272727202</v>
      </c>
      <c r="K6">
        <v>1</v>
      </c>
      <c r="L6">
        <f t="shared" si="0"/>
        <v>3</v>
      </c>
      <c r="M6">
        <f t="shared" si="1"/>
        <v>5</v>
      </c>
      <c r="N6">
        <f t="shared" si="2"/>
        <v>11</v>
      </c>
      <c r="O6" s="1">
        <f t="shared" si="3"/>
        <v>16</v>
      </c>
      <c r="P6" s="1">
        <f t="shared" si="4"/>
        <v>0.87272727272727268</v>
      </c>
      <c r="Q6" s="3">
        <f t="shared" si="5"/>
        <v>0</v>
      </c>
    </row>
    <row r="7" spans="1:17" x14ac:dyDescent="0.25">
      <c r="A7">
        <v>1</v>
      </c>
      <c r="B7">
        <v>17</v>
      </c>
      <c r="C7">
        <v>10</v>
      </c>
      <c r="D7" t="s">
        <v>13</v>
      </c>
      <c r="E7">
        <v>0</v>
      </c>
      <c r="F7">
        <v>1</v>
      </c>
      <c r="G7">
        <v>0</v>
      </c>
      <c r="H7">
        <v>0</v>
      </c>
      <c r="I7">
        <v>16218.04</v>
      </c>
      <c r="J7">
        <v>1</v>
      </c>
      <c r="K7">
        <v>1</v>
      </c>
      <c r="L7">
        <f t="shared" si="0"/>
        <v>3</v>
      </c>
      <c r="M7">
        <f t="shared" si="1"/>
        <v>5</v>
      </c>
      <c r="N7">
        <f t="shared" si="2"/>
        <v>11</v>
      </c>
      <c r="O7" s="1">
        <f t="shared" si="3"/>
        <v>16</v>
      </c>
      <c r="P7" s="1">
        <f t="shared" si="4"/>
        <v>1</v>
      </c>
      <c r="Q7" s="3">
        <f t="shared" si="5"/>
        <v>0</v>
      </c>
    </row>
    <row r="8" spans="1:17" x14ac:dyDescent="0.25">
      <c r="A8">
        <v>1</v>
      </c>
      <c r="B8">
        <v>24</v>
      </c>
      <c r="C8">
        <v>9</v>
      </c>
      <c r="D8" t="s">
        <v>13</v>
      </c>
      <c r="E8">
        <v>0</v>
      </c>
      <c r="F8">
        <v>1</v>
      </c>
      <c r="G8">
        <v>9154.7000000000007</v>
      </c>
      <c r="H8">
        <v>2288.6750000000002</v>
      </c>
      <c r="I8">
        <v>4849.5590000000002</v>
      </c>
      <c r="J8">
        <v>1</v>
      </c>
      <c r="K8">
        <v>1</v>
      </c>
      <c r="L8">
        <f t="shared" si="0"/>
        <v>3</v>
      </c>
      <c r="M8">
        <f t="shared" si="1"/>
        <v>5</v>
      </c>
      <c r="N8">
        <f t="shared" si="2"/>
        <v>11</v>
      </c>
      <c r="O8" s="1">
        <f t="shared" si="3"/>
        <v>16</v>
      </c>
      <c r="P8" s="1">
        <f t="shared" si="4"/>
        <v>1</v>
      </c>
      <c r="Q8" s="3">
        <f t="shared" si="5"/>
        <v>0</v>
      </c>
    </row>
    <row r="9" spans="1:17" x14ac:dyDescent="0.25">
      <c r="A9">
        <v>1</v>
      </c>
      <c r="B9">
        <v>24</v>
      </c>
      <c r="C9">
        <v>10</v>
      </c>
      <c r="D9" t="s">
        <v>13</v>
      </c>
      <c r="E9">
        <v>0</v>
      </c>
      <c r="F9">
        <v>1</v>
      </c>
      <c r="G9">
        <v>4250.402</v>
      </c>
      <c r="H9">
        <v>2421.9470000000001</v>
      </c>
      <c r="I9">
        <v>1660.508</v>
      </c>
      <c r="J9">
        <v>1</v>
      </c>
      <c r="K9">
        <v>1</v>
      </c>
      <c r="L9">
        <f t="shared" si="0"/>
        <v>3</v>
      </c>
      <c r="M9">
        <f t="shared" si="1"/>
        <v>5</v>
      </c>
      <c r="N9">
        <f t="shared" si="2"/>
        <v>11</v>
      </c>
      <c r="O9" s="1">
        <f t="shared" si="3"/>
        <v>16</v>
      </c>
      <c r="P9" s="1">
        <f t="shared" si="4"/>
        <v>1</v>
      </c>
      <c r="Q9" s="3">
        <f t="shared" si="5"/>
        <v>0</v>
      </c>
    </row>
    <row r="10" spans="1:17" x14ac:dyDescent="0.25">
      <c r="A10">
        <v>0</v>
      </c>
      <c r="B10">
        <v>20</v>
      </c>
      <c r="C10">
        <v>12</v>
      </c>
      <c r="D10" t="s">
        <v>13</v>
      </c>
      <c r="E10">
        <v>0</v>
      </c>
      <c r="F10">
        <v>0</v>
      </c>
      <c r="G10">
        <v>7392.3140000000003</v>
      </c>
      <c r="H10">
        <v>12396.19</v>
      </c>
      <c r="I10">
        <v>17765.23</v>
      </c>
      <c r="J10">
        <v>0.72727272727272696</v>
      </c>
      <c r="K10">
        <v>2</v>
      </c>
      <c r="L10">
        <f t="shared" si="0"/>
        <v>3</v>
      </c>
      <c r="M10">
        <f t="shared" si="1"/>
        <v>6</v>
      </c>
      <c r="N10">
        <f t="shared" si="2"/>
        <v>11</v>
      </c>
      <c r="O10" s="1">
        <f t="shared" si="3"/>
        <v>16</v>
      </c>
      <c r="P10" s="1">
        <f t="shared" si="4"/>
        <v>0.72727272727272729</v>
      </c>
      <c r="Q10" s="3">
        <f t="shared" si="5"/>
        <v>0</v>
      </c>
    </row>
    <row r="11" spans="1:17" x14ac:dyDescent="0.25">
      <c r="A11">
        <v>0</v>
      </c>
      <c r="B11">
        <v>23</v>
      </c>
      <c r="C11">
        <v>12</v>
      </c>
      <c r="D11" t="s">
        <v>11</v>
      </c>
      <c r="E11">
        <v>0</v>
      </c>
      <c r="F11">
        <v>0</v>
      </c>
      <c r="G11">
        <v>1504.7170000000001</v>
      </c>
      <c r="H11">
        <v>0</v>
      </c>
      <c r="I11">
        <v>0</v>
      </c>
      <c r="J11">
        <v>0.72727272727272696</v>
      </c>
      <c r="K11">
        <v>2</v>
      </c>
      <c r="L11">
        <f t="shared" si="0"/>
        <v>3</v>
      </c>
      <c r="M11">
        <f t="shared" si="1"/>
        <v>6</v>
      </c>
      <c r="N11">
        <f t="shared" si="2"/>
        <v>11</v>
      </c>
      <c r="O11" s="1">
        <f t="shared" si="3"/>
        <v>16</v>
      </c>
      <c r="P11" s="1">
        <f t="shared" si="4"/>
        <v>0.72727272727272729</v>
      </c>
      <c r="Q11" s="3">
        <f t="shared" si="5"/>
        <v>0</v>
      </c>
    </row>
    <row r="12" spans="1:17" x14ac:dyDescent="0.25">
      <c r="A12">
        <v>0</v>
      </c>
      <c r="B12">
        <v>18</v>
      </c>
      <c r="C12">
        <v>12</v>
      </c>
      <c r="D12" t="s">
        <v>11</v>
      </c>
      <c r="E12">
        <v>0</v>
      </c>
      <c r="F12">
        <v>0</v>
      </c>
      <c r="G12">
        <v>2217.89</v>
      </c>
      <c r="H12">
        <v>4191.1450000000004</v>
      </c>
      <c r="I12">
        <v>8957.9779999999992</v>
      </c>
      <c r="J12">
        <v>0.72727272727272696</v>
      </c>
      <c r="K12">
        <v>2</v>
      </c>
      <c r="L12">
        <f t="shared" si="0"/>
        <v>3</v>
      </c>
      <c r="M12">
        <f t="shared" si="1"/>
        <v>6</v>
      </c>
      <c r="N12">
        <f t="shared" si="2"/>
        <v>11</v>
      </c>
      <c r="O12" s="1">
        <f t="shared" si="3"/>
        <v>16</v>
      </c>
      <c r="P12" s="1">
        <f t="shared" si="4"/>
        <v>0.72727272727272729</v>
      </c>
      <c r="Q12" s="3">
        <f t="shared" si="5"/>
        <v>0</v>
      </c>
    </row>
    <row r="13" spans="1:17" x14ac:dyDescent="0.25">
      <c r="A13">
        <v>0</v>
      </c>
      <c r="B13">
        <v>34</v>
      </c>
      <c r="C13">
        <v>12</v>
      </c>
      <c r="D13" t="s">
        <v>11</v>
      </c>
      <c r="E13">
        <v>0</v>
      </c>
      <c r="F13">
        <v>0</v>
      </c>
      <c r="G13">
        <v>8125.0789999999997</v>
      </c>
      <c r="H13">
        <v>0</v>
      </c>
      <c r="I13">
        <v>6032.08</v>
      </c>
      <c r="J13">
        <v>0.72727272727272696</v>
      </c>
      <c r="K13">
        <v>2</v>
      </c>
      <c r="L13">
        <f t="shared" si="0"/>
        <v>3</v>
      </c>
      <c r="M13">
        <f t="shared" si="1"/>
        <v>6</v>
      </c>
      <c r="N13">
        <f t="shared" si="2"/>
        <v>11</v>
      </c>
      <c r="O13" s="1">
        <f t="shared" si="3"/>
        <v>16</v>
      </c>
      <c r="P13" s="1">
        <f t="shared" si="4"/>
        <v>0.72727272727272729</v>
      </c>
      <c r="Q13" s="3">
        <f t="shared" si="5"/>
        <v>0</v>
      </c>
    </row>
    <row r="14" spans="1:17" x14ac:dyDescent="0.25">
      <c r="A14">
        <v>0</v>
      </c>
      <c r="B14">
        <v>19</v>
      </c>
      <c r="C14">
        <v>12</v>
      </c>
      <c r="D14" t="s">
        <v>11</v>
      </c>
      <c r="E14">
        <v>0</v>
      </c>
      <c r="F14">
        <v>0</v>
      </c>
      <c r="G14">
        <v>99.922610000000006</v>
      </c>
      <c r="H14">
        <v>3172.4520000000002</v>
      </c>
      <c r="I14">
        <v>15436.33</v>
      </c>
      <c r="J14">
        <v>0.72727272727272696</v>
      </c>
      <c r="K14">
        <v>2</v>
      </c>
      <c r="L14">
        <f t="shared" si="0"/>
        <v>3</v>
      </c>
      <c r="M14">
        <f t="shared" si="1"/>
        <v>6</v>
      </c>
      <c r="N14">
        <f t="shared" si="2"/>
        <v>11</v>
      </c>
      <c r="O14" s="1">
        <f t="shared" si="3"/>
        <v>16</v>
      </c>
      <c r="P14" s="1">
        <f t="shared" si="4"/>
        <v>0.72727272727272729</v>
      </c>
      <c r="Q14" s="3">
        <f t="shared" si="5"/>
        <v>0</v>
      </c>
    </row>
    <row r="15" spans="1:17" x14ac:dyDescent="0.25">
      <c r="A15">
        <v>0</v>
      </c>
      <c r="B15">
        <v>21</v>
      </c>
      <c r="C15">
        <v>12</v>
      </c>
      <c r="D15" t="s">
        <v>11</v>
      </c>
      <c r="E15">
        <v>0</v>
      </c>
      <c r="F15">
        <v>0</v>
      </c>
      <c r="G15">
        <v>2827.2220000000002</v>
      </c>
      <c r="H15">
        <v>4056.8710000000001</v>
      </c>
      <c r="I15">
        <v>5937.5050000000001</v>
      </c>
      <c r="J15">
        <v>0.72727272727272696</v>
      </c>
      <c r="K15">
        <v>2</v>
      </c>
      <c r="L15">
        <f t="shared" si="0"/>
        <v>3</v>
      </c>
      <c r="M15">
        <f t="shared" si="1"/>
        <v>6</v>
      </c>
      <c r="N15">
        <f t="shared" si="2"/>
        <v>11</v>
      </c>
      <c r="O15" s="1">
        <f t="shared" si="3"/>
        <v>16</v>
      </c>
      <c r="P15" s="1">
        <f t="shared" si="4"/>
        <v>0.72727272727272729</v>
      </c>
      <c r="Q15" s="3">
        <f t="shared" si="5"/>
        <v>0</v>
      </c>
    </row>
    <row r="16" spans="1:17" x14ac:dyDescent="0.25">
      <c r="A16">
        <v>1</v>
      </c>
      <c r="B16">
        <v>27</v>
      </c>
      <c r="C16">
        <v>13</v>
      </c>
      <c r="D16" t="s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f t="shared" si="0"/>
        <v>3</v>
      </c>
      <c r="M16">
        <f t="shared" si="1"/>
        <v>6</v>
      </c>
      <c r="N16">
        <f t="shared" si="2"/>
        <v>11</v>
      </c>
      <c r="O16" s="1">
        <f t="shared" si="3"/>
        <v>16</v>
      </c>
      <c r="P16" s="1">
        <f t="shared" si="4"/>
        <v>1</v>
      </c>
      <c r="Q16" s="3">
        <f t="shared" si="5"/>
        <v>0</v>
      </c>
    </row>
    <row r="17" spans="1:17" x14ac:dyDescent="0.25">
      <c r="A17">
        <v>1</v>
      </c>
      <c r="B17">
        <v>31</v>
      </c>
      <c r="C17">
        <v>12</v>
      </c>
      <c r="D17" t="s">
        <v>11</v>
      </c>
      <c r="E17">
        <v>0</v>
      </c>
      <c r="F17">
        <v>0</v>
      </c>
      <c r="G17">
        <v>0</v>
      </c>
      <c r="H17">
        <v>2611.2179999999998</v>
      </c>
      <c r="I17">
        <v>2484.549</v>
      </c>
      <c r="J17">
        <v>1</v>
      </c>
      <c r="K17">
        <v>2</v>
      </c>
      <c r="L17">
        <f t="shared" si="0"/>
        <v>3</v>
      </c>
      <c r="M17">
        <f t="shared" si="1"/>
        <v>6</v>
      </c>
      <c r="N17">
        <f t="shared" si="2"/>
        <v>11</v>
      </c>
      <c r="O17" s="1">
        <f t="shared" si="3"/>
        <v>16</v>
      </c>
      <c r="P17" s="1">
        <f t="shared" si="4"/>
        <v>1</v>
      </c>
      <c r="Q17" s="3">
        <f t="shared" si="5"/>
        <v>0</v>
      </c>
    </row>
    <row r="18" spans="1:17" x14ac:dyDescent="0.25">
      <c r="A18">
        <v>1</v>
      </c>
      <c r="B18">
        <v>23</v>
      </c>
      <c r="C18">
        <v>12</v>
      </c>
      <c r="D18" t="s">
        <v>12</v>
      </c>
      <c r="E18">
        <v>0</v>
      </c>
      <c r="F18">
        <v>0</v>
      </c>
      <c r="G18">
        <v>9385.74</v>
      </c>
      <c r="H18">
        <v>1117.4390000000001</v>
      </c>
      <c r="I18">
        <v>559.44320000000005</v>
      </c>
      <c r="J18">
        <v>1</v>
      </c>
      <c r="K18">
        <v>2</v>
      </c>
      <c r="L18">
        <f t="shared" si="0"/>
        <v>3</v>
      </c>
      <c r="M18">
        <f t="shared" si="1"/>
        <v>6</v>
      </c>
      <c r="N18">
        <f t="shared" si="2"/>
        <v>11</v>
      </c>
      <c r="O18" s="1">
        <f t="shared" si="3"/>
        <v>16</v>
      </c>
      <c r="P18" s="1">
        <f t="shared" si="4"/>
        <v>1</v>
      </c>
      <c r="Q18" s="3">
        <f t="shared" si="5"/>
        <v>0</v>
      </c>
    </row>
    <row r="19" spans="1:17" x14ac:dyDescent="0.25">
      <c r="A19">
        <v>0</v>
      </c>
      <c r="B19">
        <v>22</v>
      </c>
      <c r="C19">
        <v>11</v>
      </c>
      <c r="D19" t="s">
        <v>11</v>
      </c>
      <c r="E19">
        <v>0</v>
      </c>
      <c r="F19">
        <v>1</v>
      </c>
      <c r="G19">
        <v>8013.4009999999998</v>
      </c>
      <c r="H19">
        <v>0</v>
      </c>
      <c r="I19">
        <v>5748.3559999999998</v>
      </c>
      <c r="J19">
        <v>2.9090909090908998</v>
      </c>
      <c r="K19">
        <v>3</v>
      </c>
      <c r="L19">
        <f t="shared" si="0"/>
        <v>4</v>
      </c>
      <c r="M19">
        <f t="shared" si="1"/>
        <v>2</v>
      </c>
      <c r="N19">
        <f t="shared" si="2"/>
        <v>11</v>
      </c>
      <c r="O19" s="1">
        <f t="shared" si="3"/>
        <v>16</v>
      </c>
      <c r="P19" s="1">
        <f t="shared" si="4"/>
        <v>2.9090909090909092</v>
      </c>
      <c r="Q19" s="3">
        <f t="shared" si="5"/>
        <v>9.3258734068513149E-15</v>
      </c>
    </row>
    <row r="20" spans="1:17" x14ac:dyDescent="0.25">
      <c r="A20">
        <v>0</v>
      </c>
      <c r="B20">
        <v>47</v>
      </c>
      <c r="C20">
        <v>11</v>
      </c>
      <c r="D20" t="s">
        <v>11</v>
      </c>
      <c r="E20">
        <v>0</v>
      </c>
      <c r="F20">
        <v>1</v>
      </c>
      <c r="G20">
        <v>8060.424</v>
      </c>
      <c r="H20">
        <v>4232.3230000000003</v>
      </c>
      <c r="I20">
        <v>3358.873</v>
      </c>
      <c r="J20">
        <v>2.9090909090908998</v>
      </c>
      <c r="K20">
        <v>3</v>
      </c>
      <c r="L20">
        <f t="shared" si="0"/>
        <v>4</v>
      </c>
      <c r="M20">
        <f t="shared" si="1"/>
        <v>2</v>
      </c>
      <c r="N20">
        <f t="shared" si="2"/>
        <v>11</v>
      </c>
      <c r="O20" s="1">
        <f t="shared" si="3"/>
        <v>16</v>
      </c>
      <c r="P20" s="1">
        <f t="shared" si="4"/>
        <v>2.9090909090909092</v>
      </c>
      <c r="Q20" s="3">
        <f t="shared" si="5"/>
        <v>9.3258734068513149E-15</v>
      </c>
    </row>
    <row r="21" spans="1:17" x14ac:dyDescent="0.25">
      <c r="A21">
        <v>1</v>
      </c>
      <c r="B21">
        <v>20</v>
      </c>
      <c r="C21">
        <v>11</v>
      </c>
      <c r="D21" t="s">
        <v>13</v>
      </c>
      <c r="E21">
        <v>0</v>
      </c>
      <c r="F21">
        <v>1</v>
      </c>
      <c r="G21">
        <v>0</v>
      </c>
      <c r="H21">
        <v>0</v>
      </c>
      <c r="I21">
        <v>3972.54</v>
      </c>
      <c r="J21">
        <v>1</v>
      </c>
      <c r="K21">
        <v>3</v>
      </c>
      <c r="L21">
        <f t="shared" si="0"/>
        <v>4</v>
      </c>
      <c r="M21">
        <f t="shared" si="1"/>
        <v>2</v>
      </c>
      <c r="N21">
        <f t="shared" si="2"/>
        <v>11</v>
      </c>
      <c r="O21" s="1">
        <f t="shared" si="3"/>
        <v>16</v>
      </c>
      <c r="P21" s="1">
        <f t="shared" si="4"/>
        <v>1</v>
      </c>
      <c r="Q21" s="3">
        <f t="shared" si="5"/>
        <v>0</v>
      </c>
    </row>
    <row r="22" spans="1:17" x14ac:dyDescent="0.25">
      <c r="A22">
        <v>1</v>
      </c>
      <c r="B22">
        <v>18</v>
      </c>
      <c r="C22">
        <v>11</v>
      </c>
      <c r="D22" t="s">
        <v>13</v>
      </c>
      <c r="E22">
        <v>0</v>
      </c>
      <c r="F22">
        <v>1</v>
      </c>
      <c r="G22">
        <v>0</v>
      </c>
      <c r="H22">
        <v>0</v>
      </c>
      <c r="I22">
        <v>4814.6270000000004</v>
      </c>
      <c r="J22">
        <v>1</v>
      </c>
      <c r="K22">
        <v>3</v>
      </c>
      <c r="L22">
        <f t="shared" si="0"/>
        <v>4</v>
      </c>
      <c r="M22">
        <f t="shared" si="1"/>
        <v>2</v>
      </c>
      <c r="N22">
        <f t="shared" si="2"/>
        <v>11</v>
      </c>
      <c r="O22" s="1">
        <f t="shared" si="3"/>
        <v>16</v>
      </c>
      <c r="P22" s="1">
        <f t="shared" si="4"/>
        <v>1</v>
      </c>
      <c r="Q22" s="3">
        <f t="shared" si="5"/>
        <v>0</v>
      </c>
    </row>
    <row r="23" spans="1:17" x14ac:dyDescent="0.25">
      <c r="A23">
        <v>1</v>
      </c>
      <c r="B23">
        <v>28</v>
      </c>
      <c r="C23">
        <v>11</v>
      </c>
      <c r="D23" t="s">
        <v>13</v>
      </c>
      <c r="E23">
        <v>0</v>
      </c>
      <c r="F23">
        <v>1</v>
      </c>
      <c r="G23">
        <v>1929.029</v>
      </c>
      <c r="H23">
        <v>6871.8559999999998</v>
      </c>
      <c r="I23">
        <v>0</v>
      </c>
      <c r="J23">
        <v>1</v>
      </c>
      <c r="K23">
        <v>3</v>
      </c>
      <c r="L23">
        <f t="shared" si="0"/>
        <v>4</v>
      </c>
      <c r="M23">
        <f t="shared" si="1"/>
        <v>2</v>
      </c>
      <c r="N23">
        <f t="shared" si="2"/>
        <v>11</v>
      </c>
      <c r="O23" s="1">
        <f t="shared" si="3"/>
        <v>16</v>
      </c>
      <c r="P23" s="1">
        <f t="shared" si="4"/>
        <v>1</v>
      </c>
      <c r="Q23" s="3">
        <f t="shared" si="5"/>
        <v>0</v>
      </c>
    </row>
    <row r="24" spans="1:17" x14ac:dyDescent="0.25">
      <c r="A24">
        <v>1</v>
      </c>
      <c r="B24">
        <v>25</v>
      </c>
      <c r="C24">
        <v>11</v>
      </c>
      <c r="D24" t="s">
        <v>13</v>
      </c>
      <c r="E24">
        <v>0</v>
      </c>
      <c r="F24">
        <v>1</v>
      </c>
      <c r="G24">
        <v>0</v>
      </c>
      <c r="H24">
        <v>0</v>
      </c>
      <c r="I24">
        <v>485.22980000000001</v>
      </c>
      <c r="J24">
        <v>1</v>
      </c>
      <c r="K24">
        <v>3</v>
      </c>
      <c r="L24">
        <f t="shared" si="0"/>
        <v>4</v>
      </c>
      <c r="M24">
        <f t="shared" si="1"/>
        <v>2</v>
      </c>
      <c r="N24">
        <f t="shared" si="2"/>
        <v>11</v>
      </c>
      <c r="O24" s="1">
        <f t="shared" si="3"/>
        <v>16</v>
      </c>
      <c r="P24" s="1">
        <f t="shared" si="4"/>
        <v>1</v>
      </c>
      <c r="Q24" s="3">
        <f t="shared" si="5"/>
        <v>0</v>
      </c>
    </row>
    <row r="25" spans="1:17" x14ac:dyDescent="0.25">
      <c r="A25">
        <v>0</v>
      </c>
      <c r="B25">
        <v>30</v>
      </c>
      <c r="C25">
        <v>10</v>
      </c>
      <c r="D25" t="s">
        <v>11</v>
      </c>
      <c r="E25">
        <v>1</v>
      </c>
      <c r="F25">
        <v>1</v>
      </c>
      <c r="G25">
        <v>14913.94</v>
      </c>
      <c r="H25">
        <v>0</v>
      </c>
      <c r="I25">
        <v>11563.21</v>
      </c>
      <c r="J25">
        <v>0.48484848484848397</v>
      </c>
      <c r="K25">
        <v>4</v>
      </c>
      <c r="L25">
        <f t="shared" si="0"/>
        <v>1</v>
      </c>
      <c r="M25">
        <f t="shared" si="1"/>
        <v>3</v>
      </c>
      <c r="N25">
        <f t="shared" si="2"/>
        <v>11</v>
      </c>
      <c r="O25" s="1">
        <f t="shared" si="3"/>
        <v>16</v>
      </c>
      <c r="P25" s="1">
        <f t="shared" si="4"/>
        <v>0.48484848484848486</v>
      </c>
      <c r="Q25" s="3">
        <f t="shared" si="5"/>
        <v>8.8817841970012523E-16</v>
      </c>
    </row>
    <row r="26" spans="1:17" x14ac:dyDescent="0.25">
      <c r="A26">
        <v>0</v>
      </c>
      <c r="B26">
        <v>16</v>
      </c>
      <c r="C26">
        <v>9</v>
      </c>
      <c r="D26" t="s">
        <v>12</v>
      </c>
      <c r="E26">
        <v>1</v>
      </c>
      <c r="F26">
        <v>1</v>
      </c>
      <c r="G26">
        <v>0</v>
      </c>
      <c r="H26">
        <v>0</v>
      </c>
      <c r="I26">
        <v>6821.1859999999997</v>
      </c>
      <c r="J26">
        <v>0.48484848484848397</v>
      </c>
      <c r="K26">
        <v>4</v>
      </c>
      <c r="L26">
        <f t="shared" si="0"/>
        <v>1</v>
      </c>
      <c r="M26">
        <f t="shared" si="1"/>
        <v>3</v>
      </c>
      <c r="N26">
        <f t="shared" si="2"/>
        <v>11</v>
      </c>
      <c r="O26" s="1">
        <f t="shared" si="3"/>
        <v>16</v>
      </c>
      <c r="P26" s="1">
        <f t="shared" si="4"/>
        <v>0.48484848484848486</v>
      </c>
      <c r="Q26" s="3">
        <f t="shared" si="5"/>
        <v>8.8817841970012523E-16</v>
      </c>
    </row>
    <row r="27" spans="1:17" x14ac:dyDescent="0.25">
      <c r="A27">
        <v>0</v>
      </c>
      <c r="B27">
        <v>27</v>
      </c>
      <c r="C27">
        <v>9</v>
      </c>
      <c r="D27" t="s">
        <v>12</v>
      </c>
      <c r="E27">
        <v>1</v>
      </c>
      <c r="F27">
        <v>1</v>
      </c>
      <c r="G27">
        <v>12829.28</v>
      </c>
      <c r="H27">
        <v>0</v>
      </c>
      <c r="I27">
        <v>0</v>
      </c>
      <c r="J27">
        <v>0.48484848484848397</v>
      </c>
      <c r="K27">
        <v>4</v>
      </c>
      <c r="L27">
        <f t="shared" si="0"/>
        <v>1</v>
      </c>
      <c r="M27">
        <f t="shared" si="1"/>
        <v>3</v>
      </c>
      <c r="N27">
        <f t="shared" si="2"/>
        <v>11</v>
      </c>
      <c r="O27" s="1">
        <f t="shared" si="3"/>
        <v>16</v>
      </c>
      <c r="P27" s="1">
        <f t="shared" si="4"/>
        <v>0.48484848484848486</v>
      </c>
      <c r="Q27" s="3">
        <f t="shared" si="5"/>
        <v>8.8817841970012523E-16</v>
      </c>
    </row>
    <row r="28" spans="1:17" x14ac:dyDescent="0.25">
      <c r="A28">
        <v>1</v>
      </c>
      <c r="B28">
        <v>26</v>
      </c>
      <c r="C28">
        <v>10</v>
      </c>
      <c r="D28" t="s">
        <v>13</v>
      </c>
      <c r="E28">
        <v>1</v>
      </c>
      <c r="F28">
        <v>1</v>
      </c>
      <c r="G28">
        <v>2027.999</v>
      </c>
      <c r="H28">
        <v>0</v>
      </c>
      <c r="I28">
        <v>0</v>
      </c>
      <c r="J28">
        <v>1</v>
      </c>
      <c r="K28">
        <v>4</v>
      </c>
      <c r="L28">
        <f t="shared" si="0"/>
        <v>1</v>
      </c>
      <c r="M28">
        <f t="shared" si="1"/>
        <v>3</v>
      </c>
      <c r="N28">
        <f t="shared" si="2"/>
        <v>11</v>
      </c>
      <c r="O28" s="1">
        <f t="shared" si="3"/>
        <v>16</v>
      </c>
      <c r="P28" s="1">
        <f t="shared" si="4"/>
        <v>1</v>
      </c>
      <c r="Q28" s="3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35" sqref="D35"/>
    </sheetView>
  </sheetViews>
  <sheetFormatPr defaultRowHeight="15" x14ac:dyDescent="0.25"/>
  <cols>
    <col min="12" max="17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7" x14ac:dyDescent="0.25">
      <c r="A2">
        <v>0</v>
      </c>
      <c r="B2">
        <v>16</v>
      </c>
      <c r="C2">
        <v>10</v>
      </c>
      <c r="D2" t="s">
        <v>11</v>
      </c>
      <c r="E2">
        <v>0</v>
      </c>
      <c r="F2">
        <v>1</v>
      </c>
      <c r="G2">
        <v>1026.6559999999999</v>
      </c>
      <c r="H2">
        <v>1224.5809999999999</v>
      </c>
      <c r="I2">
        <v>6847.7849999999999</v>
      </c>
      <c r="J2">
        <v>1</v>
      </c>
      <c r="K2">
        <v>1</v>
      </c>
      <c r="L2" s="1">
        <f>COUNTIFS($K:$K,$K2,$A:$A,1)</f>
        <v>3</v>
      </c>
      <c r="M2" s="1">
        <f>COUNTIFS($K:$K,$K2,$A:$A,0)</f>
        <v>5</v>
      </c>
      <c r="N2" s="1">
        <f>COUNTIF(A:A,1)</f>
        <v>11</v>
      </c>
      <c r="O2" s="1">
        <f>COUNTIF(A:A,0)</f>
        <v>16</v>
      </c>
      <c r="P2" s="1">
        <f>IF(A2=0,1,(M2/L2)*(N2/O2))</f>
        <v>1</v>
      </c>
      <c r="Q2" s="3">
        <f>P2-J2</f>
        <v>0</v>
      </c>
    </row>
    <row r="3" spans="1:17" x14ac:dyDescent="0.25">
      <c r="A3">
        <v>0</v>
      </c>
      <c r="B3">
        <v>20</v>
      </c>
      <c r="C3">
        <v>9</v>
      </c>
      <c r="D3" t="s">
        <v>12</v>
      </c>
      <c r="E3">
        <v>0</v>
      </c>
      <c r="F3">
        <v>1</v>
      </c>
      <c r="G3">
        <v>1500.798</v>
      </c>
      <c r="H3">
        <v>0</v>
      </c>
      <c r="I3">
        <v>12618.31</v>
      </c>
      <c r="J3">
        <v>1</v>
      </c>
      <c r="K3">
        <v>1</v>
      </c>
      <c r="L3" s="1">
        <f t="shared" ref="L3:L28" si="0">COUNTIFS($K:$K,$K3,$A:$A,1)</f>
        <v>3</v>
      </c>
      <c r="M3" s="1">
        <f t="shared" ref="M3:M28" si="1">COUNTIFS($K:$K,$K3,$A:$A,0)</f>
        <v>5</v>
      </c>
      <c r="N3" s="1">
        <f t="shared" ref="N3:N28" si="2">COUNTIF(A:A,1)</f>
        <v>11</v>
      </c>
      <c r="O3" s="1">
        <f t="shared" ref="O3:O28" si="3">COUNTIF(A:A,0)</f>
        <v>16</v>
      </c>
      <c r="P3" s="1">
        <f t="shared" ref="P3:P28" si="4">IF(A3=0,1,(M3/L3)*(N3/O3))</f>
        <v>1</v>
      </c>
      <c r="Q3" s="3">
        <f t="shared" ref="Q3:Q28" si="5">P3-J3</f>
        <v>0</v>
      </c>
    </row>
    <row r="4" spans="1:17" x14ac:dyDescent="0.25">
      <c r="A4">
        <v>0</v>
      </c>
      <c r="B4">
        <v>53</v>
      </c>
      <c r="C4">
        <v>10</v>
      </c>
      <c r="D4" t="s">
        <v>12</v>
      </c>
      <c r="E4">
        <v>0</v>
      </c>
      <c r="F4">
        <v>1</v>
      </c>
      <c r="G4">
        <v>7878.2120000000004</v>
      </c>
      <c r="H4">
        <v>1489.548</v>
      </c>
      <c r="I4">
        <v>13170.98</v>
      </c>
      <c r="J4">
        <v>1</v>
      </c>
      <c r="K4">
        <v>1</v>
      </c>
      <c r="L4" s="1">
        <f t="shared" si="0"/>
        <v>3</v>
      </c>
      <c r="M4" s="1">
        <f t="shared" si="1"/>
        <v>5</v>
      </c>
      <c r="N4" s="1">
        <f t="shared" si="2"/>
        <v>11</v>
      </c>
      <c r="O4" s="1">
        <f t="shared" si="3"/>
        <v>16</v>
      </c>
      <c r="P4" s="1">
        <f t="shared" si="4"/>
        <v>1</v>
      </c>
      <c r="Q4" s="3">
        <f t="shared" si="5"/>
        <v>0</v>
      </c>
    </row>
    <row r="5" spans="1:17" x14ac:dyDescent="0.25">
      <c r="A5">
        <v>0</v>
      </c>
      <c r="B5">
        <v>16</v>
      </c>
      <c r="C5">
        <v>10</v>
      </c>
      <c r="D5" t="s">
        <v>11</v>
      </c>
      <c r="E5">
        <v>0</v>
      </c>
      <c r="F5">
        <v>1</v>
      </c>
      <c r="G5">
        <v>0</v>
      </c>
      <c r="H5">
        <v>189.77420000000001</v>
      </c>
      <c r="I5">
        <v>2136.7930000000001</v>
      </c>
      <c r="J5">
        <v>1</v>
      </c>
      <c r="K5">
        <v>1</v>
      </c>
      <c r="L5" s="1">
        <f t="shared" si="0"/>
        <v>3</v>
      </c>
      <c r="M5" s="1">
        <f t="shared" si="1"/>
        <v>5</v>
      </c>
      <c r="N5" s="1">
        <f t="shared" si="2"/>
        <v>11</v>
      </c>
      <c r="O5" s="1">
        <f t="shared" si="3"/>
        <v>16</v>
      </c>
      <c r="P5" s="1">
        <f t="shared" si="4"/>
        <v>1</v>
      </c>
      <c r="Q5" s="3">
        <f t="shared" si="5"/>
        <v>0</v>
      </c>
    </row>
    <row r="6" spans="1:17" x14ac:dyDescent="0.25">
      <c r="A6">
        <v>0</v>
      </c>
      <c r="B6">
        <v>20</v>
      </c>
      <c r="C6">
        <v>9</v>
      </c>
      <c r="D6" t="s">
        <v>13</v>
      </c>
      <c r="E6">
        <v>0</v>
      </c>
      <c r="F6">
        <v>1</v>
      </c>
      <c r="G6">
        <v>0</v>
      </c>
      <c r="H6">
        <v>0</v>
      </c>
      <c r="I6">
        <v>6083.8</v>
      </c>
      <c r="J6">
        <v>1</v>
      </c>
      <c r="K6">
        <v>1</v>
      </c>
      <c r="L6" s="1">
        <f t="shared" si="0"/>
        <v>3</v>
      </c>
      <c r="M6" s="1">
        <f t="shared" si="1"/>
        <v>5</v>
      </c>
      <c r="N6" s="1">
        <f t="shared" si="2"/>
        <v>11</v>
      </c>
      <c r="O6" s="1">
        <f t="shared" si="3"/>
        <v>16</v>
      </c>
      <c r="P6" s="1">
        <f t="shared" si="4"/>
        <v>1</v>
      </c>
      <c r="Q6" s="3">
        <f t="shared" si="5"/>
        <v>0</v>
      </c>
    </row>
    <row r="7" spans="1:17" x14ac:dyDescent="0.25">
      <c r="A7">
        <v>1</v>
      </c>
      <c r="B7">
        <v>17</v>
      </c>
      <c r="C7">
        <v>10</v>
      </c>
      <c r="D7" t="s">
        <v>13</v>
      </c>
      <c r="E7">
        <v>0</v>
      </c>
      <c r="F7">
        <v>1</v>
      </c>
      <c r="G7">
        <v>0</v>
      </c>
      <c r="H7">
        <v>0</v>
      </c>
      <c r="I7">
        <v>16218.04</v>
      </c>
      <c r="J7">
        <v>1.1458333333333299</v>
      </c>
      <c r="K7">
        <v>1</v>
      </c>
      <c r="L7" s="1">
        <f t="shared" si="0"/>
        <v>3</v>
      </c>
      <c r="M7" s="1">
        <f t="shared" si="1"/>
        <v>5</v>
      </c>
      <c r="N7" s="1">
        <f t="shared" si="2"/>
        <v>11</v>
      </c>
      <c r="O7" s="1">
        <f t="shared" si="3"/>
        <v>16</v>
      </c>
      <c r="P7" s="1">
        <f t="shared" si="4"/>
        <v>1.1458333333333335</v>
      </c>
      <c r="Q7" s="3">
        <f t="shared" si="5"/>
        <v>3.5527136788005009E-15</v>
      </c>
    </row>
    <row r="8" spans="1:17" x14ac:dyDescent="0.25">
      <c r="A8">
        <v>1</v>
      </c>
      <c r="B8">
        <v>24</v>
      </c>
      <c r="C8">
        <v>9</v>
      </c>
      <c r="D8" t="s">
        <v>13</v>
      </c>
      <c r="E8">
        <v>0</v>
      </c>
      <c r="F8">
        <v>1</v>
      </c>
      <c r="G8">
        <v>9154.7000000000007</v>
      </c>
      <c r="H8">
        <v>2288.6750000000002</v>
      </c>
      <c r="I8">
        <v>4849.5590000000002</v>
      </c>
      <c r="J8">
        <v>1.1458333333333299</v>
      </c>
      <c r="K8">
        <v>1</v>
      </c>
      <c r="L8" s="1">
        <f t="shared" si="0"/>
        <v>3</v>
      </c>
      <c r="M8" s="1">
        <f t="shared" si="1"/>
        <v>5</v>
      </c>
      <c r="N8" s="1">
        <f t="shared" si="2"/>
        <v>11</v>
      </c>
      <c r="O8" s="1">
        <f t="shared" si="3"/>
        <v>16</v>
      </c>
      <c r="P8" s="1">
        <f t="shared" si="4"/>
        <v>1.1458333333333335</v>
      </c>
      <c r="Q8" s="3">
        <f t="shared" si="5"/>
        <v>3.5527136788005009E-15</v>
      </c>
    </row>
    <row r="9" spans="1:17" x14ac:dyDescent="0.25">
      <c r="A9">
        <v>1</v>
      </c>
      <c r="B9">
        <v>24</v>
      </c>
      <c r="C9">
        <v>10</v>
      </c>
      <c r="D9" t="s">
        <v>13</v>
      </c>
      <c r="E9">
        <v>0</v>
      </c>
      <c r="F9">
        <v>1</v>
      </c>
      <c r="G9">
        <v>4250.402</v>
      </c>
      <c r="H9">
        <v>2421.9470000000001</v>
      </c>
      <c r="I9">
        <v>1660.508</v>
      </c>
      <c r="J9">
        <v>1.1458333333333299</v>
      </c>
      <c r="K9">
        <v>1</v>
      </c>
      <c r="L9" s="1">
        <f t="shared" si="0"/>
        <v>3</v>
      </c>
      <c r="M9" s="1">
        <f t="shared" si="1"/>
        <v>5</v>
      </c>
      <c r="N9" s="1">
        <f t="shared" si="2"/>
        <v>11</v>
      </c>
      <c r="O9" s="1">
        <f t="shared" si="3"/>
        <v>16</v>
      </c>
      <c r="P9" s="1">
        <f t="shared" si="4"/>
        <v>1.1458333333333335</v>
      </c>
      <c r="Q9" s="3">
        <f t="shared" si="5"/>
        <v>3.5527136788005009E-15</v>
      </c>
    </row>
    <row r="10" spans="1:17" x14ac:dyDescent="0.25">
      <c r="A10">
        <v>0</v>
      </c>
      <c r="B10">
        <v>20</v>
      </c>
      <c r="C10">
        <v>12</v>
      </c>
      <c r="D10" t="s">
        <v>13</v>
      </c>
      <c r="E10">
        <v>0</v>
      </c>
      <c r="F10">
        <v>0</v>
      </c>
      <c r="G10">
        <v>7392.3140000000003</v>
      </c>
      <c r="H10">
        <v>12396.19</v>
      </c>
      <c r="I10">
        <v>17765.23</v>
      </c>
      <c r="J10">
        <v>1</v>
      </c>
      <c r="K10">
        <v>2</v>
      </c>
      <c r="L10" s="1">
        <f t="shared" si="0"/>
        <v>3</v>
      </c>
      <c r="M10" s="1">
        <f t="shared" si="1"/>
        <v>6</v>
      </c>
      <c r="N10" s="1">
        <f t="shared" si="2"/>
        <v>11</v>
      </c>
      <c r="O10" s="1">
        <f t="shared" si="3"/>
        <v>16</v>
      </c>
      <c r="P10" s="1">
        <f t="shared" si="4"/>
        <v>1</v>
      </c>
      <c r="Q10" s="3">
        <f t="shared" si="5"/>
        <v>0</v>
      </c>
    </row>
    <row r="11" spans="1:17" x14ac:dyDescent="0.25">
      <c r="A11">
        <v>0</v>
      </c>
      <c r="B11">
        <v>23</v>
      </c>
      <c r="C11">
        <v>12</v>
      </c>
      <c r="D11" t="s">
        <v>11</v>
      </c>
      <c r="E11">
        <v>0</v>
      </c>
      <c r="F11">
        <v>0</v>
      </c>
      <c r="G11">
        <v>1504.7170000000001</v>
      </c>
      <c r="H11">
        <v>0</v>
      </c>
      <c r="I11">
        <v>0</v>
      </c>
      <c r="J11">
        <v>1</v>
      </c>
      <c r="K11">
        <v>2</v>
      </c>
      <c r="L11" s="1">
        <f t="shared" si="0"/>
        <v>3</v>
      </c>
      <c r="M11" s="1">
        <f t="shared" si="1"/>
        <v>6</v>
      </c>
      <c r="N11" s="1">
        <f t="shared" si="2"/>
        <v>11</v>
      </c>
      <c r="O11" s="1">
        <f t="shared" si="3"/>
        <v>16</v>
      </c>
      <c r="P11" s="1">
        <f t="shared" si="4"/>
        <v>1</v>
      </c>
      <c r="Q11" s="3">
        <f t="shared" si="5"/>
        <v>0</v>
      </c>
    </row>
    <row r="12" spans="1:17" x14ac:dyDescent="0.25">
      <c r="A12">
        <v>0</v>
      </c>
      <c r="B12">
        <v>18</v>
      </c>
      <c r="C12">
        <v>12</v>
      </c>
      <c r="D12" t="s">
        <v>11</v>
      </c>
      <c r="E12">
        <v>0</v>
      </c>
      <c r="F12">
        <v>0</v>
      </c>
      <c r="G12">
        <v>2217.89</v>
      </c>
      <c r="H12">
        <v>4191.1450000000004</v>
      </c>
      <c r="I12">
        <v>8957.9779999999992</v>
      </c>
      <c r="J12">
        <v>1</v>
      </c>
      <c r="K12">
        <v>2</v>
      </c>
      <c r="L12" s="1">
        <f t="shared" si="0"/>
        <v>3</v>
      </c>
      <c r="M12" s="1">
        <f t="shared" si="1"/>
        <v>6</v>
      </c>
      <c r="N12" s="1">
        <f t="shared" si="2"/>
        <v>11</v>
      </c>
      <c r="O12" s="1">
        <f t="shared" si="3"/>
        <v>16</v>
      </c>
      <c r="P12" s="1">
        <f t="shared" si="4"/>
        <v>1</v>
      </c>
      <c r="Q12" s="3">
        <f t="shared" si="5"/>
        <v>0</v>
      </c>
    </row>
    <row r="13" spans="1:17" x14ac:dyDescent="0.25">
      <c r="A13">
        <v>0</v>
      </c>
      <c r="B13">
        <v>34</v>
      </c>
      <c r="C13">
        <v>12</v>
      </c>
      <c r="D13" t="s">
        <v>11</v>
      </c>
      <c r="E13">
        <v>0</v>
      </c>
      <c r="F13">
        <v>0</v>
      </c>
      <c r="G13">
        <v>8125.0789999999997</v>
      </c>
      <c r="H13">
        <v>0</v>
      </c>
      <c r="I13">
        <v>6032.08</v>
      </c>
      <c r="J13">
        <v>1</v>
      </c>
      <c r="K13">
        <v>2</v>
      </c>
      <c r="L13" s="1">
        <f t="shared" si="0"/>
        <v>3</v>
      </c>
      <c r="M13" s="1">
        <f t="shared" si="1"/>
        <v>6</v>
      </c>
      <c r="N13" s="1">
        <f t="shared" si="2"/>
        <v>11</v>
      </c>
      <c r="O13" s="1">
        <f t="shared" si="3"/>
        <v>16</v>
      </c>
      <c r="P13" s="1">
        <f t="shared" si="4"/>
        <v>1</v>
      </c>
      <c r="Q13" s="3">
        <f t="shared" si="5"/>
        <v>0</v>
      </c>
    </row>
    <row r="14" spans="1:17" x14ac:dyDescent="0.25">
      <c r="A14">
        <v>0</v>
      </c>
      <c r="B14">
        <v>19</v>
      </c>
      <c r="C14">
        <v>12</v>
      </c>
      <c r="D14" t="s">
        <v>11</v>
      </c>
      <c r="E14">
        <v>0</v>
      </c>
      <c r="F14">
        <v>0</v>
      </c>
      <c r="G14">
        <v>99.922610000000006</v>
      </c>
      <c r="H14">
        <v>3172.4520000000002</v>
      </c>
      <c r="I14">
        <v>15436.33</v>
      </c>
      <c r="J14">
        <v>1</v>
      </c>
      <c r="K14">
        <v>2</v>
      </c>
      <c r="L14" s="1">
        <f t="shared" si="0"/>
        <v>3</v>
      </c>
      <c r="M14" s="1">
        <f t="shared" si="1"/>
        <v>6</v>
      </c>
      <c r="N14" s="1">
        <f t="shared" si="2"/>
        <v>11</v>
      </c>
      <c r="O14" s="1">
        <f t="shared" si="3"/>
        <v>16</v>
      </c>
      <c r="P14" s="1">
        <f t="shared" si="4"/>
        <v>1</v>
      </c>
      <c r="Q14" s="3">
        <f t="shared" si="5"/>
        <v>0</v>
      </c>
    </row>
    <row r="15" spans="1:17" x14ac:dyDescent="0.25">
      <c r="A15">
        <v>0</v>
      </c>
      <c r="B15">
        <v>21</v>
      </c>
      <c r="C15">
        <v>12</v>
      </c>
      <c r="D15" t="s">
        <v>11</v>
      </c>
      <c r="E15">
        <v>0</v>
      </c>
      <c r="F15">
        <v>0</v>
      </c>
      <c r="G15">
        <v>2827.2220000000002</v>
      </c>
      <c r="H15">
        <v>4056.8710000000001</v>
      </c>
      <c r="I15">
        <v>5937.5050000000001</v>
      </c>
      <c r="J15">
        <v>1</v>
      </c>
      <c r="K15">
        <v>2</v>
      </c>
      <c r="L15" s="1">
        <f t="shared" si="0"/>
        <v>3</v>
      </c>
      <c r="M15" s="1">
        <f t="shared" si="1"/>
        <v>6</v>
      </c>
      <c r="N15" s="1">
        <f t="shared" si="2"/>
        <v>11</v>
      </c>
      <c r="O15" s="1">
        <f t="shared" si="3"/>
        <v>16</v>
      </c>
      <c r="P15" s="1">
        <f t="shared" si="4"/>
        <v>1</v>
      </c>
      <c r="Q15" s="3">
        <f t="shared" si="5"/>
        <v>0</v>
      </c>
    </row>
    <row r="16" spans="1:17" x14ac:dyDescent="0.25">
      <c r="A16">
        <v>1</v>
      </c>
      <c r="B16">
        <v>27</v>
      </c>
      <c r="C16">
        <v>13</v>
      </c>
      <c r="D16" t="s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1.375</v>
      </c>
      <c r="K16">
        <v>2</v>
      </c>
      <c r="L16" s="1">
        <f t="shared" si="0"/>
        <v>3</v>
      </c>
      <c r="M16" s="1">
        <f t="shared" si="1"/>
        <v>6</v>
      </c>
      <c r="N16" s="1">
        <f t="shared" si="2"/>
        <v>11</v>
      </c>
      <c r="O16" s="1">
        <f t="shared" si="3"/>
        <v>16</v>
      </c>
      <c r="P16" s="1">
        <f t="shared" si="4"/>
        <v>1.375</v>
      </c>
      <c r="Q16" s="3">
        <f t="shared" si="5"/>
        <v>0</v>
      </c>
    </row>
    <row r="17" spans="1:17" x14ac:dyDescent="0.25">
      <c r="A17">
        <v>1</v>
      </c>
      <c r="B17">
        <v>31</v>
      </c>
      <c r="C17">
        <v>12</v>
      </c>
      <c r="D17" t="s">
        <v>11</v>
      </c>
      <c r="E17">
        <v>0</v>
      </c>
      <c r="F17">
        <v>0</v>
      </c>
      <c r="G17">
        <v>0</v>
      </c>
      <c r="H17">
        <v>2611.2179999999998</v>
      </c>
      <c r="I17">
        <v>2484.549</v>
      </c>
      <c r="J17">
        <v>1.375</v>
      </c>
      <c r="K17">
        <v>2</v>
      </c>
      <c r="L17" s="1">
        <f t="shared" si="0"/>
        <v>3</v>
      </c>
      <c r="M17" s="1">
        <f t="shared" si="1"/>
        <v>6</v>
      </c>
      <c r="N17" s="1">
        <f t="shared" si="2"/>
        <v>11</v>
      </c>
      <c r="O17" s="1">
        <f t="shared" si="3"/>
        <v>16</v>
      </c>
      <c r="P17" s="1">
        <f t="shared" si="4"/>
        <v>1.375</v>
      </c>
      <c r="Q17" s="3">
        <f t="shared" si="5"/>
        <v>0</v>
      </c>
    </row>
    <row r="18" spans="1:17" x14ac:dyDescent="0.25">
      <c r="A18">
        <v>1</v>
      </c>
      <c r="B18">
        <v>23</v>
      </c>
      <c r="C18">
        <v>12</v>
      </c>
      <c r="D18" t="s">
        <v>12</v>
      </c>
      <c r="E18">
        <v>0</v>
      </c>
      <c r="F18">
        <v>0</v>
      </c>
      <c r="G18">
        <v>9385.74</v>
      </c>
      <c r="H18">
        <v>1117.4390000000001</v>
      </c>
      <c r="I18">
        <v>559.44320000000005</v>
      </c>
      <c r="J18">
        <v>1.375</v>
      </c>
      <c r="K18">
        <v>2</v>
      </c>
      <c r="L18" s="1">
        <f t="shared" si="0"/>
        <v>3</v>
      </c>
      <c r="M18" s="1">
        <f t="shared" si="1"/>
        <v>6</v>
      </c>
      <c r="N18" s="1">
        <f t="shared" si="2"/>
        <v>11</v>
      </c>
      <c r="O18" s="1">
        <f t="shared" si="3"/>
        <v>16</v>
      </c>
      <c r="P18" s="1">
        <f t="shared" si="4"/>
        <v>1.375</v>
      </c>
      <c r="Q18" s="3">
        <f t="shared" si="5"/>
        <v>0</v>
      </c>
    </row>
    <row r="19" spans="1:17" x14ac:dyDescent="0.25">
      <c r="A19">
        <v>0</v>
      </c>
      <c r="B19">
        <v>22</v>
      </c>
      <c r="C19">
        <v>11</v>
      </c>
      <c r="D19" t="s">
        <v>11</v>
      </c>
      <c r="E19">
        <v>0</v>
      </c>
      <c r="F19">
        <v>1</v>
      </c>
      <c r="G19">
        <v>8013.4009999999998</v>
      </c>
      <c r="H19">
        <v>0</v>
      </c>
      <c r="I19">
        <v>5748.3559999999998</v>
      </c>
      <c r="J19">
        <v>1</v>
      </c>
      <c r="K19">
        <v>3</v>
      </c>
      <c r="L19" s="1">
        <f t="shared" si="0"/>
        <v>4</v>
      </c>
      <c r="M19" s="1">
        <f t="shared" si="1"/>
        <v>2</v>
      </c>
      <c r="N19" s="1">
        <f t="shared" si="2"/>
        <v>11</v>
      </c>
      <c r="O19" s="1">
        <f t="shared" si="3"/>
        <v>16</v>
      </c>
      <c r="P19" s="1">
        <f t="shared" si="4"/>
        <v>1</v>
      </c>
      <c r="Q19" s="3">
        <f t="shared" si="5"/>
        <v>0</v>
      </c>
    </row>
    <row r="20" spans="1:17" x14ac:dyDescent="0.25">
      <c r="A20">
        <v>0</v>
      </c>
      <c r="B20">
        <v>47</v>
      </c>
      <c r="C20">
        <v>11</v>
      </c>
      <c r="D20" t="s">
        <v>11</v>
      </c>
      <c r="E20">
        <v>0</v>
      </c>
      <c r="F20">
        <v>1</v>
      </c>
      <c r="G20">
        <v>8060.424</v>
      </c>
      <c r="H20">
        <v>4232.3230000000003</v>
      </c>
      <c r="I20">
        <v>3358.873</v>
      </c>
      <c r="J20">
        <v>1</v>
      </c>
      <c r="K20">
        <v>3</v>
      </c>
      <c r="L20" s="1">
        <f t="shared" si="0"/>
        <v>4</v>
      </c>
      <c r="M20" s="1">
        <f t="shared" si="1"/>
        <v>2</v>
      </c>
      <c r="N20" s="1">
        <f t="shared" si="2"/>
        <v>11</v>
      </c>
      <c r="O20" s="1">
        <f t="shared" si="3"/>
        <v>16</v>
      </c>
      <c r="P20" s="1">
        <f t="shared" si="4"/>
        <v>1</v>
      </c>
      <c r="Q20" s="3">
        <f t="shared" si="5"/>
        <v>0</v>
      </c>
    </row>
    <row r="21" spans="1:17" x14ac:dyDescent="0.25">
      <c r="A21">
        <v>1</v>
      </c>
      <c r="B21">
        <v>20</v>
      </c>
      <c r="C21">
        <v>11</v>
      </c>
      <c r="D21" t="s">
        <v>13</v>
      </c>
      <c r="E21">
        <v>0</v>
      </c>
      <c r="F21">
        <v>1</v>
      </c>
      <c r="G21">
        <v>0</v>
      </c>
      <c r="H21">
        <v>0</v>
      </c>
      <c r="I21">
        <v>3972.54</v>
      </c>
      <c r="J21">
        <v>0.34375</v>
      </c>
      <c r="K21">
        <v>3</v>
      </c>
      <c r="L21" s="1">
        <f t="shared" si="0"/>
        <v>4</v>
      </c>
      <c r="M21" s="1">
        <f t="shared" si="1"/>
        <v>2</v>
      </c>
      <c r="N21" s="1">
        <f t="shared" si="2"/>
        <v>11</v>
      </c>
      <c r="O21" s="1">
        <f t="shared" si="3"/>
        <v>16</v>
      </c>
      <c r="P21" s="1">
        <f t="shared" si="4"/>
        <v>0.34375</v>
      </c>
      <c r="Q21" s="3">
        <f t="shared" si="5"/>
        <v>0</v>
      </c>
    </row>
    <row r="22" spans="1:17" x14ac:dyDescent="0.25">
      <c r="A22">
        <v>1</v>
      </c>
      <c r="B22">
        <v>18</v>
      </c>
      <c r="C22">
        <v>11</v>
      </c>
      <c r="D22" t="s">
        <v>13</v>
      </c>
      <c r="E22">
        <v>0</v>
      </c>
      <c r="F22">
        <v>1</v>
      </c>
      <c r="G22">
        <v>0</v>
      </c>
      <c r="H22">
        <v>0</v>
      </c>
      <c r="I22">
        <v>4814.6270000000004</v>
      </c>
      <c r="J22">
        <v>0.34375</v>
      </c>
      <c r="K22">
        <v>3</v>
      </c>
      <c r="L22" s="1">
        <f t="shared" si="0"/>
        <v>4</v>
      </c>
      <c r="M22" s="1">
        <f t="shared" si="1"/>
        <v>2</v>
      </c>
      <c r="N22" s="1">
        <f t="shared" si="2"/>
        <v>11</v>
      </c>
      <c r="O22" s="1">
        <f t="shared" si="3"/>
        <v>16</v>
      </c>
      <c r="P22" s="1">
        <f t="shared" si="4"/>
        <v>0.34375</v>
      </c>
      <c r="Q22" s="3">
        <f t="shared" si="5"/>
        <v>0</v>
      </c>
    </row>
    <row r="23" spans="1:17" x14ac:dyDescent="0.25">
      <c r="A23">
        <v>1</v>
      </c>
      <c r="B23">
        <v>28</v>
      </c>
      <c r="C23">
        <v>11</v>
      </c>
      <c r="D23" t="s">
        <v>13</v>
      </c>
      <c r="E23">
        <v>0</v>
      </c>
      <c r="F23">
        <v>1</v>
      </c>
      <c r="G23">
        <v>1929.029</v>
      </c>
      <c r="H23">
        <v>6871.8559999999998</v>
      </c>
      <c r="I23">
        <v>0</v>
      </c>
      <c r="J23">
        <v>0.34375</v>
      </c>
      <c r="K23">
        <v>3</v>
      </c>
      <c r="L23" s="1">
        <f t="shared" si="0"/>
        <v>4</v>
      </c>
      <c r="M23" s="1">
        <f t="shared" si="1"/>
        <v>2</v>
      </c>
      <c r="N23" s="1">
        <f t="shared" si="2"/>
        <v>11</v>
      </c>
      <c r="O23" s="1">
        <f t="shared" si="3"/>
        <v>16</v>
      </c>
      <c r="P23" s="1">
        <f t="shared" si="4"/>
        <v>0.34375</v>
      </c>
      <c r="Q23" s="3">
        <f t="shared" si="5"/>
        <v>0</v>
      </c>
    </row>
    <row r="24" spans="1:17" x14ac:dyDescent="0.25">
      <c r="A24">
        <v>1</v>
      </c>
      <c r="B24">
        <v>25</v>
      </c>
      <c r="C24">
        <v>11</v>
      </c>
      <c r="D24" t="s">
        <v>13</v>
      </c>
      <c r="E24">
        <v>0</v>
      </c>
      <c r="F24">
        <v>1</v>
      </c>
      <c r="G24">
        <v>0</v>
      </c>
      <c r="H24">
        <v>0</v>
      </c>
      <c r="I24">
        <v>485.22980000000001</v>
      </c>
      <c r="J24">
        <v>0.34375</v>
      </c>
      <c r="K24">
        <v>3</v>
      </c>
      <c r="L24" s="1">
        <f t="shared" si="0"/>
        <v>4</v>
      </c>
      <c r="M24" s="1">
        <f t="shared" si="1"/>
        <v>2</v>
      </c>
      <c r="N24" s="1">
        <f t="shared" si="2"/>
        <v>11</v>
      </c>
      <c r="O24" s="1">
        <f t="shared" si="3"/>
        <v>16</v>
      </c>
      <c r="P24" s="1">
        <f t="shared" si="4"/>
        <v>0.34375</v>
      </c>
      <c r="Q24" s="3">
        <f t="shared" si="5"/>
        <v>0</v>
      </c>
    </row>
    <row r="25" spans="1:17" x14ac:dyDescent="0.25">
      <c r="A25">
        <v>0</v>
      </c>
      <c r="B25">
        <v>30</v>
      </c>
      <c r="C25">
        <v>10</v>
      </c>
      <c r="D25" t="s">
        <v>11</v>
      </c>
      <c r="E25">
        <v>1</v>
      </c>
      <c r="F25">
        <v>1</v>
      </c>
      <c r="G25">
        <v>14913.94</v>
      </c>
      <c r="H25">
        <v>0</v>
      </c>
      <c r="I25">
        <v>11563.21</v>
      </c>
      <c r="J25">
        <v>1</v>
      </c>
      <c r="K25">
        <v>4</v>
      </c>
      <c r="L25" s="1">
        <f t="shared" si="0"/>
        <v>1</v>
      </c>
      <c r="M25" s="1">
        <f t="shared" si="1"/>
        <v>3</v>
      </c>
      <c r="N25" s="1">
        <f t="shared" si="2"/>
        <v>11</v>
      </c>
      <c r="O25" s="1">
        <f t="shared" si="3"/>
        <v>16</v>
      </c>
      <c r="P25" s="1">
        <f t="shared" si="4"/>
        <v>1</v>
      </c>
      <c r="Q25" s="3">
        <f t="shared" si="5"/>
        <v>0</v>
      </c>
    </row>
    <row r="26" spans="1:17" x14ac:dyDescent="0.25">
      <c r="A26">
        <v>0</v>
      </c>
      <c r="B26">
        <v>16</v>
      </c>
      <c r="C26">
        <v>9</v>
      </c>
      <c r="D26" t="s">
        <v>12</v>
      </c>
      <c r="E26">
        <v>1</v>
      </c>
      <c r="F26">
        <v>1</v>
      </c>
      <c r="G26">
        <v>0</v>
      </c>
      <c r="H26">
        <v>0</v>
      </c>
      <c r="I26">
        <v>6821.1859999999997</v>
      </c>
      <c r="J26">
        <v>1</v>
      </c>
      <c r="K26">
        <v>4</v>
      </c>
      <c r="L26" s="1">
        <f t="shared" si="0"/>
        <v>1</v>
      </c>
      <c r="M26" s="1">
        <f t="shared" si="1"/>
        <v>3</v>
      </c>
      <c r="N26" s="1">
        <f t="shared" si="2"/>
        <v>11</v>
      </c>
      <c r="O26" s="1">
        <f t="shared" si="3"/>
        <v>16</v>
      </c>
      <c r="P26" s="1">
        <f t="shared" si="4"/>
        <v>1</v>
      </c>
      <c r="Q26" s="3">
        <f t="shared" si="5"/>
        <v>0</v>
      </c>
    </row>
    <row r="27" spans="1:17" x14ac:dyDescent="0.25">
      <c r="A27">
        <v>0</v>
      </c>
      <c r="B27">
        <v>27</v>
      </c>
      <c r="C27">
        <v>9</v>
      </c>
      <c r="D27" t="s">
        <v>12</v>
      </c>
      <c r="E27">
        <v>1</v>
      </c>
      <c r="F27">
        <v>1</v>
      </c>
      <c r="G27">
        <v>12829.28</v>
      </c>
      <c r="H27">
        <v>0</v>
      </c>
      <c r="I27">
        <v>0</v>
      </c>
      <c r="J27">
        <v>1</v>
      </c>
      <c r="K27">
        <v>4</v>
      </c>
      <c r="L27" s="1">
        <f t="shared" si="0"/>
        <v>1</v>
      </c>
      <c r="M27" s="1">
        <f t="shared" si="1"/>
        <v>3</v>
      </c>
      <c r="N27" s="1">
        <f t="shared" si="2"/>
        <v>11</v>
      </c>
      <c r="O27" s="1">
        <f t="shared" si="3"/>
        <v>16</v>
      </c>
      <c r="P27" s="1">
        <f t="shared" si="4"/>
        <v>1</v>
      </c>
      <c r="Q27" s="3">
        <f t="shared" si="5"/>
        <v>0</v>
      </c>
    </row>
    <row r="28" spans="1:17" x14ac:dyDescent="0.25">
      <c r="A28">
        <v>1</v>
      </c>
      <c r="B28">
        <v>26</v>
      </c>
      <c r="C28">
        <v>10</v>
      </c>
      <c r="D28" t="s">
        <v>13</v>
      </c>
      <c r="E28">
        <v>1</v>
      </c>
      <c r="F28">
        <v>1</v>
      </c>
      <c r="G28">
        <v>2027.999</v>
      </c>
      <c r="H28">
        <v>0</v>
      </c>
      <c r="I28">
        <v>0</v>
      </c>
      <c r="J28">
        <v>2.0625</v>
      </c>
      <c r="K28">
        <v>4</v>
      </c>
      <c r="L28" s="1">
        <f t="shared" si="0"/>
        <v>1</v>
      </c>
      <c r="M28" s="1">
        <f t="shared" si="1"/>
        <v>3</v>
      </c>
      <c r="N28" s="1">
        <f t="shared" si="2"/>
        <v>11</v>
      </c>
      <c r="O28" s="1">
        <f t="shared" si="3"/>
        <v>16</v>
      </c>
      <c r="P28" s="1">
        <f t="shared" si="4"/>
        <v>2.0625</v>
      </c>
      <c r="Q28" s="3">
        <f t="shared" si="5"/>
        <v>0</v>
      </c>
    </row>
  </sheetData>
  <autoFilter ref="A1:K28">
    <sortState xmlns:xlrd2="http://schemas.microsoft.com/office/spreadsheetml/2017/richdata2" ref="A2:K28">
      <sortCondition ref="K1:K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ATE</vt:lpstr>
      <vt:lpstr>ATT</vt:lpstr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Zolzaya Luvsandorj</dc:creator>
  <cp:lastModifiedBy>Zolzaya Luvsandorj</cp:lastModifiedBy>
  <dcterms:modified xsi:type="dcterms:W3CDTF">2021-11-28T09:31:39Z</dcterms:modified>
</cp:coreProperties>
</file>