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dida/Documents/GIT/mpox-SR/data/"/>
    </mc:Choice>
  </mc:AlternateContent>
  <xr:revisionPtr revIDLastSave="0" documentId="13_ncr:1_{FD89B3C8-22B9-F349-8DEB-03DF84D434A1}" xr6:coauthVersionLast="47" xr6:coauthVersionMax="47" xr10:uidLastSave="{00000000-0000-0000-0000-000000000000}"/>
  <bookViews>
    <workbookView xWindow="0" yWindow="500" windowWidth="28800" windowHeight="15980" firstSheet="1" activeTab="8" xr2:uid="{E63EEF4E-920E-9F4E-AC97-44C7F5724636}"/>
  </bookViews>
  <sheets>
    <sheet name="map" sheetId="13" r:id="rId1"/>
    <sheet name="incubation_period" sheetId="4" r:id="rId2"/>
    <sheet name="incubation _period_2" sheetId="12" r:id="rId3"/>
    <sheet name="generation_interval" sheetId="3" r:id="rId4"/>
    <sheet name="serial_interval" sheetId="2" r:id="rId5"/>
    <sheet name="R0" sheetId="5" r:id="rId6"/>
    <sheet name="Rt" sheetId="14" r:id="rId7"/>
    <sheet name="CFR" sheetId="6" r:id="rId8"/>
    <sheet name="Africa" sheetId="18" r:id="rId9"/>
    <sheet name="Global" sheetId="15" r:id="rId10"/>
    <sheet name="Americas" sheetId="16" r:id="rId11"/>
    <sheet name="Europa" sheetId="17" r:id="rId12"/>
    <sheet name="quality_mm" sheetId="7" r:id="rId13"/>
    <sheet name="quality_cohort" sheetId="9" r:id="rId14"/>
    <sheet name="quality_cseries" sheetId="11" r:id="rId15"/>
    <sheet name="quality_csectional" sheetId="1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2" l="1"/>
  <c r="F25" i="12"/>
  <c r="F20" i="12"/>
  <c r="F19" i="12"/>
  <c r="F17" i="12"/>
  <c r="F6" i="12"/>
  <c r="F5" i="12"/>
  <c r="F3" i="12"/>
  <c r="F7" i="12"/>
  <c r="F23" i="12"/>
  <c r="F22" i="12"/>
  <c r="F2" i="12"/>
  <c r="F18" i="12"/>
  <c r="F14" i="12"/>
  <c r="F21" i="12"/>
  <c r="F26" i="12"/>
  <c r="F13" i="12"/>
  <c r="F8" i="12"/>
  <c r="F27" i="12"/>
  <c r="F24" i="12"/>
  <c r="F15" i="12"/>
  <c r="F9" i="12"/>
  <c r="H6" i="2"/>
  <c r="H3" i="3"/>
  <c r="H2" i="3"/>
  <c r="D10" i="10"/>
  <c r="D8" i="10"/>
  <c r="D28" i="11"/>
  <c r="D26" i="11"/>
  <c r="D25" i="11"/>
  <c r="D23" i="11"/>
  <c r="D22" i="11"/>
  <c r="D21" i="11"/>
  <c r="D20" i="11"/>
  <c r="D19" i="11"/>
  <c r="D17" i="11"/>
  <c r="D14" i="11"/>
  <c r="D16" i="11"/>
  <c r="D12" i="11"/>
  <c r="D11" i="11"/>
  <c r="D7" i="11"/>
  <c r="D5" i="11"/>
  <c r="D4" i="11"/>
  <c r="D2" i="11"/>
  <c r="D8" i="9"/>
  <c r="D33" i="7"/>
  <c r="D32" i="7"/>
  <c r="D31" i="7"/>
  <c r="D30" i="7"/>
  <c r="D29" i="7"/>
  <c r="D28" i="7"/>
  <c r="D27" i="7"/>
  <c r="D26" i="7"/>
  <c r="D25" i="7"/>
  <c r="D24" i="7"/>
  <c r="D23" i="7"/>
  <c r="D21" i="7"/>
  <c r="D7" i="7"/>
  <c r="D20" i="7"/>
</calcChain>
</file>

<file path=xl/sharedStrings.xml><?xml version="1.0" encoding="utf-8"?>
<sst xmlns="http://schemas.openxmlformats.org/spreadsheetml/2006/main" count="657" uniqueCount="183">
  <si>
    <t>study_id</t>
  </si>
  <si>
    <t>year</t>
  </si>
  <si>
    <t>mean</t>
  </si>
  <si>
    <t>sd</t>
  </si>
  <si>
    <t>median</t>
  </si>
  <si>
    <t>sample_size</t>
  </si>
  <si>
    <t>range_lower_value</t>
  </si>
  <si>
    <t>range_upper_value</t>
  </si>
  <si>
    <t>iqr_upper_value</t>
  </si>
  <si>
    <t xml:space="preserve">7.0-9.6  </t>
  </si>
  <si>
    <t xml:space="preserve">Angelo </t>
  </si>
  <si>
    <t xml:space="preserve">Català </t>
  </si>
  <si>
    <t xml:space="preserve">Charniga </t>
  </si>
  <si>
    <t xml:space="preserve">Choudury </t>
  </si>
  <si>
    <t>author</t>
  </si>
  <si>
    <t xml:space="preserve">Cobos </t>
  </si>
  <si>
    <t xml:space="preserve">Gaspari </t>
  </si>
  <si>
    <t xml:space="preserve">Gomez-Garberi </t>
  </si>
  <si>
    <t xml:space="preserve">Guzzeta </t>
  </si>
  <si>
    <t>Kroger</t>
  </si>
  <si>
    <t xml:space="preserve">Madawell </t>
  </si>
  <si>
    <t>Mailhe</t>
  </si>
  <si>
    <t>Maldonado</t>
  </si>
  <si>
    <t xml:space="preserve">Miura </t>
  </si>
  <si>
    <t xml:space="preserve">Moschese </t>
  </si>
  <si>
    <t>Nuñez</t>
  </si>
  <si>
    <t xml:space="preserve">O Laughlin </t>
  </si>
  <si>
    <t>Suarez Rodriguez</t>
  </si>
  <si>
    <t xml:space="preserve">Tarin-Vicente </t>
  </si>
  <si>
    <t xml:space="preserve">Thornhill </t>
  </si>
  <si>
    <t xml:space="preserve">Ward </t>
  </si>
  <si>
    <t xml:space="preserve">Wei </t>
  </si>
  <si>
    <t>UKHSA (2)</t>
  </si>
  <si>
    <t>UKHSA (1)</t>
  </si>
  <si>
    <t xml:space="preserve"> distribution</t>
  </si>
  <si>
    <t>Miura</t>
  </si>
  <si>
    <t>mean_uncertainty_lower_value</t>
  </si>
  <si>
    <t>mean_uncertainty_upper_value</t>
  </si>
  <si>
    <t>median_uncertainty_lower_value</t>
  </si>
  <si>
    <t>median_uncertainty_upper_value</t>
  </si>
  <si>
    <t>iqr_lower_value</t>
  </si>
  <si>
    <t>log-normal</t>
  </si>
  <si>
    <t>gamma</t>
  </si>
  <si>
    <t>weibull</t>
  </si>
  <si>
    <t>Betti</t>
  </si>
  <si>
    <t>Bragazzi</t>
  </si>
  <si>
    <t xml:space="preserve">Branda </t>
  </si>
  <si>
    <t xml:space="preserve">Gao </t>
  </si>
  <si>
    <t xml:space="preserve">Guo </t>
  </si>
  <si>
    <t xml:space="preserve">Okyere </t>
  </si>
  <si>
    <t>Kwok (England)</t>
  </si>
  <si>
    <t>Kwok (Portugal)</t>
  </si>
  <si>
    <t>Kwok (Spain)</t>
  </si>
  <si>
    <t>authors</t>
  </si>
  <si>
    <t xml:space="preserve">Madewell </t>
  </si>
  <si>
    <t>normal</t>
  </si>
  <si>
    <t>Guzzeta </t>
  </si>
  <si>
    <t>Alvarez-Moreno</t>
  </si>
  <si>
    <t xml:space="preserve">Eustaquio </t>
  </si>
  <si>
    <t>Angelo</t>
  </si>
  <si>
    <t xml:space="preserve">Choudhury </t>
  </si>
  <si>
    <t>Cobos</t>
  </si>
  <si>
    <t>Gaspari</t>
  </si>
  <si>
    <t>Guzzetta</t>
  </si>
  <si>
    <t xml:space="preserve">Mailhe </t>
  </si>
  <si>
    <t xml:space="preserve">Mitjà </t>
  </si>
  <si>
    <t>Moschese</t>
  </si>
  <si>
    <t>Nunez</t>
  </si>
  <si>
    <t>Ogoina</t>
  </si>
  <si>
    <t>Riser</t>
  </si>
  <si>
    <t xml:space="preserve">Suárez Rodríguez </t>
  </si>
  <si>
    <t xml:space="preserve">Tarín-Vicente </t>
  </si>
  <si>
    <t>Thornhill</t>
  </si>
  <si>
    <t>metodo</t>
  </si>
  <si>
    <t>Yes</t>
  </si>
  <si>
    <t>question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</si>
  <si>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</si>
  <si>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</si>
  <si>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</si>
  <si>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</si>
  <si>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</si>
  <si>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</si>
  <si>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</si>
  <si>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</si>
  <si>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</si>
  <si>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</si>
  <si>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</si>
  <si>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answer</t>
  </si>
  <si>
    <t>number</t>
  </si>
  <si>
    <t>proportion</t>
  </si>
  <si>
    <t>No</t>
  </si>
  <si>
    <t>Not clear</t>
  </si>
  <si>
    <t>McFarland</t>
  </si>
  <si>
    <t>yellow: mathematical models</t>
  </si>
  <si>
    <t>total</t>
  </si>
  <si>
    <t>event</t>
  </si>
  <si>
    <t>region</t>
  </si>
  <si>
    <t>United Kingdom</t>
  </si>
  <si>
    <t>Colombia</t>
  </si>
  <si>
    <t>Argentina</t>
  </si>
  <si>
    <t>South Africa</t>
  </si>
  <si>
    <t>Canada</t>
  </si>
  <si>
    <t>Spain</t>
  </si>
  <si>
    <t>Germany</t>
  </si>
  <si>
    <t>France</t>
  </si>
  <si>
    <t>Portugal</t>
  </si>
  <si>
    <t>Italy</t>
  </si>
  <si>
    <t>Brazil</t>
  </si>
  <si>
    <t>Democratic Republic of the Congo </t>
  </si>
  <si>
    <t>Peru</t>
  </si>
  <si>
    <t>Netherlands</t>
  </si>
  <si>
    <t>Mexico</t>
  </si>
  <si>
    <t>Nigeria</t>
  </si>
  <si>
    <t>Ghana</t>
  </si>
  <si>
    <t>USA</t>
  </si>
  <si>
    <t>References</t>
  </si>
  <si>
    <t>Wei </t>
  </si>
  <si>
    <t>O Laughlin</t>
  </si>
  <si>
    <t xml:space="preserve">UKHSA </t>
  </si>
  <si>
    <t>Region</t>
  </si>
  <si>
    <t>North America, Europe, Argentina, South Africa</t>
  </si>
  <si>
    <t>US</t>
  </si>
  <si>
    <t>16 countries from 
Europe, Americas, Western Pacific, and Eastern Mediterranean</t>
  </si>
  <si>
    <t>15 countries from North and South America, Europe, and Africa</t>
  </si>
  <si>
    <t>United States, Europe, Global</t>
  </si>
  <si>
    <t>Endo</t>
  </si>
  <si>
    <t xml:space="preserve">Chitwood </t>
  </si>
  <si>
    <t>mean or median</t>
  </si>
  <si>
    <t>location</t>
  </si>
  <si>
    <t>colombia</t>
  </si>
  <si>
    <t>uk</t>
  </si>
  <si>
    <t>global</t>
  </si>
  <si>
    <t>usa</t>
  </si>
  <si>
    <t>spain</t>
  </si>
  <si>
    <t>germany</t>
  </si>
  <si>
    <t>italy</t>
  </si>
  <si>
    <t>france</t>
  </si>
  <si>
    <t>peru</t>
  </si>
  <si>
    <t>mexico</t>
  </si>
  <si>
    <t>nigeria</t>
  </si>
  <si>
    <t>Parameter</t>
  </si>
  <si>
    <t>Study</t>
  </si>
  <si>
    <t>Events</t>
  </si>
  <si>
    <t>Total</t>
  </si>
  <si>
    <t>Type</t>
  </si>
  <si>
    <t>Mean</t>
  </si>
  <si>
    <t>LowerCI</t>
  </si>
  <si>
    <t>UpperCI</t>
  </si>
  <si>
    <t>Weight</t>
  </si>
  <si>
    <t>I2</t>
  </si>
  <si>
    <t>Country</t>
  </si>
  <si>
    <t>Continent</t>
  </si>
  <si>
    <t>CFR</t>
  </si>
  <si>
    <t>Angelo (2022)</t>
  </si>
  <si>
    <t>Proportion</t>
  </si>
  <si>
    <t>Mitjà (2023)</t>
  </si>
  <si>
    <t>Thornhill (2022)</t>
  </si>
  <si>
    <t>Alvarez-Moreno (2023)</t>
  </si>
  <si>
    <t>Americas</t>
  </si>
  <si>
    <t>Eustaquio (2023)</t>
  </si>
  <si>
    <t>Maldonado (2023)</t>
  </si>
  <si>
    <t>Nunez (2023)</t>
  </si>
  <si>
    <t>O Laughlin (2022)</t>
  </si>
  <si>
    <t>Riser (2023)</t>
  </si>
  <si>
    <t>UKHSA (2022)</t>
  </si>
  <si>
    <t>UK</t>
  </si>
  <si>
    <t>Europe</t>
  </si>
  <si>
    <t>Català (2022)</t>
  </si>
  <si>
    <t>Choudhury (2022)</t>
  </si>
  <si>
    <t>Cobos (2022)</t>
  </si>
  <si>
    <t>Gaspari (2022)</t>
  </si>
  <si>
    <t>Gomez-Garberi (2022)</t>
  </si>
  <si>
    <t>Guzzetta (2022)</t>
  </si>
  <si>
    <t>Kroger (2023)</t>
  </si>
  <si>
    <t>Mailhe (2023)</t>
  </si>
  <si>
    <t>Moschese (2023)</t>
  </si>
  <si>
    <t>Suárez Rodríguez (2022)</t>
  </si>
  <si>
    <t>Tarín-Vicente (2022)</t>
  </si>
  <si>
    <t>Africa CDC</t>
  </si>
  <si>
    <t>Africa</t>
  </si>
  <si>
    <t>Africa CDC (2023)</t>
  </si>
  <si>
    <t>africa</t>
  </si>
  <si>
    <t>Ogoina (2023)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</si>
</sst>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1F1F1F"/>
      <name val="Arial"/>
      <family val="2"/>
    </font>
    <font>
      <sz val="9"/>
      <color rgb="FF000000"/>
      <name val="Arial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5" fillId="0" borderId="0" xfId="0" applyFont="1"/>
    <xf numFmtId="0" fontId="1" fillId="2" borderId="1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0D1A-BA1B-D14C-A6AD-7C0DABF84CA2}">
  <dimension ref="A1:B19"/>
  <sheetViews>
    <sheetView workbookViewId="0">
      <selection activeCell="D26" sqref="D26"/>
    </sheetView>
  </sheetViews>
  <sheetFormatPr baseColWidth="10" defaultRowHeight="16" x14ac:dyDescent="0.2"/>
  <cols>
    <col min="1" max="1" width="28.5" customWidth="1"/>
  </cols>
  <sheetData>
    <row r="1" spans="1:2" x14ac:dyDescent="0.2">
      <c r="A1" t="s">
        <v>96</v>
      </c>
      <c r="B1" t="s">
        <v>115</v>
      </c>
    </row>
    <row r="2" spans="1:2" x14ac:dyDescent="0.2">
      <c r="A2" t="s">
        <v>97</v>
      </c>
      <c r="B2">
        <v>7</v>
      </c>
    </row>
    <row r="3" spans="1:2" x14ac:dyDescent="0.2">
      <c r="A3" t="s">
        <v>98</v>
      </c>
      <c r="B3">
        <v>1</v>
      </c>
    </row>
    <row r="4" spans="1:2" x14ac:dyDescent="0.2">
      <c r="A4" t="s">
        <v>99</v>
      </c>
      <c r="B4">
        <v>1</v>
      </c>
    </row>
    <row r="5" spans="1:2" x14ac:dyDescent="0.2">
      <c r="A5" t="s">
        <v>100</v>
      </c>
      <c r="B5">
        <v>1</v>
      </c>
    </row>
    <row r="6" spans="1:2" x14ac:dyDescent="0.2">
      <c r="A6" t="s">
        <v>101</v>
      </c>
      <c r="B6">
        <v>2</v>
      </c>
    </row>
    <row r="7" spans="1:2" x14ac:dyDescent="0.2">
      <c r="A7" t="s">
        <v>102</v>
      </c>
      <c r="B7">
        <v>9</v>
      </c>
    </row>
    <row r="8" spans="1:2" x14ac:dyDescent="0.2">
      <c r="A8" t="s">
        <v>114</v>
      </c>
      <c r="B8">
        <v>8</v>
      </c>
    </row>
    <row r="9" spans="1:2" x14ac:dyDescent="0.2">
      <c r="A9" t="s">
        <v>103</v>
      </c>
      <c r="B9">
        <v>5</v>
      </c>
    </row>
    <row r="10" spans="1:2" x14ac:dyDescent="0.2">
      <c r="A10" t="s">
        <v>104</v>
      </c>
      <c r="B10">
        <v>3</v>
      </c>
    </row>
    <row r="11" spans="1:2" x14ac:dyDescent="0.2">
      <c r="A11" t="s">
        <v>105</v>
      </c>
      <c r="B11">
        <v>3</v>
      </c>
    </row>
    <row r="12" spans="1:2" x14ac:dyDescent="0.2">
      <c r="A12" t="s">
        <v>106</v>
      </c>
      <c r="B12">
        <v>4</v>
      </c>
    </row>
    <row r="13" spans="1:2" x14ac:dyDescent="0.2">
      <c r="A13" t="s">
        <v>107</v>
      </c>
      <c r="B13">
        <v>2</v>
      </c>
    </row>
    <row r="14" spans="1:2" x14ac:dyDescent="0.2">
      <c r="A14" t="s">
        <v>108</v>
      </c>
      <c r="B14">
        <v>2</v>
      </c>
    </row>
    <row r="15" spans="1:2" x14ac:dyDescent="0.2">
      <c r="A15" t="s">
        <v>109</v>
      </c>
      <c r="B15">
        <v>1</v>
      </c>
    </row>
    <row r="16" spans="1:2" x14ac:dyDescent="0.2">
      <c r="A16" t="s">
        <v>110</v>
      </c>
      <c r="B16">
        <v>2</v>
      </c>
    </row>
    <row r="17" spans="1:2" x14ac:dyDescent="0.2">
      <c r="A17" t="s">
        <v>111</v>
      </c>
      <c r="B17">
        <v>1</v>
      </c>
    </row>
    <row r="18" spans="1:2" x14ac:dyDescent="0.2">
      <c r="A18" t="s">
        <v>112</v>
      </c>
      <c r="B18">
        <v>2</v>
      </c>
    </row>
    <row r="19" spans="1:2" x14ac:dyDescent="0.2">
      <c r="A19" t="s">
        <v>113</v>
      </c>
      <c r="B1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3B30-FE82-B041-ACDB-90BE2C87C004}">
  <dimension ref="A1:L48"/>
  <sheetViews>
    <sheetView workbookViewId="0">
      <selection sqref="A1:L1"/>
    </sheetView>
  </sheetViews>
  <sheetFormatPr baseColWidth="10" defaultRowHeight="16" x14ac:dyDescent="0.2"/>
  <sheetData>
    <row r="1" spans="1:12" x14ac:dyDescent="0.2">
      <c r="A1" s="16" t="s">
        <v>140</v>
      </c>
      <c r="B1" s="16" t="s">
        <v>141</v>
      </c>
      <c r="C1" s="16" t="s">
        <v>142</v>
      </c>
      <c r="D1" s="16" t="s">
        <v>143</v>
      </c>
      <c r="E1" s="16" t="s">
        <v>144</v>
      </c>
      <c r="F1" s="16" t="s">
        <v>145</v>
      </c>
      <c r="G1" s="16" t="s">
        <v>146</v>
      </c>
      <c r="H1" s="16" t="s">
        <v>147</v>
      </c>
      <c r="I1" s="16" t="s">
        <v>148</v>
      </c>
      <c r="J1" s="16" t="s">
        <v>149</v>
      </c>
      <c r="K1" s="17" t="s">
        <v>150</v>
      </c>
      <c r="L1" s="17" t="s">
        <v>151</v>
      </c>
    </row>
    <row r="2" spans="1:12" x14ac:dyDescent="0.2">
      <c r="A2" s="17" t="s">
        <v>152</v>
      </c>
      <c r="B2" s="17" t="s">
        <v>153</v>
      </c>
      <c r="C2" s="17">
        <v>0</v>
      </c>
      <c r="D2" s="17">
        <v>226</v>
      </c>
      <c r="E2" s="17" t="s">
        <v>154</v>
      </c>
      <c r="L2" s="17" t="s">
        <v>131</v>
      </c>
    </row>
    <row r="3" spans="1:12" x14ac:dyDescent="0.2">
      <c r="A3" s="17" t="s">
        <v>152</v>
      </c>
      <c r="B3" s="17" t="s">
        <v>155</v>
      </c>
      <c r="C3" s="17">
        <v>27</v>
      </c>
      <c r="D3" s="17">
        <v>382</v>
      </c>
      <c r="E3" s="17" t="s">
        <v>154</v>
      </c>
      <c r="L3" s="17" t="s">
        <v>131</v>
      </c>
    </row>
    <row r="4" spans="1:12" x14ac:dyDescent="0.2">
      <c r="A4" s="17" t="s">
        <v>152</v>
      </c>
      <c r="B4" s="17" t="s">
        <v>156</v>
      </c>
      <c r="C4" s="17">
        <v>0</v>
      </c>
      <c r="D4" s="17">
        <v>528</v>
      </c>
      <c r="E4" s="17" t="s">
        <v>154</v>
      </c>
      <c r="L4" s="17" t="s">
        <v>131</v>
      </c>
    </row>
    <row r="5" spans="1:12" x14ac:dyDescent="0.2">
      <c r="A5" s="17" t="s">
        <v>152</v>
      </c>
      <c r="B5" s="17" t="s">
        <v>156</v>
      </c>
      <c r="C5" s="17">
        <v>0</v>
      </c>
      <c r="D5" s="17">
        <v>136</v>
      </c>
      <c r="E5" s="17" t="s">
        <v>154</v>
      </c>
      <c r="L5" s="17" t="s">
        <v>131</v>
      </c>
    </row>
    <row r="6" spans="1:12" x14ac:dyDescent="0.2">
      <c r="A6" s="18"/>
      <c r="B6" s="7"/>
      <c r="C6" s="7"/>
      <c r="D6" s="7"/>
      <c r="E6" s="7"/>
      <c r="F6" s="7"/>
    </row>
    <row r="7" spans="1:12" x14ac:dyDescent="0.2">
      <c r="A7" s="18"/>
      <c r="B7" s="7"/>
      <c r="C7" s="7"/>
      <c r="D7" s="7"/>
      <c r="E7" s="7"/>
      <c r="F7" s="7"/>
    </row>
    <row r="8" spans="1:12" x14ac:dyDescent="0.2">
      <c r="A8" s="18"/>
      <c r="B8" s="7"/>
      <c r="C8" s="7"/>
      <c r="D8" s="7"/>
      <c r="E8" s="7"/>
      <c r="F8" s="7"/>
    </row>
    <row r="9" spans="1:12" x14ac:dyDescent="0.2">
      <c r="A9" s="18"/>
      <c r="B9" s="7"/>
      <c r="C9" s="7"/>
      <c r="D9" s="7"/>
      <c r="E9" s="7"/>
      <c r="F9" s="7"/>
    </row>
    <row r="10" spans="1:12" x14ac:dyDescent="0.2">
      <c r="A10" s="18"/>
      <c r="B10" s="7"/>
      <c r="C10" s="7"/>
      <c r="D10" s="7"/>
      <c r="E10" s="7"/>
      <c r="F10" s="7"/>
    </row>
    <row r="11" spans="1:12" x14ac:dyDescent="0.2">
      <c r="A11" s="18"/>
      <c r="B11" s="7"/>
      <c r="C11" s="7"/>
      <c r="D11" s="7"/>
      <c r="E11" s="7"/>
      <c r="F11" s="7"/>
    </row>
    <row r="12" spans="1:12" x14ac:dyDescent="0.2">
      <c r="A12" s="18"/>
      <c r="B12" s="7"/>
      <c r="C12" s="7"/>
      <c r="D12" s="7"/>
      <c r="E12" s="7"/>
      <c r="F12" s="7"/>
    </row>
    <row r="13" spans="1:12" x14ac:dyDescent="0.2">
      <c r="A13" s="18"/>
      <c r="B13" s="7"/>
      <c r="C13" s="7"/>
      <c r="D13" s="7"/>
      <c r="E13" s="7"/>
      <c r="F13" s="7"/>
    </row>
    <row r="14" spans="1:12" x14ac:dyDescent="0.2">
      <c r="A14" s="18"/>
      <c r="B14" s="7"/>
      <c r="C14" s="7"/>
      <c r="D14" s="7"/>
      <c r="E14" s="7"/>
      <c r="F14" s="7"/>
    </row>
    <row r="15" spans="1:12" x14ac:dyDescent="0.2">
      <c r="A15" s="18"/>
      <c r="B15" s="7"/>
      <c r="C15" s="7"/>
      <c r="D15" s="7"/>
      <c r="E15" s="7"/>
      <c r="F15" s="7"/>
    </row>
    <row r="16" spans="1:12" x14ac:dyDescent="0.2">
      <c r="A16" s="18"/>
      <c r="B16" s="7"/>
      <c r="C16" s="7"/>
      <c r="D16" s="7"/>
      <c r="E16" s="7"/>
      <c r="F16" s="7"/>
    </row>
    <row r="17" spans="1:12" x14ac:dyDescent="0.2">
      <c r="A17" s="18"/>
      <c r="B17" s="7"/>
      <c r="C17" s="7"/>
      <c r="D17" s="7"/>
      <c r="E17" s="7"/>
      <c r="F17" s="7"/>
    </row>
    <row r="18" spans="1:12" x14ac:dyDescent="0.2">
      <c r="A18" s="18"/>
      <c r="B18" s="7"/>
      <c r="C18" s="7"/>
      <c r="D18" s="7"/>
      <c r="E18" s="7"/>
      <c r="F18" s="7"/>
    </row>
    <row r="19" spans="1:12" x14ac:dyDescent="0.2">
      <c r="A19" s="18"/>
      <c r="B19" s="7"/>
      <c r="C19" s="7"/>
      <c r="D19" s="7"/>
      <c r="E19" s="7"/>
      <c r="F19" s="7"/>
    </row>
    <row r="20" spans="1:12" x14ac:dyDescent="0.2">
      <c r="A20" s="18"/>
      <c r="B20" s="7"/>
      <c r="C20" s="7"/>
      <c r="D20" s="7"/>
      <c r="E20" s="7"/>
      <c r="F20" s="7"/>
    </row>
    <row r="21" spans="1:12" x14ac:dyDescent="0.2">
      <c r="A21" s="18"/>
      <c r="B21" s="7"/>
      <c r="C21" s="7"/>
      <c r="D21" s="7"/>
      <c r="E21" s="7"/>
      <c r="F21" s="7"/>
    </row>
    <row r="22" spans="1:12" x14ac:dyDescent="0.2">
      <c r="A22" s="18"/>
      <c r="B22" s="7"/>
      <c r="C22" s="7"/>
      <c r="D22" s="7"/>
      <c r="E22" s="7"/>
      <c r="F22" s="7"/>
    </row>
    <row r="24" spans="1:12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7"/>
      <c r="L24" s="17"/>
    </row>
    <row r="25" spans="1:12" x14ac:dyDescent="0.2">
      <c r="A25" s="17"/>
      <c r="B25" s="17"/>
      <c r="C25" s="17"/>
      <c r="D25" s="17"/>
      <c r="E25" s="17"/>
      <c r="L25" s="17"/>
    </row>
    <row r="26" spans="1:12" x14ac:dyDescent="0.2">
      <c r="A26" s="17"/>
      <c r="B26" s="17"/>
      <c r="C26" s="17"/>
      <c r="D26" s="17"/>
      <c r="E26" s="17"/>
      <c r="L26" s="17"/>
    </row>
    <row r="27" spans="1:12" x14ac:dyDescent="0.2">
      <c r="A27" s="17"/>
      <c r="B27" s="17"/>
      <c r="C27" s="17"/>
      <c r="D27" s="17"/>
      <c r="E27" s="17"/>
      <c r="L27" s="17"/>
    </row>
    <row r="28" spans="1:12" x14ac:dyDescent="0.2">
      <c r="A28" s="17"/>
      <c r="B28" s="17"/>
      <c r="C28" s="17"/>
      <c r="D28" s="17"/>
      <c r="E28" s="17"/>
      <c r="L28" s="17"/>
    </row>
    <row r="29" spans="1:12" x14ac:dyDescent="0.2">
      <c r="A29" s="17"/>
      <c r="B29" s="17"/>
      <c r="C29" s="17"/>
      <c r="D29" s="17"/>
      <c r="E29" s="17"/>
      <c r="K29" s="17"/>
      <c r="L29" s="17"/>
    </row>
    <row r="30" spans="1:12" x14ac:dyDescent="0.2">
      <c r="A30" s="17"/>
      <c r="B30" s="17"/>
      <c r="C30" s="17"/>
      <c r="D30" s="17"/>
      <c r="E30" s="17"/>
      <c r="K30" s="17"/>
      <c r="L30" s="17"/>
    </row>
    <row r="31" spans="1:12" x14ac:dyDescent="0.2">
      <c r="A31" s="17"/>
      <c r="B31" s="17"/>
      <c r="C31" s="17"/>
      <c r="D31" s="17"/>
      <c r="E31" s="17"/>
      <c r="K31" s="17"/>
      <c r="L31" s="17"/>
    </row>
    <row r="32" spans="1:12" x14ac:dyDescent="0.2">
      <c r="A32" s="17"/>
      <c r="B32" s="17"/>
      <c r="C32" s="17"/>
      <c r="D32" s="17"/>
      <c r="E32" s="17"/>
      <c r="K32" s="17"/>
      <c r="L32" s="17"/>
    </row>
    <row r="33" spans="1:12" x14ac:dyDescent="0.2">
      <c r="A33" s="17"/>
      <c r="B33" s="17"/>
      <c r="C33" s="17"/>
      <c r="D33" s="17"/>
      <c r="E33" s="17"/>
      <c r="K33" s="17"/>
      <c r="L33" s="17"/>
    </row>
    <row r="34" spans="1:12" x14ac:dyDescent="0.2">
      <c r="A34" s="17"/>
      <c r="B34" s="17"/>
      <c r="C34" s="17"/>
      <c r="D34" s="17"/>
      <c r="E34" s="17"/>
      <c r="K34" s="17"/>
      <c r="L34" s="17"/>
    </row>
    <row r="35" spans="1:12" x14ac:dyDescent="0.2">
      <c r="A35" s="17"/>
      <c r="B35" s="17"/>
      <c r="C35" s="17"/>
      <c r="D35" s="17"/>
      <c r="E35" s="17"/>
      <c r="K35" s="17"/>
      <c r="L35" s="17"/>
    </row>
    <row r="36" spans="1:12" x14ac:dyDescent="0.2">
      <c r="A36" s="17"/>
      <c r="B36" s="17"/>
      <c r="C36" s="17"/>
      <c r="D36" s="17"/>
      <c r="E36" s="17"/>
      <c r="K36" s="17"/>
      <c r="L36" s="17"/>
    </row>
    <row r="37" spans="1:12" x14ac:dyDescent="0.2">
      <c r="A37" s="17"/>
      <c r="B37" s="17"/>
      <c r="C37" s="17"/>
      <c r="D37" s="17"/>
      <c r="E37" s="17"/>
      <c r="K37" s="17"/>
      <c r="L37" s="17"/>
    </row>
    <row r="38" spans="1:12" x14ac:dyDescent="0.2">
      <c r="A38" s="17"/>
      <c r="B38" s="17"/>
      <c r="C38" s="17"/>
      <c r="D38" s="17"/>
      <c r="E38" s="17"/>
      <c r="K38" s="17"/>
      <c r="L38" s="17"/>
    </row>
    <row r="39" spans="1:12" x14ac:dyDescent="0.2">
      <c r="A39" s="17"/>
      <c r="B39" s="17"/>
      <c r="C39" s="17"/>
      <c r="D39" s="17"/>
      <c r="E39" s="17"/>
      <c r="K39" s="17"/>
      <c r="L39" s="17"/>
    </row>
    <row r="40" spans="1:12" x14ac:dyDescent="0.2">
      <c r="A40" s="17"/>
      <c r="B40" s="17"/>
      <c r="C40" s="17"/>
      <c r="D40" s="17"/>
      <c r="E40" s="17"/>
      <c r="K40" s="17"/>
      <c r="L40" s="17"/>
    </row>
    <row r="41" spans="1:12" x14ac:dyDescent="0.2">
      <c r="A41" s="17"/>
      <c r="B41" s="17"/>
      <c r="C41" s="17"/>
      <c r="D41" s="17"/>
      <c r="E41" s="17"/>
      <c r="K41" s="17"/>
      <c r="L41" s="17"/>
    </row>
    <row r="42" spans="1:12" x14ac:dyDescent="0.2">
      <c r="A42" s="17"/>
      <c r="B42" s="17"/>
      <c r="C42" s="17"/>
      <c r="D42" s="17"/>
      <c r="E42" s="17"/>
      <c r="K42" s="17"/>
      <c r="L42" s="17"/>
    </row>
    <row r="43" spans="1:12" x14ac:dyDescent="0.2">
      <c r="A43" s="17"/>
      <c r="B43" s="17"/>
      <c r="C43" s="17"/>
      <c r="D43" s="17"/>
      <c r="E43" s="17"/>
      <c r="K43" s="17"/>
      <c r="L43" s="17"/>
    </row>
    <row r="44" spans="1:12" x14ac:dyDescent="0.2">
      <c r="A44" s="17"/>
      <c r="B44" s="17"/>
      <c r="C44" s="17"/>
      <c r="D44" s="17"/>
      <c r="E44" s="17"/>
      <c r="K44" s="17"/>
      <c r="L44" s="17"/>
    </row>
    <row r="45" spans="1:12" x14ac:dyDescent="0.2">
      <c r="A45" s="17"/>
      <c r="B45" s="17"/>
      <c r="C45" s="17"/>
      <c r="D45" s="17"/>
      <c r="E45" s="17"/>
      <c r="K45" s="17"/>
      <c r="L45" s="17"/>
    </row>
    <row r="46" spans="1:12" x14ac:dyDescent="0.2">
      <c r="A46" s="17"/>
      <c r="B46" s="17"/>
      <c r="C46" s="17"/>
      <c r="D46" s="17"/>
      <c r="E46" s="17"/>
      <c r="K46" s="17"/>
      <c r="L46" s="17"/>
    </row>
    <row r="47" spans="1:12" x14ac:dyDescent="0.2">
      <c r="A47" s="17"/>
      <c r="B47" s="17"/>
      <c r="C47" s="17"/>
      <c r="D47" s="17"/>
      <c r="E47" s="17"/>
      <c r="K47" s="17"/>
      <c r="L47" s="17"/>
    </row>
    <row r="48" spans="1:12" x14ac:dyDescent="0.2">
      <c r="A48" s="17"/>
      <c r="B48" s="17"/>
      <c r="C48" s="17"/>
      <c r="D48" s="17"/>
      <c r="E48" s="17"/>
      <c r="K48" s="17"/>
      <c r="L48" s="17"/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B3568-6A01-5844-99EF-EE5D8C04CE65}">
  <dimension ref="A1:L9"/>
  <sheetViews>
    <sheetView workbookViewId="0">
      <selection activeCell="F21" sqref="F21"/>
    </sheetView>
  </sheetViews>
  <sheetFormatPr baseColWidth="10" defaultRowHeight="16" x14ac:dyDescent="0.2"/>
  <cols>
    <col min="2" max="2" width="16.83203125" customWidth="1"/>
  </cols>
  <sheetData>
    <row r="1" spans="1:12" x14ac:dyDescent="0.2">
      <c r="A1" s="16" t="s">
        <v>140</v>
      </c>
      <c r="B1" s="16" t="s">
        <v>141</v>
      </c>
      <c r="C1" s="16" t="s">
        <v>142</v>
      </c>
      <c r="D1" s="16" t="s">
        <v>143</v>
      </c>
      <c r="E1" s="16" t="s">
        <v>144</v>
      </c>
      <c r="F1" s="16" t="s">
        <v>154</v>
      </c>
      <c r="G1" s="16" t="s">
        <v>146</v>
      </c>
      <c r="H1" s="16" t="s">
        <v>147</v>
      </c>
      <c r="I1" s="16" t="s">
        <v>148</v>
      </c>
      <c r="J1" s="16" t="s">
        <v>149</v>
      </c>
      <c r="K1" s="17" t="s">
        <v>150</v>
      </c>
      <c r="L1" s="17" t="s">
        <v>151</v>
      </c>
    </row>
    <row r="2" spans="1:12" x14ac:dyDescent="0.2">
      <c r="A2" s="17" t="s">
        <v>152</v>
      </c>
      <c r="B2" s="17" t="s">
        <v>157</v>
      </c>
      <c r="C2" s="17">
        <v>2</v>
      </c>
      <c r="D2" s="17">
        <v>521</v>
      </c>
      <c r="E2" s="17" t="s">
        <v>154</v>
      </c>
      <c r="K2" s="17" t="s">
        <v>98</v>
      </c>
      <c r="L2" s="17" t="s">
        <v>158</v>
      </c>
    </row>
    <row r="3" spans="1:12" x14ac:dyDescent="0.2">
      <c r="A3" s="17" t="s">
        <v>152</v>
      </c>
      <c r="B3" s="17" t="s">
        <v>159</v>
      </c>
      <c r="C3" s="17">
        <v>0</v>
      </c>
      <c r="D3" s="17">
        <v>30</v>
      </c>
      <c r="E3" s="17" t="s">
        <v>154</v>
      </c>
      <c r="K3" s="17" t="s">
        <v>114</v>
      </c>
      <c r="L3" s="17" t="s">
        <v>158</v>
      </c>
    </row>
    <row r="4" spans="1:12" x14ac:dyDescent="0.2">
      <c r="A4" s="17" t="s">
        <v>152</v>
      </c>
      <c r="B4" s="17" t="s">
        <v>160</v>
      </c>
      <c r="C4" s="17">
        <v>0</v>
      </c>
      <c r="D4" s="17">
        <v>205</v>
      </c>
      <c r="E4" s="17" t="s">
        <v>154</v>
      </c>
      <c r="K4" s="17" t="s">
        <v>109</v>
      </c>
      <c r="L4" s="17" t="s">
        <v>158</v>
      </c>
    </row>
    <row r="5" spans="1:12" x14ac:dyDescent="0.2">
      <c r="A5" s="17" t="s">
        <v>152</v>
      </c>
      <c r="B5" s="17" t="s">
        <v>161</v>
      </c>
      <c r="C5" s="17">
        <v>1</v>
      </c>
      <c r="D5" s="17">
        <v>565</v>
      </c>
      <c r="E5" s="17" t="s">
        <v>154</v>
      </c>
      <c r="K5" s="17" t="s">
        <v>111</v>
      </c>
      <c r="L5" s="17" t="s">
        <v>158</v>
      </c>
    </row>
    <row r="6" spans="1:12" x14ac:dyDescent="0.2">
      <c r="A6" s="17" t="s">
        <v>152</v>
      </c>
      <c r="B6" s="17" t="s">
        <v>162</v>
      </c>
      <c r="C6" s="17">
        <v>0</v>
      </c>
      <c r="D6" s="17">
        <v>549</v>
      </c>
      <c r="E6" s="17" t="s">
        <v>154</v>
      </c>
      <c r="K6" s="17" t="s">
        <v>114</v>
      </c>
      <c r="L6" s="17" t="s">
        <v>158</v>
      </c>
    </row>
    <row r="7" spans="1:12" x14ac:dyDescent="0.2">
      <c r="A7" s="17" t="s">
        <v>152</v>
      </c>
      <c r="B7" s="17" t="s">
        <v>163</v>
      </c>
      <c r="C7" s="17">
        <v>38</v>
      </c>
      <c r="D7" s="17">
        <v>30221</v>
      </c>
      <c r="E7" s="17" t="s">
        <v>154</v>
      </c>
      <c r="K7" s="17" t="s">
        <v>114</v>
      </c>
      <c r="L7" s="17" t="s">
        <v>158</v>
      </c>
    </row>
    <row r="8" spans="1:12" x14ac:dyDescent="0.2">
      <c r="A8" s="17"/>
      <c r="B8" s="17"/>
      <c r="E8" s="17"/>
    </row>
    <row r="9" spans="1:12" x14ac:dyDescent="0.2">
      <c r="A9" s="17"/>
      <c r="B9" s="17"/>
      <c r="E9" s="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62EE-3A4A-9D4B-97B2-0DAD366AFDB2}">
  <dimension ref="A1:L14"/>
  <sheetViews>
    <sheetView workbookViewId="0">
      <selection activeCell="I24" sqref="I24"/>
    </sheetView>
  </sheetViews>
  <sheetFormatPr baseColWidth="10" defaultRowHeight="16" x14ac:dyDescent="0.2"/>
  <cols>
    <col min="2" max="2" width="14.83203125" customWidth="1"/>
  </cols>
  <sheetData>
    <row r="1" spans="1:12" x14ac:dyDescent="0.2">
      <c r="A1" s="16" t="s">
        <v>140</v>
      </c>
      <c r="B1" s="16" t="s">
        <v>141</v>
      </c>
      <c r="C1" s="16" t="s">
        <v>142</v>
      </c>
      <c r="D1" s="16" t="s">
        <v>143</v>
      </c>
      <c r="E1" s="16" t="s">
        <v>144</v>
      </c>
      <c r="F1" s="16" t="s">
        <v>154</v>
      </c>
      <c r="G1" s="16" t="s">
        <v>146</v>
      </c>
      <c r="H1" s="16" t="s">
        <v>147</v>
      </c>
      <c r="I1" s="16" t="s">
        <v>148</v>
      </c>
      <c r="J1" s="16" t="s">
        <v>149</v>
      </c>
      <c r="K1" s="17" t="s">
        <v>150</v>
      </c>
      <c r="L1" s="17" t="s">
        <v>151</v>
      </c>
    </row>
    <row r="2" spans="1:12" x14ac:dyDescent="0.2">
      <c r="A2" s="17" t="s">
        <v>152</v>
      </c>
      <c r="B2" s="17" t="s">
        <v>164</v>
      </c>
      <c r="C2" s="17">
        <v>0</v>
      </c>
      <c r="D2" s="17">
        <v>314</v>
      </c>
      <c r="E2" s="17" t="s">
        <v>154</v>
      </c>
      <c r="K2" s="17" t="s">
        <v>165</v>
      </c>
      <c r="L2" s="17" t="s">
        <v>166</v>
      </c>
    </row>
    <row r="3" spans="1:12" x14ac:dyDescent="0.2">
      <c r="A3" s="17" t="s">
        <v>152</v>
      </c>
      <c r="B3" s="17" t="s">
        <v>164</v>
      </c>
      <c r="C3" s="17">
        <v>0</v>
      </c>
      <c r="D3" s="17">
        <v>810</v>
      </c>
      <c r="E3" s="17" t="s">
        <v>154</v>
      </c>
      <c r="K3" s="17" t="s">
        <v>165</v>
      </c>
      <c r="L3" s="17" t="s">
        <v>166</v>
      </c>
    </row>
    <row r="4" spans="1:12" x14ac:dyDescent="0.2">
      <c r="A4" s="17" t="s">
        <v>152</v>
      </c>
      <c r="B4" s="17" t="s">
        <v>167</v>
      </c>
      <c r="C4" s="17">
        <v>0</v>
      </c>
      <c r="D4" s="17">
        <v>185</v>
      </c>
      <c r="E4" s="17" t="s">
        <v>154</v>
      </c>
      <c r="K4" s="17" t="s">
        <v>133</v>
      </c>
      <c r="L4" s="17" t="s">
        <v>166</v>
      </c>
    </row>
    <row r="5" spans="1:12" x14ac:dyDescent="0.2">
      <c r="A5" s="17" t="s">
        <v>152</v>
      </c>
      <c r="B5" s="17" t="s">
        <v>168</v>
      </c>
      <c r="C5" s="17">
        <v>0</v>
      </c>
      <c r="D5" s="17">
        <v>179</v>
      </c>
      <c r="E5" s="17" t="s">
        <v>154</v>
      </c>
      <c r="K5" s="17" t="s">
        <v>134</v>
      </c>
      <c r="L5" s="17" t="s">
        <v>166</v>
      </c>
    </row>
    <row r="6" spans="1:12" x14ac:dyDescent="0.2">
      <c r="A6" s="17" t="s">
        <v>152</v>
      </c>
      <c r="B6" s="17" t="s">
        <v>169</v>
      </c>
      <c r="C6" s="17">
        <v>0</v>
      </c>
      <c r="D6" s="17">
        <v>30</v>
      </c>
      <c r="E6" s="17" t="s">
        <v>154</v>
      </c>
      <c r="K6" s="17" t="s">
        <v>133</v>
      </c>
      <c r="L6" s="17" t="s">
        <v>166</v>
      </c>
    </row>
    <row r="7" spans="1:12" x14ac:dyDescent="0.2">
      <c r="A7" s="17" t="s">
        <v>152</v>
      </c>
      <c r="B7" s="17" t="s">
        <v>170</v>
      </c>
      <c r="C7" s="17">
        <v>0</v>
      </c>
      <c r="D7" s="17">
        <v>30</v>
      </c>
      <c r="E7" s="17" t="s">
        <v>154</v>
      </c>
      <c r="K7" s="17" t="s">
        <v>135</v>
      </c>
      <c r="L7" s="17" t="s">
        <v>166</v>
      </c>
    </row>
    <row r="8" spans="1:12" x14ac:dyDescent="0.2">
      <c r="A8" s="17" t="s">
        <v>152</v>
      </c>
      <c r="B8" s="17" t="s">
        <v>171</v>
      </c>
      <c r="C8" s="17">
        <v>0</v>
      </c>
      <c r="D8" s="17">
        <v>14</v>
      </c>
      <c r="E8" s="17" t="s">
        <v>154</v>
      </c>
      <c r="K8" s="17" t="s">
        <v>133</v>
      </c>
      <c r="L8" s="17" t="s">
        <v>166</v>
      </c>
    </row>
    <row r="9" spans="1:12" x14ac:dyDescent="0.2">
      <c r="A9" s="17" t="s">
        <v>152</v>
      </c>
      <c r="B9" s="17" t="s">
        <v>172</v>
      </c>
      <c r="C9" s="17">
        <v>0</v>
      </c>
      <c r="D9" s="17">
        <v>255</v>
      </c>
      <c r="E9" s="17" t="s">
        <v>154</v>
      </c>
      <c r="K9" s="17" t="s">
        <v>135</v>
      </c>
      <c r="L9" s="17" t="s">
        <v>166</v>
      </c>
    </row>
    <row r="10" spans="1:12" x14ac:dyDescent="0.2">
      <c r="A10" s="17" t="s">
        <v>152</v>
      </c>
      <c r="B10" s="17" t="s">
        <v>173</v>
      </c>
      <c r="C10" s="17">
        <v>0</v>
      </c>
      <c r="D10" s="17">
        <v>368</v>
      </c>
      <c r="E10" s="17" t="s">
        <v>154</v>
      </c>
      <c r="K10" s="17" t="s">
        <v>134</v>
      </c>
      <c r="L10" s="17" t="s">
        <v>166</v>
      </c>
    </row>
    <row r="11" spans="1:12" x14ac:dyDescent="0.2">
      <c r="A11" s="17" t="s">
        <v>152</v>
      </c>
      <c r="B11" s="17" t="s">
        <v>174</v>
      </c>
      <c r="C11" s="17">
        <v>0</v>
      </c>
      <c r="D11" s="17">
        <v>264</v>
      </c>
      <c r="E11" s="17" t="s">
        <v>154</v>
      </c>
      <c r="K11" s="17" t="s">
        <v>136</v>
      </c>
      <c r="L11" s="17" t="s">
        <v>166</v>
      </c>
    </row>
    <row r="12" spans="1:12" x14ac:dyDescent="0.2">
      <c r="A12" s="17" t="s">
        <v>152</v>
      </c>
      <c r="B12" s="17" t="s">
        <v>175</v>
      </c>
      <c r="C12" s="17">
        <v>0</v>
      </c>
      <c r="D12" s="17">
        <v>32</v>
      </c>
      <c r="E12" s="17" t="s">
        <v>154</v>
      </c>
      <c r="K12" s="17" t="s">
        <v>135</v>
      </c>
      <c r="L12" s="17" t="s">
        <v>166</v>
      </c>
    </row>
    <row r="13" spans="1:12" x14ac:dyDescent="0.2">
      <c r="A13" s="17" t="s">
        <v>152</v>
      </c>
      <c r="B13" s="17" t="s">
        <v>176</v>
      </c>
      <c r="C13" s="17">
        <v>0</v>
      </c>
      <c r="D13" s="17">
        <v>1256</v>
      </c>
      <c r="E13" s="17" t="s">
        <v>154</v>
      </c>
      <c r="K13" s="17" t="s">
        <v>133</v>
      </c>
      <c r="L13" s="17" t="s">
        <v>166</v>
      </c>
    </row>
    <row r="14" spans="1:12" x14ac:dyDescent="0.2">
      <c r="A14" s="17" t="s">
        <v>152</v>
      </c>
      <c r="B14" s="17" t="s">
        <v>177</v>
      </c>
      <c r="C14" s="17">
        <v>0</v>
      </c>
      <c r="D14" s="17">
        <v>181</v>
      </c>
      <c r="E14" s="17" t="s">
        <v>154</v>
      </c>
      <c r="K14" s="17" t="s">
        <v>133</v>
      </c>
      <c r="L14" s="17" t="s">
        <v>166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F8ECB-8B91-774A-8021-482C980B7593}">
  <dimension ref="A1:D34"/>
  <sheetViews>
    <sheetView topLeftCell="A3" workbookViewId="0">
      <selection activeCell="N24" sqref="N24"/>
    </sheetView>
  </sheetViews>
  <sheetFormatPr baseColWidth="10" defaultRowHeight="16" x14ac:dyDescent="0.2"/>
  <sheetData>
    <row r="1" spans="1:4" x14ac:dyDescent="0.2">
      <c r="A1" t="s">
        <v>75</v>
      </c>
      <c r="B1" t="s">
        <v>87</v>
      </c>
      <c r="C1" t="s">
        <v>88</v>
      </c>
      <c r="D1" t="s">
        <v>89</v>
      </c>
    </row>
    <row r="2" spans="1:4" x14ac:dyDescent="0.2">
      <c r="A2" t="s">
        <v>76</v>
      </c>
      <c r="B2" t="s">
        <v>74</v>
      </c>
      <c r="C2">
        <v>24</v>
      </c>
      <c r="D2">
        <v>1</v>
      </c>
    </row>
    <row r="3" spans="1:4" x14ac:dyDescent="0.2">
      <c r="A3" t="s">
        <v>76</v>
      </c>
      <c r="B3" t="s">
        <v>90</v>
      </c>
      <c r="C3">
        <v>0</v>
      </c>
      <c r="D3">
        <v>0</v>
      </c>
    </row>
    <row r="4" spans="1:4" x14ac:dyDescent="0.2">
      <c r="A4" t="s">
        <v>76</v>
      </c>
      <c r="B4" t="s">
        <v>91</v>
      </c>
      <c r="C4">
        <v>0</v>
      </c>
      <c r="D4">
        <v>0</v>
      </c>
    </row>
    <row r="5" spans="1:4" x14ac:dyDescent="0.2">
      <c r="A5" t="s">
        <v>77</v>
      </c>
      <c r="B5" t="s">
        <v>74</v>
      </c>
      <c r="C5">
        <v>21</v>
      </c>
      <c r="D5">
        <v>0.875</v>
      </c>
    </row>
    <row r="6" spans="1:4" x14ac:dyDescent="0.2">
      <c r="A6" t="s">
        <v>77</v>
      </c>
      <c r="B6" t="s">
        <v>90</v>
      </c>
      <c r="C6">
        <v>0</v>
      </c>
      <c r="D6">
        <v>0</v>
      </c>
    </row>
    <row r="7" spans="1:4" x14ac:dyDescent="0.2">
      <c r="A7" t="s">
        <v>77</v>
      </c>
      <c r="B7" t="s">
        <v>91</v>
      </c>
      <c r="C7">
        <v>3</v>
      </c>
      <c r="D7">
        <f>3/24</f>
        <v>0.125</v>
      </c>
    </row>
    <row r="8" spans="1:4" x14ac:dyDescent="0.2">
      <c r="A8" t="s">
        <v>78</v>
      </c>
      <c r="B8" t="s">
        <v>74</v>
      </c>
      <c r="C8">
        <v>24</v>
      </c>
      <c r="D8">
        <v>1</v>
      </c>
    </row>
    <row r="9" spans="1:4" x14ac:dyDescent="0.2">
      <c r="A9" t="s">
        <v>78</v>
      </c>
      <c r="B9" t="s">
        <v>90</v>
      </c>
      <c r="C9">
        <v>0</v>
      </c>
      <c r="D9">
        <v>0</v>
      </c>
    </row>
    <row r="10" spans="1:4" x14ac:dyDescent="0.2">
      <c r="A10" t="s">
        <v>78</v>
      </c>
      <c r="B10" t="s">
        <v>91</v>
      </c>
      <c r="C10">
        <v>0</v>
      </c>
      <c r="D10">
        <v>0</v>
      </c>
    </row>
    <row r="11" spans="1:4" x14ac:dyDescent="0.2">
      <c r="A11" t="s">
        <v>79</v>
      </c>
      <c r="B11" t="s">
        <v>74</v>
      </c>
      <c r="C11">
        <v>24</v>
      </c>
      <c r="D11">
        <v>1</v>
      </c>
    </row>
    <row r="12" spans="1:4" x14ac:dyDescent="0.2">
      <c r="A12" t="s">
        <v>79</v>
      </c>
      <c r="B12" t="s">
        <v>90</v>
      </c>
      <c r="C12">
        <v>0</v>
      </c>
      <c r="D12">
        <v>0</v>
      </c>
    </row>
    <row r="13" spans="1:4" x14ac:dyDescent="0.2">
      <c r="A13" t="s">
        <v>79</v>
      </c>
      <c r="B13" t="s">
        <v>91</v>
      </c>
      <c r="C13">
        <v>0</v>
      </c>
      <c r="D13">
        <v>0</v>
      </c>
    </row>
    <row r="14" spans="1:4" x14ac:dyDescent="0.2">
      <c r="A14" t="s">
        <v>80</v>
      </c>
      <c r="B14" t="s">
        <v>74</v>
      </c>
      <c r="C14">
        <v>24</v>
      </c>
      <c r="D14">
        <v>1</v>
      </c>
    </row>
    <row r="15" spans="1:4" x14ac:dyDescent="0.2">
      <c r="A15" t="s">
        <v>80</v>
      </c>
      <c r="B15" t="s">
        <v>90</v>
      </c>
      <c r="C15">
        <v>0</v>
      </c>
      <c r="D15">
        <v>0</v>
      </c>
    </row>
    <row r="16" spans="1:4" x14ac:dyDescent="0.2">
      <c r="A16" t="s">
        <v>80</v>
      </c>
      <c r="B16" t="s">
        <v>91</v>
      </c>
      <c r="C16">
        <v>0</v>
      </c>
      <c r="D16">
        <v>0</v>
      </c>
    </row>
    <row r="17" spans="1:4" x14ac:dyDescent="0.2">
      <c r="A17" t="s">
        <v>81</v>
      </c>
      <c r="B17" t="s">
        <v>74</v>
      </c>
      <c r="C17">
        <v>24</v>
      </c>
      <c r="D17">
        <v>1</v>
      </c>
    </row>
    <row r="18" spans="1:4" x14ac:dyDescent="0.2">
      <c r="A18" t="s">
        <v>81</v>
      </c>
      <c r="B18" t="s">
        <v>90</v>
      </c>
      <c r="C18">
        <v>0</v>
      </c>
      <c r="D18">
        <v>0</v>
      </c>
    </row>
    <row r="19" spans="1:4" x14ac:dyDescent="0.2">
      <c r="A19" t="s">
        <v>81</v>
      </c>
      <c r="B19" t="s">
        <v>91</v>
      </c>
      <c r="C19">
        <v>0</v>
      </c>
      <c r="D19">
        <v>0</v>
      </c>
    </row>
    <row r="20" spans="1:4" x14ac:dyDescent="0.2">
      <c r="A20" t="s">
        <v>82</v>
      </c>
      <c r="B20" t="s">
        <v>74</v>
      </c>
      <c r="C20">
        <v>23</v>
      </c>
      <c r="D20">
        <f>23/24</f>
        <v>0.95833333333333337</v>
      </c>
    </row>
    <row r="21" spans="1:4" x14ac:dyDescent="0.2">
      <c r="A21" t="s">
        <v>82</v>
      </c>
      <c r="B21" t="s">
        <v>90</v>
      </c>
      <c r="C21">
        <v>1</v>
      </c>
      <c r="D21">
        <f>1/24</f>
        <v>4.1666666666666664E-2</v>
      </c>
    </row>
    <row r="22" spans="1:4" x14ac:dyDescent="0.2">
      <c r="A22" t="s">
        <v>82</v>
      </c>
      <c r="B22" t="s">
        <v>91</v>
      </c>
      <c r="C22">
        <v>0</v>
      </c>
      <c r="D22">
        <v>0</v>
      </c>
    </row>
    <row r="23" spans="1:4" x14ac:dyDescent="0.2">
      <c r="A23" t="s">
        <v>83</v>
      </c>
      <c r="B23" t="s">
        <v>74</v>
      </c>
      <c r="C23">
        <v>7</v>
      </c>
      <c r="D23">
        <f>7/23</f>
        <v>0.30434782608695654</v>
      </c>
    </row>
    <row r="24" spans="1:4" x14ac:dyDescent="0.2">
      <c r="A24" t="s">
        <v>83</v>
      </c>
      <c r="B24" t="s">
        <v>90</v>
      </c>
      <c r="C24">
        <v>12</v>
      </c>
      <c r="D24">
        <f>12/23</f>
        <v>0.52173913043478259</v>
      </c>
    </row>
    <row r="25" spans="1:4" x14ac:dyDescent="0.2">
      <c r="A25" t="s">
        <v>83</v>
      </c>
      <c r="B25" t="s">
        <v>91</v>
      </c>
      <c r="C25">
        <v>4</v>
      </c>
      <c r="D25">
        <f>4/23</f>
        <v>0.17391304347826086</v>
      </c>
    </row>
    <row r="26" spans="1:4" x14ac:dyDescent="0.2">
      <c r="A26" t="s">
        <v>84</v>
      </c>
      <c r="B26" t="s">
        <v>74</v>
      </c>
      <c r="C26">
        <v>9</v>
      </c>
      <c r="D26">
        <f>9/22</f>
        <v>0.40909090909090912</v>
      </c>
    </row>
    <row r="27" spans="1:4" x14ac:dyDescent="0.2">
      <c r="A27" t="s">
        <v>84</v>
      </c>
      <c r="B27" t="s">
        <v>90</v>
      </c>
      <c r="C27">
        <v>9</v>
      </c>
      <c r="D27">
        <f>9/22</f>
        <v>0.40909090909090912</v>
      </c>
    </row>
    <row r="28" spans="1:4" x14ac:dyDescent="0.2">
      <c r="A28" t="s">
        <v>84</v>
      </c>
      <c r="B28" t="s">
        <v>91</v>
      </c>
      <c r="C28">
        <v>4</v>
      </c>
      <c r="D28">
        <f>4/22</f>
        <v>0.18181818181818182</v>
      </c>
    </row>
    <row r="29" spans="1:4" x14ac:dyDescent="0.2">
      <c r="A29" t="s">
        <v>85</v>
      </c>
      <c r="B29" t="s">
        <v>74</v>
      </c>
      <c r="C29">
        <v>11</v>
      </c>
      <c r="D29">
        <f>11/24</f>
        <v>0.45833333333333331</v>
      </c>
    </row>
    <row r="30" spans="1:4" x14ac:dyDescent="0.2">
      <c r="A30" t="s">
        <v>85</v>
      </c>
      <c r="B30" t="s">
        <v>90</v>
      </c>
      <c r="C30">
        <v>9</v>
      </c>
      <c r="D30">
        <f>9/24</f>
        <v>0.375</v>
      </c>
    </row>
    <row r="31" spans="1:4" x14ac:dyDescent="0.2">
      <c r="A31" t="s">
        <v>85</v>
      </c>
      <c r="B31" t="s">
        <v>91</v>
      </c>
      <c r="C31">
        <v>4</v>
      </c>
      <c r="D31">
        <f>4/24</f>
        <v>0.16666666666666666</v>
      </c>
    </row>
    <row r="32" spans="1:4" x14ac:dyDescent="0.2">
      <c r="A32" t="s">
        <v>86</v>
      </c>
      <c r="B32" t="s">
        <v>74</v>
      </c>
      <c r="C32">
        <v>19</v>
      </c>
      <c r="D32">
        <f>19/24</f>
        <v>0.79166666666666663</v>
      </c>
    </row>
    <row r="33" spans="1:4" x14ac:dyDescent="0.2">
      <c r="A33" t="s">
        <v>86</v>
      </c>
      <c r="B33" t="s">
        <v>90</v>
      </c>
      <c r="C33">
        <v>5</v>
      </c>
      <c r="D33">
        <f>5/24</f>
        <v>0.20833333333333334</v>
      </c>
    </row>
    <row r="34" spans="1:4" x14ac:dyDescent="0.2">
      <c r="A34" t="s">
        <v>86</v>
      </c>
      <c r="B34" t="s">
        <v>91</v>
      </c>
      <c r="C34">
        <v>0</v>
      </c>
      <c r="D34">
        <v>0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78F3-9762-9E44-93BA-52BFC8614C4A}">
  <dimension ref="A1:D19"/>
  <sheetViews>
    <sheetView workbookViewId="0">
      <selection activeCell="H13" sqref="H13"/>
    </sheetView>
  </sheetViews>
  <sheetFormatPr baseColWidth="10" defaultRowHeight="16" x14ac:dyDescent="0.2"/>
  <sheetData>
    <row r="1" spans="1:4" x14ac:dyDescent="0.2">
      <c r="A1" t="s">
        <v>75</v>
      </c>
      <c r="B1" t="s">
        <v>87</v>
      </c>
      <c r="C1" t="s">
        <v>88</v>
      </c>
      <c r="D1" t="s">
        <v>89</v>
      </c>
    </row>
    <row r="2" spans="1:4" x14ac:dyDescent="0.2">
      <c r="A2" t="s">
        <v>76</v>
      </c>
      <c r="B2" t="s">
        <v>74</v>
      </c>
      <c r="C2">
        <v>2</v>
      </c>
      <c r="D2">
        <v>1</v>
      </c>
    </row>
    <row r="3" spans="1:4" x14ac:dyDescent="0.2">
      <c r="A3" t="s">
        <v>76</v>
      </c>
      <c r="B3" t="s">
        <v>90</v>
      </c>
      <c r="C3">
        <v>0</v>
      </c>
      <c r="D3">
        <v>0</v>
      </c>
    </row>
    <row r="4" spans="1:4" x14ac:dyDescent="0.2">
      <c r="A4" t="s">
        <v>76</v>
      </c>
      <c r="B4" t="s">
        <v>91</v>
      </c>
      <c r="C4">
        <v>0</v>
      </c>
      <c r="D4">
        <v>0</v>
      </c>
    </row>
    <row r="5" spans="1:4" x14ac:dyDescent="0.2">
      <c r="A5" t="s">
        <v>77</v>
      </c>
      <c r="B5" t="s">
        <v>74</v>
      </c>
      <c r="C5">
        <v>2</v>
      </c>
      <c r="D5">
        <v>1</v>
      </c>
    </row>
    <row r="6" spans="1:4" x14ac:dyDescent="0.2">
      <c r="A6" t="s">
        <v>77</v>
      </c>
      <c r="B6" t="s">
        <v>90</v>
      </c>
      <c r="C6">
        <v>0</v>
      </c>
      <c r="D6">
        <v>0</v>
      </c>
    </row>
    <row r="7" spans="1:4" x14ac:dyDescent="0.2">
      <c r="A7" t="s">
        <v>77</v>
      </c>
      <c r="B7" t="s">
        <v>91</v>
      </c>
      <c r="C7">
        <v>0</v>
      </c>
      <c r="D7">
        <v>0</v>
      </c>
    </row>
    <row r="8" spans="1:4" x14ac:dyDescent="0.2">
      <c r="A8" t="s">
        <v>78</v>
      </c>
      <c r="B8" t="s">
        <v>74</v>
      </c>
      <c r="C8">
        <v>1</v>
      </c>
      <c r="D8">
        <f>1/2</f>
        <v>0.5</v>
      </c>
    </row>
    <row r="9" spans="1:4" x14ac:dyDescent="0.2">
      <c r="A9" t="s">
        <v>78</v>
      </c>
      <c r="B9" t="s">
        <v>90</v>
      </c>
      <c r="C9">
        <v>0</v>
      </c>
      <c r="D9">
        <v>0</v>
      </c>
    </row>
    <row r="10" spans="1:4" x14ac:dyDescent="0.2">
      <c r="A10" t="s">
        <v>78</v>
      </c>
      <c r="B10" t="s">
        <v>91</v>
      </c>
      <c r="C10">
        <v>1</v>
      </c>
      <c r="D10">
        <v>0.5</v>
      </c>
    </row>
    <row r="11" spans="1:4" x14ac:dyDescent="0.2">
      <c r="A11" t="s">
        <v>79</v>
      </c>
      <c r="B11" t="s">
        <v>74</v>
      </c>
      <c r="C11">
        <v>0</v>
      </c>
      <c r="D11">
        <v>0</v>
      </c>
    </row>
    <row r="12" spans="1:4" x14ac:dyDescent="0.2">
      <c r="A12" t="s">
        <v>79</v>
      </c>
      <c r="B12" t="s">
        <v>90</v>
      </c>
      <c r="C12">
        <v>0</v>
      </c>
      <c r="D12">
        <v>0</v>
      </c>
    </row>
    <row r="13" spans="1:4" x14ac:dyDescent="0.2">
      <c r="A13" t="s">
        <v>79</v>
      </c>
      <c r="B13" t="s">
        <v>91</v>
      </c>
      <c r="C13">
        <v>2</v>
      </c>
      <c r="D13">
        <v>1</v>
      </c>
    </row>
    <row r="14" spans="1:4" x14ac:dyDescent="0.2">
      <c r="A14" t="s">
        <v>80</v>
      </c>
      <c r="B14" t="s">
        <v>74</v>
      </c>
      <c r="C14">
        <v>0</v>
      </c>
      <c r="D14">
        <v>0</v>
      </c>
    </row>
    <row r="15" spans="1:4" x14ac:dyDescent="0.2">
      <c r="A15" t="s">
        <v>80</v>
      </c>
      <c r="B15" t="s">
        <v>90</v>
      </c>
      <c r="C15">
        <v>0</v>
      </c>
      <c r="D15">
        <v>0</v>
      </c>
    </row>
    <row r="16" spans="1:4" x14ac:dyDescent="0.2">
      <c r="A16" t="s">
        <v>80</v>
      </c>
      <c r="B16" t="s">
        <v>91</v>
      </c>
      <c r="C16">
        <v>2</v>
      </c>
      <c r="D16">
        <v>1</v>
      </c>
    </row>
    <row r="17" spans="1:4" x14ac:dyDescent="0.2">
      <c r="A17" t="s">
        <v>81</v>
      </c>
      <c r="B17" t="s">
        <v>74</v>
      </c>
      <c r="C17">
        <v>2</v>
      </c>
      <c r="D17">
        <v>1</v>
      </c>
    </row>
    <row r="18" spans="1:4" x14ac:dyDescent="0.2">
      <c r="A18" t="s">
        <v>81</v>
      </c>
      <c r="B18" t="s">
        <v>90</v>
      </c>
      <c r="C18">
        <v>0</v>
      </c>
      <c r="D18">
        <v>0</v>
      </c>
    </row>
    <row r="19" spans="1:4" x14ac:dyDescent="0.2">
      <c r="A19" t="s">
        <v>81</v>
      </c>
      <c r="B19" t="s">
        <v>91</v>
      </c>
      <c r="C19">
        <v>0</v>
      </c>
      <c r="D1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EE8BA-FFE7-8946-8C80-59029482F86F}">
  <dimension ref="A1:D28"/>
  <sheetViews>
    <sheetView workbookViewId="0">
      <selection activeCell="P28" sqref="P28"/>
    </sheetView>
  </sheetViews>
  <sheetFormatPr baseColWidth="10" defaultRowHeight="16" x14ac:dyDescent="0.2"/>
  <sheetData>
    <row r="1" spans="1:4" x14ac:dyDescent="0.2">
      <c r="A1" t="s">
        <v>75</v>
      </c>
      <c r="B1" t="s">
        <v>87</v>
      </c>
      <c r="C1" t="s">
        <v>88</v>
      </c>
      <c r="D1" t="s">
        <v>89</v>
      </c>
    </row>
    <row r="2" spans="1:4" x14ac:dyDescent="0.2">
      <c r="A2" t="s">
        <v>76</v>
      </c>
      <c r="B2" t="s">
        <v>74</v>
      </c>
      <c r="C2">
        <v>11</v>
      </c>
      <c r="D2">
        <f>11/13</f>
        <v>0.84615384615384615</v>
      </c>
    </row>
    <row r="3" spans="1:4" x14ac:dyDescent="0.2">
      <c r="A3" t="s">
        <v>76</v>
      </c>
      <c r="B3" t="s">
        <v>90</v>
      </c>
      <c r="C3">
        <v>0</v>
      </c>
      <c r="D3">
        <v>0</v>
      </c>
    </row>
    <row r="4" spans="1:4" x14ac:dyDescent="0.2">
      <c r="A4" t="s">
        <v>76</v>
      </c>
      <c r="B4" t="s">
        <v>91</v>
      </c>
      <c r="C4">
        <v>2</v>
      </c>
      <c r="D4">
        <f>2/13</f>
        <v>0.15384615384615385</v>
      </c>
    </row>
    <row r="5" spans="1:4" x14ac:dyDescent="0.2">
      <c r="A5" t="s">
        <v>77</v>
      </c>
      <c r="B5" t="s">
        <v>74</v>
      </c>
      <c r="C5">
        <v>11</v>
      </c>
      <c r="D5">
        <f>11/13</f>
        <v>0.84615384615384615</v>
      </c>
    </row>
    <row r="6" spans="1:4" x14ac:dyDescent="0.2">
      <c r="A6" t="s">
        <v>77</v>
      </c>
      <c r="B6" t="s">
        <v>90</v>
      </c>
      <c r="C6">
        <v>0</v>
      </c>
      <c r="D6">
        <v>0</v>
      </c>
    </row>
    <row r="7" spans="1:4" x14ac:dyDescent="0.2">
      <c r="A7" t="s">
        <v>77</v>
      </c>
      <c r="B7" t="s">
        <v>91</v>
      </c>
      <c r="C7">
        <v>2</v>
      </c>
      <c r="D7">
        <f>2/13</f>
        <v>0.15384615384615385</v>
      </c>
    </row>
    <row r="8" spans="1:4" x14ac:dyDescent="0.2">
      <c r="A8" t="s">
        <v>78</v>
      </c>
      <c r="B8" t="s">
        <v>74</v>
      </c>
      <c r="C8">
        <v>11</v>
      </c>
      <c r="D8" s="12">
        <v>0.84615384999999999</v>
      </c>
    </row>
    <row r="9" spans="1:4" x14ac:dyDescent="0.2">
      <c r="A9" t="s">
        <v>78</v>
      </c>
      <c r="B9" t="s">
        <v>90</v>
      </c>
      <c r="C9">
        <v>0</v>
      </c>
      <c r="D9" s="12">
        <v>0</v>
      </c>
    </row>
    <row r="10" spans="1:4" x14ac:dyDescent="0.2">
      <c r="A10" t="s">
        <v>78</v>
      </c>
      <c r="B10" t="s">
        <v>91</v>
      </c>
      <c r="C10">
        <v>2</v>
      </c>
      <c r="D10" s="12">
        <v>0.15384614999999999</v>
      </c>
    </row>
    <row r="11" spans="1:4" x14ac:dyDescent="0.2">
      <c r="A11" t="s">
        <v>79</v>
      </c>
      <c r="B11" t="s">
        <v>74</v>
      </c>
      <c r="C11">
        <v>12</v>
      </c>
      <c r="D11">
        <f>12/13</f>
        <v>0.92307692307692313</v>
      </c>
    </row>
    <row r="12" spans="1:4" x14ac:dyDescent="0.2">
      <c r="A12" t="s">
        <v>79</v>
      </c>
      <c r="B12" t="s">
        <v>90</v>
      </c>
      <c r="C12">
        <v>1</v>
      </c>
      <c r="D12">
        <f>1/13</f>
        <v>7.6923076923076927E-2</v>
      </c>
    </row>
    <row r="13" spans="1:4" x14ac:dyDescent="0.2">
      <c r="A13" t="s">
        <v>79</v>
      </c>
      <c r="B13" t="s">
        <v>91</v>
      </c>
      <c r="C13">
        <v>0</v>
      </c>
      <c r="D13" s="12">
        <v>0</v>
      </c>
    </row>
    <row r="14" spans="1:4" x14ac:dyDescent="0.2">
      <c r="A14" t="s">
        <v>80</v>
      </c>
      <c r="B14" t="s">
        <v>74</v>
      </c>
      <c r="C14">
        <v>12</v>
      </c>
      <c r="D14">
        <f>12/13</f>
        <v>0.92307692307692313</v>
      </c>
    </row>
    <row r="15" spans="1:4" x14ac:dyDescent="0.2">
      <c r="A15" t="s">
        <v>80</v>
      </c>
      <c r="B15" t="s">
        <v>90</v>
      </c>
      <c r="C15">
        <v>0</v>
      </c>
      <c r="D15">
        <v>0</v>
      </c>
    </row>
    <row r="16" spans="1:4" x14ac:dyDescent="0.2">
      <c r="A16" t="s">
        <v>80</v>
      </c>
      <c r="B16" t="s">
        <v>91</v>
      </c>
      <c r="C16">
        <v>1</v>
      </c>
      <c r="D16">
        <f>1/13</f>
        <v>7.6923076923076927E-2</v>
      </c>
    </row>
    <row r="17" spans="1:4" x14ac:dyDescent="0.2">
      <c r="A17" t="s">
        <v>81</v>
      </c>
      <c r="B17" t="s">
        <v>74</v>
      </c>
      <c r="C17">
        <v>12</v>
      </c>
      <c r="D17">
        <f>12/13</f>
        <v>0.92307692307692313</v>
      </c>
    </row>
    <row r="18" spans="1:4" x14ac:dyDescent="0.2">
      <c r="A18" t="s">
        <v>81</v>
      </c>
      <c r="B18" t="s">
        <v>90</v>
      </c>
      <c r="C18">
        <v>0</v>
      </c>
      <c r="D18">
        <v>0</v>
      </c>
    </row>
    <row r="19" spans="1:4" x14ac:dyDescent="0.2">
      <c r="A19" t="s">
        <v>81</v>
      </c>
      <c r="B19" t="s">
        <v>91</v>
      </c>
      <c r="C19">
        <v>1</v>
      </c>
      <c r="D19">
        <f>1/13</f>
        <v>7.6923076923076927E-2</v>
      </c>
    </row>
    <row r="20" spans="1:4" x14ac:dyDescent="0.2">
      <c r="A20" t="s">
        <v>82</v>
      </c>
      <c r="B20" t="s">
        <v>74</v>
      </c>
      <c r="C20">
        <v>9</v>
      </c>
      <c r="D20">
        <f>9/13</f>
        <v>0.69230769230769229</v>
      </c>
    </row>
    <row r="21" spans="1:4" x14ac:dyDescent="0.2">
      <c r="A21" t="s">
        <v>82</v>
      </c>
      <c r="B21" t="s">
        <v>90</v>
      </c>
      <c r="C21">
        <v>1</v>
      </c>
      <c r="D21">
        <f>1/13</f>
        <v>7.6923076923076927E-2</v>
      </c>
    </row>
    <row r="22" spans="1:4" x14ac:dyDescent="0.2">
      <c r="A22" t="s">
        <v>82</v>
      </c>
      <c r="B22" t="s">
        <v>91</v>
      </c>
      <c r="C22">
        <v>3</v>
      </c>
      <c r="D22">
        <f>3/13</f>
        <v>0.23076923076923078</v>
      </c>
    </row>
    <row r="23" spans="1:4" x14ac:dyDescent="0.2">
      <c r="A23" t="s">
        <v>83</v>
      </c>
      <c r="B23" t="s">
        <v>74</v>
      </c>
      <c r="C23">
        <v>12</v>
      </c>
      <c r="D23">
        <f>12/13</f>
        <v>0.92307692307692313</v>
      </c>
    </row>
    <row r="24" spans="1:4" x14ac:dyDescent="0.2">
      <c r="A24" t="s">
        <v>83</v>
      </c>
      <c r="B24" t="s">
        <v>90</v>
      </c>
      <c r="C24">
        <v>0</v>
      </c>
      <c r="D24">
        <v>0</v>
      </c>
    </row>
    <row r="25" spans="1:4" x14ac:dyDescent="0.2">
      <c r="A25" t="s">
        <v>83</v>
      </c>
      <c r="B25" t="s">
        <v>91</v>
      </c>
      <c r="C25">
        <v>1</v>
      </c>
      <c r="D25">
        <f>1/13</f>
        <v>7.6923076923076927E-2</v>
      </c>
    </row>
    <row r="26" spans="1:4" x14ac:dyDescent="0.2">
      <c r="A26" t="s">
        <v>84</v>
      </c>
      <c r="B26" t="s">
        <v>74</v>
      </c>
      <c r="C26">
        <v>12</v>
      </c>
      <c r="D26">
        <f>12/13</f>
        <v>0.92307692307692313</v>
      </c>
    </row>
    <row r="27" spans="1:4" x14ac:dyDescent="0.2">
      <c r="A27" t="s">
        <v>84</v>
      </c>
      <c r="B27" t="s">
        <v>90</v>
      </c>
      <c r="C27">
        <v>0</v>
      </c>
      <c r="D27">
        <v>0</v>
      </c>
    </row>
    <row r="28" spans="1:4" x14ac:dyDescent="0.2">
      <c r="A28" t="s">
        <v>84</v>
      </c>
      <c r="B28" t="s">
        <v>91</v>
      </c>
      <c r="C28">
        <v>1</v>
      </c>
      <c r="D28">
        <f>1/13</f>
        <v>7.6923076923076927E-2</v>
      </c>
    </row>
  </sheetData>
  <pageMargins left="0.7" right="0.7" top="0.75" bottom="0.75" header="0.3" footer="0.3"/>
  <ignoredErrors>
    <ignoredError sqref="D2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33C8-608D-4C44-80D1-9BC1E0008579}">
  <dimension ref="A1:D16"/>
  <sheetViews>
    <sheetView workbookViewId="0">
      <selection activeCell="Q29" sqref="Q29"/>
    </sheetView>
  </sheetViews>
  <sheetFormatPr baseColWidth="10" defaultRowHeight="16" x14ac:dyDescent="0.2"/>
  <sheetData>
    <row r="1" spans="1:4" x14ac:dyDescent="0.2">
      <c r="A1" t="s">
        <v>75</v>
      </c>
      <c r="B1" t="s">
        <v>87</v>
      </c>
      <c r="C1" t="s">
        <v>88</v>
      </c>
      <c r="D1" t="s">
        <v>89</v>
      </c>
    </row>
    <row r="2" spans="1:4" x14ac:dyDescent="0.2">
      <c r="A2" t="s">
        <v>76</v>
      </c>
      <c r="B2" t="s">
        <v>74</v>
      </c>
      <c r="C2">
        <v>8</v>
      </c>
      <c r="D2">
        <v>1</v>
      </c>
    </row>
    <row r="3" spans="1:4" x14ac:dyDescent="0.2">
      <c r="A3" t="s">
        <v>76</v>
      </c>
      <c r="B3" t="s">
        <v>90</v>
      </c>
      <c r="C3">
        <v>0</v>
      </c>
      <c r="D3">
        <v>0</v>
      </c>
    </row>
    <row r="4" spans="1:4" x14ac:dyDescent="0.2">
      <c r="A4" t="s">
        <v>76</v>
      </c>
      <c r="B4" t="s">
        <v>91</v>
      </c>
      <c r="C4">
        <v>0</v>
      </c>
      <c r="D4">
        <v>0</v>
      </c>
    </row>
    <row r="5" spans="1:4" x14ac:dyDescent="0.2">
      <c r="A5" t="s">
        <v>77</v>
      </c>
      <c r="B5" t="s">
        <v>74</v>
      </c>
      <c r="C5">
        <v>8</v>
      </c>
      <c r="D5">
        <v>1</v>
      </c>
    </row>
    <row r="6" spans="1:4" x14ac:dyDescent="0.2">
      <c r="A6" t="s">
        <v>77</v>
      </c>
      <c r="B6" t="s">
        <v>90</v>
      </c>
      <c r="C6">
        <v>0</v>
      </c>
      <c r="D6">
        <v>0</v>
      </c>
    </row>
    <row r="7" spans="1:4" x14ac:dyDescent="0.2">
      <c r="A7" t="s">
        <v>77</v>
      </c>
      <c r="B7" t="s">
        <v>91</v>
      </c>
      <c r="C7">
        <v>0</v>
      </c>
      <c r="D7">
        <v>0</v>
      </c>
    </row>
    <row r="8" spans="1:4" x14ac:dyDescent="0.2">
      <c r="A8" t="s">
        <v>78</v>
      </c>
      <c r="B8" t="s">
        <v>74</v>
      </c>
      <c r="C8">
        <v>7</v>
      </c>
      <c r="D8">
        <f>7/8</f>
        <v>0.875</v>
      </c>
    </row>
    <row r="9" spans="1:4" x14ac:dyDescent="0.2">
      <c r="A9" t="s">
        <v>78</v>
      </c>
      <c r="B9" t="s">
        <v>90</v>
      </c>
      <c r="C9">
        <v>0</v>
      </c>
      <c r="D9">
        <v>0</v>
      </c>
    </row>
    <row r="10" spans="1:4" x14ac:dyDescent="0.2">
      <c r="A10" t="s">
        <v>78</v>
      </c>
      <c r="B10" t="s">
        <v>91</v>
      </c>
      <c r="C10">
        <v>1</v>
      </c>
      <c r="D10">
        <f>1/8</f>
        <v>0.125</v>
      </c>
    </row>
    <row r="11" spans="1:4" x14ac:dyDescent="0.2">
      <c r="A11" t="s">
        <v>79</v>
      </c>
      <c r="B11" t="s">
        <v>74</v>
      </c>
      <c r="C11">
        <v>8</v>
      </c>
      <c r="D11">
        <v>1</v>
      </c>
    </row>
    <row r="12" spans="1:4" x14ac:dyDescent="0.2">
      <c r="A12" t="s">
        <v>79</v>
      </c>
      <c r="B12" t="s">
        <v>90</v>
      </c>
      <c r="C12">
        <v>0</v>
      </c>
      <c r="D12">
        <v>0</v>
      </c>
    </row>
    <row r="13" spans="1:4" x14ac:dyDescent="0.2">
      <c r="A13" t="s">
        <v>79</v>
      </c>
      <c r="B13" t="s">
        <v>91</v>
      </c>
      <c r="C13">
        <v>0</v>
      </c>
      <c r="D13">
        <v>0</v>
      </c>
    </row>
    <row r="14" spans="1:4" x14ac:dyDescent="0.2">
      <c r="A14" t="s">
        <v>80</v>
      </c>
      <c r="B14" t="s">
        <v>74</v>
      </c>
      <c r="C14">
        <v>8</v>
      </c>
      <c r="D14">
        <v>1</v>
      </c>
    </row>
    <row r="15" spans="1:4" x14ac:dyDescent="0.2">
      <c r="A15" t="s">
        <v>80</v>
      </c>
      <c r="B15" t="s">
        <v>90</v>
      </c>
      <c r="C15">
        <v>0</v>
      </c>
      <c r="D15">
        <v>0</v>
      </c>
    </row>
    <row r="16" spans="1:4" x14ac:dyDescent="0.2">
      <c r="A16" t="s">
        <v>80</v>
      </c>
      <c r="B16" t="s">
        <v>91</v>
      </c>
      <c r="C16">
        <v>0</v>
      </c>
      <c r="D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BD35A-1D5B-EF4D-A2C0-E6042ED5A9CA}">
  <dimension ref="A1:V25"/>
  <sheetViews>
    <sheetView workbookViewId="0">
      <selection sqref="A1:D25"/>
    </sheetView>
  </sheetViews>
  <sheetFormatPr baseColWidth="10" defaultRowHeight="16" x14ac:dyDescent="0.2"/>
  <cols>
    <col min="6" max="7" width="26.5" customWidth="1"/>
    <col min="10" max="10" width="26" customWidth="1"/>
    <col min="11" max="11" width="25.5" customWidth="1"/>
    <col min="12" max="12" width="18.83203125" customWidth="1"/>
    <col min="14" max="14" width="17.33203125" customWidth="1"/>
    <col min="15" max="15" width="16.1640625" customWidth="1"/>
    <col min="17" max="17" width="18.5" customWidth="1"/>
    <col min="18" max="18" width="18" customWidth="1"/>
  </cols>
  <sheetData>
    <row r="1" spans="1:22" ht="26" x14ac:dyDescent="0.2">
      <c r="A1" s="6" t="s">
        <v>0</v>
      </c>
      <c r="B1" s="2" t="s">
        <v>14</v>
      </c>
      <c r="C1" s="2" t="s">
        <v>1</v>
      </c>
      <c r="D1" s="2" t="s">
        <v>5</v>
      </c>
      <c r="E1" s="2" t="s">
        <v>2</v>
      </c>
      <c r="F1" s="2" t="s">
        <v>36</v>
      </c>
      <c r="G1" s="2" t="s">
        <v>37</v>
      </c>
      <c r="H1" s="2" t="s">
        <v>3</v>
      </c>
      <c r="I1" s="3" t="s">
        <v>4</v>
      </c>
      <c r="J1" s="2" t="s">
        <v>38</v>
      </c>
      <c r="K1" s="2" t="s">
        <v>39</v>
      </c>
      <c r="L1" s="2" t="s">
        <v>6</v>
      </c>
      <c r="M1" s="2" t="s">
        <v>7</v>
      </c>
      <c r="N1" s="2" t="s">
        <v>40</v>
      </c>
      <c r="O1" s="2" t="s">
        <v>8</v>
      </c>
      <c r="P1" s="4" t="s">
        <v>34</v>
      </c>
      <c r="Q1" s="1"/>
      <c r="R1" s="1"/>
      <c r="S1" s="1"/>
      <c r="T1" s="1"/>
      <c r="U1" s="1"/>
      <c r="V1" s="1"/>
    </row>
    <row r="2" spans="1:22" x14ac:dyDescent="0.2">
      <c r="A2" s="5">
        <v>1</v>
      </c>
      <c r="B2" s="2" t="s">
        <v>10</v>
      </c>
      <c r="C2" s="2">
        <v>2023</v>
      </c>
      <c r="D2" s="2">
        <v>226</v>
      </c>
      <c r="E2" s="2"/>
      <c r="F2" s="2"/>
      <c r="G2" s="2"/>
      <c r="H2" s="2"/>
      <c r="I2" s="2">
        <v>8</v>
      </c>
      <c r="J2" s="2"/>
      <c r="K2" s="2"/>
      <c r="L2" s="2">
        <v>2</v>
      </c>
      <c r="M2" s="2">
        <v>40</v>
      </c>
      <c r="N2" s="2">
        <v>5</v>
      </c>
      <c r="O2" s="2">
        <v>11</v>
      </c>
      <c r="P2" s="2"/>
    </row>
    <row r="3" spans="1:22" x14ac:dyDescent="0.2">
      <c r="A3" s="5">
        <v>2</v>
      </c>
      <c r="B3" s="2" t="s">
        <v>11</v>
      </c>
      <c r="C3" s="2">
        <v>2022</v>
      </c>
      <c r="D3" s="2">
        <v>77</v>
      </c>
      <c r="E3" s="2"/>
      <c r="F3" s="2"/>
      <c r="G3" s="2"/>
      <c r="H3" s="2"/>
      <c r="I3" s="2">
        <v>6</v>
      </c>
      <c r="J3" s="2"/>
      <c r="K3" s="2"/>
      <c r="L3" s="2">
        <v>4</v>
      </c>
      <c r="M3" s="2">
        <v>9</v>
      </c>
      <c r="N3" s="2"/>
      <c r="O3" s="2"/>
      <c r="P3" s="2"/>
    </row>
    <row r="4" spans="1:22" x14ac:dyDescent="0.2">
      <c r="A4" s="5">
        <v>3</v>
      </c>
      <c r="B4" s="2" t="s">
        <v>12</v>
      </c>
      <c r="C4" s="2">
        <v>2022</v>
      </c>
      <c r="D4" s="2">
        <v>22</v>
      </c>
      <c r="E4" s="2">
        <v>7.6</v>
      </c>
      <c r="F4" s="2">
        <v>6.2</v>
      </c>
      <c r="G4" s="2">
        <v>9.6999999999999993</v>
      </c>
      <c r="H4" s="2">
        <v>1.8</v>
      </c>
      <c r="I4" s="2">
        <v>6.4</v>
      </c>
      <c r="J4" s="2">
        <v>5.0999999999999996</v>
      </c>
      <c r="K4" s="2">
        <v>7.9</v>
      </c>
      <c r="L4" s="2"/>
      <c r="M4" s="2"/>
      <c r="N4" s="2"/>
      <c r="O4" s="2"/>
      <c r="P4" s="2" t="s">
        <v>41</v>
      </c>
    </row>
    <row r="5" spans="1:22" x14ac:dyDescent="0.2">
      <c r="A5" s="5">
        <v>4</v>
      </c>
      <c r="B5" s="2" t="s">
        <v>13</v>
      </c>
      <c r="C5" s="2">
        <v>2022</v>
      </c>
      <c r="D5" s="2">
        <v>179</v>
      </c>
      <c r="E5" s="2"/>
      <c r="F5" s="2"/>
      <c r="G5" s="2"/>
      <c r="H5" s="2"/>
      <c r="I5" s="2">
        <v>7</v>
      </c>
      <c r="J5" s="2"/>
      <c r="K5" s="2"/>
      <c r="L5" s="2">
        <v>4</v>
      </c>
      <c r="M5" s="2">
        <v>10</v>
      </c>
      <c r="N5" s="2"/>
      <c r="O5" s="2"/>
      <c r="P5" s="2"/>
    </row>
    <row r="6" spans="1:22" x14ac:dyDescent="0.2">
      <c r="A6" s="5">
        <v>5</v>
      </c>
      <c r="B6" s="2" t="s">
        <v>15</v>
      </c>
      <c r="C6" s="2">
        <v>2023</v>
      </c>
      <c r="D6" s="2">
        <v>19</v>
      </c>
      <c r="E6" s="2"/>
      <c r="F6" s="2"/>
      <c r="G6" s="2"/>
      <c r="H6" s="2"/>
      <c r="I6" s="2">
        <v>8</v>
      </c>
      <c r="J6" s="2"/>
      <c r="K6" s="2"/>
      <c r="L6" s="2">
        <v>2</v>
      </c>
      <c r="M6" s="2">
        <v>17</v>
      </c>
      <c r="N6" s="2">
        <v>5</v>
      </c>
      <c r="O6" s="2">
        <v>10</v>
      </c>
      <c r="P6" s="2"/>
    </row>
    <row r="7" spans="1:22" x14ac:dyDescent="0.2">
      <c r="A7" s="5">
        <v>6</v>
      </c>
      <c r="B7" s="2" t="s">
        <v>16</v>
      </c>
      <c r="C7" s="2">
        <v>2022</v>
      </c>
      <c r="D7" s="2">
        <v>30</v>
      </c>
      <c r="E7" s="2"/>
      <c r="F7" s="2"/>
      <c r="G7" s="2"/>
      <c r="H7" s="2"/>
      <c r="I7" s="2">
        <v>9</v>
      </c>
      <c r="J7" s="2"/>
      <c r="K7" s="2"/>
      <c r="L7" s="2"/>
      <c r="M7" s="2"/>
      <c r="N7" s="2"/>
      <c r="O7" s="2"/>
      <c r="P7" s="2"/>
    </row>
    <row r="8" spans="1:22" ht="26" x14ac:dyDescent="0.2">
      <c r="A8" s="5">
        <v>7</v>
      </c>
      <c r="B8" s="2" t="s">
        <v>17</v>
      </c>
      <c r="C8" s="2">
        <v>2022</v>
      </c>
      <c r="D8" s="2">
        <v>14</v>
      </c>
      <c r="E8" s="2"/>
      <c r="F8" s="2"/>
      <c r="G8" s="2"/>
      <c r="H8" s="2"/>
      <c r="I8" s="2">
        <v>13</v>
      </c>
      <c r="J8" s="2"/>
      <c r="K8" s="2"/>
      <c r="L8" s="2">
        <v>3</v>
      </c>
      <c r="M8" s="2">
        <v>30</v>
      </c>
      <c r="N8" s="2"/>
      <c r="O8" s="2"/>
      <c r="P8" s="2"/>
    </row>
    <row r="9" spans="1:22" x14ac:dyDescent="0.2">
      <c r="A9" s="5">
        <v>8</v>
      </c>
      <c r="B9" s="2" t="s">
        <v>18</v>
      </c>
      <c r="C9" s="2">
        <v>2022</v>
      </c>
      <c r="D9" s="2">
        <v>30</v>
      </c>
      <c r="E9" s="2">
        <v>9.1</v>
      </c>
      <c r="F9" s="2">
        <v>6.5</v>
      </c>
      <c r="G9" s="2">
        <v>10.9</v>
      </c>
      <c r="H9" s="2"/>
      <c r="I9" s="2"/>
      <c r="J9" s="2"/>
      <c r="K9" s="2"/>
      <c r="L9" s="2"/>
      <c r="M9" s="2"/>
      <c r="N9" s="2"/>
      <c r="O9" s="2"/>
      <c r="P9" s="2" t="s">
        <v>42</v>
      </c>
    </row>
    <row r="10" spans="1:22" x14ac:dyDescent="0.2">
      <c r="A10" s="5">
        <v>9</v>
      </c>
      <c r="B10" s="2" t="s">
        <v>19</v>
      </c>
      <c r="C10" s="2">
        <v>2023</v>
      </c>
      <c r="D10" s="2">
        <v>209</v>
      </c>
      <c r="E10" s="2">
        <v>8.3000000000000007</v>
      </c>
      <c r="F10" s="2">
        <v>6.6</v>
      </c>
      <c r="G10" s="2">
        <v>10.4</v>
      </c>
      <c r="H10" s="2">
        <v>5.2</v>
      </c>
      <c r="I10" s="2"/>
      <c r="J10" s="2"/>
      <c r="K10" s="2"/>
      <c r="L10" s="2"/>
      <c r="M10" s="2"/>
      <c r="N10" s="2"/>
      <c r="O10" s="2"/>
      <c r="P10" s="2" t="s">
        <v>41</v>
      </c>
    </row>
    <row r="11" spans="1:22" x14ac:dyDescent="0.2">
      <c r="A11" s="5">
        <v>10</v>
      </c>
      <c r="B11" s="2" t="s">
        <v>20</v>
      </c>
      <c r="C11" s="2">
        <v>2022</v>
      </c>
      <c r="D11" s="2">
        <v>35</v>
      </c>
      <c r="E11" s="2">
        <v>5.6</v>
      </c>
      <c r="F11" s="2">
        <v>4.3</v>
      </c>
      <c r="G11" s="2">
        <v>7.8</v>
      </c>
      <c r="H11" s="2">
        <v>4.4000000000000004</v>
      </c>
      <c r="I11" s="2"/>
      <c r="J11" s="2"/>
      <c r="K11" s="2"/>
      <c r="L11" s="2"/>
      <c r="M11" s="2"/>
      <c r="N11" s="2"/>
      <c r="O11" s="2"/>
      <c r="P11" s="2" t="s">
        <v>41</v>
      </c>
    </row>
    <row r="12" spans="1:22" x14ac:dyDescent="0.2">
      <c r="A12" s="5">
        <v>11</v>
      </c>
      <c r="B12" s="2" t="s">
        <v>21</v>
      </c>
      <c r="C12" s="2">
        <v>2023</v>
      </c>
      <c r="D12" s="2">
        <v>112</v>
      </c>
      <c r="E12" s="2"/>
      <c r="F12" s="2"/>
      <c r="G12" s="2"/>
      <c r="H12" s="2"/>
      <c r="I12" s="2">
        <v>6</v>
      </c>
      <c r="J12" s="2"/>
      <c r="K12" s="2"/>
      <c r="L12" s="2">
        <v>3</v>
      </c>
      <c r="M12" s="2">
        <v>8</v>
      </c>
      <c r="N12" s="2"/>
      <c r="O12" s="2"/>
      <c r="P12" s="2"/>
    </row>
    <row r="13" spans="1:22" x14ac:dyDescent="0.2">
      <c r="A13" s="5">
        <v>12</v>
      </c>
      <c r="B13" s="2" t="s">
        <v>22</v>
      </c>
      <c r="C13" s="2">
        <v>2022</v>
      </c>
      <c r="D13" s="2">
        <v>205</v>
      </c>
      <c r="E13" s="2"/>
      <c r="F13" s="2"/>
      <c r="G13" s="2"/>
      <c r="H13" s="2"/>
      <c r="I13" s="2">
        <v>7</v>
      </c>
      <c r="J13" s="2"/>
      <c r="K13" s="2"/>
      <c r="L13" s="2"/>
      <c r="M13" s="2"/>
      <c r="N13" s="2">
        <v>3</v>
      </c>
      <c r="O13" s="2">
        <v>14</v>
      </c>
      <c r="P13" s="2"/>
    </row>
    <row r="14" spans="1:22" x14ac:dyDescent="0.2">
      <c r="A14" s="5">
        <v>13</v>
      </c>
      <c r="B14" s="2" t="s">
        <v>35</v>
      </c>
      <c r="C14" s="2">
        <v>2022</v>
      </c>
      <c r="D14" s="2">
        <v>18</v>
      </c>
      <c r="E14" s="2">
        <v>9.1</v>
      </c>
      <c r="F14" s="2">
        <v>7.5</v>
      </c>
      <c r="G14" s="2">
        <v>11.3</v>
      </c>
      <c r="H14" s="2"/>
      <c r="I14" s="2"/>
      <c r="J14" s="2"/>
      <c r="K14" s="2"/>
      <c r="L14" s="2"/>
      <c r="M14" s="2"/>
      <c r="N14" s="2"/>
      <c r="O14" s="2"/>
      <c r="P14" s="2" t="s">
        <v>42</v>
      </c>
    </row>
    <row r="15" spans="1:22" x14ac:dyDescent="0.2">
      <c r="A15" s="5">
        <v>14</v>
      </c>
      <c r="B15" s="2" t="s">
        <v>24</v>
      </c>
      <c r="C15" s="2">
        <v>2023</v>
      </c>
      <c r="D15" s="2">
        <v>32</v>
      </c>
      <c r="E15" s="2"/>
      <c r="F15" s="2"/>
      <c r="G15" s="2"/>
      <c r="H15" s="2"/>
      <c r="I15" s="2">
        <v>11</v>
      </c>
      <c r="J15" s="2"/>
      <c r="K15" s="2"/>
      <c r="L15" s="2"/>
      <c r="M15" s="2"/>
      <c r="N15" s="2">
        <v>11</v>
      </c>
      <c r="O15" s="2">
        <v>16</v>
      </c>
      <c r="P15" s="2"/>
    </row>
    <row r="16" spans="1:22" x14ac:dyDescent="0.2">
      <c r="A16" s="5">
        <v>15</v>
      </c>
      <c r="B16" s="2" t="s">
        <v>25</v>
      </c>
      <c r="C16" s="2">
        <v>2023</v>
      </c>
      <c r="D16" s="2">
        <v>18</v>
      </c>
      <c r="E16" s="2"/>
      <c r="F16" s="2"/>
      <c r="G16" s="2"/>
      <c r="H16" s="2"/>
      <c r="I16" s="2">
        <v>8</v>
      </c>
      <c r="J16" s="2"/>
      <c r="K16" s="2"/>
      <c r="L16" s="2"/>
      <c r="M16" s="2"/>
      <c r="N16" s="2">
        <v>4</v>
      </c>
      <c r="O16" s="2">
        <v>9</v>
      </c>
      <c r="P16" s="2"/>
    </row>
    <row r="17" spans="1:16" x14ac:dyDescent="0.2">
      <c r="A17" s="5">
        <v>16</v>
      </c>
      <c r="B17" s="2" t="s">
        <v>26</v>
      </c>
      <c r="C17" s="2">
        <v>2022</v>
      </c>
      <c r="D17" s="2">
        <v>230</v>
      </c>
      <c r="E17" s="2"/>
      <c r="F17" s="2"/>
      <c r="G17" s="2"/>
      <c r="H17" s="2"/>
      <c r="I17" s="2">
        <v>7</v>
      </c>
      <c r="J17" s="2"/>
      <c r="K17" s="2"/>
      <c r="L17" s="2"/>
      <c r="M17" s="2"/>
      <c r="N17" s="2">
        <v>4</v>
      </c>
      <c r="O17" s="2">
        <v>9</v>
      </c>
      <c r="P17" s="2"/>
    </row>
    <row r="18" spans="1:16" ht="26" x14ac:dyDescent="0.2">
      <c r="A18" s="5">
        <v>17</v>
      </c>
      <c r="B18" s="2" t="s">
        <v>27</v>
      </c>
      <c r="C18" s="2">
        <v>2022</v>
      </c>
      <c r="D18" s="2">
        <v>45</v>
      </c>
      <c r="E18" s="2" t="s">
        <v>9</v>
      </c>
      <c r="F18" s="2"/>
      <c r="G18" s="2"/>
      <c r="H18" s="2"/>
      <c r="I18" s="2"/>
      <c r="J18" s="2"/>
      <c r="K18" s="2"/>
      <c r="L18" s="2">
        <v>1</v>
      </c>
      <c r="M18" s="2">
        <v>19</v>
      </c>
      <c r="N18" s="2">
        <v>5</v>
      </c>
      <c r="O18" s="2">
        <v>10</v>
      </c>
      <c r="P18" s="2"/>
    </row>
    <row r="19" spans="1:16" x14ac:dyDescent="0.2">
      <c r="A19" s="5">
        <v>18</v>
      </c>
      <c r="B19" s="2" t="s">
        <v>28</v>
      </c>
      <c r="C19" s="2">
        <v>2022</v>
      </c>
      <c r="D19" s="2">
        <v>181</v>
      </c>
      <c r="E19" s="2"/>
      <c r="F19" s="2"/>
      <c r="G19" s="2"/>
      <c r="H19" s="2"/>
      <c r="I19" s="2">
        <v>7</v>
      </c>
      <c r="J19" s="2"/>
      <c r="K19" s="2"/>
      <c r="L19" s="2">
        <v>3</v>
      </c>
      <c r="M19" s="2">
        <v>20</v>
      </c>
      <c r="N19" s="2"/>
      <c r="O19" s="2"/>
      <c r="P19" s="2"/>
    </row>
    <row r="20" spans="1:16" x14ac:dyDescent="0.2">
      <c r="A20" s="5">
        <v>19</v>
      </c>
      <c r="B20" s="2" t="s">
        <v>29</v>
      </c>
      <c r="C20" s="2">
        <v>2022</v>
      </c>
      <c r="D20" s="2">
        <v>23</v>
      </c>
      <c r="E20" s="2"/>
      <c r="F20" s="2"/>
      <c r="G20" s="2"/>
      <c r="H20" s="2"/>
      <c r="I20" s="2">
        <v>7</v>
      </c>
      <c r="J20" s="2"/>
      <c r="K20" s="2"/>
      <c r="L20" s="2"/>
      <c r="M20" s="2"/>
      <c r="N20" s="2"/>
      <c r="O20" s="2"/>
      <c r="P20" s="2"/>
    </row>
    <row r="21" spans="1:16" x14ac:dyDescent="0.2">
      <c r="A21" s="5">
        <v>20</v>
      </c>
      <c r="B21" s="2" t="s">
        <v>29</v>
      </c>
      <c r="C21" s="2">
        <v>2022</v>
      </c>
      <c r="D21" s="2">
        <v>51</v>
      </c>
      <c r="E21" s="2"/>
      <c r="F21" s="2"/>
      <c r="G21" s="2"/>
      <c r="H21" s="2"/>
      <c r="I21" s="2">
        <v>7</v>
      </c>
      <c r="J21" s="2"/>
      <c r="K21" s="2"/>
      <c r="L21" s="2"/>
      <c r="M21" s="2"/>
      <c r="N21" s="2"/>
      <c r="O21" s="2"/>
      <c r="P21" s="2"/>
    </row>
    <row r="22" spans="1:16" x14ac:dyDescent="0.2">
      <c r="A22" s="5">
        <v>21</v>
      </c>
      <c r="B22" s="2" t="s">
        <v>30</v>
      </c>
      <c r="C22" s="2">
        <v>2023</v>
      </c>
      <c r="D22" s="2">
        <v>54</v>
      </c>
      <c r="E22" s="2">
        <v>7.8</v>
      </c>
      <c r="F22" s="2">
        <v>6.6</v>
      </c>
      <c r="G22" s="2">
        <v>9.1999999999999993</v>
      </c>
      <c r="H22" s="2"/>
      <c r="I22" s="2">
        <v>6.6</v>
      </c>
      <c r="J22" s="2">
        <v>5.5</v>
      </c>
      <c r="K22" s="2">
        <v>7.9</v>
      </c>
      <c r="L22" s="2"/>
      <c r="M22" s="2"/>
      <c r="N22" s="2"/>
      <c r="O22" s="2"/>
      <c r="P22" s="2" t="s">
        <v>43</v>
      </c>
    </row>
    <row r="23" spans="1:16" x14ac:dyDescent="0.2">
      <c r="A23" s="5">
        <v>22</v>
      </c>
      <c r="B23" s="2" t="s">
        <v>31</v>
      </c>
      <c r="C23" s="2">
        <v>2022</v>
      </c>
      <c r="D23" s="2">
        <v>77</v>
      </c>
      <c r="E23" s="2">
        <v>8.23</v>
      </c>
      <c r="F23" s="2">
        <v>4.9000000000000004</v>
      </c>
      <c r="G23" s="2">
        <v>21.4</v>
      </c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">
      <c r="A24" s="5">
        <v>23</v>
      </c>
      <c r="B24" s="2" t="s">
        <v>33</v>
      </c>
      <c r="C24" s="2">
        <v>2022</v>
      </c>
      <c r="D24" s="2">
        <v>45</v>
      </c>
      <c r="E24" s="2"/>
      <c r="F24" s="2"/>
      <c r="G24" s="2"/>
      <c r="H24" s="2"/>
      <c r="I24" s="2"/>
      <c r="J24" s="2"/>
      <c r="K24" s="2"/>
      <c r="L24" s="2">
        <v>5</v>
      </c>
      <c r="M24" s="2">
        <v>21</v>
      </c>
      <c r="N24" s="2"/>
      <c r="O24" s="2"/>
      <c r="P24" s="2"/>
    </row>
    <row r="25" spans="1:16" x14ac:dyDescent="0.2">
      <c r="A25" s="5">
        <v>24</v>
      </c>
      <c r="B25" s="2" t="s">
        <v>32</v>
      </c>
      <c r="C25" s="2">
        <v>2022</v>
      </c>
      <c r="D25" s="2">
        <v>33</v>
      </c>
      <c r="E25" s="2">
        <v>9.1999999999999993</v>
      </c>
      <c r="F25" s="2">
        <v>6.3</v>
      </c>
      <c r="G25" s="2">
        <v>14.8</v>
      </c>
      <c r="H25" s="2"/>
      <c r="I25" s="2"/>
      <c r="J25" s="2"/>
      <c r="K25" s="2"/>
      <c r="L25" s="2"/>
      <c r="M25" s="2"/>
      <c r="N25" s="2"/>
      <c r="O25" s="2"/>
      <c r="P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0B82-0F91-3548-92CB-4C0F7186DA03}">
  <dimension ref="A1:M30"/>
  <sheetViews>
    <sheetView topLeftCell="A16" workbookViewId="0">
      <selection activeCell="I33" sqref="I33"/>
    </sheetView>
  </sheetViews>
  <sheetFormatPr baseColWidth="10" defaultRowHeight="16" x14ac:dyDescent="0.2"/>
  <cols>
    <col min="7" max="8" width="10.83203125" customWidth="1"/>
  </cols>
  <sheetData>
    <row r="1" spans="1:13" ht="39" x14ac:dyDescent="0.2">
      <c r="A1" s="6" t="s">
        <v>0</v>
      </c>
      <c r="B1" s="2" t="s">
        <v>14</v>
      </c>
      <c r="C1" s="2" t="s">
        <v>1</v>
      </c>
      <c r="D1" s="2" t="s">
        <v>5</v>
      </c>
      <c r="E1" s="2" t="s">
        <v>2</v>
      </c>
      <c r="F1" s="2" t="s">
        <v>3</v>
      </c>
      <c r="G1" s="2" t="s">
        <v>36</v>
      </c>
      <c r="H1" s="2" t="s">
        <v>37</v>
      </c>
      <c r="I1" s="2" t="s">
        <v>6</v>
      </c>
      <c r="J1" s="2" t="s">
        <v>7</v>
      </c>
      <c r="K1" s="2" t="s">
        <v>40</v>
      </c>
      <c r="L1" s="14" t="s">
        <v>8</v>
      </c>
      <c r="M1" s="2" t="s">
        <v>119</v>
      </c>
    </row>
    <row r="2" spans="1:13" ht="66" x14ac:dyDescent="0.2">
      <c r="A2" s="5">
        <v>1</v>
      </c>
      <c r="B2" s="2" t="s">
        <v>10</v>
      </c>
      <c r="C2" s="2">
        <v>2023</v>
      </c>
      <c r="D2" s="2">
        <v>226</v>
      </c>
      <c r="E2" s="2">
        <v>8</v>
      </c>
      <c r="F2" s="2">
        <f>L2-K2/2</f>
        <v>8.5</v>
      </c>
      <c r="G2" s="2"/>
      <c r="H2" s="2"/>
      <c r="I2" s="2">
        <v>2</v>
      </c>
      <c r="J2" s="2">
        <v>40</v>
      </c>
      <c r="K2" s="2">
        <v>5</v>
      </c>
      <c r="L2" s="14">
        <v>11</v>
      </c>
      <c r="M2" s="15" t="s">
        <v>120</v>
      </c>
    </row>
    <row r="3" spans="1:13" x14ac:dyDescent="0.2">
      <c r="A3" s="5">
        <v>2</v>
      </c>
      <c r="B3" s="2" t="s">
        <v>11</v>
      </c>
      <c r="C3" s="2">
        <v>2022</v>
      </c>
      <c r="D3" s="2">
        <v>77</v>
      </c>
      <c r="E3" s="2">
        <v>6</v>
      </c>
      <c r="F3" s="2">
        <f>L3-K3/2</f>
        <v>7</v>
      </c>
      <c r="G3" s="2"/>
      <c r="H3" s="2"/>
      <c r="K3" s="2">
        <v>4</v>
      </c>
      <c r="L3" s="14">
        <v>9</v>
      </c>
      <c r="M3" s="5" t="s">
        <v>102</v>
      </c>
    </row>
    <row r="4" spans="1:13" x14ac:dyDescent="0.2">
      <c r="A4" s="5">
        <v>3</v>
      </c>
      <c r="B4" s="13" t="s">
        <v>12</v>
      </c>
      <c r="C4" s="2">
        <v>2022</v>
      </c>
      <c r="D4" s="2">
        <v>22</v>
      </c>
      <c r="E4" s="2">
        <v>7.6</v>
      </c>
      <c r="F4" s="2">
        <v>1.8</v>
      </c>
      <c r="G4" s="2">
        <v>6.2</v>
      </c>
      <c r="H4" s="2">
        <v>9.6999999999999993</v>
      </c>
      <c r="I4" s="2"/>
      <c r="J4" s="2"/>
      <c r="K4" s="2"/>
      <c r="L4" s="14"/>
      <c r="M4" s="5" t="s">
        <v>121</v>
      </c>
    </row>
    <row r="5" spans="1:13" x14ac:dyDescent="0.2">
      <c r="A5" s="5">
        <v>4</v>
      </c>
      <c r="B5" s="2" t="s">
        <v>13</v>
      </c>
      <c r="C5" s="2">
        <v>2022</v>
      </c>
      <c r="D5" s="2">
        <v>179</v>
      </c>
      <c r="E5" s="2">
        <v>7</v>
      </c>
      <c r="F5" s="2">
        <f>L5-K5/2</f>
        <v>8</v>
      </c>
      <c r="G5" s="2"/>
      <c r="H5" s="2"/>
      <c r="K5" s="2">
        <v>4</v>
      </c>
      <c r="L5" s="14">
        <v>10</v>
      </c>
      <c r="M5" s="5" t="s">
        <v>103</v>
      </c>
    </row>
    <row r="6" spans="1:13" x14ac:dyDescent="0.2">
      <c r="A6" s="5">
        <v>5</v>
      </c>
      <c r="B6" s="2" t="s">
        <v>15</v>
      </c>
      <c r="C6" s="2">
        <v>2023</v>
      </c>
      <c r="D6" s="2">
        <v>19</v>
      </c>
      <c r="E6" s="2">
        <v>8</v>
      </c>
      <c r="F6" s="2">
        <f>L6-K6/2</f>
        <v>7.5</v>
      </c>
      <c r="G6" s="2"/>
      <c r="H6" s="2"/>
      <c r="I6" s="2">
        <v>2</v>
      </c>
      <c r="J6" s="2">
        <v>17</v>
      </c>
      <c r="K6" s="2">
        <v>5</v>
      </c>
      <c r="L6" s="14">
        <v>10</v>
      </c>
      <c r="M6" s="5" t="s">
        <v>102</v>
      </c>
    </row>
    <row r="7" spans="1:13" x14ac:dyDescent="0.2">
      <c r="A7" s="5">
        <v>6</v>
      </c>
      <c r="B7" s="2" t="s">
        <v>16</v>
      </c>
      <c r="C7" s="2">
        <v>2022</v>
      </c>
      <c r="D7" s="2">
        <v>30</v>
      </c>
      <c r="E7" s="2">
        <v>9</v>
      </c>
      <c r="F7" s="2">
        <f>J7-I7/4</f>
        <v>14</v>
      </c>
      <c r="G7" s="2"/>
      <c r="H7" s="2"/>
      <c r="I7" s="2">
        <v>4</v>
      </c>
      <c r="J7" s="2">
        <v>15</v>
      </c>
      <c r="K7" s="2"/>
      <c r="L7" s="14"/>
      <c r="M7" s="5" t="s">
        <v>106</v>
      </c>
    </row>
    <row r="8" spans="1:13" ht="26" x14ac:dyDescent="0.2">
      <c r="A8" s="5">
        <v>7</v>
      </c>
      <c r="B8" s="2" t="s">
        <v>17</v>
      </c>
      <c r="C8" s="2">
        <v>2022</v>
      </c>
      <c r="D8" s="2">
        <v>14</v>
      </c>
      <c r="E8" s="2">
        <v>13</v>
      </c>
      <c r="F8" s="2">
        <f>J8-I8/4</f>
        <v>29.25</v>
      </c>
      <c r="G8" s="2"/>
      <c r="H8" s="2"/>
      <c r="I8" s="2">
        <v>3</v>
      </c>
      <c r="J8" s="2">
        <v>30</v>
      </c>
      <c r="K8" s="2"/>
      <c r="L8" s="14"/>
      <c r="M8" s="5" t="s">
        <v>102</v>
      </c>
    </row>
    <row r="9" spans="1:13" x14ac:dyDescent="0.2">
      <c r="A9" s="5">
        <v>8</v>
      </c>
      <c r="B9" s="13" t="s">
        <v>18</v>
      </c>
      <c r="C9" s="2">
        <v>2022</v>
      </c>
      <c r="D9" s="2">
        <v>30</v>
      </c>
      <c r="E9" s="2">
        <v>9.1</v>
      </c>
      <c r="F9" s="2">
        <f>H9-G9/4</f>
        <v>9.2750000000000004</v>
      </c>
      <c r="G9" s="2">
        <v>6.5</v>
      </c>
      <c r="H9" s="2">
        <v>10.9</v>
      </c>
      <c r="I9" s="2"/>
      <c r="J9" s="2"/>
      <c r="K9" s="2"/>
      <c r="L9" s="14"/>
      <c r="M9" s="5" t="s">
        <v>106</v>
      </c>
    </row>
    <row r="10" spans="1:13" x14ac:dyDescent="0.2">
      <c r="A10" s="5">
        <v>9</v>
      </c>
      <c r="B10" s="2" t="s">
        <v>19</v>
      </c>
      <c r="C10" s="2">
        <v>2023</v>
      </c>
      <c r="D10" s="2">
        <v>209</v>
      </c>
      <c r="E10" s="2">
        <v>8.3000000000000007</v>
      </c>
      <c r="F10" s="2">
        <v>5.2</v>
      </c>
      <c r="G10" s="2">
        <v>6.6</v>
      </c>
      <c r="H10" s="2">
        <v>10.4</v>
      </c>
      <c r="I10" s="2"/>
      <c r="J10" s="2"/>
      <c r="K10" s="2"/>
      <c r="L10" s="14"/>
      <c r="M10" s="5" t="s">
        <v>103</v>
      </c>
    </row>
    <row r="11" spans="1:13" x14ac:dyDescent="0.2">
      <c r="A11" s="5">
        <v>10</v>
      </c>
      <c r="B11" s="13" t="s">
        <v>92</v>
      </c>
      <c r="C11" s="2">
        <v>2023</v>
      </c>
      <c r="D11" s="2">
        <v>122</v>
      </c>
      <c r="E11" s="2">
        <v>8</v>
      </c>
      <c r="F11" s="2">
        <f>L11-K11/2</f>
        <v>19</v>
      </c>
      <c r="G11" s="2"/>
      <c r="H11" s="2"/>
      <c r="I11" s="2"/>
      <c r="J11" s="2"/>
      <c r="K11" s="2">
        <v>2</v>
      </c>
      <c r="L11" s="14">
        <v>20</v>
      </c>
      <c r="M11" s="5" t="s">
        <v>103</v>
      </c>
    </row>
    <row r="12" spans="1:13" x14ac:dyDescent="0.2">
      <c r="A12" s="5">
        <v>11</v>
      </c>
      <c r="B12" s="13" t="s">
        <v>20</v>
      </c>
      <c r="C12" s="2">
        <v>2022</v>
      </c>
      <c r="D12" s="2">
        <v>35</v>
      </c>
      <c r="E12" s="2">
        <v>5.6</v>
      </c>
      <c r="F12" s="2">
        <v>4.4000000000000004</v>
      </c>
      <c r="G12" s="2">
        <v>4.3</v>
      </c>
      <c r="H12" s="2">
        <v>7.8</v>
      </c>
      <c r="I12" s="2"/>
      <c r="J12" s="2"/>
      <c r="K12" s="2"/>
      <c r="L12" s="14"/>
      <c r="M12" s="5" t="s">
        <v>114</v>
      </c>
    </row>
    <row r="13" spans="1:13" x14ac:dyDescent="0.2">
      <c r="A13" s="5">
        <v>12</v>
      </c>
      <c r="B13" s="2" t="s">
        <v>21</v>
      </c>
      <c r="C13" s="2">
        <v>2023</v>
      </c>
      <c r="D13" s="2">
        <v>112</v>
      </c>
      <c r="E13" s="2">
        <v>6</v>
      </c>
      <c r="F13" s="2">
        <f>J13-I13/4</f>
        <v>7.25</v>
      </c>
      <c r="G13" s="2"/>
      <c r="H13" s="2"/>
      <c r="I13" s="2">
        <v>3</v>
      </c>
      <c r="J13" s="2">
        <v>8</v>
      </c>
      <c r="K13" s="2"/>
      <c r="L13" s="14"/>
      <c r="M13" s="5" t="s">
        <v>104</v>
      </c>
    </row>
    <row r="14" spans="1:13" x14ac:dyDescent="0.2">
      <c r="A14" s="5">
        <v>13</v>
      </c>
      <c r="B14" s="2" t="s">
        <v>22</v>
      </c>
      <c r="C14" s="2">
        <v>2022</v>
      </c>
      <c r="D14" s="2">
        <v>205</v>
      </c>
      <c r="E14" s="2">
        <v>7</v>
      </c>
      <c r="F14" s="2">
        <f>L14-K14/2</f>
        <v>12.5</v>
      </c>
      <c r="G14" s="2"/>
      <c r="H14" s="2"/>
      <c r="I14" s="2"/>
      <c r="J14" s="2"/>
      <c r="K14" s="2">
        <v>3</v>
      </c>
      <c r="L14" s="14">
        <v>14</v>
      </c>
      <c r="M14" s="5" t="s">
        <v>109</v>
      </c>
    </row>
    <row r="15" spans="1:13" x14ac:dyDescent="0.2">
      <c r="A15" s="5">
        <v>14</v>
      </c>
      <c r="B15" s="13" t="s">
        <v>35</v>
      </c>
      <c r="C15" s="2">
        <v>2022</v>
      </c>
      <c r="D15" s="2">
        <v>18</v>
      </c>
      <c r="E15" s="2">
        <v>9.1</v>
      </c>
      <c r="F15" s="2">
        <f>H15-G15/4</f>
        <v>9.4250000000000007</v>
      </c>
      <c r="G15" s="2">
        <v>7.5</v>
      </c>
      <c r="H15" s="2">
        <v>11.3</v>
      </c>
      <c r="I15" s="2"/>
      <c r="J15" s="2"/>
      <c r="K15" s="2"/>
      <c r="L15" s="14"/>
      <c r="M15" s="5" t="s">
        <v>110</v>
      </c>
    </row>
    <row r="16" spans="1:13" x14ac:dyDescent="0.2">
      <c r="A16" s="5">
        <v>15</v>
      </c>
      <c r="B16" s="13" t="s">
        <v>35</v>
      </c>
      <c r="C16" s="2">
        <v>2023</v>
      </c>
      <c r="D16" s="11">
        <v>36</v>
      </c>
      <c r="E16" s="11">
        <v>8.1</v>
      </c>
      <c r="F16" s="11">
        <v>4.4000000000000004</v>
      </c>
      <c r="M16" s="5" t="s">
        <v>110</v>
      </c>
    </row>
    <row r="17" spans="1:13" x14ac:dyDescent="0.2">
      <c r="A17" s="5">
        <v>16</v>
      </c>
      <c r="B17" s="2" t="s">
        <v>24</v>
      </c>
      <c r="C17" s="2">
        <v>2023</v>
      </c>
      <c r="D17" s="2">
        <v>32</v>
      </c>
      <c r="E17" s="2">
        <v>11</v>
      </c>
      <c r="F17" s="2">
        <f>L17-K17/2</f>
        <v>10.5</v>
      </c>
      <c r="G17" s="2"/>
      <c r="H17" s="2"/>
      <c r="I17" s="2"/>
      <c r="J17" s="2"/>
      <c r="K17" s="2">
        <v>11</v>
      </c>
      <c r="L17" s="14">
        <v>16</v>
      </c>
      <c r="M17" s="5" t="s">
        <v>106</v>
      </c>
    </row>
    <row r="18" spans="1:13" x14ac:dyDescent="0.2">
      <c r="A18" s="5">
        <v>17</v>
      </c>
      <c r="B18" s="2" t="s">
        <v>25</v>
      </c>
      <c r="C18" s="2">
        <v>2023</v>
      </c>
      <c r="D18" s="2">
        <v>18</v>
      </c>
      <c r="E18" s="2">
        <v>8</v>
      </c>
      <c r="F18" s="2">
        <f>L18-K18/2</f>
        <v>7</v>
      </c>
      <c r="G18" s="2"/>
      <c r="H18" s="2"/>
      <c r="I18" s="2"/>
      <c r="J18" s="2"/>
      <c r="K18" s="2">
        <v>4</v>
      </c>
      <c r="L18" s="14">
        <v>9</v>
      </c>
      <c r="M18" s="5" t="s">
        <v>111</v>
      </c>
    </row>
    <row r="19" spans="1:13" x14ac:dyDescent="0.2">
      <c r="A19" s="5">
        <v>18</v>
      </c>
      <c r="B19" s="2" t="s">
        <v>26</v>
      </c>
      <c r="C19" s="2">
        <v>2022</v>
      </c>
      <c r="D19" s="2">
        <v>230</v>
      </c>
      <c r="E19" s="2">
        <v>7</v>
      </c>
      <c r="F19" s="2">
        <f>L19-K19/2</f>
        <v>7</v>
      </c>
      <c r="G19" s="2"/>
      <c r="H19" s="2"/>
      <c r="I19" s="2"/>
      <c r="J19" s="2"/>
      <c r="K19" s="2">
        <v>4</v>
      </c>
      <c r="L19" s="14">
        <v>9</v>
      </c>
      <c r="M19" s="5" t="s">
        <v>114</v>
      </c>
    </row>
    <row r="20" spans="1:13" ht="26" x14ac:dyDescent="0.2">
      <c r="A20" s="5">
        <v>19</v>
      </c>
      <c r="B20" s="2" t="s">
        <v>27</v>
      </c>
      <c r="C20" s="2">
        <v>2022</v>
      </c>
      <c r="D20" s="2">
        <v>45</v>
      </c>
      <c r="E20" s="2">
        <v>7</v>
      </c>
      <c r="F20" s="2">
        <f>J20-I20/4</f>
        <v>18.75</v>
      </c>
      <c r="G20" s="2"/>
      <c r="H20" s="2"/>
      <c r="I20" s="2">
        <v>1</v>
      </c>
      <c r="J20" s="2">
        <v>19</v>
      </c>
      <c r="K20" s="2">
        <v>5</v>
      </c>
      <c r="L20" s="14">
        <v>10</v>
      </c>
      <c r="M20" s="5" t="s">
        <v>102</v>
      </c>
    </row>
    <row r="21" spans="1:13" x14ac:dyDescent="0.2">
      <c r="A21" s="5">
        <v>20</v>
      </c>
      <c r="B21" s="2" t="s">
        <v>28</v>
      </c>
      <c r="C21" s="2">
        <v>2022</v>
      </c>
      <c r="D21" s="2">
        <v>181</v>
      </c>
      <c r="E21" s="2">
        <v>7</v>
      </c>
      <c r="F21" s="2">
        <f>J21-I21/4</f>
        <v>19.25</v>
      </c>
      <c r="G21" s="2"/>
      <c r="H21" s="2"/>
      <c r="I21" s="2">
        <v>3</v>
      </c>
      <c r="J21" s="2">
        <v>20</v>
      </c>
      <c r="K21" s="2"/>
      <c r="L21" s="14"/>
      <c r="M21" s="5" t="s">
        <v>102</v>
      </c>
    </row>
    <row r="22" spans="1:13" ht="105" x14ac:dyDescent="0.2">
      <c r="A22" s="5">
        <v>21</v>
      </c>
      <c r="B22" s="2" t="s">
        <v>29</v>
      </c>
      <c r="C22" s="2">
        <v>2022</v>
      </c>
      <c r="D22" s="2">
        <v>23</v>
      </c>
      <c r="E22" s="2">
        <v>7</v>
      </c>
      <c r="F22" s="2">
        <f>J22-I22/4</f>
        <v>19.25</v>
      </c>
      <c r="G22" s="2"/>
      <c r="H22" s="2"/>
      <c r="I22" s="2">
        <v>3</v>
      </c>
      <c r="J22" s="2">
        <v>20</v>
      </c>
      <c r="K22" s="2"/>
      <c r="L22" s="14"/>
      <c r="M22" s="15" t="s">
        <v>122</v>
      </c>
    </row>
    <row r="23" spans="1:13" ht="79" x14ac:dyDescent="0.2">
      <c r="A23" s="5">
        <v>22</v>
      </c>
      <c r="B23" s="2" t="s">
        <v>29</v>
      </c>
      <c r="C23" s="2">
        <v>2022</v>
      </c>
      <c r="D23" s="2">
        <v>51</v>
      </c>
      <c r="E23" s="2">
        <v>7</v>
      </c>
      <c r="F23" s="2">
        <f>J23-I23/4</f>
        <v>23.75</v>
      </c>
      <c r="G23" s="2"/>
      <c r="H23" s="2"/>
      <c r="I23" s="2">
        <v>1</v>
      </c>
      <c r="J23" s="2">
        <v>24</v>
      </c>
      <c r="K23" s="2"/>
      <c r="L23" s="14"/>
      <c r="M23" s="15" t="s">
        <v>123</v>
      </c>
    </row>
    <row r="24" spans="1:13" x14ac:dyDescent="0.2">
      <c r="A24" s="5">
        <v>23</v>
      </c>
      <c r="B24" s="13" t="s">
        <v>30</v>
      </c>
      <c r="C24" s="2">
        <v>2023</v>
      </c>
      <c r="D24" s="2">
        <v>54</v>
      </c>
      <c r="E24" s="2">
        <v>7.8</v>
      </c>
      <c r="F24" s="2">
        <f>H24-G24/4</f>
        <v>7.5499999999999989</v>
      </c>
      <c r="G24" s="2">
        <v>6.6</v>
      </c>
      <c r="H24" s="2">
        <v>9.1999999999999993</v>
      </c>
      <c r="I24" s="2"/>
      <c r="J24" s="2"/>
      <c r="K24" s="2"/>
      <c r="L24" s="14"/>
      <c r="M24" s="5" t="s">
        <v>97</v>
      </c>
    </row>
    <row r="25" spans="1:13" ht="53" x14ac:dyDescent="0.2">
      <c r="A25" s="5">
        <v>24</v>
      </c>
      <c r="B25" s="13" t="s">
        <v>31</v>
      </c>
      <c r="C25" s="2">
        <v>2022</v>
      </c>
      <c r="D25" s="2">
        <v>77</v>
      </c>
      <c r="E25" s="2">
        <v>8.23</v>
      </c>
      <c r="F25" s="2">
        <f>H25-G25/4</f>
        <v>20.174999999999997</v>
      </c>
      <c r="G25" s="2">
        <v>4.9000000000000004</v>
      </c>
      <c r="H25" s="2">
        <v>21.4</v>
      </c>
      <c r="I25" s="2"/>
      <c r="J25" s="2"/>
      <c r="K25" s="2"/>
      <c r="L25" s="14"/>
      <c r="M25" s="15" t="s">
        <v>124</v>
      </c>
    </row>
    <row r="26" spans="1:13" x14ac:dyDescent="0.2">
      <c r="A26" s="5">
        <v>25</v>
      </c>
      <c r="B26" s="13" t="s">
        <v>33</v>
      </c>
      <c r="C26" s="2">
        <v>2022</v>
      </c>
      <c r="D26" s="2">
        <v>33</v>
      </c>
      <c r="E26" s="2">
        <v>9.1999999999999993</v>
      </c>
      <c r="F26" s="2">
        <f>J26-I26/4</f>
        <v>19.75</v>
      </c>
      <c r="G26" s="2"/>
      <c r="H26" s="2"/>
      <c r="I26" s="2">
        <v>5</v>
      </c>
      <c r="J26" s="2">
        <v>21</v>
      </c>
      <c r="K26" s="2"/>
      <c r="L26" s="14"/>
      <c r="M26" s="5" t="s">
        <v>97</v>
      </c>
    </row>
    <row r="27" spans="1:13" x14ac:dyDescent="0.2">
      <c r="A27" s="5">
        <v>26</v>
      </c>
      <c r="B27" s="13" t="s">
        <v>32</v>
      </c>
      <c r="C27" s="2">
        <v>2022</v>
      </c>
      <c r="D27" s="2">
        <v>33</v>
      </c>
      <c r="E27" s="2">
        <v>9.1999999999999993</v>
      </c>
      <c r="F27" s="2">
        <f>H27-G27/4</f>
        <v>13.225000000000001</v>
      </c>
      <c r="G27" s="2">
        <v>6.3</v>
      </c>
      <c r="H27" s="2">
        <v>14.8</v>
      </c>
      <c r="I27" s="2"/>
      <c r="J27" s="2"/>
      <c r="K27" s="2"/>
      <c r="L27" s="14"/>
      <c r="M27" s="5" t="s">
        <v>97</v>
      </c>
    </row>
    <row r="30" spans="1:13" x14ac:dyDescent="0.2">
      <c r="A30" t="s">
        <v>93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C7D5-995F-FE40-BBD0-74C65F18FC9F}">
  <dimension ref="A1:Q4"/>
  <sheetViews>
    <sheetView workbookViewId="0">
      <selection activeCell="E13" sqref="E13"/>
    </sheetView>
  </sheetViews>
  <sheetFormatPr baseColWidth="10" defaultRowHeight="16" x14ac:dyDescent="0.2"/>
  <cols>
    <col min="7" max="7" width="12.6640625" customWidth="1"/>
    <col min="8" max="8" width="26.1640625" customWidth="1"/>
    <col min="9" max="9" width="21" customWidth="1"/>
    <col min="10" max="10" width="17.6640625" customWidth="1"/>
    <col min="11" max="11" width="20.1640625" customWidth="1"/>
    <col min="12" max="12" width="17.1640625" customWidth="1"/>
    <col min="13" max="13" width="15.1640625" customWidth="1"/>
  </cols>
  <sheetData>
    <row r="1" spans="1:17" ht="26" x14ac:dyDescent="0.2">
      <c r="A1" s="5" t="s">
        <v>0</v>
      </c>
      <c r="B1" s="5" t="s">
        <v>53</v>
      </c>
      <c r="C1" s="5" t="s">
        <v>1</v>
      </c>
      <c r="D1" s="5" t="s">
        <v>5</v>
      </c>
      <c r="E1" s="5" t="s">
        <v>2</v>
      </c>
      <c r="F1" s="5" t="s">
        <v>36</v>
      </c>
      <c r="G1" s="5" t="s">
        <v>37</v>
      </c>
      <c r="H1" s="5" t="s">
        <v>3</v>
      </c>
      <c r="I1" s="5" t="s">
        <v>4</v>
      </c>
      <c r="J1" s="2" t="s">
        <v>38</v>
      </c>
      <c r="K1" s="2" t="s">
        <v>39</v>
      </c>
      <c r="L1" s="2" t="s">
        <v>6</v>
      </c>
      <c r="M1" s="2" t="s">
        <v>7</v>
      </c>
      <c r="N1" s="2" t="s">
        <v>40</v>
      </c>
      <c r="O1" s="2" t="s">
        <v>8</v>
      </c>
      <c r="P1" s="4" t="s">
        <v>34</v>
      </c>
      <c r="Q1" s="11" t="s">
        <v>73</v>
      </c>
    </row>
    <row r="2" spans="1:17" x14ac:dyDescent="0.2">
      <c r="A2" s="5">
        <v>1</v>
      </c>
      <c r="B2" s="5" t="s">
        <v>56</v>
      </c>
      <c r="C2" s="5">
        <v>2022</v>
      </c>
      <c r="D2" s="5">
        <v>16</v>
      </c>
      <c r="E2" s="5">
        <v>12.5</v>
      </c>
      <c r="F2" s="9">
        <v>7.5</v>
      </c>
      <c r="G2" s="9">
        <v>17.3</v>
      </c>
      <c r="H2" s="9">
        <f>G2-F2/4</f>
        <v>15.425000000000001</v>
      </c>
      <c r="I2" s="9"/>
      <c r="J2" s="2"/>
      <c r="K2" s="2"/>
      <c r="L2" s="2"/>
      <c r="M2" s="2"/>
      <c r="N2" s="2"/>
      <c r="O2" s="2"/>
      <c r="P2" s="2" t="s">
        <v>42</v>
      </c>
    </row>
    <row r="3" spans="1:17" x14ac:dyDescent="0.2">
      <c r="A3" s="5">
        <v>2</v>
      </c>
      <c r="B3" s="5" t="s">
        <v>116</v>
      </c>
      <c r="C3" s="5">
        <v>2022</v>
      </c>
      <c r="D3" s="5">
        <v>77</v>
      </c>
      <c r="E3" s="5">
        <v>10.38</v>
      </c>
      <c r="F3" s="9">
        <v>5.2</v>
      </c>
      <c r="G3" s="9">
        <v>16.600000000000001</v>
      </c>
      <c r="H3" s="9">
        <f>G3-F3/4</f>
        <v>15.3</v>
      </c>
      <c r="I3" s="9"/>
      <c r="J3" s="2"/>
      <c r="K3" s="2"/>
      <c r="L3" s="2"/>
      <c r="M3" s="2"/>
      <c r="N3" s="2"/>
      <c r="O3" s="2"/>
      <c r="P3" s="2"/>
    </row>
    <row r="4" spans="1:17" x14ac:dyDescent="0.2">
      <c r="F4" s="10"/>
      <c r="G4" s="10"/>
      <c r="H4" s="10"/>
      <c r="I4" s="10"/>
      <c r="J4" s="8"/>
      <c r="K4" s="8"/>
      <c r="L4" s="8"/>
      <c r="M4" s="8"/>
      <c r="N4" s="8"/>
      <c r="O4" s="8"/>
      <c r="P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B58F-F075-2F4F-B5AE-D8BA5E12E8AA}">
  <dimension ref="A1:P6"/>
  <sheetViews>
    <sheetView workbookViewId="0">
      <selection activeCell="I22" sqref="I22"/>
    </sheetView>
  </sheetViews>
  <sheetFormatPr baseColWidth="10" defaultRowHeight="16" x14ac:dyDescent="0.2"/>
  <cols>
    <col min="6" max="6" width="24" customWidth="1"/>
    <col min="7" max="7" width="23.33203125" customWidth="1"/>
    <col min="8" max="8" width="24.6640625" customWidth="1"/>
    <col min="9" max="9" width="24.33203125" customWidth="1"/>
    <col min="10" max="10" width="23.1640625" customWidth="1"/>
    <col min="11" max="11" width="28.1640625" customWidth="1"/>
    <col min="12" max="12" width="20" customWidth="1"/>
    <col min="13" max="13" width="19.6640625" customWidth="1"/>
    <col min="14" max="14" width="16.5" customWidth="1"/>
    <col min="15" max="15" width="19.6640625" customWidth="1"/>
  </cols>
  <sheetData>
    <row r="1" spans="1:16" ht="26" x14ac:dyDescent="0.2">
      <c r="A1" s="5" t="s">
        <v>0</v>
      </c>
      <c r="B1" s="5" t="s">
        <v>14</v>
      </c>
      <c r="C1" s="5" t="s">
        <v>1</v>
      </c>
      <c r="D1" s="5" t="s">
        <v>5</v>
      </c>
      <c r="E1" s="5" t="s">
        <v>2</v>
      </c>
      <c r="F1" s="5" t="s">
        <v>36</v>
      </c>
      <c r="G1" s="5" t="s">
        <v>37</v>
      </c>
      <c r="H1" s="5" t="s">
        <v>3</v>
      </c>
      <c r="I1" s="5" t="s">
        <v>4</v>
      </c>
      <c r="J1" s="2" t="s">
        <v>38</v>
      </c>
      <c r="K1" s="2" t="s">
        <v>39</v>
      </c>
      <c r="L1" s="2" t="s">
        <v>6</v>
      </c>
      <c r="M1" s="2" t="s">
        <v>7</v>
      </c>
      <c r="N1" s="2" t="s">
        <v>40</v>
      </c>
      <c r="O1" s="2" t="s">
        <v>8</v>
      </c>
      <c r="P1" s="4" t="s">
        <v>34</v>
      </c>
    </row>
    <row r="2" spans="1:16" x14ac:dyDescent="0.2">
      <c r="A2" s="5">
        <v>1</v>
      </c>
      <c r="B2" s="2" t="s">
        <v>48</v>
      </c>
      <c r="C2" s="9">
        <v>2022</v>
      </c>
      <c r="D2" s="9">
        <v>21</v>
      </c>
      <c r="E2" s="9">
        <v>5.6</v>
      </c>
      <c r="F2" s="9">
        <v>1.7</v>
      </c>
      <c r="G2" s="9">
        <v>10.4</v>
      </c>
      <c r="H2" s="9">
        <v>1.5</v>
      </c>
      <c r="I2" s="9"/>
      <c r="J2" s="2"/>
      <c r="K2" s="2"/>
      <c r="L2" s="2"/>
      <c r="M2" s="2"/>
      <c r="N2" s="2"/>
      <c r="O2" s="2"/>
      <c r="P2" s="2" t="s">
        <v>42</v>
      </c>
    </row>
    <row r="3" spans="1:16" x14ac:dyDescent="0.2">
      <c r="A3" s="5">
        <v>2</v>
      </c>
      <c r="B3" s="2" t="s">
        <v>54</v>
      </c>
      <c r="C3" s="9">
        <v>2022</v>
      </c>
      <c r="D3" s="9">
        <v>57</v>
      </c>
      <c r="E3" s="9">
        <v>8.5</v>
      </c>
      <c r="F3" s="9">
        <v>7.3</v>
      </c>
      <c r="G3" s="9">
        <v>9.9</v>
      </c>
      <c r="H3" s="9">
        <v>5</v>
      </c>
      <c r="I3" s="9"/>
      <c r="J3" s="2"/>
      <c r="K3" s="2"/>
      <c r="L3" s="2"/>
      <c r="M3" s="2"/>
      <c r="N3" s="2"/>
      <c r="O3" s="2"/>
      <c r="P3" s="2" t="s">
        <v>42</v>
      </c>
    </row>
    <row r="4" spans="1:16" x14ac:dyDescent="0.2">
      <c r="A4" s="5">
        <v>3</v>
      </c>
      <c r="B4" s="2" t="s">
        <v>35</v>
      </c>
      <c r="C4" s="9">
        <v>2022</v>
      </c>
      <c r="D4" s="9">
        <v>34</v>
      </c>
      <c r="E4" s="9">
        <v>10.1</v>
      </c>
      <c r="F4" s="9">
        <v>6.6</v>
      </c>
      <c r="G4" s="9">
        <v>14.7</v>
      </c>
      <c r="H4" s="9">
        <v>6.1</v>
      </c>
      <c r="I4" s="9"/>
      <c r="J4" s="2"/>
      <c r="K4" s="2"/>
      <c r="L4" s="2"/>
      <c r="M4" s="2"/>
      <c r="N4" s="2"/>
      <c r="O4" s="2"/>
      <c r="P4" s="2" t="s">
        <v>55</v>
      </c>
    </row>
    <row r="5" spans="1:16" x14ac:dyDescent="0.2">
      <c r="A5" s="5">
        <v>4</v>
      </c>
      <c r="B5" s="2" t="s">
        <v>30</v>
      </c>
      <c r="C5" s="9">
        <v>2023</v>
      </c>
      <c r="D5" s="9">
        <v>79</v>
      </c>
      <c r="E5" s="9">
        <v>9.5</v>
      </c>
      <c r="F5" s="9">
        <v>7.4</v>
      </c>
      <c r="G5" s="9">
        <v>12.3</v>
      </c>
      <c r="H5" s="9">
        <v>10.9</v>
      </c>
      <c r="I5" s="9">
        <v>5.8</v>
      </c>
      <c r="J5" s="2">
        <v>4.3</v>
      </c>
      <c r="K5" s="2">
        <v>7.6</v>
      </c>
      <c r="L5" s="2"/>
      <c r="M5" s="2"/>
      <c r="N5" s="2"/>
      <c r="O5" s="2"/>
      <c r="P5" s="2" t="s">
        <v>42</v>
      </c>
    </row>
    <row r="6" spans="1:16" x14ac:dyDescent="0.2">
      <c r="A6" s="6">
        <v>5</v>
      </c>
      <c r="B6" s="2" t="s">
        <v>33</v>
      </c>
      <c r="C6" s="9">
        <v>2022</v>
      </c>
      <c r="D6" s="9">
        <v>34</v>
      </c>
      <c r="E6" s="9">
        <v>9.8000000000000007</v>
      </c>
      <c r="F6" s="9">
        <v>5.9</v>
      </c>
      <c r="G6" s="9">
        <v>21.4</v>
      </c>
      <c r="H6" s="9">
        <f>G6-F6/4</f>
        <v>19.924999999999997</v>
      </c>
      <c r="I6" s="9"/>
      <c r="J6" s="2"/>
      <c r="K6" s="2"/>
      <c r="L6" s="2"/>
      <c r="M6" s="2"/>
      <c r="N6" s="2"/>
      <c r="O6" s="2"/>
      <c r="P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E394-3905-6F48-B8FE-3EC23526A7BB}">
  <dimension ref="A1:Q28"/>
  <sheetViews>
    <sheetView workbookViewId="0">
      <selection activeCell="G21" sqref="G21"/>
    </sheetView>
  </sheetViews>
  <sheetFormatPr baseColWidth="10" defaultRowHeight="16" x14ac:dyDescent="0.2"/>
  <cols>
    <col min="6" max="6" width="19.33203125" customWidth="1"/>
    <col min="7" max="8" width="19.5" customWidth="1"/>
    <col min="11" max="11" width="19.6640625" customWidth="1"/>
    <col min="12" max="12" width="20" customWidth="1"/>
    <col min="13" max="13" width="19.33203125" customWidth="1"/>
    <col min="14" max="14" width="16.6640625" customWidth="1"/>
    <col min="15" max="15" width="15.6640625" customWidth="1"/>
    <col min="16" max="16" width="14.83203125" customWidth="1"/>
  </cols>
  <sheetData>
    <row r="1" spans="1:17" ht="26" x14ac:dyDescent="0.2">
      <c r="A1" s="6" t="s">
        <v>0</v>
      </c>
      <c r="B1" s="2" t="s">
        <v>14</v>
      </c>
      <c r="C1" s="2" t="s">
        <v>1</v>
      </c>
      <c r="D1" s="2" t="s">
        <v>5</v>
      </c>
      <c r="E1" s="2" t="s">
        <v>127</v>
      </c>
      <c r="F1" s="2" t="s">
        <v>36</v>
      </c>
      <c r="G1" s="2" t="s">
        <v>37</v>
      </c>
      <c r="H1" s="4" t="s">
        <v>34</v>
      </c>
      <c r="I1" s="2" t="s">
        <v>3</v>
      </c>
      <c r="J1" s="3" t="s">
        <v>4</v>
      </c>
      <c r="K1" s="2" t="s">
        <v>38</v>
      </c>
      <c r="L1" s="2" t="s">
        <v>39</v>
      </c>
      <c r="M1" s="2" t="s">
        <v>6</v>
      </c>
      <c r="N1" s="2" t="s">
        <v>7</v>
      </c>
      <c r="O1" s="2" t="s">
        <v>40</v>
      </c>
      <c r="P1" s="2" t="s">
        <v>8</v>
      </c>
    </row>
    <row r="2" spans="1:17" x14ac:dyDescent="0.2">
      <c r="A2" s="5">
        <v>1</v>
      </c>
      <c r="B2" s="2" t="s">
        <v>44</v>
      </c>
      <c r="C2" s="2">
        <v>2022</v>
      </c>
      <c r="D2" s="2"/>
      <c r="E2" s="2">
        <v>2.2999999999999998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x14ac:dyDescent="0.2">
      <c r="A3" s="5">
        <v>2</v>
      </c>
      <c r="B3" s="2" t="s">
        <v>45</v>
      </c>
      <c r="C3" s="2">
        <v>2023</v>
      </c>
      <c r="D3" s="2"/>
      <c r="E3" s="2">
        <v>1.46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x14ac:dyDescent="0.2">
      <c r="A4" s="5">
        <v>3</v>
      </c>
      <c r="B4" s="2" t="s">
        <v>46</v>
      </c>
      <c r="C4" s="2">
        <v>2023</v>
      </c>
      <c r="D4" s="2"/>
      <c r="E4" s="2">
        <v>2.44</v>
      </c>
      <c r="F4" s="2">
        <v>1.35</v>
      </c>
      <c r="G4" s="2">
        <v>4.9000000000000004</v>
      </c>
      <c r="H4" s="2" t="s">
        <v>42</v>
      </c>
      <c r="I4" s="2"/>
      <c r="K4" s="2"/>
      <c r="L4" s="2"/>
      <c r="M4" s="2"/>
      <c r="N4" s="2"/>
      <c r="O4" s="2"/>
      <c r="P4" s="2"/>
    </row>
    <row r="5" spans="1:17" x14ac:dyDescent="0.2">
      <c r="A5" s="5">
        <v>4</v>
      </c>
      <c r="B5" s="2" t="s">
        <v>125</v>
      </c>
      <c r="C5" s="2">
        <v>2022</v>
      </c>
      <c r="D5" s="2"/>
      <c r="E5" s="2"/>
      <c r="F5" s="2">
        <v>1.63</v>
      </c>
      <c r="G5" s="2">
        <v>1.73</v>
      </c>
      <c r="H5" s="2"/>
      <c r="I5" s="2"/>
      <c r="J5" s="2"/>
      <c r="K5" s="2"/>
      <c r="L5" s="2"/>
      <c r="M5" s="2"/>
      <c r="N5" s="2"/>
      <c r="O5" s="2"/>
      <c r="P5" s="2"/>
    </row>
    <row r="6" spans="1:17" x14ac:dyDescent="0.2">
      <c r="A6" s="5">
        <v>5</v>
      </c>
      <c r="B6" s="2" t="s">
        <v>47</v>
      </c>
      <c r="C6" s="2">
        <v>2023</v>
      </c>
      <c r="D6" s="2"/>
      <c r="E6" s="2"/>
      <c r="F6" s="2">
        <v>0.7</v>
      </c>
      <c r="G6" s="2">
        <v>4.13</v>
      </c>
      <c r="H6" s="2"/>
      <c r="I6" s="2"/>
      <c r="J6" s="2"/>
      <c r="K6" s="2"/>
      <c r="L6" s="2"/>
      <c r="M6" s="2"/>
      <c r="N6" s="2"/>
      <c r="O6" s="2"/>
      <c r="P6" s="2"/>
    </row>
    <row r="7" spans="1:17" x14ac:dyDescent="0.2">
      <c r="A7" s="5">
        <v>6</v>
      </c>
      <c r="B7" s="2" t="s">
        <v>48</v>
      </c>
      <c r="C7" s="2">
        <v>2022</v>
      </c>
      <c r="D7" s="2"/>
      <c r="E7" s="2">
        <v>1.33</v>
      </c>
      <c r="F7" s="2"/>
      <c r="G7" s="2"/>
      <c r="H7" s="2" t="s">
        <v>42</v>
      </c>
      <c r="I7" s="2"/>
      <c r="J7" s="2"/>
      <c r="K7" s="2"/>
      <c r="L7" s="2"/>
      <c r="M7" s="2"/>
      <c r="N7" s="2"/>
      <c r="O7" s="2"/>
      <c r="P7" s="2"/>
    </row>
    <row r="8" spans="1:17" x14ac:dyDescent="0.2">
      <c r="A8" s="5">
        <v>7</v>
      </c>
      <c r="B8" s="2" t="s">
        <v>18</v>
      </c>
      <c r="C8" s="2">
        <v>2022</v>
      </c>
      <c r="D8" s="2"/>
      <c r="E8" s="2">
        <v>2.4300000000000002</v>
      </c>
      <c r="F8" s="2">
        <v>1.82</v>
      </c>
      <c r="G8" s="2">
        <v>3.26</v>
      </c>
      <c r="H8" s="2" t="s">
        <v>42</v>
      </c>
      <c r="I8" s="2"/>
      <c r="J8" s="2"/>
      <c r="K8" s="2"/>
      <c r="L8" s="2"/>
      <c r="M8" s="2"/>
      <c r="N8" s="2"/>
      <c r="O8" s="2"/>
      <c r="P8" s="2"/>
    </row>
    <row r="9" spans="1:17" ht="26" x14ac:dyDescent="0.2">
      <c r="A9" s="5">
        <v>8</v>
      </c>
      <c r="B9" s="2" t="s">
        <v>50</v>
      </c>
      <c r="C9" s="2">
        <v>2022</v>
      </c>
      <c r="D9" s="2"/>
      <c r="E9" s="2"/>
      <c r="F9" s="2">
        <v>1.5</v>
      </c>
      <c r="G9" s="2">
        <v>1.7</v>
      </c>
      <c r="H9" s="2" t="s">
        <v>42</v>
      </c>
      <c r="I9" s="2"/>
      <c r="J9" s="2"/>
      <c r="K9" s="2"/>
      <c r="L9" s="2"/>
      <c r="M9" s="2"/>
      <c r="N9" s="2"/>
      <c r="O9" s="2"/>
      <c r="P9" s="2"/>
    </row>
    <row r="10" spans="1:17" ht="26" x14ac:dyDescent="0.2">
      <c r="A10" s="5">
        <v>8</v>
      </c>
      <c r="B10" s="2" t="s">
        <v>51</v>
      </c>
      <c r="C10" s="2">
        <v>2022</v>
      </c>
      <c r="D10" s="2"/>
      <c r="E10" s="2"/>
      <c r="F10" s="2">
        <v>1.2</v>
      </c>
      <c r="G10" s="2">
        <v>1.6</v>
      </c>
      <c r="H10" s="2" t="s">
        <v>42</v>
      </c>
      <c r="I10" s="2"/>
      <c r="J10" s="2"/>
      <c r="K10" s="2"/>
      <c r="L10" s="2"/>
      <c r="M10" s="2"/>
      <c r="N10" s="2"/>
      <c r="O10" s="2"/>
      <c r="P10" s="2"/>
    </row>
    <row r="11" spans="1:17" x14ac:dyDescent="0.2">
      <c r="A11" s="5">
        <v>8</v>
      </c>
      <c r="B11" s="2" t="s">
        <v>52</v>
      </c>
      <c r="C11" s="2">
        <v>2022</v>
      </c>
      <c r="D11" s="2"/>
      <c r="E11" s="2"/>
      <c r="F11" s="2">
        <v>1.7</v>
      </c>
      <c r="G11" s="2">
        <v>2</v>
      </c>
      <c r="H11" s="2" t="s">
        <v>42</v>
      </c>
      <c r="I11" s="2"/>
      <c r="J11" s="2"/>
      <c r="K11" s="2"/>
      <c r="L11" s="2"/>
      <c r="M11" s="2"/>
      <c r="N11" s="2"/>
      <c r="O11" s="2"/>
      <c r="P11" s="2"/>
    </row>
    <row r="12" spans="1:17" x14ac:dyDescent="0.2">
      <c r="A12" s="5">
        <v>9</v>
      </c>
      <c r="B12" s="2" t="s">
        <v>23</v>
      </c>
      <c r="C12" s="2">
        <v>2022</v>
      </c>
      <c r="D12" s="2"/>
      <c r="E12" s="2"/>
      <c r="F12" s="2">
        <v>1.3</v>
      </c>
      <c r="G12" s="2">
        <v>1.6</v>
      </c>
      <c r="H12" s="2" t="s">
        <v>42</v>
      </c>
      <c r="I12" s="2"/>
      <c r="J12" s="2"/>
      <c r="K12" s="2"/>
      <c r="L12" s="2"/>
      <c r="O12" s="2"/>
      <c r="P12" s="2"/>
    </row>
    <row r="13" spans="1:17" x14ac:dyDescent="0.2">
      <c r="A13" s="5">
        <v>10</v>
      </c>
      <c r="B13" s="2" t="s">
        <v>49</v>
      </c>
      <c r="C13" s="2">
        <v>2023</v>
      </c>
      <c r="D13" s="2"/>
      <c r="E13" s="2">
        <v>0.19400000000000001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7" x14ac:dyDescent="0.2">
      <c r="A14" s="5">
        <v>11</v>
      </c>
      <c r="B14" s="2" t="s">
        <v>31</v>
      </c>
      <c r="C14" s="2">
        <v>2022</v>
      </c>
      <c r="D14" s="2"/>
      <c r="E14" s="2">
        <v>3.012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7" x14ac:dyDescent="0.2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2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2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2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2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2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2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2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2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2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2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2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2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413E-FA02-6F4E-9ABC-9E40CC6EA6BA}">
  <dimension ref="A1:P14"/>
  <sheetViews>
    <sheetView workbookViewId="0">
      <selection activeCell="H19" sqref="H19"/>
    </sheetView>
  </sheetViews>
  <sheetFormatPr baseColWidth="10" defaultRowHeight="16" x14ac:dyDescent="0.2"/>
  <sheetData>
    <row r="1" spans="1:16" ht="39" x14ac:dyDescent="0.2">
      <c r="A1" s="6" t="s">
        <v>0</v>
      </c>
      <c r="B1" s="2" t="s">
        <v>14</v>
      </c>
      <c r="C1" s="2" t="s">
        <v>1</v>
      </c>
      <c r="D1" s="2" t="s">
        <v>5</v>
      </c>
      <c r="E1" s="2" t="s">
        <v>2</v>
      </c>
      <c r="F1" s="2" t="s">
        <v>36</v>
      </c>
      <c r="G1" s="2" t="s">
        <v>37</v>
      </c>
      <c r="H1" s="2" t="s">
        <v>3</v>
      </c>
      <c r="I1" s="3" t="s">
        <v>4</v>
      </c>
      <c r="J1" s="2" t="s">
        <v>38</v>
      </c>
      <c r="K1" s="2" t="s">
        <v>39</v>
      </c>
      <c r="L1" s="2" t="s">
        <v>6</v>
      </c>
      <c r="M1" s="2" t="s">
        <v>7</v>
      </c>
      <c r="N1" s="2" t="s">
        <v>40</v>
      </c>
      <c r="O1" s="2" t="s">
        <v>8</v>
      </c>
      <c r="P1" s="4" t="s">
        <v>34</v>
      </c>
    </row>
    <row r="2" spans="1:16" x14ac:dyDescent="0.2">
      <c r="A2" s="5">
        <v>1</v>
      </c>
      <c r="B2" s="2" t="s">
        <v>126</v>
      </c>
      <c r="C2" s="2">
        <v>2023</v>
      </c>
      <c r="D2" s="2"/>
      <c r="E2" s="2"/>
      <c r="F2" s="2">
        <v>1.2</v>
      </c>
      <c r="G2" s="2">
        <v>2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">
      <c r="A3" s="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">
      <c r="A4" s="5"/>
      <c r="B4" s="2"/>
      <c r="C4" s="2"/>
      <c r="D4" s="2"/>
      <c r="E4" s="2"/>
      <c r="F4" s="2"/>
      <c r="G4" s="2"/>
      <c r="H4" s="2"/>
      <c r="J4" s="2"/>
      <c r="K4" s="2"/>
      <c r="L4" s="2"/>
      <c r="M4" s="2"/>
      <c r="N4" s="2"/>
      <c r="O4" s="2"/>
      <c r="P4" s="2"/>
    </row>
    <row r="5" spans="1:16" x14ac:dyDescent="0.2">
      <c r="A5" s="5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">
      <c r="A7" s="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N12" s="2"/>
      <c r="O12" s="2"/>
      <c r="P12" s="2"/>
    </row>
    <row r="13" spans="1:16" x14ac:dyDescent="0.2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9660-F8DC-D243-8C41-3950388A81FF}">
  <dimension ref="A1:G26"/>
  <sheetViews>
    <sheetView workbookViewId="0">
      <selection activeCell="D2" sqref="D2:E2"/>
    </sheetView>
  </sheetViews>
  <sheetFormatPr baseColWidth="10" defaultRowHeight="16" x14ac:dyDescent="0.2"/>
  <cols>
    <col min="2" max="2" width="25.5" customWidth="1"/>
    <col min="5" max="5" width="15.6640625" customWidth="1"/>
    <col min="6" max="6" width="25.1640625" customWidth="1"/>
  </cols>
  <sheetData>
    <row r="1" spans="1:7" x14ac:dyDescent="0.2">
      <c r="A1" s="6" t="s">
        <v>0</v>
      </c>
      <c r="B1" s="2" t="s">
        <v>53</v>
      </c>
      <c r="C1" s="2" t="s">
        <v>1</v>
      </c>
      <c r="D1" s="2" t="s">
        <v>94</v>
      </c>
      <c r="E1" s="2" t="s">
        <v>95</v>
      </c>
      <c r="F1" s="2" t="s">
        <v>128</v>
      </c>
      <c r="G1" s="7"/>
    </row>
    <row r="2" spans="1:7" x14ac:dyDescent="0.2">
      <c r="A2" s="6">
        <v>1</v>
      </c>
      <c r="B2" s="2" t="s">
        <v>178</v>
      </c>
      <c r="C2" s="2">
        <v>2023</v>
      </c>
      <c r="D2" s="17">
        <v>1267</v>
      </c>
      <c r="E2" s="17">
        <v>226</v>
      </c>
      <c r="F2" s="2" t="s">
        <v>179</v>
      </c>
      <c r="G2" s="7"/>
    </row>
    <row r="3" spans="1:7" x14ac:dyDescent="0.2">
      <c r="A3" s="6">
        <v>2</v>
      </c>
      <c r="B3" s="2" t="s">
        <v>118</v>
      </c>
      <c r="C3" s="2">
        <v>2022</v>
      </c>
      <c r="D3" s="2">
        <v>314</v>
      </c>
      <c r="E3" s="2">
        <v>0</v>
      </c>
      <c r="F3" s="2" t="s">
        <v>130</v>
      </c>
      <c r="G3" s="7"/>
    </row>
    <row r="4" spans="1:7" x14ac:dyDescent="0.2">
      <c r="A4" s="6">
        <v>3</v>
      </c>
      <c r="B4" s="2" t="s">
        <v>118</v>
      </c>
      <c r="C4" s="2">
        <v>2022</v>
      </c>
      <c r="D4" s="2">
        <v>810</v>
      </c>
      <c r="E4" s="2">
        <v>0</v>
      </c>
      <c r="F4" s="2" t="s">
        <v>130</v>
      </c>
      <c r="G4" s="7"/>
    </row>
    <row r="5" spans="1:7" x14ac:dyDescent="0.2">
      <c r="A5" s="6">
        <v>4</v>
      </c>
      <c r="B5" s="2" t="s">
        <v>59</v>
      </c>
      <c r="C5" s="2">
        <v>2022</v>
      </c>
      <c r="D5" s="2">
        <v>226</v>
      </c>
      <c r="E5" s="2">
        <v>0</v>
      </c>
      <c r="F5" s="2" t="s">
        <v>131</v>
      </c>
      <c r="G5" s="7"/>
    </row>
    <row r="6" spans="1:7" x14ac:dyDescent="0.2">
      <c r="A6" s="6">
        <v>5</v>
      </c>
      <c r="B6" s="5" t="s">
        <v>57</v>
      </c>
      <c r="C6" s="5">
        <v>2023</v>
      </c>
      <c r="D6" s="5">
        <v>521</v>
      </c>
      <c r="E6" s="5">
        <v>2</v>
      </c>
      <c r="F6" s="5" t="s">
        <v>129</v>
      </c>
      <c r="G6" s="7"/>
    </row>
    <row r="7" spans="1:7" x14ac:dyDescent="0.2">
      <c r="A7" s="6">
        <v>6</v>
      </c>
      <c r="B7" s="5" t="s">
        <v>11</v>
      </c>
      <c r="C7" s="5">
        <v>2022</v>
      </c>
      <c r="D7" s="5">
        <v>185</v>
      </c>
      <c r="E7" s="5">
        <v>0</v>
      </c>
      <c r="F7" s="5" t="s">
        <v>133</v>
      </c>
      <c r="G7" s="7"/>
    </row>
    <row r="8" spans="1:7" x14ac:dyDescent="0.2">
      <c r="A8" s="6">
        <v>7</v>
      </c>
      <c r="B8" s="5" t="s">
        <v>60</v>
      </c>
      <c r="C8" s="5">
        <v>2022</v>
      </c>
      <c r="D8" s="5">
        <v>179</v>
      </c>
      <c r="E8" s="5">
        <v>0</v>
      </c>
      <c r="F8" s="5" t="s">
        <v>134</v>
      </c>
      <c r="G8" s="7"/>
    </row>
    <row r="9" spans="1:7" x14ac:dyDescent="0.2">
      <c r="A9" s="6">
        <v>8</v>
      </c>
      <c r="B9" s="5" t="s">
        <v>61</v>
      </c>
      <c r="C9" s="5">
        <v>2022</v>
      </c>
      <c r="D9" s="5">
        <v>30</v>
      </c>
      <c r="E9" s="5">
        <v>0</v>
      </c>
      <c r="F9" s="5" t="s">
        <v>133</v>
      </c>
      <c r="G9" s="7"/>
    </row>
    <row r="10" spans="1:7" x14ac:dyDescent="0.2">
      <c r="A10" s="6">
        <v>9</v>
      </c>
      <c r="B10" s="5" t="s">
        <v>58</v>
      </c>
      <c r="C10" s="5">
        <v>2023</v>
      </c>
      <c r="D10" s="5">
        <v>29984</v>
      </c>
      <c r="E10" s="5">
        <v>15</v>
      </c>
      <c r="F10" s="5" t="s">
        <v>132</v>
      </c>
      <c r="G10" s="7"/>
    </row>
    <row r="11" spans="1:7" x14ac:dyDescent="0.2">
      <c r="A11" s="6">
        <v>10</v>
      </c>
      <c r="B11" s="5" t="s">
        <v>62</v>
      </c>
      <c r="C11" s="5">
        <v>2022</v>
      </c>
      <c r="D11" s="5">
        <v>30</v>
      </c>
      <c r="E11" s="5">
        <v>0</v>
      </c>
      <c r="F11" s="5" t="s">
        <v>135</v>
      </c>
      <c r="G11" s="7"/>
    </row>
    <row r="12" spans="1:7" x14ac:dyDescent="0.2">
      <c r="A12" s="6">
        <v>11</v>
      </c>
      <c r="B12" s="5" t="s">
        <v>17</v>
      </c>
      <c r="C12" s="5">
        <v>2022</v>
      </c>
      <c r="D12" s="5">
        <v>14</v>
      </c>
      <c r="E12" s="5">
        <v>0</v>
      </c>
      <c r="F12" s="5" t="s">
        <v>133</v>
      </c>
      <c r="G12" s="7"/>
    </row>
    <row r="13" spans="1:7" x14ac:dyDescent="0.2">
      <c r="A13" s="6">
        <v>12</v>
      </c>
      <c r="B13" s="5" t="s">
        <v>63</v>
      </c>
      <c r="C13" s="5">
        <v>2022</v>
      </c>
      <c r="D13" s="5">
        <v>255</v>
      </c>
      <c r="E13" s="5">
        <v>0</v>
      </c>
      <c r="F13" s="5" t="s">
        <v>135</v>
      </c>
      <c r="G13" s="7"/>
    </row>
    <row r="14" spans="1:7" x14ac:dyDescent="0.2">
      <c r="A14" s="6">
        <v>13</v>
      </c>
      <c r="B14" s="5" t="s">
        <v>19</v>
      </c>
      <c r="C14" s="5">
        <v>2023</v>
      </c>
      <c r="D14" s="5">
        <v>368</v>
      </c>
      <c r="E14" s="5">
        <v>0</v>
      </c>
      <c r="F14" s="5" t="s">
        <v>134</v>
      </c>
      <c r="G14" s="7"/>
    </row>
    <row r="15" spans="1:7" x14ac:dyDescent="0.2">
      <c r="A15" s="6">
        <v>14</v>
      </c>
      <c r="B15" s="5" t="s">
        <v>64</v>
      </c>
      <c r="C15" s="5">
        <v>2023</v>
      </c>
      <c r="D15" s="5">
        <v>264</v>
      </c>
      <c r="E15" s="5">
        <v>0</v>
      </c>
      <c r="F15" s="5" t="s">
        <v>136</v>
      </c>
      <c r="G15" s="7"/>
    </row>
    <row r="16" spans="1:7" x14ac:dyDescent="0.2">
      <c r="A16" s="6">
        <v>15</v>
      </c>
      <c r="B16" s="5" t="s">
        <v>22</v>
      </c>
      <c r="C16" s="5">
        <v>2023</v>
      </c>
      <c r="D16" s="5">
        <v>205</v>
      </c>
      <c r="E16" s="5">
        <v>0</v>
      </c>
      <c r="F16" s="5" t="s">
        <v>137</v>
      </c>
      <c r="G16" s="7"/>
    </row>
    <row r="17" spans="1:7" x14ac:dyDescent="0.2">
      <c r="A17" s="6">
        <v>16</v>
      </c>
      <c r="B17" s="5" t="s">
        <v>65</v>
      </c>
      <c r="C17" s="5">
        <v>2023</v>
      </c>
      <c r="D17" s="5">
        <v>382</v>
      </c>
      <c r="E17" s="5">
        <v>27</v>
      </c>
      <c r="F17" s="5" t="s">
        <v>131</v>
      </c>
      <c r="G17" s="7"/>
    </row>
    <row r="18" spans="1:7" x14ac:dyDescent="0.2">
      <c r="A18" s="6">
        <v>17</v>
      </c>
      <c r="B18" s="5" t="s">
        <v>66</v>
      </c>
      <c r="C18" s="5">
        <v>2023</v>
      </c>
      <c r="D18" s="5">
        <v>32</v>
      </c>
      <c r="E18" s="5">
        <v>0</v>
      </c>
      <c r="F18" s="5" t="s">
        <v>135</v>
      </c>
      <c r="G18" s="7"/>
    </row>
    <row r="19" spans="1:7" x14ac:dyDescent="0.2">
      <c r="A19" s="6">
        <v>18</v>
      </c>
      <c r="B19" s="5" t="s">
        <v>67</v>
      </c>
      <c r="C19" s="5">
        <v>2023</v>
      </c>
      <c r="D19" s="5">
        <v>565</v>
      </c>
      <c r="E19" s="5">
        <v>1</v>
      </c>
      <c r="F19" s="5" t="s">
        <v>138</v>
      </c>
      <c r="G19" s="7"/>
    </row>
    <row r="20" spans="1:7" x14ac:dyDescent="0.2">
      <c r="A20" s="6">
        <v>19</v>
      </c>
      <c r="B20" s="5" t="s">
        <v>68</v>
      </c>
      <c r="C20" s="5">
        <v>2023</v>
      </c>
      <c r="D20" s="5">
        <v>160</v>
      </c>
      <c r="E20" s="5">
        <v>9</v>
      </c>
      <c r="F20" s="5" t="s">
        <v>139</v>
      </c>
      <c r="G20" s="7"/>
    </row>
    <row r="21" spans="1:7" x14ac:dyDescent="0.2">
      <c r="A21" s="6">
        <v>20</v>
      </c>
      <c r="B21" s="5" t="s">
        <v>117</v>
      </c>
      <c r="C21" s="5">
        <v>2022</v>
      </c>
      <c r="D21" s="5">
        <v>549</v>
      </c>
      <c r="E21" s="5">
        <v>0</v>
      </c>
      <c r="F21" s="5" t="s">
        <v>132</v>
      </c>
      <c r="G21" s="7"/>
    </row>
    <row r="22" spans="1:7" x14ac:dyDescent="0.2">
      <c r="A22" s="6">
        <v>21</v>
      </c>
      <c r="B22" s="5" t="s">
        <v>69</v>
      </c>
      <c r="C22" s="5">
        <v>2023</v>
      </c>
      <c r="D22" s="5">
        <v>30221</v>
      </c>
      <c r="E22" s="5">
        <v>38</v>
      </c>
      <c r="F22" s="5" t="s">
        <v>132</v>
      </c>
      <c r="G22" s="7"/>
    </row>
    <row r="23" spans="1:7" x14ac:dyDescent="0.2">
      <c r="A23" s="6">
        <v>22</v>
      </c>
      <c r="B23" s="5" t="s">
        <v>70</v>
      </c>
      <c r="C23" s="5">
        <v>2022</v>
      </c>
      <c r="D23" s="5">
        <v>1256</v>
      </c>
      <c r="E23" s="5">
        <v>0</v>
      </c>
      <c r="F23" s="5" t="s">
        <v>133</v>
      </c>
      <c r="G23" s="7"/>
    </row>
    <row r="24" spans="1:7" x14ac:dyDescent="0.2">
      <c r="A24" s="6">
        <v>23</v>
      </c>
      <c r="B24" s="5" t="s">
        <v>71</v>
      </c>
      <c r="C24" s="5">
        <v>2022</v>
      </c>
      <c r="D24" s="5">
        <v>181</v>
      </c>
      <c r="E24" s="5">
        <v>0</v>
      </c>
      <c r="F24" s="5" t="s">
        <v>133</v>
      </c>
      <c r="G24" s="7"/>
    </row>
    <row r="25" spans="1:7" x14ac:dyDescent="0.2">
      <c r="A25" s="6">
        <v>24</v>
      </c>
      <c r="B25" s="5" t="s">
        <v>72</v>
      </c>
      <c r="C25" s="5">
        <v>2022</v>
      </c>
      <c r="D25" s="5">
        <v>528</v>
      </c>
      <c r="E25" s="5">
        <v>0</v>
      </c>
      <c r="F25" s="5" t="s">
        <v>131</v>
      </c>
      <c r="G25" s="7"/>
    </row>
    <row r="26" spans="1:7" x14ac:dyDescent="0.2">
      <c r="A26" s="6">
        <v>25</v>
      </c>
      <c r="B26" s="5" t="s">
        <v>72</v>
      </c>
      <c r="C26" s="5">
        <v>2022</v>
      </c>
      <c r="D26" s="5">
        <v>136</v>
      </c>
      <c r="E26" s="5">
        <v>0</v>
      </c>
      <c r="F26" s="5" t="s">
        <v>131</v>
      </c>
      <c r="G26" s="7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803-9684-164F-8B4F-962E80E427A7}">
  <dimension ref="A1:L3"/>
  <sheetViews>
    <sheetView tabSelected="1" workbookViewId="0">
      <selection activeCell="E14" sqref="E14"/>
    </sheetView>
  </sheetViews>
  <sheetFormatPr baseColWidth="10" defaultRowHeight="16" x14ac:dyDescent="0.2"/>
  <cols>
    <col min="2" max="2" width="22.1640625" customWidth="1"/>
  </cols>
  <sheetData>
    <row r="1" spans="1:12" x14ac:dyDescent="0.2">
      <c r="A1" s="16" t="s">
        <v>140</v>
      </c>
      <c r="B1" s="16" t="s">
        <v>141</v>
      </c>
      <c r="C1" s="16" t="s">
        <v>142</v>
      </c>
      <c r="D1" s="16" t="s">
        <v>143</v>
      </c>
      <c r="E1" s="16" t="s">
        <v>144</v>
      </c>
      <c r="F1" s="16" t="s">
        <v>145</v>
      </c>
      <c r="G1" s="16" t="s">
        <v>146</v>
      </c>
      <c r="H1" s="16" t="s">
        <v>147</v>
      </c>
      <c r="I1" s="16" t="s">
        <v>148</v>
      </c>
      <c r="J1" s="16" t="s">
        <v>149</v>
      </c>
      <c r="K1" s="17" t="s">
        <v>150</v>
      </c>
      <c r="L1" s="17" t="s">
        <v>151</v>
      </c>
    </row>
    <row r="2" spans="1:12" x14ac:dyDescent="0.2">
      <c r="A2" t="s">
        <v>152</v>
      </c>
      <c r="B2" s="17" t="s">
        <v>180</v>
      </c>
      <c r="C2" s="17">
        <v>226</v>
      </c>
      <c r="D2" s="17">
        <v>1267</v>
      </c>
      <c r="E2" s="17" t="s">
        <v>154</v>
      </c>
      <c r="L2" t="s">
        <v>179</v>
      </c>
    </row>
    <row r="3" spans="1:12" x14ac:dyDescent="0.2">
      <c r="A3" t="s">
        <v>152</v>
      </c>
      <c r="B3" t="s">
        <v>182</v>
      </c>
      <c r="C3">
        <v>9</v>
      </c>
      <c r="D3">
        <v>160</v>
      </c>
      <c r="E3" t="s">
        <v>154</v>
      </c>
      <c r="K3" t="s">
        <v>112</v>
      </c>
      <c r="L3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map</vt:lpstr>
      <vt:lpstr>incubation_period</vt:lpstr>
      <vt:lpstr>incubation _period_2</vt:lpstr>
      <vt:lpstr>generation_interval</vt:lpstr>
      <vt:lpstr>serial_interval</vt:lpstr>
      <vt:lpstr>R0</vt:lpstr>
      <vt:lpstr>Rt</vt:lpstr>
      <vt:lpstr>CFR</vt:lpstr>
      <vt:lpstr>Africa</vt:lpstr>
      <vt:lpstr>Global</vt:lpstr>
      <vt:lpstr>Americas</vt:lpstr>
      <vt:lpstr>Europa</vt:lpstr>
      <vt:lpstr>quality_mm</vt:lpstr>
      <vt:lpstr>quality_cohort</vt:lpstr>
      <vt:lpstr>quality_cseries</vt:lpstr>
      <vt:lpstr>quality_csectional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2023-09-10T23:32:33Z</dcterms:created>
  <dcterms:modified xsi:type="dcterms:W3CDTF">2023-11-28T17:33:48Z</dcterms:modified>
</cp:coreProperties>
</file>