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a950fc2584dc865/Desktop/Class Work/Module 1 Challenge/"/>
    </mc:Choice>
  </mc:AlternateContent>
  <xr:revisionPtr revIDLastSave="262" documentId="8_{688716B3-7F3C-4E96-801B-000EC6B31B6D}" xr6:coauthVersionLast="47" xr6:coauthVersionMax="47" xr10:uidLastSave="{9176DE6D-58D3-49A1-9345-610DB8165B47}"/>
  <bookViews>
    <workbookView xWindow="-28920" yWindow="-120" windowWidth="29040" windowHeight="15720" firstSheet="3" activeTab="7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Edinburgh Research" sheetId="6" r:id="rId4"/>
    <sheet name="Category Statistics " sheetId="2" r:id="rId5"/>
    <sheet name="Subcategory Statistics" sheetId="3" r:id="rId6"/>
    <sheet name="Outcomes Based on Launch Date" sheetId="5" r:id="rId7"/>
    <sheet name="Descriptive Statistics" sheetId="9" r:id="rId8"/>
  </sheets>
  <definedNames>
    <definedName name="_xlnm._FilterDatabase" localSheetId="0" hidden="1">Kickstarter!$R$1:$R$4115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13" l="1"/>
  <c r="B3" i="13"/>
  <c r="D4" i="13"/>
  <c r="D13" i="13"/>
  <c r="D12" i="13"/>
  <c r="D11" i="13"/>
  <c r="D10" i="13"/>
  <c r="D9" i="13"/>
  <c r="D8" i="13"/>
  <c r="D7" i="13"/>
  <c r="D6" i="13"/>
  <c r="D5" i="13"/>
  <c r="D3" i="13"/>
  <c r="D2" i="13"/>
  <c r="C13" i="13"/>
  <c r="C12" i="13"/>
  <c r="C11" i="13"/>
  <c r="C10" i="13"/>
  <c r="C9" i="13"/>
  <c r="C8" i="13"/>
  <c r="C7" i="13"/>
  <c r="C6" i="13"/>
  <c r="C5" i="13"/>
  <c r="C4" i="13"/>
  <c r="C2" i="13"/>
  <c r="B13" i="13"/>
  <c r="B12" i="13"/>
  <c r="B11" i="13"/>
  <c r="E11" i="13" s="1"/>
  <c r="B10" i="13"/>
  <c r="E10" i="13" s="1"/>
  <c r="H10" i="13" s="1"/>
  <c r="B9" i="13"/>
  <c r="E9" i="13" s="1"/>
  <c r="H9" i="13" s="1"/>
  <c r="B8" i="13"/>
  <c r="B7" i="13"/>
  <c r="B6" i="13"/>
  <c r="B5" i="13"/>
  <c r="B4" i="13"/>
  <c r="B2" i="13"/>
  <c r="C13" i="9"/>
  <c r="C12" i="9"/>
  <c r="B13" i="9"/>
  <c r="B14" i="9" s="1"/>
  <c r="B12" i="9"/>
  <c r="C11" i="9"/>
  <c r="B11" i="9"/>
  <c r="C6" i="9"/>
  <c r="C5" i="9"/>
  <c r="C7" i="9" s="1"/>
  <c r="C4" i="9"/>
  <c r="B6" i="9"/>
  <c r="B5" i="9"/>
  <c r="B4" i="9"/>
  <c r="B3" i="9"/>
  <c r="C10" i="9"/>
  <c r="C9" i="9"/>
  <c r="B10" i="9"/>
  <c r="B9" i="9"/>
  <c r="C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B7" i="9"/>
  <c r="F7" i="13"/>
  <c r="H11" i="13"/>
  <c r="G7" i="13"/>
  <c r="G4" i="13"/>
  <c r="F4" i="13"/>
  <c r="G9" i="13"/>
  <c r="H6" i="13"/>
  <c r="H4" i="13"/>
  <c r="G10" i="13"/>
  <c r="H7" i="13"/>
  <c r="F6" i="13"/>
  <c r="G11" i="13"/>
  <c r="E8" i="13"/>
  <c r="H8" i="13" s="1"/>
  <c r="F11" i="13"/>
  <c r="E7" i="13"/>
  <c r="F10" i="13"/>
  <c r="E2" i="13"/>
  <c r="G2" i="13" s="1"/>
  <c r="E6" i="13"/>
  <c r="G6" i="13" s="1"/>
  <c r="F9" i="13"/>
  <c r="E13" i="13"/>
  <c r="G13" i="13" s="1"/>
  <c r="E5" i="13"/>
  <c r="H5" i="13" s="1"/>
  <c r="E12" i="13"/>
  <c r="H12" i="13" s="1"/>
  <c r="E4" i="13"/>
  <c r="E3" i="13"/>
  <c r="F8" i="13" l="1"/>
  <c r="F2" i="13"/>
  <c r="G5" i="13"/>
  <c r="G12" i="13"/>
  <c r="F12" i="13"/>
  <c r="G8" i="13"/>
  <c r="H2" i="13"/>
  <c r="F13" i="13"/>
  <c r="H13" i="13"/>
  <c r="F5" i="13"/>
  <c r="H3" i="13"/>
  <c r="G3" i="13"/>
  <c r="F3" i="13"/>
</calcChain>
</file>

<file path=xl/sharedStrings.xml><?xml version="1.0" encoding="utf-8"?>
<sst xmlns="http://schemas.openxmlformats.org/spreadsheetml/2006/main" count="33050" uniqueCount="8414">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</sst>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7-4817-958E-BE4B8A3026D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7-4817-958E-BE4B8A3026D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A7-4817-958E-BE4B8A302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11215"/>
        <c:axId val="111277407"/>
      </c:lineChart>
      <c:catAx>
        <c:axId val="11301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7407"/>
        <c:crosses val="autoZero"/>
        <c:auto val="1"/>
        <c:lblAlgn val="ctr"/>
        <c:lblOffset val="100"/>
        <c:noMultiLvlLbl val="0"/>
      </c:catAx>
      <c:valAx>
        <c:axId val="11127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1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07-4902-954D-EA500C4AE3D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07-4902-954D-EA500C4AE3D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07-4902-954D-EA500C4AE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909744"/>
        <c:axId val="1349912240"/>
      </c:lineChart>
      <c:catAx>
        <c:axId val="134990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912240"/>
        <c:crosses val="autoZero"/>
        <c:auto val="1"/>
        <c:lblAlgn val="ctr"/>
        <c:lblOffset val="100"/>
        <c:noMultiLvlLbl val="0"/>
      </c:catAx>
      <c:valAx>
        <c:axId val="13499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90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6246691429815331"/>
          <c:y val="7.76989059678073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8-48D3-ABDB-433E4169489F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F8-48D3-ABDB-433E4169489F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F8-48D3-ABDB-433E4169489F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F8-48D3-ABDB-433E41694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2697552"/>
        <c:axId val="472697968"/>
      </c:barChart>
      <c:catAx>
        <c:axId val="47269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697968"/>
        <c:crosses val="autoZero"/>
        <c:auto val="1"/>
        <c:lblAlgn val="ctr"/>
        <c:lblOffset val="100"/>
        <c:noMultiLvlLbl val="0"/>
      </c:catAx>
      <c:valAx>
        <c:axId val="47269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69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80146938266687E-2"/>
          <c:y val="1.6456987820342682E-2"/>
          <c:w val="0.82034791469342017"/>
          <c:h val="0.5584806393582825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3-4175-992E-E38033C3EFA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43-4175-992E-E38033C3EFA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43-4175-992E-E38033C3E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1277664"/>
        <c:axId val="1641279744"/>
      </c:barChart>
      <c:catAx>
        <c:axId val="164127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279744"/>
        <c:crosses val="autoZero"/>
        <c:auto val="1"/>
        <c:lblAlgn val="ctr"/>
        <c:lblOffset val="100"/>
        <c:noMultiLvlLbl val="0"/>
      </c:catAx>
      <c:valAx>
        <c:axId val="164127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27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CB-4464-A900-624CF83B3D3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CB-4464-A900-624CF83B3D3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33-45F5-AAAE-FC316AAFB2E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33-45F5-AAAE-FC316AAFB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008912"/>
        <c:axId val="1639009328"/>
      </c:lineChart>
      <c:catAx>
        <c:axId val="163900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09328"/>
        <c:crosses val="autoZero"/>
        <c:auto val="1"/>
        <c:lblAlgn val="ctr"/>
        <c:lblOffset val="100"/>
        <c:noMultiLvlLbl val="0"/>
      </c:catAx>
      <c:valAx>
        <c:axId val="163900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0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11</xdr:row>
      <xdr:rowOff>176212</xdr:rowOff>
    </xdr:from>
    <xdr:to>
      <xdr:col>18</xdr:col>
      <xdr:colOff>266700</xdr:colOff>
      <xdr:row>27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66D12F-A181-D300-DAF8-CF0787BA1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722226</xdr:colOff>
      <xdr:row>18</xdr:row>
      <xdr:rowOff>94203</xdr:rowOff>
    </xdr:from>
    <xdr:to>
      <xdr:col>19</xdr:col>
      <xdr:colOff>512884</xdr:colOff>
      <xdr:row>39</xdr:row>
      <xdr:rowOff>130795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3A5FAC-3870-D091-8563-A4EBE5FF9C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129540</xdr:colOff>
      <xdr:row>5</xdr:row>
      <xdr:rowOff>102869</xdr:rowOff>
    </xdr:from>
    <xdr:to>
      <xdr:col>20</xdr:col>
      <xdr:colOff>123825</xdr:colOff>
      <xdr:row>28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32EAB-0D92-75A9-0088-B470E29B4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556258</xdr:colOff>
      <xdr:row>7</xdr:row>
      <xdr:rowOff>9526</xdr:rowOff>
    </xdr:from>
    <xdr:to>
      <xdr:col>20</xdr:col>
      <xdr:colOff>57149</xdr:colOff>
      <xdr:row>34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300B4-EE43-B76F-1361-70B2BB94F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306705</xdr:colOff>
      <xdr:row>2</xdr:row>
      <xdr:rowOff>125729</xdr:rowOff>
    </xdr:from>
    <xdr:to>
      <xdr:col>17</xdr:col>
      <xdr:colOff>390525</xdr:colOff>
      <xdr:row>22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EE5A0E-FEDD-58E6-E753-55AE7D8F3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Meluch" refreshedDate="44714.863518518519" createdVersion="8" refreshedVersion="8" minRefreshableVersion="3" recordCount="4114" xr:uid="{82F5F5D8-845A-4612-B972-A688D25802B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Meluch" refreshedDate="44714.886942476849" createdVersion="8" refreshedVersion="8" minRefreshableVersion="3" recordCount="4114" xr:uid="{82EE928B-4954-4C26-B40C-D4470C900DF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Meluch" refreshedDate="44720.90436064815" createdVersion="8" refreshedVersion="8" minRefreshableVersion="3" recordCount="4114" xr:uid="{E7E6377A-FE59-495B-A6DB-21804E800D8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8BEE89-ECF1-4195-924E-74A161B51849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39682E-CBC0-41AD-9EF4-28A16FDA65C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AD60A7-82C8-4EB3-A10C-7C3EDB17FD8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0C2A3-8DE1-4B00-9853-6C704AD476C4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90" zoomScaleNormal="190" workbookViewId="0">
      <pane xSplit="3" ySplit="1" topLeftCell="D1293" activePane="bottomRight" state="frozen"/>
      <selection pane="topRight" activeCell="D1" sqref="D1"/>
      <selection pane="bottomLeft" activeCell="A2" sqref="A2"/>
      <selection pane="bottomRight" activeCell="R1" sqref="R1:R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7773437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6640625" bestFit="1" customWidth="1"/>
    <col min="19" max="19" width="22.21875" style="16" bestFit="1" customWidth="1"/>
    <col min="20" max="20" width="20.77734375" style="16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5" t="s">
        <v>8379</v>
      </c>
    </row>
    <row r="2" spans="1:21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((J2/60)/60/24)+DATE(1970,1,1)</f>
        <v>42177.007071759261</v>
      </c>
      <c r="T2" s="16">
        <f>((I2/60)/60/24)+DATE(1970,1,1)</f>
        <v>42208.125</v>
      </c>
      <c r="U2">
        <f>YEAR(S2)</f>
        <v>2015</v>
      </c>
    </row>
    <row r="3" spans="1:21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((J3/60)/60/24)+DATE(1970,1,1)</f>
        <v>42766.600497685184</v>
      </c>
      <c r="T3" s="16">
        <f t="shared" ref="T3:T66" si="3">((I3/60)/60/24)+DATE(1970,1,1)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((J67/60)/60/24)+DATE(1970,1,1)</f>
        <v>41835.821226851855</v>
      </c>
      <c r="T67" s="16">
        <f t="shared" ref="T67:T130" si="8">((I67/60)/60/24)+DATE(1970,1,1)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((J131/60)/60/24)+DATE(1970,1,1)</f>
        <v>41882.937303240738</v>
      </c>
      <c r="T131" s="16">
        <f t="shared" ref="T131:T194" si="13">((I131/60)/60/24)+DATE(1970,1,1)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((J195/60)/60/24)+DATE(1970,1,1)</f>
        <v>41911.934791666667</v>
      </c>
      <c r="T195" s="16">
        <f t="shared" ref="T195:T258" si="18">((I195/60)/60/24)+DATE(1970,1,1)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((J259/60)/60/24)+DATE(1970,1,1)</f>
        <v>42479.626875000002</v>
      </c>
      <c r="T259" s="16">
        <f t="shared" ref="T259:T322" si="23">((I259/60)/60/24)+DATE(1970,1,1)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((J323/60)/60/24)+DATE(1970,1,1)</f>
        <v>42647.446597222224</v>
      </c>
      <c r="T323" s="16">
        <f t="shared" ref="T323:T386" si="28">((I323/60)/60/24)+DATE(1970,1,1)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((J387/60)/60/24)+DATE(1970,1,1)</f>
        <v>41934.584502314814</v>
      </c>
      <c r="T387" s="16">
        <f t="shared" ref="T387:T450" si="33">((I387/60)/60/24)+DATE(1970,1,1)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((J451/60)/60/24)+DATE(1970,1,1)</f>
        <v>41534.568113425928</v>
      </c>
      <c r="T451" s="16">
        <f t="shared" ref="T451:T514" si="38">((I451/60)/60/24)+DATE(1970,1,1)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((J515/60)/60/24)+DATE(1970,1,1)</f>
        <v>42552.653993055559</v>
      </c>
      <c r="T515" s="16">
        <f t="shared" ref="T515:T578" si="43">((I515/60)/60/24)+DATE(1970,1,1)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((J579/60)/60/24)+DATE(1970,1,1)</f>
        <v>42450.589143518519</v>
      </c>
      <c r="T579" s="16">
        <f t="shared" ref="T579:T642" si="48">((I579/60)/60/24)+DATE(1970,1,1)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((J643/60)/60/24)+DATE(1970,1,1)</f>
        <v>42199.57</v>
      </c>
      <c r="T643" s="16">
        <f t="shared" ref="T643:T706" si="53">((I643/60)/60/24)+DATE(1970,1,1)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((J707/60)/60/24)+DATE(1970,1,1)</f>
        <v>42726.491643518515</v>
      </c>
      <c r="T707" s="16">
        <f t="shared" ref="T707:T770" si="58">((I707/60)/60/24)+DATE(1970,1,1)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((J771/60)/60/24)+DATE(1970,1,1)</f>
        <v>41604.996458333335</v>
      </c>
      <c r="T771" s="16">
        <f t="shared" ref="T771:T834" si="63">((I771/60)/60/24)+DATE(1970,1,1)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((J835/60)/60/24)+DATE(1970,1,1)</f>
        <v>41718.878182870372</v>
      </c>
      <c r="T835" s="16">
        <f t="shared" ref="T835:T898" si="68">((I835/60)/60/24)+DATE(1970,1,1)</f>
        <v>41748.878182870372</v>
      </c>
      <c r="U835">
        <f t="shared" ref="U835:U898" si="69">YEAR(S835)</f>
        <v>2014</v>
      </c>
    </row>
    <row r="836" spans="1:21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((J899/60)/60/24)+DATE(1970,1,1)</f>
        <v>41211.688750000001</v>
      </c>
      <c r="T899" s="16">
        <f t="shared" ref="T899:T962" si="73">((I899/60)/60/24)+DATE(1970,1,1)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((J963/60)/60/24)+DATE(1970,1,1)</f>
        <v>42740.693692129629</v>
      </c>
      <c r="T963" s="16">
        <f t="shared" ref="T963:T1026" si="78">((I963/60)/60/24)+DATE(1970,1,1)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((J1027/60)/60/24)+DATE(1970,1,1)</f>
        <v>42049.833761574075</v>
      </c>
      <c r="T1027" s="16">
        <f t="shared" ref="T1027:T1090" si="83">((I1027/60)/60/24)+DATE(1970,1,1)</f>
        <v>42079.792094907403</v>
      </c>
      <c r="U1027">
        <f t="shared" ref="U1027:U1090" si="84">YEAR(S1027)</f>
        <v>2015</v>
      </c>
    </row>
    <row r="1028" spans="1:21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((J1091/60)/60/24)+DATE(1970,1,1)</f>
        <v>42151.189525462964</v>
      </c>
      <c r="T1091" s="16">
        <f t="shared" ref="T1091:T1154" si="88">((I1091/60)/60/24)+DATE(1970,1,1)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((J1155/60)/60/24)+DATE(1970,1,1)</f>
        <v>42143.714178240742</v>
      </c>
      <c r="T1155" s="16">
        <f t="shared" ref="T1155:T1218" si="93">((I1155/60)/60/24)+DATE(1970,1,1)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((J1219/60)/60/24)+DATE(1970,1,1)</f>
        <v>42535.809490740736</v>
      </c>
      <c r="T1219" s="16">
        <f t="shared" ref="T1219:T1282" si="98">((I1219/60)/60/24)+DATE(1970,1,1)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((J1283/60)/60/24)+DATE(1970,1,1)</f>
        <v>41463.743472222224</v>
      </c>
      <c r="T1283" s="16">
        <f t="shared" ref="T1283:T1346" si="103">((I1283/60)/60/24)+DATE(1970,1,1)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((J1347/60)/60/24)+DATE(1970,1,1)</f>
        <v>41799.814340277779</v>
      </c>
      <c r="T1347" s="16">
        <f t="shared" ref="T1347:T1410" si="108">((I1347/60)/60/24)+DATE(1970,1,1)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((J1411/60)/60/24)+DATE(1970,1,1)</f>
        <v>41945.133506944447</v>
      </c>
      <c r="T1411" s="16">
        <f t="shared" ref="T1411:T1474" si="113">((I1411/60)/60/24)+DATE(1970,1,1)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((J1475/60)/60/24)+DATE(1970,1,1)</f>
        <v>40939.979618055557</v>
      </c>
      <c r="T1475" s="16">
        <f t="shared" ref="T1475:T1538" si="118">((I1475/60)/60/24)+DATE(1970,1,1)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((J1539/60)/60/24)+DATE(1970,1,1)</f>
        <v>42552.315127314811</v>
      </c>
      <c r="T1539" s="16">
        <f t="shared" ref="T1539:T1602" si="123">((I1539/60)/60/24)+DATE(1970,1,1)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((J1603/60)/60/24)+DATE(1970,1,1)</f>
        <v>40638.092974537038</v>
      </c>
      <c r="T1603" s="16">
        <f t="shared" ref="T1603:T1666" si="128">((I1603/60)/60/24)+DATE(1970,1,1)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((J1667/60)/60/24)+DATE(1970,1,1)</f>
        <v>40564.649456018517</v>
      </c>
      <c r="T1667" s="16">
        <f t="shared" ref="T1667:T1730" si="133">((I1667/60)/60/24)+DATE(1970,1,1)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((J1731/60)/60/24)+DATE(1970,1,1)</f>
        <v>42471.052152777775</v>
      </c>
      <c r="T1731" s="16">
        <f t="shared" ref="T1731:T1794" si="138">((I1731/60)/60/24)+DATE(1970,1,1)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((J1795/60)/60/24)+DATE(1970,1,1)</f>
        <v>41940.89166666667</v>
      </c>
      <c r="T1795" s="16">
        <f t="shared" ref="T1795:T1858" si="143">((I1795/60)/60/24)+DATE(1970,1,1)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((J1859/60)/60/24)+DATE(1970,1,1)</f>
        <v>41864.76866898148</v>
      </c>
      <c r="T1859" s="16">
        <f t="shared" ref="T1859:T1922" si="148">((I1859/60)/60/24)+DATE(1970,1,1)</f>
        <v>41894.76866898148</v>
      </c>
      <c r="U1859">
        <f t="shared" ref="U1859:U1922" si="149">YEAR(S1859)</f>
        <v>2014</v>
      </c>
    </row>
    <row r="1860" spans="1:21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((J1923/60)/60/24)+DATE(1970,1,1)</f>
        <v>41074.221562500003</v>
      </c>
      <c r="T1923" s="16">
        <f t="shared" ref="T1923:T1986" si="153">((I1923/60)/60/24)+DATE(1970,1,1)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((J1987/60)/60/24)+DATE(1970,1,1)</f>
        <v>42555.698738425926</v>
      </c>
      <c r="T1987" s="16">
        <f t="shared" ref="T1987:T2050" si="158">((I1987/60)/60/24)+DATE(1970,1,1)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((J2051/60)/60/24)+DATE(1970,1,1)</f>
        <v>41575.527349537035</v>
      </c>
      <c r="T2051" s="16">
        <f t="shared" ref="T2051:T2114" si="163">((I2051/60)/60/24)+DATE(1970,1,1)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((J2115/60)/60/24)+DATE(1970,1,1)</f>
        <v>41870.86546296296</v>
      </c>
      <c r="T2115" s="16">
        <f t="shared" ref="T2115:T2178" si="168">((I2115/60)/60/24)+DATE(1970,1,1)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((J2179/60)/60/24)+DATE(1970,1,1)</f>
        <v>42502.250775462962</v>
      </c>
      <c r="T2179" s="16">
        <f t="shared" ref="T2179:T2242" si="173">((I2179/60)/60/24)+DATE(1970,1,1)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((J2243/60)/60/24)+DATE(1970,1,1)</f>
        <v>42766.827546296292</v>
      </c>
      <c r="T2243" s="16">
        <f t="shared" ref="T2243:T2306" si="178">((I2243/60)/60/24)+DATE(1970,1,1)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((J2307/60)/60/24)+DATE(1970,1,1)</f>
        <v>41834.695277777777</v>
      </c>
      <c r="T2307" s="16">
        <f t="shared" ref="T2307:T2370" si="183">((I2307/60)/60/24)+DATE(1970,1,1)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((J2371/60)/60/24)+DATE(1970,1,1)</f>
        <v>42380.812627314815</v>
      </c>
      <c r="T2371" s="16">
        <f t="shared" ref="T2371:T2434" si="188">((I2371/60)/60/24)+DATE(1970,1,1)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((J2435/60)/60/24)+DATE(1970,1,1)</f>
        <v>42397.89980324074</v>
      </c>
      <c r="T2435" s="16">
        <f t="shared" ref="T2435:T2498" si="193">((I2435/60)/60/24)+DATE(1970,1,1)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((J2499/60)/60/24)+DATE(1970,1,1)</f>
        <v>40730.878912037035</v>
      </c>
      <c r="T2499" s="16">
        <f t="shared" ref="T2499:T2562" si="198">((I2499/60)/60/24)+DATE(1970,1,1)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((J2563/60)/60/24)+DATE(1970,1,1)</f>
        <v>42260.528807870374</v>
      </c>
      <c r="T2563" s="16">
        <f t="shared" ref="T2563:T2626" si="203">((I2563/60)/60/24)+DATE(1970,1,1)</f>
        <v>42290.528807870374</v>
      </c>
      <c r="U2563">
        <f t="shared" ref="U2563:U2626" si="204">YEAR(S2563)</f>
        <v>2015</v>
      </c>
    </row>
    <row r="2564" spans="1:21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((J2627/60)/60/24)+DATE(1970,1,1)</f>
        <v>42658.810277777782</v>
      </c>
      <c r="T2627" s="16">
        <f t="shared" ref="T2627:T2690" si="208">((I2627/60)/60/24)+DATE(1970,1,1)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((J2691/60)/60/24)+DATE(1970,1,1)</f>
        <v>42551.961689814809</v>
      </c>
      <c r="T2691" s="16">
        <f t="shared" ref="T2691:T2754" si="213">((I2691/60)/60/24)+DATE(1970,1,1)</f>
        <v>42581.961689814809</v>
      </c>
      <c r="U2691">
        <f t="shared" ref="U2691:U2754" si="214">YEAR(S2691)</f>
        <v>2016</v>
      </c>
    </row>
    <row r="2692" spans="1:21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((J2755/60)/60/24)+DATE(1970,1,1)</f>
        <v>41117.900729166664</v>
      </c>
      <c r="T2755" s="16">
        <f t="shared" ref="T2755:T2818" si="218">((I2755/60)/60/24)+DATE(1970,1,1)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((J2819/60)/60/24)+DATE(1970,1,1)</f>
        <v>42023.634976851856</v>
      </c>
      <c r="T2819" s="16">
        <f t="shared" ref="T2819:T2882" si="223">((I2819/60)/60/24)+DATE(1970,1,1)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((J2883/60)/60/24)+DATE(1970,1,1)</f>
        <v>41916.597638888888</v>
      </c>
      <c r="T2883" s="16">
        <f t="shared" ref="T2883:T2946" si="228">((I2883/60)/60/24)+DATE(1970,1,1)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((J2947/60)/60/24)+DATE(1970,1,1)</f>
        <v>42118.139583333337</v>
      </c>
      <c r="T2947" s="16">
        <f t="shared" ref="T2947:T3010" si="233">((I2947/60)/60/24)+DATE(1970,1,1)</f>
        <v>42148.139583333337</v>
      </c>
      <c r="U2947">
        <f t="shared" ref="U2947:U3010" si="234">YEAR(S2947)</f>
        <v>2015</v>
      </c>
    </row>
    <row r="2948" spans="1:21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((J3011/60)/60/24)+DATE(1970,1,1)</f>
        <v>41939.569907407407</v>
      </c>
      <c r="T3011" s="16">
        <f t="shared" ref="T3011:T3074" si="238">((I3011/60)/60/24)+DATE(1970,1,1)</f>
        <v>41969.611574074079</v>
      </c>
      <c r="U3011">
        <f t="shared" ref="U3011:U3074" si="239">YEAR(S3011)</f>
        <v>2014</v>
      </c>
    </row>
    <row r="3012" spans="1:21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((J3075/60)/60/24)+DATE(1970,1,1)</f>
        <v>42111.684027777781</v>
      </c>
      <c r="T3075" s="16">
        <f t="shared" ref="T3075:T3138" si="243">((I3075/60)/60/24)+DATE(1970,1,1)</f>
        <v>42169.804861111115</v>
      </c>
      <c r="U3075">
        <f t="shared" ref="U3075:U3138" si="244">YEAR(S3075)</f>
        <v>2015</v>
      </c>
    </row>
    <row r="3076" spans="1:21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((J3139/60)/60/24)+DATE(1970,1,1)</f>
        <v>42807.885057870371</v>
      </c>
      <c r="T3139" s="16">
        <f t="shared" ref="T3139:T3202" si="248">((I3139/60)/60/24)+DATE(1970,1,1)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hidden="1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hidden="1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hidden="1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hidden="1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((J3203/60)/60/24)+DATE(1970,1,1)</f>
        <v>41861.767094907409</v>
      </c>
      <c r="T3203" s="16">
        <f t="shared" ref="T3203:T3266" si="253">((I3203/60)/60/24)+DATE(1970,1,1)</f>
        <v>41882.767094907409</v>
      </c>
      <c r="U3203">
        <f t="shared" ref="U3203:U3266" si="254">YEAR(S3203)</f>
        <v>2014</v>
      </c>
    </row>
    <row r="3204" spans="1:21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((J3267/60)/60/24)+DATE(1970,1,1)</f>
        <v>42311.711979166663</v>
      </c>
      <c r="T3267" s="16">
        <f t="shared" ref="T3267:T3330" si="258">((I3267/60)/60/24)+DATE(1970,1,1)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((J3331/60)/60/24)+DATE(1970,1,1)</f>
        <v>41837.323009259257</v>
      </c>
      <c r="T3331" s="16">
        <f t="shared" ref="T3331:T3394" si="263">((I3331/60)/60/24)+DATE(1970,1,1)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((J3395/60)/60/24)+DATE(1970,1,1)</f>
        <v>41923.921643518523</v>
      </c>
      <c r="T3395" s="16">
        <f t="shared" ref="T3395:T3458" si="268">((I3395/60)/60/24)+DATE(1970,1,1)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((J3459/60)/60/24)+DATE(1970,1,1)</f>
        <v>42016.706678240742</v>
      </c>
      <c r="T3459" s="16">
        <f t="shared" ref="T3459:T3522" si="273">((I3459/60)/60/24)+DATE(1970,1,1)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((J3523/60)/60/24)+DATE(1970,1,1)</f>
        <v>41881.361342592594</v>
      </c>
      <c r="T3523" s="16">
        <f t="shared" ref="T3523:T3586" si="278">((I3523/60)/60/24)+DATE(1970,1,1)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((J3587/60)/60/24)+DATE(1970,1,1)</f>
        <v>41964.716319444444</v>
      </c>
      <c r="T3587" s="16">
        <f t="shared" ref="T3587:T3650" si="283">((I3587/60)/60/24)+DATE(1970,1,1)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hidden="1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hidden="1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hidden="1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((J3651/60)/60/24)+DATE(1970,1,1)</f>
        <v>41780.712893518517</v>
      </c>
      <c r="T3651" s="16">
        <f t="shared" ref="T3651:T3714" si="288">((I3651/60)/60/24)+DATE(1970,1,1)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((J3715/60)/60/24)+DATE(1970,1,1)</f>
        <v>42505.738032407404</v>
      </c>
      <c r="T3715" s="16">
        <f t="shared" ref="T3715:T3778" si="293">((I3715/60)/60/24)+DATE(1970,1,1)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((J3779/60)/60/24)+DATE(1970,1,1)</f>
        <v>41887.111354166671</v>
      </c>
      <c r="T3779" s="16">
        <f t="shared" ref="T3779:T3842" si="298">((I3779/60)/60/24)+DATE(1970,1,1)</f>
        <v>41909.166666666664</v>
      </c>
      <c r="U3779">
        <f t="shared" ref="U3779:U3842" si="299">YEAR(S3779)</f>
        <v>2014</v>
      </c>
    </row>
    <row r="3780" spans="1:21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hidden="1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hidden="1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hidden="1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((J3843/60)/60/24)+DATE(1970,1,1)</f>
        <v>41780.785729166666</v>
      </c>
      <c r="T3843" s="16">
        <f t="shared" ref="T3843:T3906" si="303">((I3843/60)/60/24)+DATE(1970,1,1)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((J3907/60)/60/24)+DATE(1970,1,1)</f>
        <v>42124.623877314814</v>
      </c>
      <c r="T3907" s="16">
        <f t="shared" ref="T3907:T3970" si="308">((I3907/60)/60/24)+DATE(1970,1,1)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((J3971/60)/60/24)+DATE(1970,1,1)</f>
        <v>42601.854699074072</v>
      </c>
      <c r="T3971" s="16">
        <f t="shared" ref="T3971:T4034" si="313">((I3971/60)/60/24)+DATE(1970,1,1)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((J4035/60)/60/24)+DATE(1970,1,1)</f>
        <v>42614.268796296295</v>
      </c>
      <c r="T4035" s="16">
        <f t="shared" ref="T4035:T4098" si="318">((I4035/60)/60/24)+DATE(1970,1,1)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((J4099/60)/60/24)+DATE(1970,1,1)</f>
        <v>42344.824502314819</v>
      </c>
      <c r="T4099" s="16">
        <f t="shared" ref="T4099:T4115" si="323">((I4099/60)/60/24)+DATE(1970,1,1)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R1:R4115" xr:uid="{00000000-0001-0000-0000-000000000000}">
    <filterColumn colId="0">
      <filters>
        <filter val="plays"/>
      </filters>
    </filterColumn>
  </autoFilter>
  <sortState xmlns:xlrd2="http://schemas.microsoft.com/office/spreadsheetml/2017/richdata2" ref="A2:N4115">
    <sortCondition ref="A1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284C9-6C2A-4511-A9D5-D4FF76D6D16F}">
  <dimension ref="A1:E18"/>
  <sheetViews>
    <sheetView workbookViewId="0">
      <selection activeCell="B16" sqref="B1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10" width="5" bestFit="1" customWidth="1"/>
    <col min="11" max="11" width="13.44140625" bestFit="1" customWidth="1"/>
    <col min="12" max="12" width="7.77734375" bestFit="1" customWidth="1"/>
    <col min="13" max="20" width="5" bestFit="1" customWidth="1"/>
    <col min="21" max="21" width="10.6640625" bestFit="1" customWidth="1"/>
    <col min="22" max="22" width="11.44140625" bestFit="1" customWidth="1"/>
    <col min="23" max="30" width="5" bestFit="1" customWidth="1"/>
    <col min="31" max="31" width="14.5546875" bestFit="1" customWidth="1"/>
    <col min="32" max="32" width="11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FE4C7-E74F-4D09-A8D4-9D436CB1CB1B}">
  <dimension ref="A1:H13"/>
  <sheetViews>
    <sheetView zoomScale="91" zoomScaleNormal="91" workbookViewId="0">
      <selection activeCell="B4" sqref="B4"/>
    </sheetView>
  </sheetViews>
  <sheetFormatPr defaultRowHeight="14.4" x14ac:dyDescent="0.3"/>
  <cols>
    <col min="1" max="1" width="14" bestFit="1" customWidth="1"/>
    <col min="2" max="2" width="17.44140625" customWidth="1"/>
    <col min="3" max="3" width="13.33203125" bestFit="1" customWidth="1"/>
    <col min="4" max="4" width="15.77734375" bestFit="1" customWidth="1"/>
    <col min="5" max="5" width="12.6640625" bestFit="1" customWidth="1"/>
    <col min="6" max="6" width="19.88671875" style="19" bestFit="1" customWidth="1"/>
    <col min="7" max="7" width="16" style="19" bestFit="1" customWidth="1"/>
    <col min="8" max="8" width="18.5546875" bestFit="1" customWidth="1"/>
  </cols>
  <sheetData>
    <row r="1" spans="1:8" x14ac:dyDescent="0.3">
      <c r="A1" t="s">
        <v>8382</v>
      </c>
      <c r="B1" t="s">
        <v>8395</v>
      </c>
      <c r="C1" t="s">
        <v>8396</v>
      </c>
      <c r="D1" t="s">
        <v>8397</v>
      </c>
      <c r="E1" t="s">
        <v>8398</v>
      </c>
      <c r="F1" s="19" t="s">
        <v>8399</v>
      </c>
      <c r="G1" s="19" t="s">
        <v>8400</v>
      </c>
      <c r="H1" t="s">
        <v>8401</v>
      </c>
    </row>
    <row r="2" spans="1:8" x14ac:dyDescent="0.3">
      <c r="A2" t="s">
        <v>8402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>
        <f>D2/E2</f>
        <v>0</v>
      </c>
    </row>
    <row r="3" spans="1:8" x14ac:dyDescent="0.3">
      <c r="A3" t="s">
        <v>8403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>
        <f t="shared" ref="H3:H13" si="3">D3/E3</f>
        <v>0</v>
      </c>
    </row>
    <row r="4" spans="1:8" x14ac:dyDescent="0.3">
      <c r="A4" t="s">
        <v>8404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>
        <f t="shared" si="3"/>
        <v>0</v>
      </c>
    </row>
    <row r="5" spans="1:8" x14ac:dyDescent="0.3">
      <c r="A5" t="s">
        <v>8405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>
        <f t="shared" si="3"/>
        <v>0</v>
      </c>
    </row>
    <row r="6" spans="1:8" x14ac:dyDescent="0.3">
      <c r="A6" t="s">
        <v>8406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>
        <f t="shared" si="3"/>
        <v>0</v>
      </c>
    </row>
    <row r="7" spans="1:8" x14ac:dyDescent="0.3">
      <c r="A7" t="s">
        <v>8407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>
        <f t="shared" si="3"/>
        <v>0</v>
      </c>
    </row>
    <row r="8" spans="1:8" x14ac:dyDescent="0.3">
      <c r="A8" t="s">
        <v>8413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>
        <f t="shared" si="3"/>
        <v>0</v>
      </c>
    </row>
    <row r="9" spans="1:8" x14ac:dyDescent="0.3">
      <c r="A9" t="s">
        <v>8408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>
        <f t="shared" si="3"/>
        <v>0</v>
      </c>
    </row>
    <row r="10" spans="1:8" x14ac:dyDescent="0.3">
      <c r="A10" t="s">
        <v>8409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>
        <f t="shared" si="3"/>
        <v>0</v>
      </c>
    </row>
    <row r="11" spans="1:8" x14ac:dyDescent="0.3">
      <c r="A11" t="s">
        <v>8410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>
        <f t="shared" si="3"/>
        <v>0</v>
      </c>
    </row>
    <row r="12" spans="1:8" x14ac:dyDescent="0.3">
      <c r="A12" t="s">
        <v>8411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>
        <f t="shared" si="3"/>
        <v>0</v>
      </c>
    </row>
    <row r="13" spans="1:8" x14ac:dyDescent="0.3">
      <c r="A13" t="s">
        <v>8412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ED567-0BF3-47B1-A33B-78B02EF2ABE1}">
  <dimension ref="A1:F6"/>
  <sheetViews>
    <sheetView workbookViewId="0">
      <selection activeCell="J19" sqref="J19"/>
    </sheetView>
  </sheetViews>
  <sheetFormatPr defaultRowHeight="14.4" x14ac:dyDescent="0.3"/>
  <cols>
    <col min="1" max="1" width="32.6640625" bestFit="1" customWidth="1"/>
    <col min="2" max="2" width="124.88671875" bestFit="1" customWidth="1"/>
    <col min="5" max="5" width="16.554687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 Kickstarter!B:C, 2,FALSE )</f>
        <v>Help us get actor-writer Ian Bonar's debut play - a hilarious, heartbreaking story of grief and loss - to the 2016 Edinburgh Fringe.</v>
      </c>
      <c r="C2">
        <f>VLOOKUP(A2, Kickstarter!B:E, 3,FALSE )</f>
        <v>2000</v>
      </c>
      <c r="D2">
        <f>VLOOKUP( A2, Kickstarter!B:E, 4,FALSE 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t="s">
        <v>3616</v>
      </c>
      <c r="B3" t="str">
        <f>VLOOKUP(A3, Kickstarter!B:C, 2,FALSE )</f>
        <v>The play yet to be described as "A surefire Edinburgh Fringe Festival Cult Hit". Coming to the Underbelly, Edinburgh, 5th-30th August.</v>
      </c>
      <c r="C3">
        <f>VLOOKUP(A3, Kickstarter!B:E, 3,FALSE )</f>
        <v>2000</v>
      </c>
      <c r="D3">
        <f>VLOOKUP( A3, Kickstarter!B:E, 4,FALSE 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t="s">
        <v>3178</v>
      </c>
      <c r="B4" t="str">
        <f>VLOOKUP(A4, Kickstarter!B:C, 2,FALSE )</f>
        <v>Cutting Off Kate Bush is a one-woman show written &amp; performed by Lucy Benson-Brown, premiering at the Edinburgh Fringe Festival 2014</v>
      </c>
      <c r="C4">
        <f>VLOOKUP(A4, Kickstarter!B:E, 3,FALSE )</f>
        <v>1500</v>
      </c>
      <c r="D4">
        <f>VLOOKUP( A4, Kickstarter!B:E, 4,FALSE 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t="s">
        <v>3329</v>
      </c>
      <c r="B5" t="str">
        <f>VLOOKUP(A5, Kickstarter!B:C, 2,FALSE )</f>
        <v>Jestia and Raedon is a brand new romantic comedy play going to the Edinburgh Fringe Festival this summer.</v>
      </c>
      <c r="C5">
        <f>VLOOKUP(A5, Kickstarter!B:E, 3,FALSE )</f>
        <v>1000</v>
      </c>
      <c r="D5">
        <f>VLOOKUP( A5, Kickstarter!B:E, 4,FALSE 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">
      <c r="A6" t="s">
        <v>3221</v>
      </c>
      <c r="B6" t="str">
        <f>VLOOKUP(A6, Kickstarter!B:C, 2,FALSE )</f>
        <v>A one-man show about love, loss, and motorways, written &amp; performed by Ben Norris. Help us get to the 2015 Edinburgh Fringe and beyond!</v>
      </c>
      <c r="C6">
        <f>VLOOKUP(A6, Kickstarter!B:E, 3,FALSE )</f>
        <v>4000</v>
      </c>
      <c r="D6">
        <f>VLOOKUP( A6, Kickstarter!B:E, 4,FALSE 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9FFB9-452E-44D2-ACAE-C2D93D5CC798}">
  <dimension ref="A1:F6"/>
  <sheetViews>
    <sheetView workbookViewId="0">
      <selection activeCell="J39" sqref="J3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A7C2D-FCF7-424B-A7DA-F826B26EFA4D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50095-0AED-41BE-A178-457AE3B49B47}">
  <dimension ref="A1:F18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8379</v>
      </c>
      <c r="B1" t="s">
        <v>8364</v>
      </c>
    </row>
    <row r="2" spans="1:6" x14ac:dyDescent="0.3">
      <c r="A2" s="12" t="s">
        <v>8358</v>
      </c>
      <c r="B2" t="s">
        <v>8315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5E83F-4FC9-45F0-AF99-15F93D902EAA}">
  <dimension ref="A1:C14"/>
  <sheetViews>
    <sheetView tabSelected="1" workbookViewId="0">
      <selection activeCell="C14" sqref="C14"/>
    </sheetView>
  </sheetViews>
  <sheetFormatPr defaultRowHeight="14.4" x14ac:dyDescent="0.3"/>
  <cols>
    <col min="1" max="1" width="24.33203125" bestFit="1" customWidth="1"/>
    <col min="2" max="2" width="11.21875" bestFit="1" customWidth="1"/>
    <col min="3" max="3" width="12.218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8" t="e">
        <f>AVERAGE(#REF!)</f>
        <v>#REF!</v>
      </c>
      <c r="C2" s="18" t="e">
        <f>AVERAGE(#REF!)</f>
        <v>#REF!</v>
      </c>
    </row>
    <row r="3" spans="1:3" x14ac:dyDescent="0.3">
      <c r="A3" t="s">
        <v>8388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8391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t="s">
        <v>8392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3">
      <c r="A6" t="s">
        <v>8393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3">
      <c r="A7" t="s">
        <v>8394</v>
      </c>
      <c r="B7" s="18" t="e">
        <f>B5-B6</f>
        <v>#REF!</v>
      </c>
      <c r="C7" s="18" t="e">
        <f>C5-C6</f>
        <v>#REF!</v>
      </c>
    </row>
    <row r="8" spans="1:3" x14ac:dyDescent="0.3">
      <c r="B8" s="18"/>
      <c r="C8" s="18"/>
    </row>
    <row r="9" spans="1:3" x14ac:dyDescent="0.3">
      <c r="A9" t="s">
        <v>8389</v>
      </c>
      <c r="B9" s="18" t="e">
        <f>AVERAGE(#REF!)</f>
        <v>#REF!</v>
      </c>
      <c r="C9" s="18" t="e">
        <f>AVERAGE(#REF!)</f>
        <v>#REF!</v>
      </c>
    </row>
    <row r="10" spans="1:3" x14ac:dyDescent="0.3">
      <c r="A10" t="s">
        <v>8390</v>
      </c>
      <c r="B10" s="18" t="e">
        <f>MEDIAN(#REF!)</f>
        <v>#REF!</v>
      </c>
      <c r="C10" s="18" t="e">
        <f>MEDIAN(#REF!)</f>
        <v>#REF!</v>
      </c>
    </row>
    <row r="11" spans="1:3" x14ac:dyDescent="0.3">
      <c r="A11" t="s">
        <v>8391</v>
      </c>
      <c r="B11" s="18" t="e">
        <f>_xlfn.STDEV.P(#REF!)</f>
        <v>#REF!</v>
      </c>
      <c r="C11" s="18" t="e">
        <f>_xlfn.STDEV.P(#REF!)</f>
        <v>#REF!</v>
      </c>
    </row>
    <row r="12" spans="1:3" x14ac:dyDescent="0.3">
      <c r="A12" t="s">
        <v>8392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3">
      <c r="A13" t="s">
        <v>8393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3">
      <c r="A14" t="s">
        <v>8394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Edinburgh Research</vt:lpstr>
      <vt:lpstr>Category Statistics </vt:lpstr>
      <vt:lpstr>Subcategory Statistics</vt:lpstr>
      <vt:lpstr>Outcomes Based on Launch 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 Meluch</cp:lastModifiedBy>
  <dcterms:created xsi:type="dcterms:W3CDTF">2017-04-20T15:17:24Z</dcterms:created>
  <dcterms:modified xsi:type="dcterms:W3CDTF">2022-06-12T01:49:00Z</dcterms:modified>
</cp:coreProperties>
</file>