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120" yWindow="75" windowWidth="21435" windowHeight="9795" activeTab="2"/>
  </bookViews>
  <sheets>
    <sheet name="个税表" sheetId="1" r:id="rId1"/>
    <sheet name="工资表" sheetId="2" r:id="rId2"/>
    <sheet name="工资条" sheetId="3" r:id="rId3"/>
  </sheets>
  <calcPr calcId="162913"/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H4" i="3"/>
  <c r="B6" i="3"/>
  <c r="C6" i="3"/>
  <c r="D6" i="3"/>
  <c r="E6" i="3"/>
  <c r="F6" i="3"/>
  <c r="H6" i="3"/>
  <c r="B8" i="3"/>
  <c r="C8" i="3"/>
  <c r="D8" i="3"/>
  <c r="E8" i="3"/>
  <c r="F8" i="3"/>
  <c r="H8" i="3"/>
  <c r="B10" i="3"/>
  <c r="C10" i="3"/>
  <c r="D10" i="3"/>
  <c r="E10" i="3"/>
  <c r="F10" i="3"/>
  <c r="H10" i="3"/>
  <c r="B12" i="3"/>
  <c r="C12" i="3"/>
  <c r="D12" i="3"/>
  <c r="E12" i="3"/>
  <c r="F12" i="3"/>
  <c r="H12" i="3"/>
  <c r="B14" i="3"/>
  <c r="C14" i="3"/>
  <c r="D14" i="3"/>
  <c r="E14" i="3"/>
  <c r="F14" i="3"/>
  <c r="H14" i="3"/>
  <c r="B16" i="3"/>
  <c r="C16" i="3"/>
  <c r="D16" i="3"/>
  <c r="E16" i="3"/>
  <c r="F16" i="3"/>
  <c r="H16" i="3"/>
  <c r="B18" i="3"/>
  <c r="C18" i="3"/>
  <c r="D18" i="3"/>
  <c r="E18" i="3"/>
  <c r="F18" i="3"/>
  <c r="H18" i="3"/>
  <c r="B20" i="3"/>
  <c r="C20" i="3"/>
  <c r="D20" i="3"/>
  <c r="E20" i="3"/>
  <c r="F20" i="3"/>
  <c r="H20" i="3"/>
  <c r="C2" i="3"/>
  <c r="D2" i="3"/>
  <c r="E2" i="3"/>
  <c r="F2" i="3"/>
  <c r="H2" i="3"/>
  <c r="B2" i="3"/>
  <c r="I4" i="2" l="1"/>
  <c r="I6" i="3" s="1"/>
  <c r="I8" i="2"/>
  <c r="I14" i="3" s="1"/>
  <c r="G3" i="2"/>
  <c r="G4" i="3" s="1"/>
  <c r="G4" i="2"/>
  <c r="G6" i="3" s="1"/>
  <c r="G6" i="2"/>
  <c r="G10" i="3" s="1"/>
  <c r="G8" i="2"/>
  <c r="G14" i="3" s="1"/>
  <c r="G10" i="2"/>
  <c r="G18" i="3" s="1"/>
  <c r="G2" i="2"/>
  <c r="G5" i="2"/>
  <c r="G8" i="3" s="1"/>
  <c r="G7" i="2"/>
  <c r="G12" i="3" s="1"/>
  <c r="G9" i="2"/>
  <c r="G16" i="3" s="1"/>
  <c r="G11" i="2"/>
  <c r="G20" i="3" s="1"/>
  <c r="I10" i="2" l="1"/>
  <c r="I6" i="2"/>
  <c r="J8" i="2"/>
  <c r="J14" i="3" s="1"/>
  <c r="J4" i="2"/>
  <c r="J6" i="3" s="1"/>
  <c r="I2" i="2"/>
  <c r="G2" i="3"/>
  <c r="I9" i="2"/>
  <c r="I5" i="2"/>
  <c r="K8" i="2"/>
  <c r="K14" i="3" s="1"/>
  <c r="K4" i="2"/>
  <c r="K6" i="3" s="1"/>
  <c r="I11" i="2"/>
  <c r="I7" i="2"/>
  <c r="I3" i="2"/>
  <c r="I12" i="3" l="1"/>
  <c r="K7" i="2"/>
  <c r="K12" i="3" s="1"/>
  <c r="J7" i="2"/>
  <c r="J12" i="3" s="1"/>
  <c r="I8" i="3"/>
  <c r="J5" i="2"/>
  <c r="J8" i="3" s="1"/>
  <c r="K5" i="2"/>
  <c r="K8" i="3" s="1"/>
  <c r="I20" i="3"/>
  <c r="K11" i="2"/>
  <c r="K20" i="3" s="1"/>
  <c r="J11" i="2"/>
  <c r="J20" i="3" s="1"/>
  <c r="L4" i="2"/>
  <c r="I10" i="3"/>
  <c r="J6" i="2"/>
  <c r="J10" i="3" s="1"/>
  <c r="K6" i="2"/>
  <c r="K10" i="3" s="1"/>
  <c r="I16" i="3"/>
  <c r="J9" i="2"/>
  <c r="J16" i="3" s="1"/>
  <c r="K9" i="2"/>
  <c r="K16" i="3" s="1"/>
  <c r="I4" i="3"/>
  <c r="K3" i="2"/>
  <c r="K4" i="3" s="1"/>
  <c r="L3" i="2"/>
  <c r="J3" i="2"/>
  <c r="J4" i="3" s="1"/>
  <c r="I2" i="3"/>
  <c r="K2" i="2"/>
  <c r="K2" i="3" s="1"/>
  <c r="L2" i="2"/>
  <c r="J2" i="2"/>
  <c r="J2" i="3" s="1"/>
  <c r="L8" i="2"/>
  <c r="I18" i="3"/>
  <c r="J10" i="2"/>
  <c r="J18" i="3" s="1"/>
  <c r="K10" i="2"/>
  <c r="K18" i="3" s="1"/>
  <c r="L2" i="3" l="1"/>
  <c r="M2" i="2"/>
  <c r="M2" i="3" s="1"/>
  <c r="L4" i="3"/>
  <c r="M3" i="2"/>
  <c r="M4" i="3" s="1"/>
  <c r="L9" i="2"/>
  <c r="L6" i="2"/>
  <c r="L11" i="2"/>
  <c r="L7" i="2"/>
  <c r="L10" i="2"/>
  <c r="L14" i="3"/>
  <c r="M8" i="2"/>
  <c r="M14" i="3" s="1"/>
  <c r="L5" i="2"/>
  <c r="L6" i="3"/>
  <c r="M4" i="2"/>
  <c r="M6" i="3" s="1"/>
  <c r="L8" i="3" l="1"/>
  <c r="M5" i="2"/>
  <c r="M8" i="3" s="1"/>
  <c r="L20" i="3"/>
  <c r="M11" i="2"/>
  <c r="M20" i="3" s="1"/>
  <c r="L10" i="3"/>
  <c r="M6" i="2"/>
  <c r="M10" i="3" s="1"/>
  <c r="L12" i="3"/>
  <c r="M7" i="2"/>
  <c r="M12" i="3" s="1"/>
  <c r="L18" i="3"/>
  <c r="M10" i="2"/>
  <c r="M18" i="3" s="1"/>
  <c r="L16" i="3"/>
  <c r="M9" i="2"/>
  <c r="M16" i="3" s="1"/>
</calcChain>
</file>

<file path=xl/sharedStrings.xml><?xml version="1.0" encoding="utf-8"?>
<sst xmlns="http://schemas.openxmlformats.org/spreadsheetml/2006/main" count="177" uniqueCount="44">
  <si>
    <t>级数</t>
    <phoneticPr fontId="1" type="noConversion"/>
  </si>
  <si>
    <t>月应纳税所得额</t>
    <phoneticPr fontId="1" type="noConversion"/>
  </si>
  <si>
    <t>上限</t>
    <phoneticPr fontId="1" type="noConversion"/>
  </si>
  <si>
    <t>税率</t>
    <phoneticPr fontId="1" type="noConversion"/>
  </si>
  <si>
    <t>速算扣除数（元）</t>
    <phoneticPr fontId="1" type="noConversion"/>
  </si>
  <si>
    <t>不超过500元</t>
  </si>
  <si>
    <t>超过500元至2000元的部分</t>
  </si>
  <si>
    <t>超过2000元至5000元的部分</t>
  </si>
  <si>
    <t>超过5000元至20000元的部分</t>
  </si>
  <si>
    <t>超过20000元至40000元的部分</t>
  </si>
  <si>
    <t>超过40000元至60000元的部分</t>
  </si>
  <si>
    <t>超过60000元至80000元的部分</t>
  </si>
  <si>
    <t>超过80000元至100000元的部分</t>
  </si>
  <si>
    <t>超过100000元的部分</t>
  </si>
  <si>
    <t>工号</t>
    <phoneticPr fontId="1" type="noConversion"/>
  </si>
  <si>
    <t>姓名</t>
    <phoneticPr fontId="1" type="noConversion"/>
  </si>
  <si>
    <t>部门</t>
    <phoneticPr fontId="1" type="noConversion"/>
  </si>
  <si>
    <t>基本工资</t>
    <phoneticPr fontId="1" type="noConversion"/>
  </si>
  <si>
    <t>补贴补助</t>
    <phoneticPr fontId="1" type="noConversion"/>
  </si>
  <si>
    <t>奖金</t>
    <phoneticPr fontId="1" type="noConversion"/>
  </si>
  <si>
    <t>应发工资</t>
    <phoneticPr fontId="1" type="noConversion"/>
  </si>
  <si>
    <t>代缴保险</t>
    <phoneticPr fontId="1" type="noConversion"/>
  </si>
  <si>
    <t>应纳税所得额</t>
    <phoneticPr fontId="1" type="noConversion"/>
  </si>
  <si>
    <t>个税税率</t>
    <phoneticPr fontId="1" type="noConversion"/>
  </si>
  <si>
    <t>速算扣除数</t>
    <phoneticPr fontId="1" type="noConversion"/>
  </si>
  <si>
    <t>应纳税额</t>
    <phoneticPr fontId="1" type="noConversion"/>
  </si>
  <si>
    <t>实发工资</t>
    <phoneticPr fontId="1" type="noConversion"/>
  </si>
  <si>
    <t>郑美</t>
  </si>
  <si>
    <t>陈亮</t>
  </si>
  <si>
    <t>赵蕾</t>
  </si>
  <si>
    <t>秦亮</t>
  </si>
  <si>
    <t>朱达</t>
  </si>
  <si>
    <t>王文</t>
  </si>
  <si>
    <t>陈娟</t>
  </si>
  <si>
    <t>孙惠</t>
  </si>
  <si>
    <t>秦力</t>
  </si>
  <si>
    <t>褚娟</t>
  </si>
  <si>
    <t>客服部</t>
  </si>
  <si>
    <t>信息部</t>
  </si>
  <si>
    <t>人力部</t>
  </si>
  <si>
    <t>销售部</t>
  </si>
  <si>
    <t>工程部</t>
  </si>
  <si>
    <t>财务部</t>
  </si>
  <si>
    <t>技术部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</si>
</sst>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9" customWidth="1"/>
    <col min="2" max="2" width="29.375" bestFit="1" customWidth="1"/>
    <col min="5" max="5" width="17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>
        <v>1</v>
      </c>
      <c r="B2" t="s">
        <v>5</v>
      </c>
      <c r="C2">
        <v>0</v>
      </c>
      <c r="D2" s="2">
        <v>0.05</v>
      </c>
      <c r="E2">
        <v>0</v>
      </c>
    </row>
    <row r="3" spans="1:5" x14ac:dyDescent="0.15">
      <c r="A3">
        <v>2</v>
      </c>
      <c r="B3" t="s">
        <v>6</v>
      </c>
      <c r="C3">
        <v>500</v>
      </c>
      <c r="D3" s="2">
        <v>0.1</v>
      </c>
      <c r="E3">
        <v>25</v>
      </c>
    </row>
    <row r="4" spans="1:5" x14ac:dyDescent="0.15">
      <c r="A4">
        <v>3</v>
      </c>
      <c r="B4" t="s">
        <v>7</v>
      </c>
      <c r="C4">
        <v>2000</v>
      </c>
      <c r="D4" s="2">
        <v>0.15</v>
      </c>
      <c r="E4">
        <v>125</v>
      </c>
    </row>
    <row r="5" spans="1:5" x14ac:dyDescent="0.15">
      <c r="A5">
        <v>4</v>
      </c>
      <c r="B5" t="s">
        <v>8</v>
      </c>
      <c r="C5">
        <v>5000</v>
      </c>
      <c r="D5" s="2">
        <v>0.2</v>
      </c>
      <c r="E5">
        <v>375</v>
      </c>
    </row>
    <row r="6" spans="1:5" x14ac:dyDescent="0.15">
      <c r="A6">
        <v>5</v>
      </c>
      <c r="B6" t="s">
        <v>9</v>
      </c>
      <c r="C6">
        <v>20000</v>
      </c>
      <c r="D6" s="2">
        <v>0.25</v>
      </c>
      <c r="E6">
        <v>1375</v>
      </c>
    </row>
    <row r="7" spans="1:5" x14ac:dyDescent="0.15">
      <c r="A7">
        <v>6</v>
      </c>
      <c r="B7" t="s">
        <v>10</v>
      </c>
      <c r="C7">
        <v>40000</v>
      </c>
      <c r="D7" s="2">
        <v>0.3</v>
      </c>
      <c r="E7">
        <v>3375</v>
      </c>
    </row>
    <row r="8" spans="1:5" x14ac:dyDescent="0.15">
      <c r="A8">
        <v>7</v>
      </c>
      <c r="B8" t="s">
        <v>11</v>
      </c>
      <c r="C8">
        <v>60000</v>
      </c>
      <c r="D8" s="2">
        <v>0.35</v>
      </c>
      <c r="E8">
        <v>6375</v>
      </c>
    </row>
    <row r="9" spans="1:5" x14ac:dyDescent="0.15">
      <c r="A9">
        <v>8</v>
      </c>
      <c r="B9" t="s">
        <v>12</v>
      </c>
      <c r="C9">
        <v>80000</v>
      </c>
      <c r="D9" s="2">
        <v>0.4</v>
      </c>
      <c r="E9">
        <v>10375</v>
      </c>
    </row>
    <row r="10" spans="1:5" x14ac:dyDescent="0.15">
      <c r="A10">
        <v>9</v>
      </c>
      <c r="B10" t="s">
        <v>13</v>
      </c>
      <c r="C10">
        <v>100000</v>
      </c>
      <c r="D10" s="2">
        <v>0.45</v>
      </c>
      <c r="E10">
        <v>15375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C4" sqref="C4"/>
    </sheetView>
  </sheetViews>
  <sheetFormatPr defaultRowHeight="13.5" x14ac:dyDescent="0.15"/>
  <cols>
    <col min="1" max="1" width="9" customWidth="1"/>
    <col min="4" max="4" width="9.5" bestFit="1" customWidth="1"/>
    <col min="5" max="8" width="9.125" bestFit="1" customWidth="1"/>
    <col min="9" max="9" width="13.125" bestFit="1" customWidth="1"/>
    <col min="10" max="10" width="9.125" bestFit="1" customWidth="1"/>
    <col min="11" max="11" width="11.125" bestFit="1" customWidth="1"/>
    <col min="12" max="13" width="9.125" bestFit="1" customWidth="1"/>
  </cols>
  <sheetData>
    <row r="1" spans="1:13" x14ac:dyDescent="0.15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</row>
    <row r="2" spans="1:13" x14ac:dyDescent="0.15">
      <c r="A2" s="6">
        <v>1</v>
      </c>
      <c r="B2" s="6" t="s">
        <v>27</v>
      </c>
      <c r="C2" s="6" t="s">
        <v>37</v>
      </c>
      <c r="D2" s="7">
        <v>4800</v>
      </c>
      <c r="E2" s="7">
        <v>233</v>
      </c>
      <c r="F2" s="7">
        <v>358</v>
      </c>
      <c r="G2" s="8">
        <f>SUM(D2:F2)</f>
        <v>5391</v>
      </c>
      <c r="H2" s="7">
        <v>105</v>
      </c>
      <c r="I2" s="8">
        <f>G2-H2-2000</f>
        <v>3286</v>
      </c>
      <c r="J2" s="8">
        <f>IF(I2&lt;=0,0,VLOOKUP(I2,个税表!$C$2:$E$10,2,TRUE))</f>
        <v>0.15</v>
      </c>
      <c r="K2" s="8">
        <f>IF(I2&lt;=0,0,VLOOKUP(I2,个税表!$C$2:$E$10,3,TRUE))</f>
        <v>125</v>
      </c>
      <c r="L2" s="8">
        <f>I2*J2-K2</f>
        <v>367.9</v>
      </c>
      <c r="M2" s="8">
        <f>G2-H2-L2</f>
        <v>4918.1000000000004</v>
      </c>
    </row>
    <row r="3" spans="1:13" x14ac:dyDescent="0.15">
      <c r="A3" s="6">
        <v>2</v>
      </c>
      <c r="B3" s="6" t="s">
        <v>28</v>
      </c>
      <c r="C3" s="6" t="s">
        <v>38</v>
      </c>
      <c r="D3" s="7">
        <v>3600</v>
      </c>
      <c r="E3" s="7">
        <v>185</v>
      </c>
      <c r="F3" s="7">
        <v>462</v>
      </c>
      <c r="G3" s="8">
        <f t="shared" ref="G3:G11" si="0">SUM(D3:F3)</f>
        <v>4247</v>
      </c>
      <c r="H3" s="7">
        <v>291</v>
      </c>
      <c r="I3" s="8">
        <f t="shared" ref="I3:I11" si="1">G3-H3-2000</f>
        <v>1956</v>
      </c>
      <c r="J3" s="8">
        <f>IF(I3&lt;=0,0,VLOOKUP(I3,个税表!$C$2:$E$10,2,TRUE))</f>
        <v>0.1</v>
      </c>
      <c r="K3" s="8">
        <f>IF(I3&lt;=0,0,VLOOKUP(I3,个税表!$C$2:$E$10,3,TRUE))</f>
        <v>25</v>
      </c>
      <c r="L3" s="8">
        <f t="shared" ref="L3:L11" si="2">I3*J3-K3</f>
        <v>170.60000000000002</v>
      </c>
      <c r="M3" s="8">
        <f t="shared" ref="M3:M11" si="3">G3-H3-L3</f>
        <v>3785.4</v>
      </c>
    </row>
    <row r="4" spans="1:13" x14ac:dyDescent="0.15">
      <c r="A4" s="6">
        <v>3</v>
      </c>
      <c r="B4" s="6" t="s">
        <v>29</v>
      </c>
      <c r="C4" s="6" t="s">
        <v>39</v>
      </c>
      <c r="D4" s="7">
        <v>2300</v>
      </c>
      <c r="E4" s="7">
        <v>205</v>
      </c>
      <c r="F4" s="7">
        <v>494</v>
      </c>
      <c r="G4" s="8">
        <f t="shared" si="0"/>
        <v>2999</v>
      </c>
      <c r="H4" s="7">
        <v>140</v>
      </c>
      <c r="I4" s="8">
        <f t="shared" si="1"/>
        <v>859</v>
      </c>
      <c r="J4" s="8">
        <f>IF(I4&lt;=0,0,VLOOKUP(I4,个税表!$C$2:$E$10,2,TRUE))</f>
        <v>0.1</v>
      </c>
      <c r="K4" s="8">
        <f>IF(I4&lt;=0,0,VLOOKUP(I4,个税表!$C$2:$E$10,3,TRUE))</f>
        <v>25</v>
      </c>
      <c r="L4" s="8">
        <f t="shared" si="2"/>
        <v>60.900000000000006</v>
      </c>
      <c r="M4" s="8">
        <f t="shared" si="3"/>
        <v>2798.1</v>
      </c>
    </row>
    <row r="5" spans="1:13" x14ac:dyDescent="0.15">
      <c r="A5" s="6">
        <v>4</v>
      </c>
      <c r="B5" s="6" t="s">
        <v>30</v>
      </c>
      <c r="C5" s="6" t="s">
        <v>40</v>
      </c>
      <c r="D5" s="7">
        <v>3200</v>
      </c>
      <c r="E5" s="7">
        <v>272</v>
      </c>
      <c r="F5" s="7">
        <v>427</v>
      </c>
      <c r="G5" s="8">
        <f t="shared" si="0"/>
        <v>3899</v>
      </c>
      <c r="H5" s="7">
        <v>153</v>
      </c>
      <c r="I5" s="8">
        <f t="shared" si="1"/>
        <v>1746</v>
      </c>
      <c r="J5" s="8">
        <f>IF(I5&lt;=0,0,VLOOKUP(I5,个税表!$C$2:$E$10,2,TRUE))</f>
        <v>0.1</v>
      </c>
      <c r="K5" s="8">
        <f>IF(I5&lt;=0,0,VLOOKUP(I5,个税表!$C$2:$E$10,3,TRUE))</f>
        <v>25</v>
      </c>
      <c r="L5" s="8">
        <f t="shared" si="2"/>
        <v>149.60000000000002</v>
      </c>
      <c r="M5" s="8">
        <f t="shared" si="3"/>
        <v>3596.4</v>
      </c>
    </row>
    <row r="6" spans="1:13" x14ac:dyDescent="0.15">
      <c r="A6" s="6">
        <v>5</v>
      </c>
      <c r="B6" s="6" t="s">
        <v>31</v>
      </c>
      <c r="C6" s="6" t="s">
        <v>41</v>
      </c>
      <c r="D6" s="7">
        <v>2500</v>
      </c>
      <c r="E6" s="7">
        <v>190</v>
      </c>
      <c r="F6" s="7">
        <v>349</v>
      </c>
      <c r="G6" s="8">
        <f t="shared" si="0"/>
        <v>3039</v>
      </c>
      <c r="H6" s="7">
        <v>236</v>
      </c>
      <c r="I6" s="8">
        <f t="shared" si="1"/>
        <v>803</v>
      </c>
      <c r="J6" s="8">
        <f>IF(I6&lt;=0,0,VLOOKUP(I6,个税表!$C$2:$E$10,2,TRUE))</f>
        <v>0.1</v>
      </c>
      <c r="K6" s="8">
        <f>IF(I6&lt;=0,0,VLOOKUP(I6,个税表!$C$2:$E$10,3,TRUE))</f>
        <v>25</v>
      </c>
      <c r="L6" s="8">
        <f t="shared" si="2"/>
        <v>55.300000000000011</v>
      </c>
      <c r="M6" s="8">
        <f t="shared" si="3"/>
        <v>2747.7</v>
      </c>
    </row>
    <row r="7" spans="1:13" x14ac:dyDescent="0.15">
      <c r="A7" s="6">
        <v>6</v>
      </c>
      <c r="B7" s="6" t="s">
        <v>32</v>
      </c>
      <c r="C7" s="6" t="s">
        <v>40</v>
      </c>
      <c r="D7" s="7">
        <v>4000</v>
      </c>
      <c r="E7" s="7">
        <v>266</v>
      </c>
      <c r="F7" s="7">
        <v>432</v>
      </c>
      <c r="G7" s="8">
        <f t="shared" si="0"/>
        <v>4698</v>
      </c>
      <c r="H7" s="7">
        <v>175</v>
      </c>
      <c r="I7" s="8">
        <f t="shared" si="1"/>
        <v>2523</v>
      </c>
      <c r="J7" s="8">
        <f>IF(I7&lt;=0,0,VLOOKUP(I7,个税表!$C$2:$E$10,2,TRUE))</f>
        <v>0.15</v>
      </c>
      <c r="K7" s="8">
        <f>IF(I7&lt;=0,0,VLOOKUP(I7,个税表!$C$2:$E$10,3,TRUE))</f>
        <v>125</v>
      </c>
      <c r="L7" s="8">
        <f t="shared" si="2"/>
        <v>253.45</v>
      </c>
      <c r="M7" s="8">
        <f t="shared" si="3"/>
        <v>4269.55</v>
      </c>
    </row>
    <row r="8" spans="1:13" x14ac:dyDescent="0.15">
      <c r="A8" s="6">
        <v>7</v>
      </c>
      <c r="B8" s="6" t="s">
        <v>33</v>
      </c>
      <c r="C8" s="6" t="s">
        <v>42</v>
      </c>
      <c r="D8" s="7">
        <v>4100</v>
      </c>
      <c r="E8" s="7">
        <v>294</v>
      </c>
      <c r="F8" s="7">
        <v>404</v>
      </c>
      <c r="G8" s="8">
        <f t="shared" si="0"/>
        <v>4798</v>
      </c>
      <c r="H8" s="7">
        <v>156</v>
      </c>
      <c r="I8" s="8">
        <f t="shared" si="1"/>
        <v>2642</v>
      </c>
      <c r="J8" s="8">
        <f>IF(I8&lt;=0,0,VLOOKUP(I8,个税表!$C$2:$E$10,2,TRUE))</f>
        <v>0.15</v>
      </c>
      <c r="K8" s="8">
        <f>IF(I8&lt;=0,0,VLOOKUP(I8,个税表!$C$2:$E$10,3,TRUE))</f>
        <v>125</v>
      </c>
      <c r="L8" s="8">
        <f t="shared" si="2"/>
        <v>271.3</v>
      </c>
      <c r="M8" s="8">
        <f t="shared" si="3"/>
        <v>4370.7</v>
      </c>
    </row>
    <row r="9" spans="1:13" x14ac:dyDescent="0.15">
      <c r="A9" s="6">
        <v>8</v>
      </c>
      <c r="B9" s="6" t="s">
        <v>34</v>
      </c>
      <c r="C9" s="6" t="s">
        <v>43</v>
      </c>
      <c r="D9" s="7">
        <v>2600</v>
      </c>
      <c r="E9" s="7">
        <v>249</v>
      </c>
      <c r="F9" s="7">
        <v>496</v>
      </c>
      <c r="G9" s="8">
        <f t="shared" si="0"/>
        <v>3345</v>
      </c>
      <c r="H9" s="7">
        <v>147</v>
      </c>
      <c r="I9" s="8">
        <f t="shared" si="1"/>
        <v>1198</v>
      </c>
      <c r="J9" s="8">
        <f>IF(I9&lt;=0,0,VLOOKUP(I9,个税表!$C$2:$E$10,2,TRUE))</f>
        <v>0.1</v>
      </c>
      <c r="K9" s="8">
        <f>IF(I9&lt;=0,0,VLOOKUP(I9,个税表!$C$2:$E$10,3,TRUE))</f>
        <v>25</v>
      </c>
      <c r="L9" s="8">
        <f t="shared" si="2"/>
        <v>94.800000000000011</v>
      </c>
      <c r="M9" s="8">
        <f t="shared" si="3"/>
        <v>3103.2</v>
      </c>
    </row>
    <row r="10" spans="1:13" x14ac:dyDescent="0.15">
      <c r="A10" s="6">
        <v>9</v>
      </c>
      <c r="B10" s="6" t="s">
        <v>35</v>
      </c>
      <c r="C10" s="6" t="s">
        <v>37</v>
      </c>
      <c r="D10" s="7">
        <v>5000</v>
      </c>
      <c r="E10" s="7">
        <v>278</v>
      </c>
      <c r="F10" s="7">
        <v>373</v>
      </c>
      <c r="G10" s="8">
        <f t="shared" si="0"/>
        <v>5651</v>
      </c>
      <c r="H10" s="7">
        <v>153</v>
      </c>
      <c r="I10" s="8">
        <f t="shared" si="1"/>
        <v>3498</v>
      </c>
      <c r="J10" s="8">
        <f>IF(I10&lt;=0,0,VLOOKUP(I10,个税表!$C$2:$E$10,2,TRUE))</f>
        <v>0.15</v>
      </c>
      <c r="K10" s="8">
        <f>IF(I10&lt;=0,0,VLOOKUP(I10,个税表!$C$2:$E$10,3,TRUE))</f>
        <v>125</v>
      </c>
      <c r="L10" s="8">
        <f t="shared" si="2"/>
        <v>399.69999999999993</v>
      </c>
      <c r="M10" s="8">
        <f t="shared" si="3"/>
        <v>5098.3</v>
      </c>
    </row>
    <row r="11" spans="1:13" x14ac:dyDescent="0.15">
      <c r="A11" s="6">
        <v>10</v>
      </c>
      <c r="B11" s="6" t="s">
        <v>36</v>
      </c>
      <c r="C11" s="6" t="s">
        <v>43</v>
      </c>
      <c r="D11" s="7">
        <v>4300</v>
      </c>
      <c r="E11" s="7">
        <v>182</v>
      </c>
      <c r="F11" s="7">
        <v>390</v>
      </c>
      <c r="G11" s="8">
        <f t="shared" si="0"/>
        <v>4872</v>
      </c>
      <c r="H11" s="7">
        <v>118</v>
      </c>
      <c r="I11" s="8">
        <f t="shared" si="1"/>
        <v>2754</v>
      </c>
      <c r="J11" s="8">
        <f>IF(I11&lt;=0,0,VLOOKUP(I11,个税表!$C$2:$E$10,2,TRUE))</f>
        <v>0.15</v>
      </c>
      <c r="K11" s="8">
        <f>IF(I11&lt;=0,0,VLOOKUP(I11,个税表!$C$2:$E$10,3,TRUE))</f>
        <v>125</v>
      </c>
      <c r="L11" s="8">
        <f t="shared" si="2"/>
        <v>288.09999999999997</v>
      </c>
      <c r="M11" s="8">
        <f t="shared" si="3"/>
        <v>4465.8999999999996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G9" sqref="G9"/>
    </sheetView>
  </sheetViews>
  <sheetFormatPr defaultRowHeight="13.5" x14ac:dyDescent="0.15"/>
  <cols>
    <col min="1" max="1" width="9" customWidth="1"/>
    <col min="4" max="4" width="9.5" bestFit="1" customWidth="1"/>
    <col min="5" max="6" width="9.125" bestFit="1" customWidth="1"/>
    <col min="7" max="7" width="9.5" bestFit="1" customWidth="1"/>
    <col min="8" max="8" width="9.125" bestFit="1" customWidth="1"/>
    <col min="9" max="9" width="13.125" bestFit="1" customWidth="1"/>
    <col min="10" max="10" width="9.125" bestFit="1" customWidth="1"/>
    <col min="11" max="11" width="11.125" bestFit="1" customWidth="1"/>
    <col min="12" max="12" width="9.125" bestFit="1" customWidth="1"/>
    <col min="13" max="13" width="9.5" bestFit="1" customWidth="1"/>
  </cols>
  <sheetData>
    <row r="1" spans="1:13" x14ac:dyDescent="0.15">
      <c r="A1" s="4" t="s">
        <v>14</v>
      </c>
      <c r="B1" s="4" t="s">
        <v>15</v>
      </c>
      <c r="C1" s="4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26</v>
      </c>
    </row>
    <row r="2" spans="1:13" x14ac:dyDescent="0.15">
      <c r="A2" s="1">
        <v>1</v>
      </c>
      <c r="B2" s="1" t="str">
        <f>VLOOKUP($A2,工资表!$A$2:$M$11,COLUMN(),FALSE)</f>
        <v>郑美</v>
      </c>
      <c r="C2" s="1" t="str">
        <f>VLOOKUP($A2,工资表!$A$2:$M$11,COLUMN(),FALSE)</f>
        <v>客服部</v>
      </c>
      <c r="D2" s="3">
        <f>VLOOKUP($A2,工资表!$A$2:$M$11,COLUMN(),FALSE)</f>
        <v>4800</v>
      </c>
      <c r="E2" s="3">
        <f>VLOOKUP($A2,工资表!$A$2:$M$11,COLUMN(),FALSE)</f>
        <v>233</v>
      </c>
      <c r="F2" s="3">
        <f>VLOOKUP($A2,工资表!$A$2:$M$11,COLUMN(),FALSE)</f>
        <v>358</v>
      </c>
      <c r="G2" s="3">
        <f>VLOOKUP($A2,工资表!$A$2:$M$11,COLUMN(),FALSE)</f>
        <v>5391</v>
      </c>
      <c r="H2" s="3">
        <f>VLOOKUP($A2,工资表!$A$2:$M$11,COLUMN(),FALSE)</f>
        <v>105</v>
      </c>
      <c r="I2" s="3">
        <f>VLOOKUP($A2,工资表!$A$2:$M$11,COLUMN(),FALSE)</f>
        <v>3286</v>
      </c>
      <c r="J2" s="3">
        <f>VLOOKUP($A2,工资表!$A$2:$M$11,COLUMN(),FALSE)</f>
        <v>0.15</v>
      </c>
      <c r="K2" s="3">
        <f>VLOOKUP($A2,工资表!$A$2:$M$11,COLUMN(),FALSE)</f>
        <v>125</v>
      </c>
      <c r="L2" s="3">
        <f>VLOOKUP($A2,工资表!$A$2:$M$11,COLUMN(),FALSE)</f>
        <v>367.9</v>
      </c>
      <c r="M2" s="3">
        <f>VLOOKUP($A2,工资表!$A$2:$M$11,COLUMN(),FALSE)</f>
        <v>4918.1000000000004</v>
      </c>
    </row>
    <row r="3" spans="1:13" x14ac:dyDescent="0.15">
      <c r="A3" s="4" t="s">
        <v>14</v>
      </c>
      <c r="B3" s="4" t="s">
        <v>15</v>
      </c>
      <c r="C3" s="4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x14ac:dyDescent="0.15">
      <c r="A4" s="1">
        <v>2</v>
      </c>
      <c r="B4" s="1" t="str">
        <f>VLOOKUP($A4,工资表!$A$2:$M$11,COLUMN(),FALSE)</f>
        <v>陈亮</v>
      </c>
      <c r="C4" s="1" t="str">
        <f>VLOOKUP($A4,工资表!$A$2:$M$11,COLUMN(),FALSE)</f>
        <v>信息部</v>
      </c>
      <c r="D4" s="3">
        <f>VLOOKUP($A4,工资表!$A$2:$M$11,COLUMN(),FALSE)</f>
        <v>3600</v>
      </c>
      <c r="E4" s="3">
        <f>VLOOKUP($A4,工资表!$A$2:$M$11,COLUMN(),FALSE)</f>
        <v>185</v>
      </c>
      <c r="F4" s="3">
        <f>VLOOKUP($A4,工资表!$A$2:$M$11,COLUMN(),FALSE)</f>
        <v>462</v>
      </c>
      <c r="G4" s="3">
        <f>VLOOKUP($A4,工资表!$A$2:$M$11,COLUMN(),FALSE)</f>
        <v>4247</v>
      </c>
      <c r="H4" s="3">
        <f>VLOOKUP($A4,工资表!$A$2:$M$11,COLUMN(),FALSE)</f>
        <v>291</v>
      </c>
      <c r="I4" s="3">
        <f>VLOOKUP($A4,工资表!$A$2:$M$11,COLUMN(),FALSE)</f>
        <v>1956</v>
      </c>
      <c r="J4" s="3">
        <f>VLOOKUP($A4,工资表!$A$2:$M$11,COLUMN(),FALSE)</f>
        <v>0.1</v>
      </c>
      <c r="K4" s="3">
        <f>VLOOKUP($A4,工资表!$A$2:$M$11,COLUMN(),FALSE)</f>
        <v>25</v>
      </c>
      <c r="L4" s="3">
        <f>VLOOKUP($A4,工资表!$A$2:$M$11,COLUMN(),FALSE)</f>
        <v>170.60000000000002</v>
      </c>
      <c r="M4" s="3">
        <f>VLOOKUP($A4,工资表!$A$2:$M$11,COLUMN(),FALSE)</f>
        <v>3785.4</v>
      </c>
    </row>
    <row r="5" spans="1:13" x14ac:dyDescent="0.15">
      <c r="A5" s="4" t="s">
        <v>14</v>
      </c>
      <c r="B5" s="4" t="s">
        <v>15</v>
      </c>
      <c r="C5" s="4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9" t="s">
        <v>23</v>
      </c>
      <c r="K5" s="9" t="s">
        <v>24</v>
      </c>
      <c r="L5" s="9" t="s">
        <v>25</v>
      </c>
      <c r="M5" s="9" t="s">
        <v>26</v>
      </c>
    </row>
    <row r="6" spans="1:13" x14ac:dyDescent="0.15">
      <c r="A6" s="1">
        <v>3</v>
      </c>
      <c r="B6" s="1" t="str">
        <f>VLOOKUP($A6,工资表!$A$2:$M$11,COLUMN(),FALSE)</f>
        <v>赵蕾</v>
      </c>
      <c r="C6" s="1" t="str">
        <f>VLOOKUP($A6,工资表!$A$2:$M$11,COLUMN(),FALSE)</f>
        <v>人力部</v>
      </c>
      <c r="D6" s="3">
        <f>VLOOKUP($A6,工资表!$A$2:$M$11,COLUMN(),FALSE)</f>
        <v>2300</v>
      </c>
      <c r="E6" s="3">
        <f>VLOOKUP($A6,工资表!$A$2:$M$11,COLUMN(),FALSE)</f>
        <v>205</v>
      </c>
      <c r="F6" s="3">
        <f>VLOOKUP($A6,工资表!$A$2:$M$11,COLUMN(),FALSE)</f>
        <v>494</v>
      </c>
      <c r="G6" s="3">
        <f>VLOOKUP($A6,工资表!$A$2:$M$11,COLUMN(),FALSE)</f>
        <v>2999</v>
      </c>
      <c r="H6" s="3">
        <f>VLOOKUP($A6,工资表!$A$2:$M$11,COLUMN(),FALSE)</f>
        <v>140</v>
      </c>
      <c r="I6" s="3">
        <f>VLOOKUP($A6,工资表!$A$2:$M$11,COLUMN(),FALSE)</f>
        <v>859</v>
      </c>
      <c r="J6" s="3">
        <f>VLOOKUP($A6,工资表!$A$2:$M$11,COLUMN(),FALSE)</f>
        <v>0.1</v>
      </c>
      <c r="K6" s="3">
        <f>VLOOKUP($A6,工资表!$A$2:$M$11,COLUMN(),FALSE)</f>
        <v>25</v>
      </c>
      <c r="L6" s="3">
        <f>VLOOKUP($A6,工资表!$A$2:$M$11,COLUMN(),FALSE)</f>
        <v>60.900000000000006</v>
      </c>
      <c r="M6" s="3">
        <f>VLOOKUP($A6,工资表!$A$2:$M$11,COLUMN(),FALSE)</f>
        <v>2798.1</v>
      </c>
    </row>
    <row r="7" spans="1:13" x14ac:dyDescent="0.15">
      <c r="A7" s="4" t="s">
        <v>14</v>
      </c>
      <c r="B7" s="4" t="s">
        <v>15</v>
      </c>
      <c r="C7" s="4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 t="s">
        <v>22</v>
      </c>
      <c r="J7" s="9" t="s">
        <v>23</v>
      </c>
      <c r="K7" s="9" t="s">
        <v>24</v>
      </c>
      <c r="L7" s="9" t="s">
        <v>25</v>
      </c>
      <c r="M7" s="9" t="s">
        <v>26</v>
      </c>
    </row>
    <row r="8" spans="1:13" x14ac:dyDescent="0.15">
      <c r="A8" s="1">
        <v>4</v>
      </c>
      <c r="B8" s="1" t="str">
        <f>VLOOKUP($A8,工资表!$A$2:$M$11,COLUMN(),FALSE)</f>
        <v>秦亮</v>
      </c>
      <c r="C8" s="1" t="str">
        <f>VLOOKUP($A8,工资表!$A$2:$M$11,COLUMN(),FALSE)</f>
        <v>销售部</v>
      </c>
      <c r="D8" s="3">
        <f>VLOOKUP($A8,工资表!$A$2:$M$11,COLUMN(),FALSE)</f>
        <v>3200</v>
      </c>
      <c r="E8" s="3">
        <f>VLOOKUP($A8,工资表!$A$2:$M$11,COLUMN(),FALSE)</f>
        <v>272</v>
      </c>
      <c r="F8" s="3">
        <f>VLOOKUP($A8,工资表!$A$2:$M$11,COLUMN(),FALSE)</f>
        <v>427</v>
      </c>
      <c r="G8" s="3">
        <f>VLOOKUP($A8,工资表!$A$2:$M$11,COLUMN(),FALSE)</f>
        <v>3899</v>
      </c>
      <c r="H8" s="3">
        <f>VLOOKUP($A8,工资表!$A$2:$M$11,COLUMN(),FALSE)</f>
        <v>153</v>
      </c>
      <c r="I8" s="3">
        <f>VLOOKUP($A8,工资表!$A$2:$M$11,COLUMN(),FALSE)</f>
        <v>1746</v>
      </c>
      <c r="J8" s="3">
        <f>VLOOKUP($A8,工资表!$A$2:$M$11,COLUMN(),FALSE)</f>
        <v>0.1</v>
      </c>
      <c r="K8" s="3">
        <f>VLOOKUP($A8,工资表!$A$2:$M$11,COLUMN(),FALSE)</f>
        <v>25</v>
      </c>
      <c r="L8" s="3">
        <f>VLOOKUP($A8,工资表!$A$2:$M$11,COLUMN(),FALSE)</f>
        <v>149.60000000000002</v>
      </c>
      <c r="M8" s="3">
        <f>VLOOKUP($A8,工资表!$A$2:$M$11,COLUMN(),FALSE)</f>
        <v>3596.4</v>
      </c>
    </row>
    <row r="9" spans="1:13" x14ac:dyDescent="0.15">
      <c r="A9" s="4" t="s">
        <v>14</v>
      </c>
      <c r="B9" s="4" t="s">
        <v>15</v>
      </c>
      <c r="C9" s="4" t="s">
        <v>16</v>
      </c>
      <c r="D9" s="9" t="s">
        <v>17</v>
      </c>
      <c r="E9" s="9" t="s">
        <v>18</v>
      </c>
      <c r="F9" s="9" t="s">
        <v>19</v>
      </c>
      <c r="G9" s="9" t="s">
        <v>20</v>
      </c>
      <c r="H9" s="9" t="s">
        <v>21</v>
      </c>
      <c r="I9" s="9" t="s">
        <v>22</v>
      </c>
      <c r="J9" s="9" t="s">
        <v>23</v>
      </c>
      <c r="K9" s="9" t="s">
        <v>24</v>
      </c>
      <c r="L9" s="9" t="s">
        <v>25</v>
      </c>
      <c r="M9" s="9" t="s">
        <v>26</v>
      </c>
    </row>
    <row r="10" spans="1:13" x14ac:dyDescent="0.15">
      <c r="A10" s="1">
        <v>5</v>
      </c>
      <c r="B10" s="1" t="str">
        <f>VLOOKUP($A10,工资表!$A$2:$M$11,COLUMN(),FALSE)</f>
        <v>朱达</v>
      </c>
      <c r="C10" s="1" t="str">
        <f>VLOOKUP($A10,工资表!$A$2:$M$11,COLUMN(),FALSE)</f>
        <v>工程部</v>
      </c>
      <c r="D10" s="3">
        <f>VLOOKUP($A10,工资表!$A$2:$M$11,COLUMN(),FALSE)</f>
        <v>2500</v>
      </c>
      <c r="E10" s="3">
        <f>VLOOKUP($A10,工资表!$A$2:$M$11,COLUMN(),FALSE)</f>
        <v>190</v>
      </c>
      <c r="F10" s="3">
        <f>VLOOKUP($A10,工资表!$A$2:$M$11,COLUMN(),FALSE)</f>
        <v>349</v>
      </c>
      <c r="G10" s="3">
        <f>VLOOKUP($A10,工资表!$A$2:$M$11,COLUMN(),FALSE)</f>
        <v>3039</v>
      </c>
      <c r="H10" s="3">
        <f>VLOOKUP($A10,工资表!$A$2:$M$11,COLUMN(),FALSE)</f>
        <v>236</v>
      </c>
      <c r="I10" s="3">
        <f>VLOOKUP($A10,工资表!$A$2:$M$11,COLUMN(),FALSE)</f>
        <v>803</v>
      </c>
      <c r="J10" s="3">
        <f>VLOOKUP($A10,工资表!$A$2:$M$11,COLUMN(),FALSE)</f>
        <v>0.1</v>
      </c>
      <c r="K10" s="3">
        <f>VLOOKUP($A10,工资表!$A$2:$M$11,COLUMN(),FALSE)</f>
        <v>25</v>
      </c>
      <c r="L10" s="3">
        <f>VLOOKUP($A10,工资表!$A$2:$M$11,COLUMN(),FALSE)</f>
        <v>55.300000000000011</v>
      </c>
      <c r="M10" s="3">
        <f>VLOOKUP($A10,工资表!$A$2:$M$11,COLUMN(),FALSE)</f>
        <v>2747.7</v>
      </c>
    </row>
    <row r="11" spans="1:13" x14ac:dyDescent="0.15">
      <c r="A11" s="4" t="s">
        <v>14</v>
      </c>
      <c r="B11" s="4" t="s">
        <v>15</v>
      </c>
      <c r="C11" s="4" t="s">
        <v>16</v>
      </c>
      <c r="D11" s="9" t="s">
        <v>17</v>
      </c>
      <c r="E11" s="9" t="s">
        <v>18</v>
      </c>
      <c r="F11" s="9" t="s">
        <v>19</v>
      </c>
      <c r="G11" s="9" t="s">
        <v>20</v>
      </c>
      <c r="H11" s="9" t="s">
        <v>21</v>
      </c>
      <c r="I11" s="9" t="s">
        <v>22</v>
      </c>
      <c r="J11" s="9" t="s">
        <v>23</v>
      </c>
      <c r="K11" s="9" t="s">
        <v>24</v>
      </c>
      <c r="L11" s="9" t="s">
        <v>25</v>
      </c>
      <c r="M11" s="9" t="s">
        <v>26</v>
      </c>
    </row>
    <row r="12" spans="1:13" x14ac:dyDescent="0.15">
      <c r="A12" s="1">
        <v>6</v>
      </c>
      <c r="B12" s="1" t="str">
        <f>VLOOKUP($A12,工资表!$A$2:$M$11,COLUMN(),FALSE)</f>
        <v>王文</v>
      </c>
      <c r="C12" s="1" t="str">
        <f>VLOOKUP($A12,工资表!$A$2:$M$11,COLUMN(),FALSE)</f>
        <v>销售部</v>
      </c>
      <c r="D12" s="3">
        <f>VLOOKUP($A12,工资表!$A$2:$M$11,COLUMN(),FALSE)</f>
        <v>4000</v>
      </c>
      <c r="E12" s="3">
        <f>VLOOKUP($A12,工资表!$A$2:$M$11,COLUMN(),FALSE)</f>
        <v>266</v>
      </c>
      <c r="F12" s="3">
        <f>VLOOKUP($A12,工资表!$A$2:$M$11,COLUMN(),FALSE)</f>
        <v>432</v>
      </c>
      <c r="G12" s="3">
        <f>VLOOKUP($A12,工资表!$A$2:$M$11,COLUMN(),FALSE)</f>
        <v>4698</v>
      </c>
      <c r="H12" s="3">
        <f>VLOOKUP($A12,工资表!$A$2:$M$11,COLUMN(),FALSE)</f>
        <v>175</v>
      </c>
      <c r="I12" s="3">
        <f>VLOOKUP($A12,工资表!$A$2:$M$11,COLUMN(),FALSE)</f>
        <v>2523</v>
      </c>
      <c r="J12" s="3">
        <f>VLOOKUP($A12,工资表!$A$2:$M$11,COLUMN(),FALSE)</f>
        <v>0.15</v>
      </c>
      <c r="K12" s="3">
        <f>VLOOKUP($A12,工资表!$A$2:$M$11,COLUMN(),FALSE)</f>
        <v>125</v>
      </c>
      <c r="L12" s="3">
        <f>VLOOKUP($A12,工资表!$A$2:$M$11,COLUMN(),FALSE)</f>
        <v>253.45</v>
      </c>
      <c r="M12" s="3">
        <f>VLOOKUP($A12,工资表!$A$2:$M$11,COLUMN(),FALSE)</f>
        <v>4269.55</v>
      </c>
    </row>
    <row r="13" spans="1:13" x14ac:dyDescent="0.15">
      <c r="A13" s="4" t="s">
        <v>14</v>
      </c>
      <c r="B13" s="4" t="s">
        <v>15</v>
      </c>
      <c r="C13" s="4" t="s">
        <v>16</v>
      </c>
      <c r="D13" s="9" t="s">
        <v>17</v>
      </c>
      <c r="E13" s="9" t="s">
        <v>18</v>
      </c>
      <c r="F13" s="9" t="s">
        <v>19</v>
      </c>
      <c r="G13" s="9" t="s">
        <v>20</v>
      </c>
      <c r="H13" s="9" t="s">
        <v>21</v>
      </c>
      <c r="I13" s="9" t="s">
        <v>22</v>
      </c>
      <c r="J13" s="9" t="s">
        <v>23</v>
      </c>
      <c r="K13" s="9" t="s">
        <v>24</v>
      </c>
      <c r="L13" s="9" t="s">
        <v>25</v>
      </c>
      <c r="M13" s="9" t="s">
        <v>26</v>
      </c>
    </row>
    <row r="14" spans="1:13" x14ac:dyDescent="0.15">
      <c r="A14" s="1">
        <v>7</v>
      </c>
      <c r="B14" s="1" t="str">
        <f>VLOOKUP($A14,工资表!$A$2:$M$11,COLUMN(),FALSE)</f>
        <v>陈娟</v>
      </c>
      <c r="C14" s="1" t="str">
        <f>VLOOKUP($A14,工资表!$A$2:$M$11,COLUMN(),FALSE)</f>
        <v>财务部</v>
      </c>
      <c r="D14" s="3">
        <f>VLOOKUP($A14,工资表!$A$2:$M$11,COLUMN(),FALSE)</f>
        <v>4100</v>
      </c>
      <c r="E14" s="3">
        <f>VLOOKUP($A14,工资表!$A$2:$M$11,COLUMN(),FALSE)</f>
        <v>294</v>
      </c>
      <c r="F14" s="3">
        <f>VLOOKUP($A14,工资表!$A$2:$M$11,COLUMN(),FALSE)</f>
        <v>404</v>
      </c>
      <c r="G14" s="3">
        <f>VLOOKUP($A14,工资表!$A$2:$M$11,COLUMN(),FALSE)</f>
        <v>4798</v>
      </c>
      <c r="H14" s="3">
        <f>VLOOKUP($A14,工资表!$A$2:$M$11,COLUMN(),FALSE)</f>
        <v>156</v>
      </c>
      <c r="I14" s="3">
        <f>VLOOKUP($A14,工资表!$A$2:$M$11,COLUMN(),FALSE)</f>
        <v>2642</v>
      </c>
      <c r="J14" s="3">
        <f>VLOOKUP($A14,工资表!$A$2:$M$11,COLUMN(),FALSE)</f>
        <v>0.15</v>
      </c>
      <c r="K14" s="3">
        <f>VLOOKUP($A14,工资表!$A$2:$M$11,COLUMN(),FALSE)</f>
        <v>125</v>
      </c>
      <c r="L14" s="3">
        <f>VLOOKUP($A14,工资表!$A$2:$M$11,COLUMN(),FALSE)</f>
        <v>271.3</v>
      </c>
      <c r="M14" s="3">
        <f>VLOOKUP($A14,工资表!$A$2:$M$11,COLUMN(),FALSE)</f>
        <v>4370.7</v>
      </c>
    </row>
    <row r="15" spans="1:13" x14ac:dyDescent="0.15">
      <c r="A15" s="4" t="s">
        <v>14</v>
      </c>
      <c r="B15" s="4" t="s">
        <v>15</v>
      </c>
      <c r="C15" s="4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9" t="s">
        <v>21</v>
      </c>
      <c r="I15" s="9" t="s">
        <v>22</v>
      </c>
      <c r="J15" s="9" t="s">
        <v>23</v>
      </c>
      <c r="K15" s="9" t="s">
        <v>24</v>
      </c>
      <c r="L15" s="9" t="s">
        <v>25</v>
      </c>
      <c r="M15" s="9" t="s">
        <v>26</v>
      </c>
    </row>
    <row r="16" spans="1:13" x14ac:dyDescent="0.15">
      <c r="A16" s="1">
        <v>8</v>
      </c>
      <c r="B16" s="1" t="str">
        <f>VLOOKUP($A16,工资表!$A$2:$M$11,COLUMN(),FALSE)</f>
        <v>孙惠</v>
      </c>
      <c r="C16" s="1" t="str">
        <f>VLOOKUP($A16,工资表!$A$2:$M$11,COLUMN(),FALSE)</f>
        <v>技术部</v>
      </c>
      <c r="D16" s="3">
        <f>VLOOKUP($A16,工资表!$A$2:$M$11,COLUMN(),FALSE)</f>
        <v>2600</v>
      </c>
      <c r="E16" s="3">
        <f>VLOOKUP($A16,工资表!$A$2:$M$11,COLUMN(),FALSE)</f>
        <v>249</v>
      </c>
      <c r="F16" s="3">
        <f>VLOOKUP($A16,工资表!$A$2:$M$11,COLUMN(),FALSE)</f>
        <v>496</v>
      </c>
      <c r="G16" s="3">
        <f>VLOOKUP($A16,工资表!$A$2:$M$11,COLUMN(),FALSE)</f>
        <v>3345</v>
      </c>
      <c r="H16" s="3">
        <f>VLOOKUP($A16,工资表!$A$2:$M$11,COLUMN(),FALSE)</f>
        <v>147</v>
      </c>
      <c r="I16" s="3">
        <f>VLOOKUP($A16,工资表!$A$2:$M$11,COLUMN(),FALSE)</f>
        <v>1198</v>
      </c>
      <c r="J16" s="3">
        <f>VLOOKUP($A16,工资表!$A$2:$M$11,COLUMN(),FALSE)</f>
        <v>0.1</v>
      </c>
      <c r="K16" s="3">
        <f>VLOOKUP($A16,工资表!$A$2:$M$11,COLUMN(),FALSE)</f>
        <v>25</v>
      </c>
      <c r="L16" s="3">
        <f>VLOOKUP($A16,工资表!$A$2:$M$11,COLUMN(),FALSE)</f>
        <v>94.800000000000011</v>
      </c>
      <c r="M16" s="3">
        <f>VLOOKUP($A16,工资表!$A$2:$M$11,COLUMN(),FALSE)</f>
        <v>3103.2</v>
      </c>
    </row>
    <row r="17" spans="1:13" x14ac:dyDescent="0.15">
      <c r="A17" s="4" t="s">
        <v>14</v>
      </c>
      <c r="B17" s="4" t="s">
        <v>15</v>
      </c>
      <c r="C17" s="4" t="s">
        <v>16</v>
      </c>
      <c r="D17" s="9" t="s">
        <v>17</v>
      </c>
      <c r="E17" s="9" t="s">
        <v>18</v>
      </c>
      <c r="F17" s="9" t="s">
        <v>19</v>
      </c>
      <c r="G17" s="9" t="s">
        <v>20</v>
      </c>
      <c r="H17" s="9" t="s">
        <v>21</v>
      </c>
      <c r="I17" s="9" t="s">
        <v>22</v>
      </c>
      <c r="J17" s="9" t="s">
        <v>23</v>
      </c>
      <c r="K17" s="9" t="s">
        <v>24</v>
      </c>
      <c r="L17" s="9" t="s">
        <v>25</v>
      </c>
      <c r="M17" s="9" t="s">
        <v>26</v>
      </c>
    </row>
    <row r="18" spans="1:13" x14ac:dyDescent="0.15">
      <c r="A18" s="1">
        <v>9</v>
      </c>
      <c r="B18" s="1" t="str">
        <f>VLOOKUP($A18,工资表!$A$2:$M$11,COLUMN(),FALSE)</f>
        <v>秦力</v>
      </c>
      <c r="C18" s="1" t="str">
        <f>VLOOKUP($A18,工资表!$A$2:$M$11,COLUMN(),FALSE)</f>
        <v>客服部</v>
      </c>
      <c r="D18" s="3">
        <f>VLOOKUP($A18,工资表!$A$2:$M$11,COLUMN(),FALSE)</f>
        <v>5000</v>
      </c>
      <c r="E18" s="3">
        <f>VLOOKUP($A18,工资表!$A$2:$M$11,COLUMN(),FALSE)</f>
        <v>278</v>
      </c>
      <c r="F18" s="3">
        <f>VLOOKUP($A18,工资表!$A$2:$M$11,COLUMN(),FALSE)</f>
        <v>373</v>
      </c>
      <c r="G18" s="3">
        <f>VLOOKUP($A18,工资表!$A$2:$M$11,COLUMN(),FALSE)</f>
        <v>5651</v>
      </c>
      <c r="H18" s="3">
        <f>VLOOKUP($A18,工资表!$A$2:$M$11,COLUMN(),FALSE)</f>
        <v>153</v>
      </c>
      <c r="I18" s="3">
        <f>VLOOKUP($A18,工资表!$A$2:$M$11,COLUMN(),FALSE)</f>
        <v>3498</v>
      </c>
      <c r="J18" s="3">
        <f>VLOOKUP($A18,工资表!$A$2:$M$11,COLUMN(),FALSE)</f>
        <v>0.15</v>
      </c>
      <c r="K18" s="3">
        <f>VLOOKUP($A18,工资表!$A$2:$M$11,COLUMN(),FALSE)</f>
        <v>125</v>
      </c>
      <c r="L18" s="3">
        <f>VLOOKUP($A18,工资表!$A$2:$M$11,COLUMN(),FALSE)</f>
        <v>399.69999999999993</v>
      </c>
      <c r="M18" s="3">
        <f>VLOOKUP($A18,工资表!$A$2:$M$11,COLUMN(),FALSE)</f>
        <v>5098.3</v>
      </c>
    </row>
    <row r="19" spans="1:13" x14ac:dyDescent="0.15">
      <c r="A19" s="4" t="s">
        <v>14</v>
      </c>
      <c r="B19" s="4" t="s">
        <v>15</v>
      </c>
      <c r="C19" s="4" t="s">
        <v>16</v>
      </c>
      <c r="D19" s="9" t="s">
        <v>17</v>
      </c>
      <c r="E19" s="9" t="s">
        <v>18</v>
      </c>
      <c r="F19" s="9" t="s">
        <v>19</v>
      </c>
      <c r="G19" s="9" t="s">
        <v>20</v>
      </c>
      <c r="H19" s="9" t="s">
        <v>21</v>
      </c>
      <c r="I19" s="9" t="s">
        <v>22</v>
      </c>
      <c r="J19" s="9" t="s">
        <v>23</v>
      </c>
      <c r="K19" s="9" t="s">
        <v>24</v>
      </c>
      <c r="L19" s="9" t="s">
        <v>25</v>
      </c>
      <c r="M19" s="9" t="s">
        <v>26</v>
      </c>
    </row>
    <row r="20" spans="1:13" x14ac:dyDescent="0.15">
      <c r="A20" s="1">
        <v>10</v>
      </c>
      <c r="B20" s="1" t="str">
        <f>VLOOKUP($A20,工资表!$A$2:$M$11,COLUMN(),FALSE)</f>
        <v>褚娟</v>
      </c>
      <c r="C20" s="1" t="str">
        <f>VLOOKUP($A20,工资表!$A$2:$M$11,COLUMN(),FALSE)</f>
        <v>技术部</v>
      </c>
      <c r="D20" s="3">
        <f>VLOOKUP($A20,工资表!$A$2:$M$11,COLUMN(),FALSE)</f>
        <v>4300</v>
      </c>
      <c r="E20" s="3">
        <f>VLOOKUP($A20,工资表!$A$2:$M$11,COLUMN(),FALSE)</f>
        <v>182</v>
      </c>
      <c r="F20" s="3">
        <f>VLOOKUP($A20,工资表!$A$2:$M$11,COLUMN(),FALSE)</f>
        <v>390</v>
      </c>
      <c r="G20" s="3">
        <f>VLOOKUP($A20,工资表!$A$2:$M$11,COLUMN(),FALSE)</f>
        <v>4872</v>
      </c>
      <c r="H20" s="3">
        <f>VLOOKUP($A20,工资表!$A$2:$M$11,COLUMN(),FALSE)</f>
        <v>118</v>
      </c>
      <c r="I20" s="3">
        <f>VLOOKUP($A20,工资表!$A$2:$M$11,COLUMN(),FALSE)</f>
        <v>2754</v>
      </c>
      <c r="J20" s="3">
        <f>VLOOKUP($A20,工资表!$A$2:$M$11,COLUMN(),FALSE)</f>
        <v>0.15</v>
      </c>
      <c r="K20" s="3">
        <f>VLOOKUP($A20,工资表!$A$2:$M$11,COLUMN(),FALSE)</f>
        <v>125</v>
      </c>
      <c r="L20" s="3">
        <f>VLOOKUP($A20,工资表!$A$2:$M$11,COLUMN(),FALSE)</f>
        <v>288.09999999999997</v>
      </c>
      <c r="M20" s="3">
        <f>VLOOKUP($A20,工资表!$A$2:$M$11,COLUMN(),FALSE)</f>
        <v>4465.8999999999996</v>
      </c>
    </row>
    <row r="21" spans="1: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7" spans="1: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9" spans="1: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个税表</vt:lpstr>
      <vt:lpstr>工资表</vt:lpstr>
      <vt:lpstr>工资条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宋翔</dc:creator>
  <cp:lastModifiedBy>GAOCHUN</cp:lastModifiedBy>
  <dcterms:created xsi:type="dcterms:W3CDTF">2010-05-24T07:37:26Z</dcterms:created>
  <dcterms:modified xsi:type="dcterms:W3CDTF">2017-02-07T07:55:14Z</dcterms:modified>
</cp:coreProperties>
</file>