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тервер вариант 11\lab03\по факту\"/>
    </mc:Choice>
  </mc:AlternateContent>
  <xr:revisionPtr revIDLastSave="0" documentId="13_ncr:1_{B0D7A6A4-B3C6-48CA-987D-8E406C736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63" i="1"/>
  <c r="B18" i="1"/>
  <c r="C44" i="1"/>
  <c r="C43" i="1"/>
  <c r="G41" i="1"/>
  <c r="G40" i="1"/>
  <c r="F36" i="1"/>
  <c r="C39" i="1" s="1"/>
  <c r="F35" i="1"/>
  <c r="B62" i="1"/>
  <c r="E60" i="1"/>
  <c r="E59" i="1"/>
  <c r="B60" i="1"/>
  <c r="N53" i="1"/>
  <c r="B59" i="1"/>
  <c r="N54" i="1"/>
  <c r="K56" i="1" a="1"/>
  <c r="K56" i="1"/>
  <c r="K55" i="1" a="1"/>
  <c r="K55" i="1"/>
  <c r="K54" i="1"/>
  <c r="K53" i="1"/>
  <c r="G54" i="1"/>
  <c r="G53" i="1"/>
  <c r="L36" i="1"/>
  <c r="L46" i="1"/>
  <c r="L45" i="1"/>
  <c r="L43" i="1" s="1"/>
  <c r="L42" i="1"/>
  <c r="L40" i="1" s="1"/>
  <c r="L37" i="1" s="1"/>
  <c r="C38" i="1"/>
  <c r="C36" i="1"/>
  <c r="C35" i="1"/>
  <c r="B5" i="1"/>
  <c r="B6" i="1" l="1"/>
  <c r="B9" i="1" l="1" a="1"/>
  <c r="B9" i="1" s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<sst xmlns="http://schemas.openxmlformats.org/spreadsheetml/2006/main" count="74" uniqueCount="53">
  <si>
    <t>H0</t>
  </si>
  <si>
    <t>a = 40</t>
  </si>
  <si>
    <t>H'</t>
  </si>
  <si>
    <t>a != 40</t>
  </si>
  <si>
    <t>alpha</t>
  </si>
  <si>
    <t>n</t>
  </si>
  <si>
    <t>t расч</t>
  </si>
  <si>
    <t>сред x</t>
  </si>
  <si>
    <t>СИГМА неизвестна, значит t-критерий</t>
  </si>
  <si>
    <t>Dв</t>
  </si>
  <si>
    <t>t табл</t>
  </si>
  <si>
    <t>отвергаем H0</t>
  </si>
  <si>
    <t>1</t>
  </si>
  <si>
    <t>2</t>
  </si>
  <si>
    <t xml:space="preserve">Завод </t>
  </si>
  <si>
    <t xml:space="preserve">x </t>
  </si>
  <si>
    <t xml:space="preserve">s2 </t>
  </si>
  <si>
    <t>S2</t>
  </si>
  <si>
    <t>A</t>
  </si>
  <si>
    <t>B</t>
  </si>
  <si>
    <t>a1 = a2</t>
  </si>
  <si>
    <t>a1 != a2</t>
  </si>
  <si>
    <t>СИГМЫ неизвестны, надо по критерию Фишера определить однородность</t>
  </si>
  <si>
    <t>Smax</t>
  </si>
  <si>
    <t>Smin</t>
  </si>
  <si>
    <t>f1</t>
  </si>
  <si>
    <t>f2</t>
  </si>
  <si>
    <t>F расч</t>
  </si>
  <si>
    <t>F табл</t>
  </si>
  <si>
    <t>t расч &gt; t табл</t>
  </si>
  <si>
    <t>f top</t>
  </si>
  <si>
    <t>f down</t>
  </si>
  <si>
    <t>f down1</t>
  </si>
  <si>
    <t>f down2</t>
  </si>
  <si>
    <t>f</t>
  </si>
  <si>
    <r>
      <t xml:space="preserve">Это означает, что средние сроки службы ламп на заводах A и B </t>
    </r>
    <r>
      <rPr>
        <b/>
        <sz val="11"/>
        <color theme="1"/>
        <rFont val="Calibri"/>
        <family val="2"/>
        <scheme val="minor"/>
      </rPr>
      <t>существенно различаются</t>
    </r>
    <r>
      <rPr>
        <sz val="11"/>
        <color theme="1"/>
        <rFont val="Calibri"/>
        <family val="2"/>
        <scheme val="minor"/>
      </rPr>
      <t>.</t>
    </r>
  </si>
  <si>
    <t>3</t>
  </si>
  <si>
    <t>Марка 1</t>
  </si>
  <si>
    <t>Марка 3</t>
  </si>
  <si>
    <t>Прочность на сжатие</t>
  </si>
  <si>
    <t>q1 = q2</t>
  </si>
  <si>
    <t>q1 != q2</t>
  </si>
  <si>
    <t>S1</t>
  </si>
  <si>
    <t>X1</t>
  </si>
  <si>
    <t>X2</t>
  </si>
  <si>
    <t>D1</t>
  </si>
  <si>
    <t>D2</t>
  </si>
  <si>
    <t>F расч &lt; F табл</t>
  </si>
  <si>
    <t>принимаем H0</t>
  </si>
  <si>
    <r>
      <t xml:space="preserve">Это означает, что две марки строительного бетона имеют </t>
    </r>
    <r>
      <rPr>
        <b/>
        <sz val="11"/>
        <color theme="1"/>
        <rFont val="Calibri"/>
        <family val="2"/>
        <charset val="204"/>
        <scheme val="minor"/>
      </rPr>
      <t>одинаковое рассеивание прочности на сжатие</t>
    </r>
    <r>
      <rPr>
        <sz val="11"/>
        <color theme="1"/>
        <rFont val="Calibri"/>
        <family val="2"/>
        <scheme val="minor"/>
      </rPr>
      <t>.</t>
    </r>
  </si>
  <si>
    <t>Это означает, что среднее значение отклонений существенно превышает номинальное значение 40 микрон.</t>
  </si>
  <si>
    <t>дисперсии однородны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</si>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</sst>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7" workbookViewId="0">
      <selection activeCell="B19" sqref="B19"/>
    </sheetView>
  </sheetViews>
  <sheetFormatPr defaultRowHeight="15" x14ac:dyDescent="0.25"/>
  <cols>
    <col min="3" max="3" width="10.28515625" bestFit="1" customWidth="1"/>
    <col min="8" max="8" width="9.140625" customWidth="1"/>
  </cols>
  <sheetData>
    <row r="1" spans="1:15" x14ac:dyDescent="0.2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2">
        <v>42</v>
      </c>
      <c r="B3" s="2">
        <v>40</v>
      </c>
      <c r="C3" s="2">
        <v>42</v>
      </c>
      <c r="D3" s="2">
        <v>46</v>
      </c>
      <c r="E3" s="2">
        <v>43</v>
      </c>
      <c r="F3" s="2">
        <v>42</v>
      </c>
      <c r="G3" s="2">
        <v>41</v>
      </c>
      <c r="H3" s="2">
        <v>39</v>
      </c>
      <c r="I3" s="2">
        <v>41</v>
      </c>
      <c r="J3" s="2">
        <v>40</v>
      </c>
      <c r="K3" s="2">
        <v>39</v>
      </c>
      <c r="L3" s="2">
        <v>41</v>
      </c>
      <c r="M3" s="2">
        <v>43</v>
      </c>
      <c r="N3" s="2">
        <v>44</v>
      </c>
      <c r="O3" s="2">
        <v>38</v>
      </c>
    </row>
    <row r="5" spans="1:15" x14ac:dyDescent="0.25">
      <c r="A5" t="s">
        <v>5</v>
      </c>
      <c r="B5">
        <f>COUNT(A3:O3)</f>
        <v>15</v>
      </c>
    </row>
    <row r="6" spans="1:15" x14ac:dyDescent="0.25">
      <c r="A6" t="s">
        <v>7</v>
      </c>
      <c r="B6">
        <f>(1/B5)*SUM(A3:O3)</f>
        <v>41.4</v>
      </c>
    </row>
    <row r="8" spans="1:15" x14ac:dyDescent="0.25">
      <c r="A8" s="7" t="s">
        <v>8</v>
      </c>
      <c r="B8" s="7"/>
      <c r="C8" s="7"/>
      <c r="D8" s="7"/>
    </row>
    <row r="9" spans="1:15" x14ac:dyDescent="0.25">
      <c r="A9" t="s">
        <v>9</v>
      </c>
      <c r="B9" cm="1">
        <f t="array" ref="B9">(1/B5)*SUM(POWER(A3:O3,2))-POWER(B6,2)</f>
        <v>4.106666666666797</v>
      </c>
    </row>
    <row r="10" spans="1:15" x14ac:dyDescent="0.25">
      <c r="A10" t="s">
        <v>17</v>
      </c>
      <c r="B10">
        <f>(B5*B9)/(B5-1)</f>
        <v>4.4000000000001398</v>
      </c>
    </row>
    <row r="13" spans="1:15" x14ac:dyDescent="0.25">
      <c r="A13" t="s">
        <v>0</v>
      </c>
      <c r="B13" s="1" t="s">
        <v>1</v>
      </c>
    </row>
    <row r="14" spans="1:15" x14ac:dyDescent="0.25">
      <c r="A14" t="s">
        <v>2</v>
      </c>
      <c r="B14" s="1" t="s">
        <v>3</v>
      </c>
    </row>
    <row r="16" spans="1:15" x14ac:dyDescent="0.25">
      <c r="A16" t="s">
        <v>4</v>
      </c>
      <c r="B16">
        <v>0.05</v>
      </c>
    </row>
    <row r="18" spans="1:16" x14ac:dyDescent="0.25">
      <c r="A18" t="s">
        <v>6</v>
      </c>
      <c r="B18">
        <f>(ABS(B6-40)/SQRT(B10/B5))</f>
        <v>2.5849213105659437</v>
      </c>
    </row>
    <row r="19" spans="1:16" x14ac:dyDescent="0.25">
      <c r="A19" t="s">
        <v>10</v>
      </c>
      <c r="B19">
        <f>_xlfn.T.INV.2T(0.05,B5-1)</f>
        <v>2.1447866879178044</v>
      </c>
    </row>
    <row r="20" spans="1:16" x14ac:dyDescent="0.25">
      <c r="A20" s="3" t="s">
        <v>29</v>
      </c>
      <c r="B20" s="3"/>
    </row>
    <row r="21" spans="1:16" x14ac:dyDescent="0.25">
      <c r="A21" t="s">
        <v>11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3" spans="1:16" x14ac:dyDescent="0.2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6" spans="1:16" x14ac:dyDescent="0.25">
      <c r="A26" t="s">
        <v>14</v>
      </c>
      <c r="B26" t="s">
        <v>15</v>
      </c>
      <c r="C26" t="s">
        <v>16</v>
      </c>
      <c r="D26" t="s">
        <v>5</v>
      </c>
    </row>
    <row r="27" spans="1:16" x14ac:dyDescent="0.25">
      <c r="A27" t="s">
        <v>18</v>
      </c>
      <c r="B27" s="2">
        <v>1282</v>
      </c>
      <c r="C27" s="2">
        <v>6400</v>
      </c>
      <c r="D27" s="2">
        <v>50</v>
      </c>
    </row>
    <row r="28" spans="1:16" x14ac:dyDescent="0.25">
      <c r="A28" t="s">
        <v>19</v>
      </c>
      <c r="B28" s="2">
        <v>1208</v>
      </c>
      <c r="C28" s="2">
        <v>8836</v>
      </c>
      <c r="D28" s="2">
        <v>50</v>
      </c>
    </row>
    <row r="30" spans="1:16" x14ac:dyDescent="0.25">
      <c r="A30" t="s">
        <v>0</v>
      </c>
      <c r="B30" s="1" t="s">
        <v>20</v>
      </c>
    </row>
    <row r="31" spans="1:16" x14ac:dyDescent="0.25">
      <c r="A31" t="s">
        <v>2</v>
      </c>
      <c r="B31" s="1" t="s">
        <v>21</v>
      </c>
    </row>
    <row r="33" spans="1:12" x14ac:dyDescent="0.25">
      <c r="A33" s="7" t="s">
        <v>22</v>
      </c>
      <c r="B33" s="7"/>
      <c r="C33" s="7"/>
      <c r="D33" s="7"/>
      <c r="E33" s="7"/>
      <c r="F33" s="7"/>
      <c r="G33" s="7"/>
      <c r="H33" s="7"/>
    </row>
    <row r="35" spans="1:12" x14ac:dyDescent="0.25">
      <c r="B35" t="s">
        <v>23</v>
      </c>
      <c r="C35">
        <f>MAX(C27:C28)</f>
        <v>8836</v>
      </c>
      <c r="E35" t="s">
        <v>25</v>
      </c>
      <c r="F35">
        <f>D28-1</f>
        <v>49</v>
      </c>
    </row>
    <row r="36" spans="1:12" x14ac:dyDescent="0.25">
      <c r="B36" t="s">
        <v>24</v>
      </c>
      <c r="C36">
        <f>MIN(C27:C28)</f>
        <v>6400</v>
      </c>
      <c r="E36" t="s">
        <v>26</v>
      </c>
      <c r="F36">
        <f>D27-1</f>
        <v>49</v>
      </c>
      <c r="K36" t="s">
        <v>6</v>
      </c>
      <c r="L36">
        <f>(ABS(B27-B28)/(SQRT(C27/D27+C28/D28)))</f>
        <v>4.2391739710637113</v>
      </c>
    </row>
    <row r="37" spans="1:12" x14ac:dyDescent="0.25">
      <c r="K37" t="s">
        <v>10</v>
      </c>
      <c r="L37">
        <f>_xlfn.T.INV.2T(0.05,L40)</f>
        <v>1.9852510035054973</v>
      </c>
    </row>
    <row r="38" spans="1:12" x14ac:dyDescent="0.25">
      <c r="B38" t="s">
        <v>27</v>
      </c>
      <c r="C38">
        <f>C35/C36</f>
        <v>1.380625</v>
      </c>
    </row>
    <row r="39" spans="1:12" x14ac:dyDescent="0.25">
      <c r="B39" t="s">
        <v>28</v>
      </c>
      <c r="C39">
        <f>_xlfn.F.INV.RT(0.025,F35,F36)</f>
        <v>1.7621885352431106</v>
      </c>
    </row>
    <row r="40" spans="1:12" x14ac:dyDescent="0.25">
      <c r="B40" s="9" t="s">
        <v>47</v>
      </c>
      <c r="C40" s="9"/>
      <c r="F40" t="s">
        <v>34</v>
      </c>
      <c r="G40">
        <f>D27+D28-2</f>
        <v>98</v>
      </c>
      <c r="K40" t="s">
        <v>34</v>
      </c>
      <c r="L40">
        <f>L42/L43</f>
        <v>95.557265022519118</v>
      </c>
    </row>
    <row r="41" spans="1:12" x14ac:dyDescent="0.25">
      <c r="B41" s="7" t="s">
        <v>51</v>
      </c>
      <c r="C41" s="7"/>
      <c r="D41" s="7"/>
      <c r="F41" t="s">
        <v>52</v>
      </c>
      <c r="G41">
        <f>((D27-1)*C27+(D28-1)*C28)/G40</f>
        <v>7618</v>
      </c>
    </row>
    <row r="42" spans="1:12" x14ac:dyDescent="0.25">
      <c r="K42" t="s">
        <v>30</v>
      </c>
      <c r="L42">
        <f>POWER(((C27/D27)+(C28/D28)),2)</f>
        <v>92854.27840000001</v>
      </c>
    </row>
    <row r="43" spans="1:12" x14ac:dyDescent="0.25">
      <c r="B43" t="s">
        <v>6</v>
      </c>
      <c r="C43">
        <f>(ABS(B27-B28))/(SQRT(G41*((1/D27)+(1/D28))))</f>
        <v>4.2391739710637113</v>
      </c>
      <c r="K43" t="s">
        <v>31</v>
      </c>
      <c r="L43">
        <f>L45+L46</f>
        <v>971.71343673469391</v>
      </c>
    </row>
    <row r="44" spans="1:12" x14ac:dyDescent="0.25">
      <c r="B44" t="s">
        <v>10</v>
      </c>
      <c r="C44">
        <f>_xlfn.T.INV.2T(0.05,G40)</f>
        <v>1.9844674545084788</v>
      </c>
    </row>
    <row r="45" spans="1:12" x14ac:dyDescent="0.25">
      <c r="K45" t="s">
        <v>32</v>
      </c>
      <c r="L45">
        <f>POWER((C27/D27),2)/(D27-1)</f>
        <v>334.36734693877548</v>
      </c>
    </row>
    <row r="46" spans="1:12" x14ac:dyDescent="0.25">
      <c r="K46" t="s">
        <v>33</v>
      </c>
      <c r="L46">
        <f>POWER((C28/D28),2)/(D28-1)</f>
        <v>637.34608979591837</v>
      </c>
    </row>
    <row r="47" spans="1:12" x14ac:dyDescent="0.25">
      <c r="A47" s="3" t="s">
        <v>29</v>
      </c>
      <c r="B47" s="3"/>
    </row>
    <row r="48" spans="1:12" x14ac:dyDescent="0.25">
      <c r="A48" t="s">
        <v>11</v>
      </c>
      <c r="C48" s="7" t="s">
        <v>35</v>
      </c>
      <c r="D48" s="7"/>
      <c r="E48" s="7"/>
      <c r="F48" s="7"/>
      <c r="G48" s="7"/>
      <c r="H48" s="7"/>
      <c r="I48" s="7"/>
      <c r="J48" s="7"/>
      <c r="K48" s="7"/>
    </row>
    <row r="50" spans="1:15" x14ac:dyDescent="0.25">
      <c r="A50" s="4" t="s">
        <v>36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B52" s="8" t="s">
        <v>39</v>
      </c>
      <c r="C52" s="8"/>
      <c r="D52" s="8"/>
      <c r="E52" s="8"/>
      <c r="F52" s="8"/>
      <c r="G52" t="s">
        <v>5</v>
      </c>
    </row>
    <row r="53" spans="1:15" x14ac:dyDescent="0.25">
      <c r="A53" t="s">
        <v>37</v>
      </c>
      <c r="B53" s="2">
        <v>195</v>
      </c>
      <c r="C53" s="2">
        <v>200</v>
      </c>
      <c r="D53" s="2">
        <v>204</v>
      </c>
      <c r="E53" s="2">
        <v>205</v>
      </c>
      <c r="F53" s="2">
        <v>201</v>
      </c>
      <c r="G53">
        <f>COUNT(B53:F53)</f>
        <v>5</v>
      </c>
      <c r="J53" t="s">
        <v>43</v>
      </c>
      <c r="K53">
        <f>(1/G53)*SUM(B53:F53)</f>
        <v>201</v>
      </c>
      <c r="M53" t="s">
        <v>42</v>
      </c>
      <c r="N53">
        <f>(G53*K55)/(G53-1)</f>
        <v>15.500000000001819</v>
      </c>
    </row>
    <row r="54" spans="1:15" x14ac:dyDescent="0.25">
      <c r="A54" t="s">
        <v>38</v>
      </c>
      <c r="B54" s="2">
        <v>201</v>
      </c>
      <c r="C54" s="2">
        <v>204</v>
      </c>
      <c r="D54" s="2">
        <v>221</v>
      </c>
      <c r="E54" s="2">
        <v>210</v>
      </c>
      <c r="F54" s="2">
        <v>199</v>
      </c>
      <c r="G54">
        <f>COUNT(B54:F54)</f>
        <v>5</v>
      </c>
      <c r="J54" t="s">
        <v>44</v>
      </c>
      <c r="K54">
        <f>(1/G54)*SUM(B54:F54)</f>
        <v>207</v>
      </c>
      <c r="M54" t="s">
        <v>17</v>
      </c>
      <c r="N54">
        <f>(G54*K56)/(G54-1)</f>
        <v>78.500000000003638</v>
      </c>
    </row>
    <row r="55" spans="1:15" x14ac:dyDescent="0.25">
      <c r="J55" t="s">
        <v>45</v>
      </c>
      <c r="K55" cm="1">
        <f t="array" ref="K55">(1/G53)*SUM(POWER(B53:F53,2))-POWER(K53,2)</f>
        <v>12.400000000001455</v>
      </c>
    </row>
    <row r="56" spans="1:15" x14ac:dyDescent="0.25">
      <c r="A56" t="s">
        <v>0</v>
      </c>
      <c r="B56" t="s">
        <v>40</v>
      </c>
      <c r="J56" t="s">
        <v>46</v>
      </c>
      <c r="K56" cm="1">
        <f t="array" ref="K56">(1/G54)*SUM(POWER(B54:F54,2))-POWER(K54,2)</f>
        <v>62.80000000000291</v>
      </c>
    </row>
    <row r="57" spans="1:15" x14ac:dyDescent="0.25">
      <c r="A57" t="s">
        <v>2</v>
      </c>
      <c r="B57" t="s">
        <v>41</v>
      </c>
    </row>
    <row r="59" spans="1:15" x14ac:dyDescent="0.25">
      <c r="A59" t="s">
        <v>23</v>
      </c>
      <c r="B59">
        <f>MAX(N53:N54)</f>
        <v>78.500000000003638</v>
      </c>
      <c r="D59" t="s">
        <v>25</v>
      </c>
      <c r="E59">
        <f>G54-1</f>
        <v>4</v>
      </c>
    </row>
    <row r="60" spans="1:15" x14ac:dyDescent="0.25">
      <c r="A60" t="s">
        <v>24</v>
      </c>
      <c r="B60">
        <f>MIN(N53:N54)</f>
        <v>15.500000000001819</v>
      </c>
      <c r="D60" t="s">
        <v>26</v>
      </c>
      <c r="E60">
        <f>G53-1</f>
        <v>4</v>
      </c>
    </row>
    <row r="62" spans="1:15" x14ac:dyDescent="0.25">
      <c r="A62" t="s">
        <v>27</v>
      </c>
      <c r="B62">
        <f>B59/B60</f>
        <v>5.0645161290318983</v>
      </c>
    </row>
    <row r="63" spans="1:15" x14ac:dyDescent="0.25">
      <c r="A63" t="s">
        <v>28</v>
      </c>
      <c r="B63">
        <f>_xlfn.F.INV.RT(0.025,E59,E60)</f>
        <v>9.6045298847228668</v>
      </c>
    </row>
    <row r="65" spans="1:13" x14ac:dyDescent="0.25">
      <c r="A65" s="9" t="s">
        <v>47</v>
      </c>
      <c r="B65" s="9"/>
    </row>
    <row r="67" spans="1:13" x14ac:dyDescent="0.25">
      <c r="A67" t="s">
        <v>48</v>
      </c>
      <c r="C67" s="7" t="s">
        <v>49</v>
      </c>
      <c r="D67" s="7"/>
      <c r="E67" s="7"/>
      <c r="F67" s="7"/>
      <c r="G67" s="7"/>
      <c r="H67" s="7"/>
      <c r="I67" s="7"/>
      <c r="J67" s="7"/>
      <c r="K67" s="7"/>
      <c r="L67" s="7"/>
      <c r="M67" s="7"/>
    </row>
  </sheetData>
  <mergeCells count="14">
    <mergeCell ref="B52:F52"/>
    <mergeCell ref="A65:B65"/>
    <mergeCell ref="C67:M67"/>
    <mergeCell ref="A33:H33"/>
    <mergeCell ref="A47:B47"/>
    <mergeCell ref="B40:C40"/>
    <mergeCell ref="C48:K48"/>
    <mergeCell ref="A20:B20"/>
    <mergeCell ref="A50:O51"/>
    <mergeCell ref="C21:P21"/>
    <mergeCell ref="A8:D8"/>
    <mergeCell ref="A1:O2"/>
    <mergeCell ref="A23:O24"/>
    <mergeCell ref="B41:D41"/>
  </mergeCells>
  <pageMargins left="0.7" right="0.7" top="0.75" bottom="0.75" header="0.3" footer="0.3"/>
  <pageSetup paperSize="9" orientation="portrait" verticalDpi="0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zmorok</dc:creator>
  <cp:lastModifiedBy>ser zmorok</cp:lastModifiedBy>
  <dcterms:created xsi:type="dcterms:W3CDTF">2015-06-05T18:19:34Z</dcterms:created>
  <dcterms:modified xsi:type="dcterms:W3CDTF">2024-12-11T11:59:33Z</dcterms:modified>
</cp:coreProperties>
</file>